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3.xml" ContentType="application/vnd.ms-excel.documenttask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4.xml" ContentType="application/vnd.ms-excel.documenttask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ocumenttasks/documenttask5.xml" ContentType="application/vnd.ms-excel.documenttask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ai-chenyang/Desktop/桌面 - Kai-chen的MacBook Pro/Codex/資料庫建置/檔案範例/"/>
    </mc:Choice>
  </mc:AlternateContent>
  <xr:revisionPtr revIDLastSave="0" documentId="8_{AB7C6733-CF3E-3C42-A8C5-5BD2760AA5F0}" xr6:coauthVersionLast="47" xr6:coauthVersionMax="47" xr10:uidLastSave="{00000000-0000-0000-0000-000000000000}"/>
  <bookViews>
    <workbookView xWindow="25600" yWindow="600" windowWidth="25600" windowHeight="26600" activeTab="3" xr2:uid="{00000000-000D-0000-FFFF-FFFF00000000}"/>
  </bookViews>
  <sheets>
    <sheet name="Update guideline" sheetId="1" r:id="rId1"/>
    <sheet name="Pivot Table 3" sheetId="2" r:id="rId2"/>
    <sheet name="G Project Timeline-OPM update" sheetId="3" r:id="rId3"/>
    <sheet name="G Project MVA EQ Request " sheetId="4" r:id="rId4"/>
    <sheet name="Check mini PC issue" sheetId="5" r:id="rId5"/>
    <sheet name="NON G MVA EQ request" sheetId="6" r:id="rId6"/>
    <sheet name="NONG Project Timeline-OPM updat" sheetId="7" r:id="rId7"/>
    <sheet name="Pivot để check coi 2 worksheet " sheetId="8" state="hidden" r:id="rId8"/>
    <sheet name="DRI input Rq" sheetId="9" r:id="rId9"/>
    <sheet name="Pivot Table 1" sheetId="10" r:id="rId10"/>
    <sheet name="Sheet9" sheetId="11" r:id="rId11"/>
    <sheet name="NonG Project Timeline" sheetId="12" state="hidden" r:id="rId12"/>
    <sheet name="Bidding list 26" sheetId="13" r:id="rId13"/>
    <sheet name="Purchase RQ template " sheetId="14" state="hidden" r:id="rId14"/>
  </sheets>
  <definedNames>
    <definedName name="_xlnm._FilterDatabase" localSheetId="11" hidden="1">'NonG Project Timeline'!$C$10:$I$27</definedName>
    <definedName name="_xlnm._FilterDatabase" localSheetId="1" hidden="1">'Pivot Table 3'!$A$1:$L$168</definedName>
  </definedNames>
  <calcPr calcId="191029"/>
  <pivotCaches>
    <pivotCache cacheId="19" r:id="rId15"/>
    <pivotCache cacheId="23" r:id="rId16"/>
    <pivotCache cacheId="27" r:id="rId17"/>
    <pivotCache cacheId="31" r:id="rId18"/>
    <pivotCache cacheId="35" r:id="rId19"/>
    <pivotCache cacheId="44" r:id="rId20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" i="14" l="1"/>
  <c r="H999" i="14"/>
  <c r="H998" i="14"/>
  <c r="H997" i="14"/>
  <c r="H996" i="14"/>
  <c r="H995" i="14"/>
  <c r="H994" i="14"/>
  <c r="H993" i="14"/>
  <c r="H992" i="14"/>
  <c r="H991" i="14"/>
  <c r="H990" i="14"/>
  <c r="H989" i="14"/>
  <c r="H988" i="14"/>
  <c r="H987" i="14"/>
  <c r="H986" i="14"/>
  <c r="H985" i="14"/>
  <c r="H984" i="14"/>
  <c r="H983" i="14"/>
  <c r="H982" i="14"/>
  <c r="H981" i="14"/>
  <c r="H980" i="14"/>
  <c r="H979" i="14"/>
  <c r="H978" i="14"/>
  <c r="H977" i="14"/>
  <c r="H976" i="14"/>
  <c r="H975" i="14"/>
  <c r="H974" i="14"/>
  <c r="H973" i="14"/>
  <c r="H972" i="14"/>
  <c r="H971" i="14"/>
  <c r="H970" i="14"/>
  <c r="H969" i="14"/>
  <c r="H968" i="14"/>
  <c r="H967" i="14"/>
  <c r="H966" i="14"/>
  <c r="H965" i="14"/>
  <c r="H964" i="14"/>
  <c r="H963" i="14"/>
  <c r="H962" i="14"/>
  <c r="H961" i="14"/>
  <c r="H960" i="14"/>
  <c r="H959" i="14"/>
  <c r="H958" i="14"/>
  <c r="H957" i="14"/>
  <c r="H956" i="14"/>
  <c r="H955" i="14"/>
  <c r="H954" i="14"/>
  <c r="H953" i="14"/>
  <c r="H952" i="14"/>
  <c r="H951" i="14"/>
  <c r="H950" i="14"/>
  <c r="H949" i="14"/>
  <c r="H948" i="14"/>
  <c r="H947" i="14"/>
  <c r="H946" i="14"/>
  <c r="H945" i="14"/>
  <c r="H944" i="14"/>
  <c r="H943" i="14"/>
  <c r="H942" i="14"/>
  <c r="H941" i="14"/>
  <c r="H940" i="14"/>
  <c r="H939" i="14"/>
  <c r="H938" i="14"/>
  <c r="H937" i="14"/>
  <c r="H936" i="14"/>
  <c r="H935" i="14"/>
  <c r="H934" i="14"/>
  <c r="H933" i="14"/>
  <c r="H932" i="14"/>
  <c r="H931" i="14"/>
  <c r="H930" i="14"/>
  <c r="H929" i="14"/>
  <c r="H928" i="14"/>
  <c r="H927" i="14"/>
  <c r="H926" i="14"/>
  <c r="H925" i="14"/>
  <c r="H924" i="14"/>
  <c r="H923" i="14"/>
  <c r="H922" i="14"/>
  <c r="H921" i="14"/>
  <c r="H920" i="14"/>
  <c r="H919" i="14"/>
  <c r="H918" i="14"/>
  <c r="H917" i="14"/>
  <c r="H916" i="14"/>
  <c r="H915" i="14"/>
  <c r="H914" i="14"/>
  <c r="H913" i="14"/>
  <c r="H912" i="14"/>
  <c r="H911" i="14"/>
  <c r="H910" i="14"/>
  <c r="H909" i="14"/>
  <c r="H908" i="14"/>
  <c r="H907" i="14"/>
  <c r="H906" i="14"/>
  <c r="H905" i="14"/>
  <c r="H904" i="14"/>
  <c r="H903" i="14"/>
  <c r="H902" i="14"/>
  <c r="H901" i="14"/>
  <c r="H900" i="14"/>
  <c r="H899" i="14"/>
  <c r="H898" i="14"/>
  <c r="H897" i="14"/>
  <c r="H896" i="14"/>
  <c r="H895" i="14"/>
  <c r="H894" i="14"/>
  <c r="H893" i="14"/>
  <c r="H892" i="14"/>
  <c r="H891" i="14"/>
  <c r="H890" i="14"/>
  <c r="H889" i="14"/>
  <c r="H888" i="14"/>
  <c r="H887" i="14"/>
  <c r="H886" i="14"/>
  <c r="H885" i="14"/>
  <c r="H884" i="14"/>
  <c r="H883" i="14"/>
  <c r="H882" i="14"/>
  <c r="H881" i="14"/>
  <c r="H880" i="14"/>
  <c r="H879" i="14"/>
  <c r="H878" i="14"/>
  <c r="H877" i="14"/>
  <c r="H876" i="14"/>
  <c r="H875" i="14"/>
  <c r="H874" i="14"/>
  <c r="H873" i="14"/>
  <c r="H872" i="14"/>
  <c r="H871" i="14"/>
  <c r="H870" i="14"/>
  <c r="H869" i="14"/>
  <c r="H868" i="14"/>
  <c r="H867" i="14"/>
  <c r="H866" i="14"/>
  <c r="H865" i="14"/>
  <c r="H864" i="14"/>
  <c r="H863" i="14"/>
  <c r="H862" i="14"/>
  <c r="H861" i="14"/>
  <c r="H860" i="14"/>
  <c r="H859" i="14"/>
  <c r="H858" i="14"/>
  <c r="H857" i="14"/>
  <c r="H856" i="14"/>
  <c r="H855" i="14"/>
  <c r="H854" i="14"/>
  <c r="H853" i="14"/>
  <c r="H852" i="14"/>
  <c r="H851" i="14"/>
  <c r="H850" i="14"/>
  <c r="H849" i="14"/>
  <c r="H848" i="14"/>
  <c r="H847" i="14"/>
  <c r="H846" i="14"/>
  <c r="H845" i="14"/>
  <c r="H844" i="14"/>
  <c r="H843" i="14"/>
  <c r="H842" i="14"/>
  <c r="H841" i="14"/>
  <c r="H840" i="14"/>
  <c r="H839" i="14"/>
  <c r="H838" i="14"/>
  <c r="H837" i="14"/>
  <c r="H836" i="14"/>
  <c r="H835" i="14"/>
  <c r="H834" i="14"/>
  <c r="H833" i="14"/>
  <c r="H832" i="14"/>
  <c r="H831" i="14"/>
  <c r="H830" i="14"/>
  <c r="H829" i="14"/>
  <c r="H828" i="14"/>
  <c r="H827" i="14"/>
  <c r="H826" i="14"/>
  <c r="H825" i="14"/>
  <c r="H824" i="14"/>
  <c r="H823" i="14"/>
  <c r="H822" i="14"/>
  <c r="H821" i="14"/>
  <c r="H820" i="14"/>
  <c r="H819" i="14"/>
  <c r="H818" i="14"/>
  <c r="H817" i="14"/>
  <c r="H816" i="14"/>
  <c r="H815" i="14"/>
  <c r="H814" i="14"/>
  <c r="H813" i="14"/>
  <c r="H812" i="14"/>
  <c r="H811" i="14"/>
  <c r="H810" i="14"/>
  <c r="H809" i="14"/>
  <c r="H808" i="14"/>
  <c r="H807" i="14"/>
  <c r="H806" i="14"/>
  <c r="H805" i="14"/>
  <c r="H804" i="14"/>
  <c r="H803" i="14"/>
  <c r="H802" i="14"/>
  <c r="H801" i="14"/>
  <c r="H800" i="14"/>
  <c r="H799" i="14"/>
  <c r="H798" i="14"/>
  <c r="H797" i="14"/>
  <c r="H796" i="14"/>
  <c r="H795" i="14"/>
  <c r="H794" i="14"/>
  <c r="H793" i="14"/>
  <c r="H792" i="14"/>
  <c r="H791" i="14"/>
  <c r="H790" i="14"/>
  <c r="H789" i="14"/>
  <c r="H788" i="14"/>
  <c r="H787" i="14"/>
  <c r="H786" i="14"/>
  <c r="H785" i="14"/>
  <c r="H784" i="14"/>
  <c r="H783" i="14"/>
  <c r="H782" i="14"/>
  <c r="H781" i="14"/>
  <c r="H780" i="14"/>
  <c r="H779" i="14"/>
  <c r="H778" i="14"/>
  <c r="H777" i="14"/>
  <c r="H776" i="14"/>
  <c r="H775" i="14"/>
  <c r="H774" i="14"/>
  <c r="H773" i="14"/>
  <c r="H772" i="14"/>
  <c r="H771" i="14"/>
  <c r="H770" i="14"/>
  <c r="H769" i="14"/>
  <c r="H768" i="14"/>
  <c r="H767" i="14"/>
  <c r="H766" i="14"/>
  <c r="H765" i="14"/>
  <c r="H764" i="14"/>
  <c r="H763" i="14"/>
  <c r="H762" i="14"/>
  <c r="H761" i="14"/>
  <c r="H760" i="14"/>
  <c r="H759" i="14"/>
  <c r="H758" i="14"/>
  <c r="H757" i="14"/>
  <c r="H756" i="14"/>
  <c r="H755" i="14"/>
  <c r="H754" i="14"/>
  <c r="H753" i="14"/>
  <c r="H752" i="14"/>
  <c r="H751" i="14"/>
  <c r="H750" i="14"/>
  <c r="H749" i="14"/>
  <c r="H748" i="14"/>
  <c r="H747" i="14"/>
  <c r="H746" i="14"/>
  <c r="H745" i="14"/>
  <c r="H744" i="14"/>
  <c r="H743" i="14"/>
  <c r="H742" i="14"/>
  <c r="H741" i="14"/>
  <c r="H740" i="14"/>
  <c r="H739" i="14"/>
  <c r="H738" i="14"/>
  <c r="H737" i="14"/>
  <c r="H736" i="14"/>
  <c r="H735" i="14"/>
  <c r="H734" i="14"/>
  <c r="H733" i="14"/>
  <c r="H732" i="14"/>
  <c r="H731" i="14"/>
  <c r="H730" i="14"/>
  <c r="H729" i="14"/>
  <c r="H728" i="14"/>
  <c r="H727" i="14"/>
  <c r="H726" i="14"/>
  <c r="H725" i="14"/>
  <c r="H724" i="14"/>
  <c r="H723" i="14"/>
  <c r="H722" i="14"/>
  <c r="H721" i="14"/>
  <c r="H720" i="14"/>
  <c r="H719" i="14"/>
  <c r="H718" i="14"/>
  <c r="H717" i="14"/>
  <c r="H716" i="14"/>
  <c r="H715" i="14"/>
  <c r="H714" i="14"/>
  <c r="H713" i="14"/>
  <c r="H712" i="14"/>
  <c r="H711" i="14"/>
  <c r="H710" i="14"/>
  <c r="H709" i="14"/>
  <c r="H708" i="14"/>
  <c r="H707" i="14"/>
  <c r="H706" i="14"/>
  <c r="H705" i="14"/>
  <c r="H704" i="14"/>
  <c r="H703" i="14"/>
  <c r="H702" i="14"/>
  <c r="H701" i="14"/>
  <c r="H700" i="14"/>
  <c r="H699" i="14"/>
  <c r="H698" i="14"/>
  <c r="H697" i="14"/>
  <c r="H696" i="14"/>
  <c r="H695" i="14"/>
  <c r="H694" i="14"/>
  <c r="H693" i="14"/>
  <c r="H692" i="14"/>
  <c r="H691" i="14"/>
  <c r="H690" i="14"/>
  <c r="H689" i="14"/>
  <c r="H688" i="14"/>
  <c r="H687" i="14"/>
  <c r="H686" i="14"/>
  <c r="H685" i="14"/>
  <c r="H684" i="14"/>
  <c r="H683" i="14"/>
  <c r="H682" i="14"/>
  <c r="H681" i="14"/>
  <c r="H680" i="14"/>
  <c r="H679" i="14"/>
  <c r="H678" i="14"/>
  <c r="H677" i="14"/>
  <c r="H676" i="14"/>
  <c r="H675" i="14"/>
  <c r="H674" i="14"/>
  <c r="H673" i="14"/>
  <c r="H672" i="14"/>
  <c r="H671" i="14"/>
  <c r="H670" i="14"/>
  <c r="H669" i="14"/>
  <c r="H668" i="14"/>
  <c r="H667" i="14"/>
  <c r="H666" i="14"/>
  <c r="H665" i="14"/>
  <c r="H664" i="14"/>
  <c r="H663" i="14"/>
  <c r="H662" i="14"/>
  <c r="H661" i="14"/>
  <c r="H660" i="14"/>
  <c r="H659" i="14"/>
  <c r="H658" i="14"/>
  <c r="H657" i="14"/>
  <c r="H656" i="14"/>
  <c r="H655" i="14"/>
  <c r="H654" i="14"/>
  <c r="H653" i="14"/>
  <c r="H652" i="14"/>
  <c r="H651" i="14"/>
  <c r="H650" i="14"/>
  <c r="H649" i="14"/>
  <c r="H648" i="14"/>
  <c r="H647" i="14"/>
  <c r="H646" i="14"/>
  <c r="H645" i="14"/>
  <c r="H644" i="14"/>
  <c r="H643" i="14"/>
  <c r="H642" i="14"/>
  <c r="H641" i="14"/>
  <c r="H640" i="14"/>
  <c r="H639" i="14"/>
  <c r="H638" i="14"/>
  <c r="H637" i="14"/>
  <c r="H636" i="14"/>
  <c r="H635" i="14"/>
  <c r="H634" i="14"/>
  <c r="H633" i="14"/>
  <c r="H632" i="14"/>
  <c r="H631" i="14"/>
  <c r="H630" i="14"/>
  <c r="H629" i="14"/>
  <c r="H628" i="14"/>
  <c r="H627" i="14"/>
  <c r="H626" i="14"/>
  <c r="H625" i="14"/>
  <c r="H624" i="14"/>
  <c r="H623" i="14"/>
  <c r="H622" i="14"/>
  <c r="H621" i="14"/>
  <c r="H620" i="14"/>
  <c r="H619" i="14"/>
  <c r="H618" i="14"/>
  <c r="H617" i="14"/>
  <c r="H616" i="14"/>
  <c r="H615" i="14"/>
  <c r="H614" i="14"/>
  <c r="H613" i="14"/>
  <c r="H612" i="14"/>
  <c r="H611" i="14"/>
  <c r="H610" i="14"/>
  <c r="H609" i="14"/>
  <c r="H608" i="14"/>
  <c r="H607" i="14"/>
  <c r="H606" i="14"/>
  <c r="H605" i="14"/>
  <c r="H604" i="14"/>
  <c r="H603" i="14"/>
  <c r="H602" i="14"/>
  <c r="H601" i="14"/>
  <c r="H600" i="14"/>
  <c r="H599" i="14"/>
  <c r="H598" i="14"/>
  <c r="H597" i="14"/>
  <c r="H596" i="14"/>
  <c r="H595" i="14"/>
  <c r="H594" i="14"/>
  <c r="H593" i="14"/>
  <c r="H592" i="14"/>
  <c r="H591" i="14"/>
  <c r="H590" i="14"/>
  <c r="H589" i="14"/>
  <c r="H588" i="14"/>
  <c r="H587" i="14"/>
  <c r="H586" i="14"/>
  <c r="H585" i="14"/>
  <c r="H584" i="14"/>
  <c r="H583" i="14"/>
  <c r="H582" i="14"/>
  <c r="H581" i="14"/>
  <c r="H580" i="14"/>
  <c r="H579" i="14"/>
  <c r="H578" i="14"/>
  <c r="H577" i="14"/>
  <c r="H576" i="14"/>
  <c r="H575" i="14"/>
  <c r="H574" i="14"/>
  <c r="H573" i="14"/>
  <c r="H572" i="14"/>
  <c r="H571" i="14"/>
  <c r="H570" i="14"/>
  <c r="H569" i="14"/>
  <c r="H568" i="14"/>
  <c r="H567" i="14"/>
  <c r="H566" i="14"/>
  <c r="H565" i="14"/>
  <c r="H564" i="14"/>
  <c r="H563" i="14"/>
  <c r="H562" i="14"/>
  <c r="H561" i="14"/>
  <c r="H560" i="14"/>
  <c r="H559" i="14"/>
  <c r="H558" i="14"/>
  <c r="H557" i="14"/>
  <c r="H556" i="14"/>
  <c r="H555" i="14"/>
  <c r="H554" i="14"/>
  <c r="H553" i="14"/>
  <c r="H552" i="14"/>
  <c r="H551" i="14"/>
  <c r="H550" i="14"/>
  <c r="H549" i="14"/>
  <c r="H548" i="14"/>
  <c r="H547" i="14"/>
  <c r="H546" i="14"/>
  <c r="H545" i="14"/>
  <c r="H544" i="14"/>
  <c r="H543" i="14"/>
  <c r="H542" i="14"/>
  <c r="H541" i="14"/>
  <c r="H540" i="14"/>
  <c r="H539" i="14"/>
  <c r="H538" i="14"/>
  <c r="H537" i="14"/>
  <c r="H536" i="14"/>
  <c r="H535" i="14"/>
  <c r="H534" i="14"/>
  <c r="H533" i="14"/>
  <c r="H532" i="14"/>
  <c r="H531" i="14"/>
  <c r="H530" i="14"/>
  <c r="H529" i="14"/>
  <c r="H528" i="14"/>
  <c r="H527" i="14"/>
  <c r="H526" i="14"/>
  <c r="H525" i="14"/>
  <c r="H524" i="14"/>
  <c r="H523" i="14"/>
  <c r="H522" i="14"/>
  <c r="H521" i="14"/>
  <c r="H520" i="14"/>
  <c r="H519" i="14"/>
  <c r="H518" i="14"/>
  <c r="H517" i="14"/>
  <c r="H516" i="14"/>
  <c r="H515" i="14"/>
  <c r="H514" i="14"/>
  <c r="H513" i="14"/>
  <c r="H512" i="14"/>
  <c r="H511" i="14"/>
  <c r="H510" i="14"/>
  <c r="H509" i="14"/>
  <c r="H508" i="14"/>
  <c r="H507" i="14"/>
  <c r="H506" i="14"/>
  <c r="H505" i="14"/>
  <c r="H504" i="14"/>
  <c r="H503" i="14"/>
  <c r="H502" i="14"/>
  <c r="H501" i="14"/>
  <c r="H500" i="14"/>
  <c r="H499" i="14"/>
  <c r="H498" i="14"/>
  <c r="H497" i="14"/>
  <c r="H496" i="14"/>
  <c r="H495" i="14"/>
  <c r="H494" i="14"/>
  <c r="H493" i="14"/>
  <c r="H492" i="14"/>
  <c r="H491" i="14"/>
  <c r="H490" i="14"/>
  <c r="H489" i="14"/>
  <c r="H488" i="14"/>
  <c r="H487" i="14"/>
  <c r="H486" i="14"/>
  <c r="H485" i="14"/>
  <c r="H484" i="14"/>
  <c r="H483" i="14"/>
  <c r="H482" i="14"/>
  <c r="H481" i="14"/>
  <c r="H480" i="14"/>
  <c r="H479" i="14"/>
  <c r="H478" i="14"/>
  <c r="H477" i="14"/>
  <c r="H476" i="14"/>
  <c r="H475" i="14"/>
  <c r="H474" i="14"/>
  <c r="H473" i="14"/>
  <c r="H472" i="14"/>
  <c r="H471" i="14"/>
  <c r="H470" i="14"/>
  <c r="H469" i="14"/>
  <c r="H468" i="14"/>
  <c r="H467" i="14"/>
  <c r="H466" i="14"/>
  <c r="H465" i="14"/>
  <c r="H464" i="14"/>
  <c r="H463" i="14"/>
  <c r="H462" i="14"/>
  <c r="H461" i="14"/>
  <c r="H460" i="14"/>
  <c r="H459" i="14"/>
  <c r="H458" i="14"/>
  <c r="H457" i="14"/>
  <c r="H456" i="14"/>
  <c r="H455" i="14"/>
  <c r="H454" i="14"/>
  <c r="H453" i="14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O3" i="14" a="1"/>
  <c r="O3" i="14" s="1"/>
  <c r="H3" i="14"/>
  <c r="O2" i="14" a="1"/>
  <c r="O2" i="14" s="1"/>
  <c r="H2" i="14"/>
  <c r="R34" i="13"/>
  <c r="Q34" i="13"/>
  <c r="P34" i="13"/>
  <c r="R33" i="13"/>
  <c r="Q33" i="13"/>
  <c r="P33" i="13"/>
  <c r="Q32" i="13"/>
  <c r="P32" i="13"/>
  <c r="R32" i="13" s="1"/>
  <c r="R31" i="13"/>
  <c r="Q31" i="13"/>
  <c r="P31" i="13"/>
  <c r="P30" i="13"/>
  <c r="R30" i="13" s="1"/>
  <c r="P29" i="13"/>
  <c r="R29" i="13" s="1"/>
  <c r="R28" i="13"/>
  <c r="Q28" i="13"/>
  <c r="P28" i="13"/>
  <c r="P27" i="13"/>
  <c r="R27" i="13" s="1"/>
  <c r="R26" i="13"/>
  <c r="P26" i="13"/>
  <c r="Q26" i="13" s="1"/>
  <c r="R25" i="13"/>
  <c r="Q25" i="13"/>
  <c r="P25" i="13"/>
  <c r="R24" i="13"/>
  <c r="Q24" i="13"/>
  <c r="P24" i="13"/>
  <c r="R23" i="13"/>
  <c r="Q23" i="13"/>
  <c r="P23" i="13"/>
  <c r="P22" i="13"/>
  <c r="Q22" i="13" s="1"/>
  <c r="R21" i="13"/>
  <c r="Q21" i="13"/>
  <c r="P21" i="13"/>
  <c r="M21" i="13"/>
  <c r="K21" i="13"/>
  <c r="R20" i="13"/>
  <c r="Q20" i="13"/>
  <c r="P20" i="13"/>
  <c r="Q19" i="13"/>
  <c r="P19" i="13"/>
  <c r="R19" i="13" s="1"/>
  <c r="R18" i="13"/>
  <c r="P18" i="13"/>
  <c r="Q18" i="13" s="1"/>
  <c r="P17" i="13"/>
  <c r="R17" i="13" s="1"/>
  <c r="K17" i="13"/>
  <c r="Q16" i="13"/>
  <c r="P16" i="13"/>
  <c r="R16" i="13" s="1"/>
  <c r="R15" i="13"/>
  <c r="Q15" i="13"/>
  <c r="P15" i="13"/>
  <c r="M15" i="13"/>
  <c r="R14" i="13"/>
  <c r="Q14" i="13"/>
  <c r="P14" i="13"/>
  <c r="K14" i="13"/>
  <c r="R13" i="13"/>
  <c r="Q13" i="13"/>
  <c r="P13" i="13"/>
  <c r="K13" i="13"/>
  <c r="P12" i="13"/>
  <c r="R12" i="13" s="1"/>
  <c r="M12" i="13"/>
  <c r="P11" i="13"/>
  <c r="R11" i="13" s="1"/>
  <c r="R10" i="13"/>
  <c r="Q10" i="13"/>
  <c r="P10" i="13"/>
  <c r="P9" i="13"/>
  <c r="R9" i="13" s="1"/>
  <c r="M9" i="13"/>
  <c r="P8" i="13"/>
  <c r="R8" i="13" s="1"/>
  <c r="R7" i="13"/>
  <c r="Q7" i="13"/>
  <c r="P7" i="13"/>
  <c r="M7" i="13"/>
  <c r="P6" i="13"/>
  <c r="P5" i="13"/>
  <c r="P4" i="13"/>
  <c r="M24" i="12" a="1"/>
  <c r="M24" i="12"/>
  <c r="M25" i="12" s="1"/>
  <c r="L3" i="10"/>
  <c r="C135" i="8"/>
  <c r="H81" i="8"/>
  <c r="R1046" i="6"/>
  <c r="H1033" i="6"/>
  <c r="AN1032" i="6"/>
  <c r="AM1032" i="6"/>
  <c r="AL1032" i="6"/>
  <c r="AK1032" i="6"/>
  <c r="AN1031" i="6"/>
  <c r="AM1031" i="6"/>
  <c r="AL1031" i="6"/>
  <c r="AK1031" i="6"/>
  <c r="AN1030" i="6"/>
  <c r="AM1030" i="6"/>
  <c r="AL1030" i="6"/>
  <c r="AK1030" i="6"/>
  <c r="AN1029" i="6"/>
  <c r="AM1029" i="6"/>
  <c r="AL1029" i="6"/>
  <c r="AK1029" i="6"/>
  <c r="AN1028" i="6"/>
  <c r="AM1028" i="6"/>
  <c r="AL1028" i="6"/>
  <c r="AK1028" i="6"/>
  <c r="AN1027" i="6"/>
  <c r="AM1027" i="6"/>
  <c r="AL1027" i="6"/>
  <c r="AK1027" i="6"/>
  <c r="AN1026" i="6"/>
  <c r="AM1026" i="6"/>
  <c r="AL1026" i="6"/>
  <c r="AK1026" i="6"/>
  <c r="AN1025" i="6"/>
  <c r="AM1025" i="6"/>
  <c r="AL1025" i="6"/>
  <c r="AK1025" i="6"/>
  <c r="AN1024" i="6"/>
  <c r="AM1024" i="6"/>
  <c r="AL1024" i="6"/>
  <c r="AK1024" i="6"/>
  <c r="AN1023" i="6"/>
  <c r="AM1023" i="6"/>
  <c r="AL1023" i="6"/>
  <c r="AK1023" i="6"/>
  <c r="AN1022" i="6"/>
  <c r="AM1022" i="6"/>
  <c r="AL1022" i="6"/>
  <c r="AK1022" i="6"/>
  <c r="AN1021" i="6"/>
  <c r="AM1021" i="6"/>
  <c r="AL1021" i="6"/>
  <c r="AK1021" i="6"/>
  <c r="AN1020" i="6"/>
  <c r="AM1020" i="6"/>
  <c r="AL1020" i="6"/>
  <c r="AK1020" i="6"/>
  <c r="AN1019" i="6"/>
  <c r="AM1019" i="6"/>
  <c r="AL1019" i="6"/>
  <c r="AK1019" i="6"/>
  <c r="AN1018" i="6"/>
  <c r="AM1018" i="6"/>
  <c r="AL1018" i="6"/>
  <c r="AK1018" i="6"/>
  <c r="AN1017" i="6"/>
  <c r="AM1017" i="6"/>
  <c r="AL1017" i="6"/>
  <c r="AK1017" i="6"/>
  <c r="AN1016" i="6"/>
  <c r="AM1016" i="6"/>
  <c r="AL1016" i="6"/>
  <c r="AK1016" i="6"/>
  <c r="AN1015" i="6"/>
  <c r="AM1015" i="6"/>
  <c r="AL1015" i="6"/>
  <c r="AK1015" i="6"/>
  <c r="AN1014" i="6"/>
  <c r="AM1014" i="6"/>
  <c r="AL1014" i="6"/>
  <c r="AK1014" i="6"/>
  <c r="AN1013" i="6"/>
  <c r="AM1013" i="6"/>
  <c r="AL1013" i="6"/>
  <c r="AK1013" i="6"/>
  <c r="AN1012" i="6"/>
  <c r="AM1012" i="6"/>
  <c r="AL1012" i="6"/>
  <c r="AK1012" i="6"/>
  <c r="AN1011" i="6"/>
  <c r="AM1011" i="6"/>
  <c r="AL1011" i="6"/>
  <c r="AK1011" i="6"/>
  <c r="AN1010" i="6"/>
  <c r="AM1010" i="6"/>
  <c r="AL1010" i="6"/>
  <c r="AK1010" i="6"/>
  <c r="AN1009" i="6"/>
  <c r="AM1009" i="6"/>
  <c r="AL1009" i="6"/>
  <c r="AK1009" i="6"/>
  <c r="AN1008" i="6"/>
  <c r="AM1008" i="6"/>
  <c r="AL1008" i="6"/>
  <c r="AK1008" i="6"/>
  <c r="AN1007" i="6"/>
  <c r="AM1007" i="6"/>
  <c r="AL1007" i="6"/>
  <c r="AK1007" i="6"/>
  <c r="AN1006" i="6"/>
  <c r="AM1006" i="6"/>
  <c r="AL1006" i="6"/>
  <c r="AK1006" i="6"/>
  <c r="AN1005" i="6"/>
  <c r="AM1005" i="6"/>
  <c r="AL1005" i="6"/>
  <c r="AK1005" i="6"/>
  <c r="AN1004" i="6"/>
  <c r="AM1004" i="6"/>
  <c r="AL1004" i="6"/>
  <c r="AK1004" i="6"/>
  <c r="AN1003" i="6"/>
  <c r="AM1003" i="6"/>
  <c r="AL1003" i="6"/>
  <c r="AK1003" i="6"/>
  <c r="AN1002" i="6"/>
  <c r="AM1002" i="6"/>
  <c r="AL1002" i="6"/>
  <c r="AK1002" i="6"/>
  <c r="AN1001" i="6"/>
  <c r="AM1001" i="6"/>
  <c r="AL1001" i="6"/>
  <c r="AK1001" i="6"/>
  <c r="AN1000" i="6"/>
  <c r="AM1000" i="6"/>
  <c r="AL1000" i="6"/>
  <c r="AK1000" i="6"/>
  <c r="AN999" i="6"/>
  <c r="AM999" i="6"/>
  <c r="AL999" i="6"/>
  <c r="AK999" i="6"/>
  <c r="AN998" i="6"/>
  <c r="AM998" i="6"/>
  <c r="AL998" i="6"/>
  <c r="AK998" i="6"/>
  <c r="AN997" i="6"/>
  <c r="AM997" i="6"/>
  <c r="AL997" i="6"/>
  <c r="AK997" i="6"/>
  <c r="AN996" i="6"/>
  <c r="AM996" i="6"/>
  <c r="AL996" i="6"/>
  <c r="AK996" i="6"/>
  <c r="AN995" i="6"/>
  <c r="AM995" i="6"/>
  <c r="AL995" i="6"/>
  <c r="AK995" i="6"/>
  <c r="AN994" i="6"/>
  <c r="AM994" i="6"/>
  <c r="AL994" i="6"/>
  <c r="AK994" i="6"/>
  <c r="AN993" i="6"/>
  <c r="AM993" i="6"/>
  <c r="AL993" i="6"/>
  <c r="AK993" i="6"/>
  <c r="AN992" i="6"/>
  <c r="AM992" i="6"/>
  <c r="AL992" i="6"/>
  <c r="AK992" i="6"/>
  <c r="AN991" i="6"/>
  <c r="AM991" i="6"/>
  <c r="AL991" i="6"/>
  <c r="AK991" i="6"/>
  <c r="AN990" i="6"/>
  <c r="AM990" i="6"/>
  <c r="AL990" i="6"/>
  <c r="AK990" i="6"/>
  <c r="AN989" i="6"/>
  <c r="AM989" i="6"/>
  <c r="AL989" i="6"/>
  <c r="AK989" i="6"/>
  <c r="AN988" i="6"/>
  <c r="AM988" i="6"/>
  <c r="AL988" i="6"/>
  <c r="AK988" i="6"/>
  <c r="AN987" i="6"/>
  <c r="AM987" i="6"/>
  <c r="AL987" i="6"/>
  <c r="AK987" i="6"/>
  <c r="AN986" i="6"/>
  <c r="AM986" i="6"/>
  <c r="AL986" i="6"/>
  <c r="AK986" i="6"/>
  <c r="AN985" i="6"/>
  <c r="AM985" i="6"/>
  <c r="AL985" i="6"/>
  <c r="AK985" i="6"/>
  <c r="AN984" i="6"/>
  <c r="AM984" i="6"/>
  <c r="AL984" i="6"/>
  <c r="AK984" i="6"/>
  <c r="AN983" i="6"/>
  <c r="AM983" i="6"/>
  <c r="AL983" i="6"/>
  <c r="AK983" i="6"/>
  <c r="AN982" i="6"/>
  <c r="AM982" i="6"/>
  <c r="AL982" i="6"/>
  <c r="AK982" i="6"/>
  <c r="AN981" i="6"/>
  <c r="AM981" i="6"/>
  <c r="AL981" i="6"/>
  <c r="AK981" i="6"/>
  <c r="AN980" i="6"/>
  <c r="AM980" i="6"/>
  <c r="AL980" i="6"/>
  <c r="AK980" i="6"/>
  <c r="AN979" i="6"/>
  <c r="AM979" i="6"/>
  <c r="AL979" i="6"/>
  <c r="AK979" i="6"/>
  <c r="AN978" i="6"/>
  <c r="AM978" i="6"/>
  <c r="AL978" i="6"/>
  <c r="AK978" i="6"/>
  <c r="AN977" i="6"/>
  <c r="AM977" i="6"/>
  <c r="AL977" i="6"/>
  <c r="AK977" i="6"/>
  <c r="AN976" i="6"/>
  <c r="AM976" i="6"/>
  <c r="AL976" i="6"/>
  <c r="AK976" i="6"/>
  <c r="AN975" i="6"/>
  <c r="AM975" i="6"/>
  <c r="AL975" i="6"/>
  <c r="AK975" i="6"/>
  <c r="AN974" i="6"/>
  <c r="AM974" i="6"/>
  <c r="AL974" i="6"/>
  <c r="AK974" i="6"/>
  <c r="AN973" i="6"/>
  <c r="AM973" i="6"/>
  <c r="AL973" i="6"/>
  <c r="AK973" i="6"/>
  <c r="AN972" i="6"/>
  <c r="AM972" i="6"/>
  <c r="AL972" i="6"/>
  <c r="AK972" i="6"/>
  <c r="AN971" i="6"/>
  <c r="AM971" i="6"/>
  <c r="AL971" i="6"/>
  <c r="AK971" i="6"/>
  <c r="AN970" i="6"/>
  <c r="AM970" i="6"/>
  <c r="AL970" i="6"/>
  <c r="AK970" i="6"/>
  <c r="AN969" i="6"/>
  <c r="AM969" i="6"/>
  <c r="AL969" i="6"/>
  <c r="AK969" i="6"/>
  <c r="AN968" i="6"/>
  <c r="AM968" i="6"/>
  <c r="AL968" i="6"/>
  <c r="AK968" i="6"/>
  <c r="AN967" i="6"/>
  <c r="AM967" i="6"/>
  <c r="AL967" i="6"/>
  <c r="AK967" i="6"/>
  <c r="AN966" i="6"/>
  <c r="AM966" i="6"/>
  <c r="AL966" i="6"/>
  <c r="AK966" i="6"/>
  <c r="AN965" i="6"/>
  <c r="AM965" i="6"/>
  <c r="AL965" i="6"/>
  <c r="AK965" i="6"/>
  <c r="AN964" i="6"/>
  <c r="AM964" i="6"/>
  <c r="AL964" i="6"/>
  <c r="AK964" i="6"/>
  <c r="AN963" i="6"/>
  <c r="AM963" i="6"/>
  <c r="AL963" i="6"/>
  <c r="AK963" i="6"/>
  <c r="AN962" i="6"/>
  <c r="AM962" i="6"/>
  <c r="AL962" i="6"/>
  <c r="AK962" i="6"/>
  <c r="AN961" i="6"/>
  <c r="AM961" i="6"/>
  <c r="AL961" i="6"/>
  <c r="AK961" i="6"/>
  <c r="AN960" i="6"/>
  <c r="AM960" i="6"/>
  <c r="AL960" i="6"/>
  <c r="AK960" i="6"/>
  <c r="AN959" i="6"/>
  <c r="AM959" i="6"/>
  <c r="AL959" i="6"/>
  <c r="AK959" i="6"/>
  <c r="AN958" i="6"/>
  <c r="AM958" i="6"/>
  <c r="AL958" i="6"/>
  <c r="AK958" i="6"/>
  <c r="AN957" i="6"/>
  <c r="AM957" i="6"/>
  <c r="AL957" i="6"/>
  <c r="AK957" i="6"/>
  <c r="AN956" i="6"/>
  <c r="AM956" i="6"/>
  <c r="AL956" i="6"/>
  <c r="AK956" i="6"/>
  <c r="AN955" i="6"/>
  <c r="AM955" i="6"/>
  <c r="AL955" i="6"/>
  <c r="AK955" i="6"/>
  <c r="AN954" i="6"/>
  <c r="AM954" i="6"/>
  <c r="AL954" i="6"/>
  <c r="AK954" i="6"/>
  <c r="AN953" i="6"/>
  <c r="AM953" i="6"/>
  <c r="AL953" i="6"/>
  <c r="AK953" i="6"/>
  <c r="AN952" i="6"/>
  <c r="AM952" i="6"/>
  <c r="AL952" i="6"/>
  <c r="AK952" i="6"/>
  <c r="AN951" i="6"/>
  <c r="AM951" i="6"/>
  <c r="AL951" i="6"/>
  <c r="AK951" i="6"/>
  <c r="AN950" i="6"/>
  <c r="AM950" i="6"/>
  <c r="AL950" i="6"/>
  <c r="AK950" i="6"/>
  <c r="AN949" i="6"/>
  <c r="AM949" i="6"/>
  <c r="AL949" i="6"/>
  <c r="AK949" i="6"/>
  <c r="AN948" i="6"/>
  <c r="AM948" i="6"/>
  <c r="AL948" i="6"/>
  <c r="AK948" i="6"/>
  <c r="AN947" i="6"/>
  <c r="AM947" i="6"/>
  <c r="AL947" i="6"/>
  <c r="AK947" i="6"/>
  <c r="AN946" i="6"/>
  <c r="AM946" i="6"/>
  <c r="AL946" i="6"/>
  <c r="AK946" i="6"/>
  <c r="AN945" i="6"/>
  <c r="AM945" i="6"/>
  <c r="AL945" i="6"/>
  <c r="AK945" i="6"/>
  <c r="AN944" i="6"/>
  <c r="AM944" i="6"/>
  <c r="AL944" i="6"/>
  <c r="AK944" i="6"/>
  <c r="AN943" i="6"/>
  <c r="AM943" i="6"/>
  <c r="AL943" i="6"/>
  <c r="AK943" i="6"/>
  <c r="AN942" i="6"/>
  <c r="AM942" i="6"/>
  <c r="AL942" i="6"/>
  <c r="AK942" i="6"/>
  <c r="AN941" i="6"/>
  <c r="AM941" i="6"/>
  <c r="AL941" i="6"/>
  <c r="AK941" i="6"/>
  <c r="AN940" i="6"/>
  <c r="AM940" i="6"/>
  <c r="AL940" i="6"/>
  <c r="AK940" i="6"/>
  <c r="AN939" i="6"/>
  <c r="AM939" i="6"/>
  <c r="AL939" i="6"/>
  <c r="AK939" i="6"/>
  <c r="AN938" i="6"/>
  <c r="AM938" i="6"/>
  <c r="AL938" i="6"/>
  <c r="AK938" i="6"/>
  <c r="AN937" i="6"/>
  <c r="AM937" i="6"/>
  <c r="AL937" i="6"/>
  <c r="AK937" i="6"/>
  <c r="AN936" i="6"/>
  <c r="AM936" i="6"/>
  <c r="AL936" i="6"/>
  <c r="AK936" i="6"/>
  <c r="AN935" i="6"/>
  <c r="AM935" i="6"/>
  <c r="AL935" i="6"/>
  <c r="AK935" i="6"/>
  <c r="AN934" i="6"/>
  <c r="AM934" i="6"/>
  <c r="AL934" i="6"/>
  <c r="AK934" i="6"/>
  <c r="AN933" i="6"/>
  <c r="AM933" i="6"/>
  <c r="AL933" i="6"/>
  <c r="AK933" i="6"/>
  <c r="AN932" i="6"/>
  <c r="AM932" i="6"/>
  <c r="AL932" i="6"/>
  <c r="AK932" i="6"/>
  <c r="AN931" i="6"/>
  <c r="AM931" i="6"/>
  <c r="AL931" i="6"/>
  <c r="AK931" i="6"/>
  <c r="AN930" i="6"/>
  <c r="AM930" i="6"/>
  <c r="AL930" i="6"/>
  <c r="AK930" i="6"/>
  <c r="AN929" i="6"/>
  <c r="AM929" i="6"/>
  <c r="AL929" i="6"/>
  <c r="AK929" i="6"/>
  <c r="AN928" i="6"/>
  <c r="AM928" i="6"/>
  <c r="AL928" i="6"/>
  <c r="AK928" i="6"/>
  <c r="AN927" i="6"/>
  <c r="AM927" i="6"/>
  <c r="AL927" i="6"/>
  <c r="AK927" i="6"/>
  <c r="AN926" i="6"/>
  <c r="AM926" i="6"/>
  <c r="AL926" i="6"/>
  <c r="AK926" i="6"/>
  <c r="AN925" i="6"/>
  <c r="AM925" i="6"/>
  <c r="AL925" i="6"/>
  <c r="AK925" i="6"/>
  <c r="AN924" i="6"/>
  <c r="AM924" i="6"/>
  <c r="AL924" i="6"/>
  <c r="AK924" i="6"/>
  <c r="AN923" i="6"/>
  <c r="AM923" i="6"/>
  <c r="AL923" i="6"/>
  <c r="AK923" i="6"/>
  <c r="AN922" i="6"/>
  <c r="AM922" i="6"/>
  <c r="AL922" i="6"/>
  <c r="AK922" i="6"/>
  <c r="AN921" i="6"/>
  <c r="AM921" i="6"/>
  <c r="AL921" i="6"/>
  <c r="AK921" i="6"/>
  <c r="AN920" i="6"/>
  <c r="AM920" i="6"/>
  <c r="AL920" i="6"/>
  <c r="AK920" i="6"/>
  <c r="AN919" i="6"/>
  <c r="AM919" i="6"/>
  <c r="AL919" i="6"/>
  <c r="AK919" i="6"/>
  <c r="AN918" i="6"/>
  <c r="AM918" i="6"/>
  <c r="AL918" i="6"/>
  <c r="AK918" i="6"/>
  <c r="AN917" i="6"/>
  <c r="AM917" i="6"/>
  <c r="AL917" i="6"/>
  <c r="AK917" i="6"/>
  <c r="AN916" i="6"/>
  <c r="AM916" i="6"/>
  <c r="AL916" i="6"/>
  <c r="AK916" i="6"/>
  <c r="AN915" i="6"/>
  <c r="AM915" i="6"/>
  <c r="AL915" i="6"/>
  <c r="AK915" i="6"/>
  <c r="AN914" i="6"/>
  <c r="AM914" i="6"/>
  <c r="AL914" i="6"/>
  <c r="AK914" i="6"/>
  <c r="AN913" i="6"/>
  <c r="AM913" i="6"/>
  <c r="AL913" i="6"/>
  <c r="AK913" i="6"/>
  <c r="AN912" i="6"/>
  <c r="AM912" i="6"/>
  <c r="AL912" i="6"/>
  <c r="AK912" i="6"/>
  <c r="AN911" i="6"/>
  <c r="AM911" i="6"/>
  <c r="AL911" i="6"/>
  <c r="AK911" i="6"/>
  <c r="AN910" i="6"/>
  <c r="AM910" i="6"/>
  <c r="AL910" i="6"/>
  <c r="AK910" i="6"/>
  <c r="AN909" i="6"/>
  <c r="AM909" i="6"/>
  <c r="AL909" i="6"/>
  <c r="AK909" i="6"/>
  <c r="AN908" i="6"/>
  <c r="AM908" i="6"/>
  <c r="AL908" i="6"/>
  <c r="AK908" i="6"/>
  <c r="AN907" i="6"/>
  <c r="AM907" i="6"/>
  <c r="AL907" i="6"/>
  <c r="AK907" i="6"/>
  <c r="AN906" i="6"/>
  <c r="AM906" i="6"/>
  <c r="AL906" i="6"/>
  <c r="AK906" i="6"/>
  <c r="AN905" i="6"/>
  <c r="AM905" i="6"/>
  <c r="AL905" i="6"/>
  <c r="AK905" i="6"/>
  <c r="AN904" i="6"/>
  <c r="AM904" i="6"/>
  <c r="AL904" i="6"/>
  <c r="AK904" i="6"/>
  <c r="AN903" i="6"/>
  <c r="AM903" i="6"/>
  <c r="AL903" i="6"/>
  <c r="AK903" i="6"/>
  <c r="AN902" i="6"/>
  <c r="AM902" i="6"/>
  <c r="AL902" i="6"/>
  <c r="AK902" i="6"/>
  <c r="AN901" i="6"/>
  <c r="AM901" i="6"/>
  <c r="AL901" i="6"/>
  <c r="AK901" i="6"/>
  <c r="AN900" i="6"/>
  <c r="AM900" i="6"/>
  <c r="AL900" i="6"/>
  <c r="AK900" i="6"/>
  <c r="AN899" i="6"/>
  <c r="AM899" i="6"/>
  <c r="AL899" i="6"/>
  <c r="AK899" i="6"/>
  <c r="AN898" i="6"/>
  <c r="AM898" i="6"/>
  <c r="AL898" i="6"/>
  <c r="AK898" i="6"/>
  <c r="AN897" i="6"/>
  <c r="AM897" i="6"/>
  <c r="AL897" i="6"/>
  <c r="AK897" i="6"/>
  <c r="AN896" i="6"/>
  <c r="AM896" i="6"/>
  <c r="AL896" i="6"/>
  <c r="AK896" i="6"/>
  <c r="AN895" i="6"/>
  <c r="AM895" i="6"/>
  <c r="AL895" i="6"/>
  <c r="AK895" i="6"/>
  <c r="AN894" i="6"/>
  <c r="AM894" i="6"/>
  <c r="AL894" i="6"/>
  <c r="AK894" i="6"/>
  <c r="AN893" i="6"/>
  <c r="AM893" i="6"/>
  <c r="AL893" i="6"/>
  <c r="AK893" i="6"/>
  <c r="AN892" i="6"/>
  <c r="AM892" i="6"/>
  <c r="AL892" i="6"/>
  <c r="AK892" i="6"/>
  <c r="AN891" i="6"/>
  <c r="AM891" i="6"/>
  <c r="AL891" i="6"/>
  <c r="AK891" i="6"/>
  <c r="AN890" i="6"/>
  <c r="AM890" i="6"/>
  <c r="AL890" i="6"/>
  <c r="AK890" i="6"/>
  <c r="AN889" i="6"/>
  <c r="AM889" i="6"/>
  <c r="AL889" i="6"/>
  <c r="AK889" i="6"/>
  <c r="AN888" i="6"/>
  <c r="AM888" i="6"/>
  <c r="AL888" i="6"/>
  <c r="AK888" i="6"/>
  <c r="AN887" i="6"/>
  <c r="AM887" i="6"/>
  <c r="AL887" i="6"/>
  <c r="AK887" i="6"/>
  <c r="AN886" i="6"/>
  <c r="AM886" i="6"/>
  <c r="AL886" i="6"/>
  <c r="AK886" i="6"/>
  <c r="AN885" i="6"/>
  <c r="AM885" i="6"/>
  <c r="AL885" i="6"/>
  <c r="AK885" i="6"/>
  <c r="AN884" i="6"/>
  <c r="AM884" i="6"/>
  <c r="AL884" i="6"/>
  <c r="AK884" i="6"/>
  <c r="AN883" i="6"/>
  <c r="AM883" i="6"/>
  <c r="AL883" i="6"/>
  <c r="AK883" i="6"/>
  <c r="AN882" i="6"/>
  <c r="AM882" i="6"/>
  <c r="AL882" i="6"/>
  <c r="AK882" i="6"/>
  <c r="AN881" i="6"/>
  <c r="AM881" i="6"/>
  <c r="AL881" i="6"/>
  <c r="AK881" i="6"/>
  <c r="AN880" i="6"/>
  <c r="AM880" i="6"/>
  <c r="AL880" i="6"/>
  <c r="AK880" i="6"/>
  <c r="AN879" i="6"/>
  <c r="AM879" i="6"/>
  <c r="AL879" i="6"/>
  <c r="AK879" i="6"/>
  <c r="AN878" i="6"/>
  <c r="AM878" i="6"/>
  <c r="AL878" i="6"/>
  <c r="AK878" i="6"/>
  <c r="AN877" i="6"/>
  <c r="AM877" i="6"/>
  <c r="AL877" i="6"/>
  <c r="AK877" i="6"/>
  <c r="AN876" i="6"/>
  <c r="AM876" i="6"/>
  <c r="AL876" i="6"/>
  <c r="AK876" i="6"/>
  <c r="AN875" i="6"/>
  <c r="AM875" i="6"/>
  <c r="AL875" i="6"/>
  <c r="AK875" i="6"/>
  <c r="AN874" i="6"/>
  <c r="AM874" i="6"/>
  <c r="AL874" i="6"/>
  <c r="AK874" i="6"/>
  <c r="AN873" i="6"/>
  <c r="AM873" i="6"/>
  <c r="AL873" i="6"/>
  <c r="AK873" i="6"/>
  <c r="AN872" i="6"/>
  <c r="AM872" i="6"/>
  <c r="AL872" i="6"/>
  <c r="AK872" i="6"/>
  <c r="AN871" i="6"/>
  <c r="AM871" i="6"/>
  <c r="AL871" i="6"/>
  <c r="AK871" i="6"/>
  <c r="AN870" i="6"/>
  <c r="AM870" i="6"/>
  <c r="AL870" i="6"/>
  <c r="AK870" i="6"/>
  <c r="AN869" i="6"/>
  <c r="AM869" i="6"/>
  <c r="AL869" i="6"/>
  <c r="AK869" i="6"/>
  <c r="AN868" i="6"/>
  <c r="AM868" i="6"/>
  <c r="AL868" i="6"/>
  <c r="AK868" i="6"/>
  <c r="AN867" i="6"/>
  <c r="AM867" i="6"/>
  <c r="AL867" i="6"/>
  <c r="AK867" i="6"/>
  <c r="AN866" i="6"/>
  <c r="AM866" i="6"/>
  <c r="AL866" i="6"/>
  <c r="AK866" i="6"/>
  <c r="AN865" i="6"/>
  <c r="AM865" i="6"/>
  <c r="AL865" i="6"/>
  <c r="AK865" i="6"/>
  <c r="AN864" i="6"/>
  <c r="AM864" i="6"/>
  <c r="AL864" i="6"/>
  <c r="AK864" i="6"/>
  <c r="AN863" i="6"/>
  <c r="AM863" i="6"/>
  <c r="AL863" i="6"/>
  <c r="AK863" i="6"/>
  <c r="AN862" i="6"/>
  <c r="AM862" i="6"/>
  <c r="AL862" i="6"/>
  <c r="AK862" i="6"/>
  <c r="AN861" i="6"/>
  <c r="AM861" i="6"/>
  <c r="AL861" i="6"/>
  <c r="AK861" i="6"/>
  <c r="AN860" i="6"/>
  <c r="AM860" i="6"/>
  <c r="AL860" i="6"/>
  <c r="AK860" i="6"/>
  <c r="AN859" i="6"/>
  <c r="AM859" i="6"/>
  <c r="AL859" i="6"/>
  <c r="AK859" i="6"/>
  <c r="AN858" i="6"/>
  <c r="AM858" i="6"/>
  <c r="AL858" i="6"/>
  <c r="AK858" i="6"/>
  <c r="AN857" i="6"/>
  <c r="AM857" i="6"/>
  <c r="AL857" i="6"/>
  <c r="AK857" i="6"/>
  <c r="AN856" i="6"/>
  <c r="AM856" i="6"/>
  <c r="AL856" i="6"/>
  <c r="AK856" i="6"/>
  <c r="AN855" i="6"/>
  <c r="AM855" i="6"/>
  <c r="AL855" i="6"/>
  <c r="AK855" i="6"/>
  <c r="AN854" i="6"/>
  <c r="AM854" i="6"/>
  <c r="AL854" i="6"/>
  <c r="AK854" i="6"/>
  <c r="AN853" i="6"/>
  <c r="AM853" i="6"/>
  <c r="AL853" i="6"/>
  <c r="AK853" i="6"/>
  <c r="AN852" i="6"/>
  <c r="AM852" i="6"/>
  <c r="AL852" i="6"/>
  <c r="AK852" i="6"/>
  <c r="AN851" i="6"/>
  <c r="AM851" i="6"/>
  <c r="AL851" i="6"/>
  <c r="AK851" i="6"/>
  <c r="AN850" i="6"/>
  <c r="AM850" i="6"/>
  <c r="AL850" i="6"/>
  <c r="AK850" i="6"/>
  <c r="AN849" i="6"/>
  <c r="AM849" i="6"/>
  <c r="AL849" i="6"/>
  <c r="AK849" i="6"/>
  <c r="AN848" i="6"/>
  <c r="AM848" i="6"/>
  <c r="AL848" i="6"/>
  <c r="AK848" i="6"/>
  <c r="AN847" i="6"/>
  <c r="AM847" i="6"/>
  <c r="AL847" i="6"/>
  <c r="AK847" i="6"/>
  <c r="AN846" i="6"/>
  <c r="AM846" i="6"/>
  <c r="AL846" i="6"/>
  <c r="AK846" i="6"/>
  <c r="AN845" i="6"/>
  <c r="AM845" i="6"/>
  <c r="AL845" i="6"/>
  <c r="AK845" i="6"/>
  <c r="AN844" i="6"/>
  <c r="AM844" i="6"/>
  <c r="AL844" i="6"/>
  <c r="AK844" i="6"/>
  <c r="AN843" i="6"/>
  <c r="AM843" i="6"/>
  <c r="AL843" i="6"/>
  <c r="AK843" i="6"/>
  <c r="AN842" i="6"/>
  <c r="AM842" i="6"/>
  <c r="AL842" i="6"/>
  <c r="AK842" i="6"/>
  <c r="AN841" i="6"/>
  <c r="AM841" i="6"/>
  <c r="AL841" i="6"/>
  <c r="AK841" i="6"/>
  <c r="AN840" i="6"/>
  <c r="AM840" i="6"/>
  <c r="AL840" i="6"/>
  <c r="AK840" i="6"/>
  <c r="AN839" i="6"/>
  <c r="AM839" i="6"/>
  <c r="AL839" i="6"/>
  <c r="AK839" i="6"/>
  <c r="AN838" i="6"/>
  <c r="AM838" i="6"/>
  <c r="AL838" i="6"/>
  <c r="AK838" i="6"/>
  <c r="AN837" i="6"/>
  <c r="AM837" i="6"/>
  <c r="AL837" i="6"/>
  <c r="AK837" i="6"/>
  <c r="AN836" i="6"/>
  <c r="AM836" i="6"/>
  <c r="AL836" i="6"/>
  <c r="AK836" i="6"/>
  <c r="AN835" i="6"/>
  <c r="AM835" i="6"/>
  <c r="AL835" i="6"/>
  <c r="AK835" i="6"/>
  <c r="AN834" i="6"/>
  <c r="AM834" i="6"/>
  <c r="AL834" i="6"/>
  <c r="AK834" i="6"/>
  <c r="AN833" i="6"/>
  <c r="AM833" i="6"/>
  <c r="AL833" i="6"/>
  <c r="AK833" i="6"/>
  <c r="AN832" i="6"/>
  <c r="AM832" i="6"/>
  <c r="AL832" i="6"/>
  <c r="AK832" i="6"/>
  <c r="AN831" i="6"/>
  <c r="AM831" i="6"/>
  <c r="AL831" i="6"/>
  <c r="AK831" i="6"/>
  <c r="AN830" i="6"/>
  <c r="AM830" i="6"/>
  <c r="AL830" i="6"/>
  <c r="AK830" i="6"/>
  <c r="AN829" i="6"/>
  <c r="AM829" i="6"/>
  <c r="AL829" i="6"/>
  <c r="AK829" i="6"/>
  <c r="AN828" i="6"/>
  <c r="AM828" i="6"/>
  <c r="AL828" i="6"/>
  <c r="AK828" i="6"/>
  <c r="AN827" i="6"/>
  <c r="AM827" i="6"/>
  <c r="AL827" i="6"/>
  <c r="AK827" i="6"/>
  <c r="AN826" i="6"/>
  <c r="AM826" i="6"/>
  <c r="AL826" i="6"/>
  <c r="AK826" i="6"/>
  <c r="AN825" i="6"/>
  <c r="AM825" i="6"/>
  <c r="AL825" i="6"/>
  <c r="AK825" i="6"/>
  <c r="AN824" i="6"/>
  <c r="AM824" i="6"/>
  <c r="AL824" i="6"/>
  <c r="AK824" i="6"/>
  <c r="AN823" i="6"/>
  <c r="AM823" i="6"/>
  <c r="AL823" i="6"/>
  <c r="AK823" i="6"/>
  <c r="AN822" i="6"/>
  <c r="AM822" i="6"/>
  <c r="AL822" i="6"/>
  <c r="AK822" i="6"/>
  <c r="AN821" i="6"/>
  <c r="AM821" i="6"/>
  <c r="AL821" i="6"/>
  <c r="AK821" i="6"/>
  <c r="AN820" i="6"/>
  <c r="AM820" i="6"/>
  <c r="AL820" i="6"/>
  <c r="AK820" i="6"/>
  <c r="AN819" i="6"/>
  <c r="AM819" i="6"/>
  <c r="AL819" i="6"/>
  <c r="AK819" i="6"/>
  <c r="AN818" i="6"/>
  <c r="AM818" i="6"/>
  <c r="AL818" i="6"/>
  <c r="AK818" i="6"/>
  <c r="AN817" i="6"/>
  <c r="AM817" i="6"/>
  <c r="AL817" i="6"/>
  <c r="AK817" i="6"/>
  <c r="AN816" i="6"/>
  <c r="AM816" i="6"/>
  <c r="AL816" i="6"/>
  <c r="AK816" i="6"/>
  <c r="AN815" i="6"/>
  <c r="AM815" i="6"/>
  <c r="AL815" i="6"/>
  <c r="AK815" i="6"/>
  <c r="AN814" i="6"/>
  <c r="AM814" i="6"/>
  <c r="AL814" i="6"/>
  <c r="AK814" i="6"/>
  <c r="AN813" i="6"/>
  <c r="AM813" i="6"/>
  <c r="AL813" i="6"/>
  <c r="AK813" i="6"/>
  <c r="AN812" i="6"/>
  <c r="AM812" i="6"/>
  <c r="AL812" i="6"/>
  <c r="AK812" i="6"/>
  <c r="AN811" i="6"/>
  <c r="AM811" i="6"/>
  <c r="AL811" i="6"/>
  <c r="AK811" i="6"/>
  <c r="AN810" i="6"/>
  <c r="AM810" i="6"/>
  <c r="AL810" i="6"/>
  <c r="AK810" i="6"/>
  <c r="AN809" i="6"/>
  <c r="AM809" i="6"/>
  <c r="AL809" i="6"/>
  <c r="AK809" i="6"/>
  <c r="AN808" i="6"/>
  <c r="AM808" i="6"/>
  <c r="AL808" i="6"/>
  <c r="AK808" i="6"/>
  <c r="AN807" i="6"/>
  <c r="AM807" i="6"/>
  <c r="AL807" i="6"/>
  <c r="AK807" i="6"/>
  <c r="AN806" i="6"/>
  <c r="AM806" i="6"/>
  <c r="AL806" i="6"/>
  <c r="AK806" i="6"/>
  <c r="AN805" i="6"/>
  <c r="AM805" i="6"/>
  <c r="AL805" i="6"/>
  <c r="AK805" i="6"/>
  <c r="AN804" i="6"/>
  <c r="AM804" i="6"/>
  <c r="AL804" i="6"/>
  <c r="AK804" i="6"/>
  <c r="AN803" i="6"/>
  <c r="AM803" i="6"/>
  <c r="AL803" i="6"/>
  <c r="AK803" i="6"/>
  <c r="AN802" i="6"/>
  <c r="AM802" i="6"/>
  <c r="AL802" i="6"/>
  <c r="AK802" i="6"/>
  <c r="AN801" i="6"/>
  <c r="AM801" i="6"/>
  <c r="AL801" i="6"/>
  <c r="AK801" i="6"/>
  <c r="AN800" i="6"/>
  <c r="AM800" i="6"/>
  <c r="AL800" i="6"/>
  <c r="AK800" i="6"/>
  <c r="AN799" i="6"/>
  <c r="AM799" i="6"/>
  <c r="AL799" i="6"/>
  <c r="AK799" i="6"/>
  <c r="AN798" i="6"/>
  <c r="AM798" i="6"/>
  <c r="AL798" i="6"/>
  <c r="AK798" i="6"/>
  <c r="AN797" i="6"/>
  <c r="AM797" i="6"/>
  <c r="AL797" i="6"/>
  <c r="AK797" i="6"/>
  <c r="AN796" i="6"/>
  <c r="AM796" i="6"/>
  <c r="AL796" i="6"/>
  <c r="AK796" i="6"/>
  <c r="AN795" i="6"/>
  <c r="AM795" i="6"/>
  <c r="AL795" i="6"/>
  <c r="AK795" i="6"/>
  <c r="AN794" i="6"/>
  <c r="AM794" i="6"/>
  <c r="AL794" i="6"/>
  <c r="AK794" i="6"/>
  <c r="AN793" i="6"/>
  <c r="AM793" i="6"/>
  <c r="AL793" i="6"/>
  <c r="AK793" i="6"/>
  <c r="AN792" i="6"/>
  <c r="AM792" i="6"/>
  <c r="AL792" i="6"/>
  <c r="AK792" i="6"/>
  <c r="AN791" i="6"/>
  <c r="AM791" i="6"/>
  <c r="AL791" i="6"/>
  <c r="AK791" i="6"/>
  <c r="AN790" i="6"/>
  <c r="AM790" i="6"/>
  <c r="AL790" i="6"/>
  <c r="AK790" i="6"/>
  <c r="AN789" i="6"/>
  <c r="AM789" i="6"/>
  <c r="AL789" i="6"/>
  <c r="AK789" i="6"/>
  <c r="AN788" i="6"/>
  <c r="AM788" i="6"/>
  <c r="AL788" i="6"/>
  <c r="AK788" i="6"/>
  <c r="AN787" i="6"/>
  <c r="AM787" i="6"/>
  <c r="AL787" i="6"/>
  <c r="AK787" i="6"/>
  <c r="AN786" i="6"/>
  <c r="AM786" i="6"/>
  <c r="AL786" i="6"/>
  <c r="AK786" i="6"/>
  <c r="AN785" i="6"/>
  <c r="AM785" i="6"/>
  <c r="AL785" i="6"/>
  <c r="AK785" i="6"/>
  <c r="AN784" i="6"/>
  <c r="AM784" i="6"/>
  <c r="AL784" i="6"/>
  <c r="AK784" i="6"/>
  <c r="AN783" i="6"/>
  <c r="AM783" i="6"/>
  <c r="AL783" i="6"/>
  <c r="AK783" i="6"/>
  <c r="AN782" i="6"/>
  <c r="AM782" i="6"/>
  <c r="AL782" i="6"/>
  <c r="AK782" i="6"/>
  <c r="AN781" i="6"/>
  <c r="AM781" i="6"/>
  <c r="AL781" i="6"/>
  <c r="AK781" i="6"/>
  <c r="AN780" i="6"/>
  <c r="AM780" i="6"/>
  <c r="AL780" i="6"/>
  <c r="AK780" i="6"/>
  <c r="AN779" i="6"/>
  <c r="AM779" i="6"/>
  <c r="AL779" i="6"/>
  <c r="AK779" i="6"/>
  <c r="AN778" i="6"/>
  <c r="AM778" i="6"/>
  <c r="AL778" i="6"/>
  <c r="AK778" i="6"/>
  <c r="AN777" i="6"/>
  <c r="AM777" i="6"/>
  <c r="AL777" i="6"/>
  <c r="AK777" i="6"/>
  <c r="AN776" i="6"/>
  <c r="AM776" i="6"/>
  <c r="AL776" i="6"/>
  <c r="AK776" i="6"/>
  <c r="AN775" i="6"/>
  <c r="AM775" i="6"/>
  <c r="AL775" i="6"/>
  <c r="AK775" i="6"/>
  <c r="AN774" i="6"/>
  <c r="AM774" i="6"/>
  <c r="AL774" i="6"/>
  <c r="AK774" i="6"/>
  <c r="AN773" i="6"/>
  <c r="AM773" i="6"/>
  <c r="AL773" i="6"/>
  <c r="AK773" i="6"/>
  <c r="AN772" i="6"/>
  <c r="AM772" i="6"/>
  <c r="AL772" i="6"/>
  <c r="AK772" i="6"/>
  <c r="AN771" i="6"/>
  <c r="AM771" i="6"/>
  <c r="AL771" i="6"/>
  <c r="AK771" i="6"/>
  <c r="AN770" i="6"/>
  <c r="AM770" i="6"/>
  <c r="AL770" i="6"/>
  <c r="AK770" i="6"/>
  <c r="AN769" i="6"/>
  <c r="AM769" i="6"/>
  <c r="AL769" i="6"/>
  <c r="AK769" i="6"/>
  <c r="AN768" i="6"/>
  <c r="AM768" i="6"/>
  <c r="AL768" i="6"/>
  <c r="AK768" i="6"/>
  <c r="AN767" i="6"/>
  <c r="AM767" i="6"/>
  <c r="AL767" i="6"/>
  <c r="AK767" i="6"/>
  <c r="AN766" i="6"/>
  <c r="AM766" i="6"/>
  <c r="AL766" i="6"/>
  <c r="AK766" i="6"/>
  <c r="AN765" i="6"/>
  <c r="AM765" i="6"/>
  <c r="AL765" i="6"/>
  <c r="AK765" i="6"/>
  <c r="AN764" i="6"/>
  <c r="AM764" i="6"/>
  <c r="AL764" i="6"/>
  <c r="AK764" i="6"/>
  <c r="AN763" i="6"/>
  <c r="AM763" i="6"/>
  <c r="AL763" i="6"/>
  <c r="AK763" i="6"/>
  <c r="AN762" i="6"/>
  <c r="AM762" i="6"/>
  <c r="AL762" i="6"/>
  <c r="AK762" i="6"/>
  <c r="AN761" i="6"/>
  <c r="AM761" i="6"/>
  <c r="AL761" i="6"/>
  <c r="AK761" i="6"/>
  <c r="AN760" i="6"/>
  <c r="AM760" i="6"/>
  <c r="AL760" i="6"/>
  <c r="AK760" i="6"/>
  <c r="AN759" i="6"/>
  <c r="AM759" i="6"/>
  <c r="AL759" i="6"/>
  <c r="AK759" i="6"/>
  <c r="AN758" i="6"/>
  <c r="AM758" i="6"/>
  <c r="AL758" i="6"/>
  <c r="AK758" i="6"/>
  <c r="AN757" i="6"/>
  <c r="AM757" i="6"/>
  <c r="AL757" i="6"/>
  <c r="AK757" i="6"/>
  <c r="AN756" i="6"/>
  <c r="AM756" i="6"/>
  <c r="AL756" i="6"/>
  <c r="AK756" i="6"/>
  <c r="AN755" i="6"/>
  <c r="AM755" i="6"/>
  <c r="AL755" i="6"/>
  <c r="AK755" i="6"/>
  <c r="AN754" i="6"/>
  <c r="AM754" i="6"/>
  <c r="AL754" i="6"/>
  <c r="AK754" i="6"/>
  <c r="AN753" i="6"/>
  <c r="AM753" i="6"/>
  <c r="AL753" i="6"/>
  <c r="AK753" i="6"/>
  <c r="AN752" i="6"/>
  <c r="AM752" i="6"/>
  <c r="AL752" i="6"/>
  <c r="AK752" i="6"/>
  <c r="AN751" i="6"/>
  <c r="AM751" i="6"/>
  <c r="AL751" i="6"/>
  <c r="AK751" i="6"/>
  <c r="AN750" i="6"/>
  <c r="AM750" i="6"/>
  <c r="AL750" i="6"/>
  <c r="AK750" i="6"/>
  <c r="AN749" i="6"/>
  <c r="AM749" i="6"/>
  <c r="AL749" i="6"/>
  <c r="AK749" i="6"/>
  <c r="AN748" i="6"/>
  <c r="AM748" i="6"/>
  <c r="AL748" i="6"/>
  <c r="AK748" i="6"/>
  <c r="AN747" i="6"/>
  <c r="AM747" i="6"/>
  <c r="AL747" i="6"/>
  <c r="AK747" i="6"/>
  <c r="AN746" i="6"/>
  <c r="AM746" i="6"/>
  <c r="AL746" i="6"/>
  <c r="AK746" i="6"/>
  <c r="AN745" i="6"/>
  <c r="AM745" i="6"/>
  <c r="AL745" i="6"/>
  <c r="AK745" i="6"/>
  <c r="AN744" i="6"/>
  <c r="AM744" i="6"/>
  <c r="AL744" i="6"/>
  <c r="AK744" i="6"/>
  <c r="AN743" i="6"/>
  <c r="AM743" i="6"/>
  <c r="AL743" i="6"/>
  <c r="AK743" i="6"/>
  <c r="AN742" i="6"/>
  <c r="AM742" i="6"/>
  <c r="AL742" i="6"/>
  <c r="AK742" i="6"/>
  <c r="AN741" i="6"/>
  <c r="AM741" i="6"/>
  <c r="AL741" i="6"/>
  <c r="AK741" i="6"/>
  <c r="AN740" i="6"/>
  <c r="AM740" i="6"/>
  <c r="AL740" i="6"/>
  <c r="AK740" i="6"/>
  <c r="AN739" i="6"/>
  <c r="AM739" i="6"/>
  <c r="AL739" i="6"/>
  <c r="AK739" i="6"/>
  <c r="AN738" i="6"/>
  <c r="AM738" i="6"/>
  <c r="AL738" i="6"/>
  <c r="AK738" i="6"/>
  <c r="AN737" i="6"/>
  <c r="AM737" i="6"/>
  <c r="AL737" i="6"/>
  <c r="AK737" i="6"/>
  <c r="AN736" i="6"/>
  <c r="AM736" i="6"/>
  <c r="AL736" i="6"/>
  <c r="AK736" i="6"/>
  <c r="AN735" i="6"/>
  <c r="AM735" i="6"/>
  <c r="AL735" i="6"/>
  <c r="AK735" i="6"/>
  <c r="AN734" i="6"/>
  <c r="AM734" i="6"/>
  <c r="AL734" i="6"/>
  <c r="AK734" i="6"/>
  <c r="AN733" i="6"/>
  <c r="AM733" i="6"/>
  <c r="AL733" i="6"/>
  <c r="AK733" i="6"/>
  <c r="AN732" i="6"/>
  <c r="AM732" i="6"/>
  <c r="AL732" i="6"/>
  <c r="AK732" i="6"/>
  <c r="AN731" i="6"/>
  <c r="AM731" i="6"/>
  <c r="AL731" i="6"/>
  <c r="AK731" i="6"/>
  <c r="AN730" i="6"/>
  <c r="AM730" i="6"/>
  <c r="AL730" i="6"/>
  <c r="AK730" i="6"/>
  <c r="AN729" i="6"/>
  <c r="AM729" i="6"/>
  <c r="AL729" i="6"/>
  <c r="AK729" i="6"/>
  <c r="AN728" i="6"/>
  <c r="AM728" i="6"/>
  <c r="AL728" i="6"/>
  <c r="AK728" i="6"/>
  <c r="AN727" i="6"/>
  <c r="AM727" i="6"/>
  <c r="AL727" i="6"/>
  <c r="AK727" i="6"/>
  <c r="AN726" i="6"/>
  <c r="AM726" i="6"/>
  <c r="AL726" i="6"/>
  <c r="AK726" i="6"/>
  <c r="AN725" i="6"/>
  <c r="AM725" i="6"/>
  <c r="AL725" i="6"/>
  <c r="AK725" i="6"/>
  <c r="AN724" i="6"/>
  <c r="AM724" i="6"/>
  <c r="AL724" i="6"/>
  <c r="AK724" i="6"/>
  <c r="AN723" i="6"/>
  <c r="AM723" i="6"/>
  <c r="AL723" i="6"/>
  <c r="AK723" i="6"/>
  <c r="AN722" i="6"/>
  <c r="AM722" i="6"/>
  <c r="AL722" i="6"/>
  <c r="AK722" i="6"/>
  <c r="AN721" i="6"/>
  <c r="AM721" i="6"/>
  <c r="AL721" i="6"/>
  <c r="AK721" i="6"/>
  <c r="AN720" i="6"/>
  <c r="AM720" i="6"/>
  <c r="AL720" i="6"/>
  <c r="AK720" i="6"/>
  <c r="AN719" i="6"/>
  <c r="AM719" i="6"/>
  <c r="AL719" i="6"/>
  <c r="AK719" i="6"/>
  <c r="AN718" i="6"/>
  <c r="AM718" i="6"/>
  <c r="AL718" i="6"/>
  <c r="AK718" i="6"/>
  <c r="AN717" i="6"/>
  <c r="AM717" i="6"/>
  <c r="AL717" i="6"/>
  <c r="AK717" i="6"/>
  <c r="AN716" i="6"/>
  <c r="AM716" i="6"/>
  <c r="AL716" i="6"/>
  <c r="AK716" i="6"/>
  <c r="AN715" i="6"/>
  <c r="AM715" i="6"/>
  <c r="AL715" i="6"/>
  <c r="AK715" i="6"/>
  <c r="AN714" i="6"/>
  <c r="AM714" i="6"/>
  <c r="AL714" i="6"/>
  <c r="AK714" i="6"/>
  <c r="AN713" i="6"/>
  <c r="AM713" i="6"/>
  <c r="AL713" i="6"/>
  <c r="AK713" i="6"/>
  <c r="AN712" i="6"/>
  <c r="AM712" i="6"/>
  <c r="AL712" i="6"/>
  <c r="AK712" i="6"/>
  <c r="AN711" i="6"/>
  <c r="AM711" i="6"/>
  <c r="AL711" i="6"/>
  <c r="AK711" i="6"/>
  <c r="AN710" i="6"/>
  <c r="AM710" i="6"/>
  <c r="AL710" i="6"/>
  <c r="AK710" i="6"/>
  <c r="AN709" i="6"/>
  <c r="AM709" i="6"/>
  <c r="AL709" i="6"/>
  <c r="AK709" i="6"/>
  <c r="AN708" i="6"/>
  <c r="AM708" i="6"/>
  <c r="AL708" i="6"/>
  <c r="AK708" i="6"/>
  <c r="AN707" i="6"/>
  <c r="AM707" i="6"/>
  <c r="AL707" i="6"/>
  <c r="AK707" i="6"/>
  <c r="AN706" i="6"/>
  <c r="AM706" i="6"/>
  <c r="AL706" i="6"/>
  <c r="AK706" i="6"/>
  <c r="AN705" i="6"/>
  <c r="AM705" i="6"/>
  <c r="AL705" i="6"/>
  <c r="AK705" i="6"/>
  <c r="AN704" i="6"/>
  <c r="AM704" i="6"/>
  <c r="AL704" i="6"/>
  <c r="AK704" i="6"/>
  <c r="AN703" i="6"/>
  <c r="AM703" i="6"/>
  <c r="AL703" i="6"/>
  <c r="AK703" i="6"/>
  <c r="AN702" i="6"/>
  <c r="AM702" i="6"/>
  <c r="AL702" i="6"/>
  <c r="AK702" i="6"/>
  <c r="AN701" i="6"/>
  <c r="AM701" i="6"/>
  <c r="AL701" i="6"/>
  <c r="AK701" i="6"/>
  <c r="AN700" i="6"/>
  <c r="AM700" i="6"/>
  <c r="AL700" i="6"/>
  <c r="AK700" i="6"/>
  <c r="AN699" i="6"/>
  <c r="AM699" i="6"/>
  <c r="AL699" i="6"/>
  <c r="AK699" i="6"/>
  <c r="AN698" i="6"/>
  <c r="AM698" i="6"/>
  <c r="AL698" i="6"/>
  <c r="AK698" i="6"/>
  <c r="AN697" i="6"/>
  <c r="AM697" i="6"/>
  <c r="AL697" i="6"/>
  <c r="AK697" i="6"/>
  <c r="AN696" i="6"/>
  <c r="AM696" i="6"/>
  <c r="AL696" i="6"/>
  <c r="AK696" i="6"/>
  <c r="AN695" i="6"/>
  <c r="AM695" i="6"/>
  <c r="AL695" i="6"/>
  <c r="AK695" i="6"/>
  <c r="AN694" i="6"/>
  <c r="AM694" i="6"/>
  <c r="AL694" i="6"/>
  <c r="AK694" i="6"/>
  <c r="AN693" i="6"/>
  <c r="AM693" i="6"/>
  <c r="AL693" i="6"/>
  <c r="AK693" i="6"/>
  <c r="AN692" i="6"/>
  <c r="AM692" i="6"/>
  <c r="AL692" i="6"/>
  <c r="AK692" i="6"/>
  <c r="AN691" i="6"/>
  <c r="AM691" i="6"/>
  <c r="AL691" i="6"/>
  <c r="AK691" i="6"/>
  <c r="AN690" i="6"/>
  <c r="AM690" i="6"/>
  <c r="AL690" i="6"/>
  <c r="AK690" i="6"/>
  <c r="AN689" i="6"/>
  <c r="AM689" i="6"/>
  <c r="AL689" i="6"/>
  <c r="AK689" i="6"/>
  <c r="AN688" i="6"/>
  <c r="AM688" i="6"/>
  <c r="AL688" i="6"/>
  <c r="AK688" i="6"/>
  <c r="AN687" i="6"/>
  <c r="AM687" i="6"/>
  <c r="AL687" i="6"/>
  <c r="AK687" i="6"/>
  <c r="AN686" i="6"/>
  <c r="AM686" i="6"/>
  <c r="AL686" i="6"/>
  <c r="AK686" i="6"/>
  <c r="AN685" i="6"/>
  <c r="AM685" i="6"/>
  <c r="AL685" i="6"/>
  <c r="AK685" i="6"/>
  <c r="AN684" i="6"/>
  <c r="AM684" i="6"/>
  <c r="AL684" i="6"/>
  <c r="AK684" i="6"/>
  <c r="AN683" i="6"/>
  <c r="AM683" i="6"/>
  <c r="AL683" i="6"/>
  <c r="AK683" i="6"/>
  <c r="AN682" i="6"/>
  <c r="AM682" i="6"/>
  <c r="AL682" i="6"/>
  <c r="AK682" i="6"/>
  <c r="AN681" i="6"/>
  <c r="AM681" i="6"/>
  <c r="AL681" i="6"/>
  <c r="AK681" i="6"/>
  <c r="AN680" i="6"/>
  <c r="AM680" i="6"/>
  <c r="AL680" i="6"/>
  <c r="AK680" i="6"/>
  <c r="AN679" i="6"/>
  <c r="AM679" i="6"/>
  <c r="AL679" i="6"/>
  <c r="AK679" i="6"/>
  <c r="AN678" i="6"/>
  <c r="AM678" i="6"/>
  <c r="AL678" i="6"/>
  <c r="AK678" i="6"/>
  <c r="AN677" i="6"/>
  <c r="AM677" i="6"/>
  <c r="AL677" i="6"/>
  <c r="AK677" i="6"/>
  <c r="AN676" i="6"/>
  <c r="AM676" i="6"/>
  <c r="AL676" i="6"/>
  <c r="AK676" i="6"/>
  <c r="AN675" i="6"/>
  <c r="AM675" i="6"/>
  <c r="AL675" i="6"/>
  <c r="AK675" i="6"/>
  <c r="AN674" i="6"/>
  <c r="AM674" i="6"/>
  <c r="AL674" i="6"/>
  <c r="AK674" i="6"/>
  <c r="AN673" i="6"/>
  <c r="AM673" i="6"/>
  <c r="AL673" i="6"/>
  <c r="AK673" i="6"/>
  <c r="AN672" i="6"/>
  <c r="AM672" i="6"/>
  <c r="AL672" i="6"/>
  <c r="AK672" i="6"/>
  <c r="AN671" i="6"/>
  <c r="AM671" i="6"/>
  <c r="AL671" i="6"/>
  <c r="AK671" i="6"/>
  <c r="AN670" i="6"/>
  <c r="AM670" i="6"/>
  <c r="AL670" i="6"/>
  <c r="AK670" i="6"/>
  <c r="AN669" i="6"/>
  <c r="AM669" i="6"/>
  <c r="AL669" i="6"/>
  <c r="AK669" i="6"/>
  <c r="AN668" i="6"/>
  <c r="AM668" i="6"/>
  <c r="AL668" i="6"/>
  <c r="AK668" i="6"/>
  <c r="AN667" i="6"/>
  <c r="AM667" i="6"/>
  <c r="AL667" i="6"/>
  <c r="AK667" i="6"/>
  <c r="AN666" i="6"/>
  <c r="AM666" i="6"/>
  <c r="AL666" i="6"/>
  <c r="AK666" i="6"/>
  <c r="AN665" i="6"/>
  <c r="AM665" i="6"/>
  <c r="AL665" i="6"/>
  <c r="AK665" i="6"/>
  <c r="AN664" i="6"/>
  <c r="AM664" i="6"/>
  <c r="AL664" i="6"/>
  <c r="AK664" i="6"/>
  <c r="AN663" i="6"/>
  <c r="AM663" i="6"/>
  <c r="AL663" i="6"/>
  <c r="AK663" i="6"/>
  <c r="AN662" i="6"/>
  <c r="AM662" i="6"/>
  <c r="AL662" i="6"/>
  <c r="AK662" i="6"/>
  <c r="AN661" i="6"/>
  <c r="AM661" i="6"/>
  <c r="AL661" i="6"/>
  <c r="AK661" i="6"/>
  <c r="AN660" i="6"/>
  <c r="AM660" i="6"/>
  <c r="AL660" i="6"/>
  <c r="AK660" i="6"/>
  <c r="AN659" i="6"/>
  <c r="AM659" i="6"/>
  <c r="AL659" i="6"/>
  <c r="AK659" i="6"/>
  <c r="AN658" i="6"/>
  <c r="AM658" i="6"/>
  <c r="AL658" i="6"/>
  <c r="AK658" i="6"/>
  <c r="AN657" i="6"/>
  <c r="AM657" i="6"/>
  <c r="AL657" i="6"/>
  <c r="AK657" i="6"/>
  <c r="AN656" i="6"/>
  <c r="AM656" i="6"/>
  <c r="AL656" i="6"/>
  <c r="AK656" i="6"/>
  <c r="AN655" i="6"/>
  <c r="AM655" i="6"/>
  <c r="AL655" i="6"/>
  <c r="AK655" i="6"/>
  <c r="AN654" i="6"/>
  <c r="AM654" i="6"/>
  <c r="AL654" i="6"/>
  <c r="AK654" i="6"/>
  <c r="AN653" i="6"/>
  <c r="AM653" i="6"/>
  <c r="AL653" i="6"/>
  <c r="AK653" i="6"/>
  <c r="AN652" i="6"/>
  <c r="AM652" i="6"/>
  <c r="AL652" i="6"/>
  <c r="AK652" i="6"/>
  <c r="AN651" i="6"/>
  <c r="AM651" i="6"/>
  <c r="AL651" i="6"/>
  <c r="AK651" i="6"/>
  <c r="AN650" i="6"/>
  <c r="AM650" i="6"/>
  <c r="AL650" i="6"/>
  <c r="AK650" i="6"/>
  <c r="AN649" i="6"/>
  <c r="AM649" i="6"/>
  <c r="AL649" i="6"/>
  <c r="AK649" i="6"/>
  <c r="AN648" i="6"/>
  <c r="AM648" i="6"/>
  <c r="AL648" i="6"/>
  <c r="AK648" i="6"/>
  <c r="AN647" i="6"/>
  <c r="AM647" i="6"/>
  <c r="AL647" i="6"/>
  <c r="AK647" i="6"/>
  <c r="AN646" i="6"/>
  <c r="AM646" i="6"/>
  <c r="AL646" i="6"/>
  <c r="AK646" i="6"/>
  <c r="AN645" i="6"/>
  <c r="AM645" i="6"/>
  <c r="AL645" i="6"/>
  <c r="AK645" i="6"/>
  <c r="AN644" i="6"/>
  <c r="AM644" i="6"/>
  <c r="AL644" i="6"/>
  <c r="AK644" i="6"/>
  <c r="AN643" i="6"/>
  <c r="AM643" i="6"/>
  <c r="AL643" i="6"/>
  <c r="AK643" i="6"/>
  <c r="AN642" i="6"/>
  <c r="AM642" i="6"/>
  <c r="AL642" i="6"/>
  <c r="AK642" i="6"/>
  <c r="AN641" i="6"/>
  <c r="AM641" i="6"/>
  <c r="AL641" i="6"/>
  <c r="AK641" i="6"/>
  <c r="AN640" i="6"/>
  <c r="AM640" i="6"/>
  <c r="AL640" i="6"/>
  <c r="AK640" i="6"/>
  <c r="AN639" i="6"/>
  <c r="AM639" i="6"/>
  <c r="AL639" i="6"/>
  <c r="AK639" i="6"/>
  <c r="AN638" i="6"/>
  <c r="AM638" i="6"/>
  <c r="AL638" i="6"/>
  <c r="AK638" i="6"/>
  <c r="AN637" i="6"/>
  <c r="AM637" i="6"/>
  <c r="AL637" i="6"/>
  <c r="AK637" i="6"/>
  <c r="AN636" i="6"/>
  <c r="AM636" i="6"/>
  <c r="AL636" i="6"/>
  <c r="AK636" i="6"/>
  <c r="AN635" i="6"/>
  <c r="AM635" i="6"/>
  <c r="AL635" i="6"/>
  <c r="AK635" i="6"/>
  <c r="AN634" i="6"/>
  <c r="AM634" i="6"/>
  <c r="AL634" i="6"/>
  <c r="AK634" i="6"/>
  <c r="AN633" i="6"/>
  <c r="AM633" i="6"/>
  <c r="AL633" i="6"/>
  <c r="AK633" i="6"/>
  <c r="AN632" i="6"/>
  <c r="AM632" i="6"/>
  <c r="AL632" i="6"/>
  <c r="AK632" i="6"/>
  <c r="AN631" i="6"/>
  <c r="AM631" i="6"/>
  <c r="AL631" i="6"/>
  <c r="AK631" i="6"/>
  <c r="AN630" i="6"/>
  <c r="AM630" i="6"/>
  <c r="AL630" i="6"/>
  <c r="AK630" i="6"/>
  <c r="AN629" i="6"/>
  <c r="AM629" i="6"/>
  <c r="AL629" i="6"/>
  <c r="AK629" i="6"/>
  <c r="AN628" i="6"/>
  <c r="AM628" i="6"/>
  <c r="AL628" i="6"/>
  <c r="AK628" i="6"/>
  <c r="AN627" i="6"/>
  <c r="AM627" i="6"/>
  <c r="AL627" i="6"/>
  <c r="AK627" i="6"/>
  <c r="AN626" i="6"/>
  <c r="AM626" i="6"/>
  <c r="AL626" i="6"/>
  <c r="AK626" i="6"/>
  <c r="AN625" i="6"/>
  <c r="AM625" i="6"/>
  <c r="AL625" i="6"/>
  <c r="AK625" i="6"/>
  <c r="AN624" i="6"/>
  <c r="AM624" i="6"/>
  <c r="AL624" i="6"/>
  <c r="AK624" i="6"/>
  <c r="AN623" i="6"/>
  <c r="AM623" i="6"/>
  <c r="AL623" i="6"/>
  <c r="AK623" i="6"/>
  <c r="AN622" i="6"/>
  <c r="AM622" i="6"/>
  <c r="AL622" i="6"/>
  <c r="AK622" i="6"/>
  <c r="AN621" i="6"/>
  <c r="AM621" i="6"/>
  <c r="AL621" i="6"/>
  <c r="AK621" i="6"/>
  <c r="AN620" i="6"/>
  <c r="AM620" i="6"/>
  <c r="AL620" i="6"/>
  <c r="AK620" i="6"/>
  <c r="AN619" i="6"/>
  <c r="AM619" i="6"/>
  <c r="AL619" i="6"/>
  <c r="AK619" i="6"/>
  <c r="AN618" i="6"/>
  <c r="AM618" i="6"/>
  <c r="AL618" i="6"/>
  <c r="AK618" i="6"/>
  <c r="AN617" i="6"/>
  <c r="AM617" i="6"/>
  <c r="AL617" i="6"/>
  <c r="AK617" i="6"/>
  <c r="AN616" i="6"/>
  <c r="AM616" i="6"/>
  <c r="AL616" i="6"/>
  <c r="AK616" i="6"/>
  <c r="AN615" i="6"/>
  <c r="AM615" i="6"/>
  <c r="AL615" i="6"/>
  <c r="AK615" i="6"/>
  <c r="AN614" i="6"/>
  <c r="AM614" i="6"/>
  <c r="AL614" i="6"/>
  <c r="AK614" i="6"/>
  <c r="AN613" i="6"/>
  <c r="AM613" i="6"/>
  <c r="AL613" i="6"/>
  <c r="AK613" i="6"/>
  <c r="AN612" i="6"/>
  <c r="AM612" i="6"/>
  <c r="AL612" i="6"/>
  <c r="AK612" i="6"/>
  <c r="AN611" i="6"/>
  <c r="AM611" i="6"/>
  <c r="AL611" i="6"/>
  <c r="AK611" i="6"/>
  <c r="AN610" i="6"/>
  <c r="AM610" i="6"/>
  <c r="AL610" i="6"/>
  <c r="AK610" i="6"/>
  <c r="AN609" i="6"/>
  <c r="AM609" i="6"/>
  <c r="AL609" i="6"/>
  <c r="AK609" i="6"/>
  <c r="AN608" i="6"/>
  <c r="AM608" i="6"/>
  <c r="AL608" i="6"/>
  <c r="AK608" i="6"/>
  <c r="AN607" i="6"/>
  <c r="AM607" i="6"/>
  <c r="AL607" i="6"/>
  <c r="AK607" i="6"/>
  <c r="AN606" i="6"/>
  <c r="AM606" i="6"/>
  <c r="AL606" i="6"/>
  <c r="AK606" i="6"/>
  <c r="AN605" i="6"/>
  <c r="AM605" i="6"/>
  <c r="AL605" i="6"/>
  <c r="AK605" i="6"/>
  <c r="AN604" i="6"/>
  <c r="AM604" i="6"/>
  <c r="AL604" i="6"/>
  <c r="AK604" i="6"/>
  <c r="AN603" i="6"/>
  <c r="AM603" i="6"/>
  <c r="AL603" i="6"/>
  <c r="AK603" i="6"/>
  <c r="AN602" i="6"/>
  <c r="AM602" i="6"/>
  <c r="AL602" i="6"/>
  <c r="AK602" i="6"/>
  <c r="AN601" i="6"/>
  <c r="AM601" i="6"/>
  <c r="AL601" i="6"/>
  <c r="AK601" i="6"/>
  <c r="AN600" i="6"/>
  <c r="AM600" i="6"/>
  <c r="AL600" i="6"/>
  <c r="AK600" i="6"/>
  <c r="AN599" i="6"/>
  <c r="AM599" i="6"/>
  <c r="AL599" i="6"/>
  <c r="AK599" i="6"/>
  <c r="AN598" i="6"/>
  <c r="AM598" i="6"/>
  <c r="AL598" i="6"/>
  <c r="AK598" i="6"/>
  <c r="AN597" i="6"/>
  <c r="AM597" i="6"/>
  <c r="AL597" i="6"/>
  <c r="AK597" i="6"/>
  <c r="AN596" i="6"/>
  <c r="AM596" i="6"/>
  <c r="AL596" i="6"/>
  <c r="AK596" i="6"/>
  <c r="AN595" i="6"/>
  <c r="AM595" i="6"/>
  <c r="AL595" i="6"/>
  <c r="AK595" i="6"/>
  <c r="AN594" i="6"/>
  <c r="AM594" i="6"/>
  <c r="AL594" i="6"/>
  <c r="AK594" i="6"/>
  <c r="AN593" i="6"/>
  <c r="AM593" i="6"/>
  <c r="AL593" i="6"/>
  <c r="AK593" i="6"/>
  <c r="AN592" i="6"/>
  <c r="AM592" i="6"/>
  <c r="AL592" i="6"/>
  <c r="AK592" i="6"/>
  <c r="AN591" i="6"/>
  <c r="AM591" i="6"/>
  <c r="AL591" i="6"/>
  <c r="AK591" i="6"/>
  <c r="AN590" i="6"/>
  <c r="AM590" i="6"/>
  <c r="AL590" i="6"/>
  <c r="AK590" i="6"/>
  <c r="AN589" i="6"/>
  <c r="AM589" i="6"/>
  <c r="AL589" i="6"/>
  <c r="AK589" i="6"/>
  <c r="AN588" i="6"/>
  <c r="AM588" i="6"/>
  <c r="AL588" i="6"/>
  <c r="AK588" i="6"/>
  <c r="AN587" i="6"/>
  <c r="AM587" i="6"/>
  <c r="AL587" i="6"/>
  <c r="AK587" i="6"/>
  <c r="AN586" i="6"/>
  <c r="AM586" i="6"/>
  <c r="AL586" i="6"/>
  <c r="AK586" i="6"/>
  <c r="AN585" i="6"/>
  <c r="AM585" i="6"/>
  <c r="AL585" i="6"/>
  <c r="AK585" i="6"/>
  <c r="AN584" i="6"/>
  <c r="AM584" i="6"/>
  <c r="AL584" i="6"/>
  <c r="AK584" i="6"/>
  <c r="AN583" i="6"/>
  <c r="AM583" i="6"/>
  <c r="AL583" i="6"/>
  <c r="AK583" i="6"/>
  <c r="AN582" i="6"/>
  <c r="AM582" i="6"/>
  <c r="AL582" i="6"/>
  <c r="AK582" i="6"/>
  <c r="AN581" i="6"/>
  <c r="AM581" i="6"/>
  <c r="AL581" i="6"/>
  <c r="AK581" i="6"/>
  <c r="AN580" i="6"/>
  <c r="AM580" i="6"/>
  <c r="AL580" i="6"/>
  <c r="AK580" i="6"/>
  <c r="AN579" i="6"/>
  <c r="AM579" i="6"/>
  <c r="AL579" i="6"/>
  <c r="AK579" i="6"/>
  <c r="AN578" i="6"/>
  <c r="AM578" i="6"/>
  <c r="AL578" i="6"/>
  <c r="AK578" i="6"/>
  <c r="AN577" i="6"/>
  <c r="AM577" i="6"/>
  <c r="AL577" i="6"/>
  <c r="AK577" i="6"/>
  <c r="AN576" i="6"/>
  <c r="AM576" i="6"/>
  <c r="AL576" i="6"/>
  <c r="AK576" i="6"/>
  <c r="AN575" i="6"/>
  <c r="AM575" i="6"/>
  <c r="AL575" i="6"/>
  <c r="AK575" i="6"/>
  <c r="AN574" i="6"/>
  <c r="AM574" i="6"/>
  <c r="AL574" i="6"/>
  <c r="AK574" i="6"/>
  <c r="AN573" i="6"/>
  <c r="AM573" i="6"/>
  <c r="AL573" i="6"/>
  <c r="AK573" i="6"/>
  <c r="AN572" i="6"/>
  <c r="AM572" i="6"/>
  <c r="AL572" i="6"/>
  <c r="AK572" i="6"/>
  <c r="AN571" i="6"/>
  <c r="AM571" i="6"/>
  <c r="AL571" i="6"/>
  <c r="AK571" i="6"/>
  <c r="AN570" i="6"/>
  <c r="AM570" i="6"/>
  <c r="AL570" i="6"/>
  <c r="AK570" i="6"/>
  <c r="AN569" i="6"/>
  <c r="AM569" i="6"/>
  <c r="AL569" i="6"/>
  <c r="AK569" i="6"/>
  <c r="AN568" i="6"/>
  <c r="AM568" i="6"/>
  <c r="AL568" i="6"/>
  <c r="AK568" i="6"/>
  <c r="AN567" i="6"/>
  <c r="AM567" i="6"/>
  <c r="AL567" i="6"/>
  <c r="AK567" i="6"/>
  <c r="AN566" i="6"/>
  <c r="AM566" i="6"/>
  <c r="AL566" i="6"/>
  <c r="AK566" i="6"/>
  <c r="AN565" i="6"/>
  <c r="AM565" i="6"/>
  <c r="AL565" i="6"/>
  <c r="AK565" i="6"/>
  <c r="AN564" i="6"/>
  <c r="AM564" i="6"/>
  <c r="AL564" i="6"/>
  <c r="AK564" i="6"/>
  <c r="AN563" i="6"/>
  <c r="AM563" i="6"/>
  <c r="AL563" i="6"/>
  <c r="AK563" i="6"/>
  <c r="AN562" i="6"/>
  <c r="AM562" i="6"/>
  <c r="AL562" i="6"/>
  <c r="AK562" i="6"/>
  <c r="AN561" i="6"/>
  <c r="AM561" i="6"/>
  <c r="AL561" i="6"/>
  <c r="AK561" i="6"/>
  <c r="AN560" i="6"/>
  <c r="AM560" i="6"/>
  <c r="AL560" i="6"/>
  <c r="AK560" i="6"/>
  <c r="AN559" i="6"/>
  <c r="AM559" i="6"/>
  <c r="AL559" i="6"/>
  <c r="AK559" i="6"/>
  <c r="AN558" i="6"/>
  <c r="AM558" i="6"/>
  <c r="AL558" i="6"/>
  <c r="AK558" i="6"/>
  <c r="AN557" i="6"/>
  <c r="AM557" i="6"/>
  <c r="AL557" i="6"/>
  <c r="AK557" i="6"/>
  <c r="AN556" i="6"/>
  <c r="AM556" i="6"/>
  <c r="AL556" i="6"/>
  <c r="AK556" i="6"/>
  <c r="AN555" i="6"/>
  <c r="AM555" i="6"/>
  <c r="AL555" i="6"/>
  <c r="AK555" i="6"/>
  <c r="AN554" i="6"/>
  <c r="AM554" i="6"/>
  <c r="AL554" i="6"/>
  <c r="AK554" i="6"/>
  <c r="AN553" i="6"/>
  <c r="AM553" i="6"/>
  <c r="AL553" i="6"/>
  <c r="AK553" i="6"/>
  <c r="AN552" i="6"/>
  <c r="AM552" i="6"/>
  <c r="AL552" i="6"/>
  <c r="AK552" i="6"/>
  <c r="AN551" i="6"/>
  <c r="AM551" i="6"/>
  <c r="AL551" i="6"/>
  <c r="AK551" i="6"/>
  <c r="AN550" i="6"/>
  <c r="AM550" i="6"/>
  <c r="AL550" i="6"/>
  <c r="AK550" i="6"/>
  <c r="AN549" i="6"/>
  <c r="AM549" i="6"/>
  <c r="AL549" i="6"/>
  <c r="AK549" i="6"/>
  <c r="AN548" i="6"/>
  <c r="AM548" i="6"/>
  <c r="AL548" i="6"/>
  <c r="AK548" i="6"/>
  <c r="AN547" i="6"/>
  <c r="AM547" i="6"/>
  <c r="AL547" i="6"/>
  <c r="AK547" i="6"/>
  <c r="AN546" i="6"/>
  <c r="AM546" i="6"/>
  <c r="AL546" i="6"/>
  <c r="AK546" i="6"/>
  <c r="AN545" i="6"/>
  <c r="AM545" i="6"/>
  <c r="AL545" i="6"/>
  <c r="AK545" i="6"/>
  <c r="AN544" i="6"/>
  <c r="AM544" i="6"/>
  <c r="AL544" i="6"/>
  <c r="AK544" i="6"/>
  <c r="AN543" i="6"/>
  <c r="AM543" i="6"/>
  <c r="AL543" i="6"/>
  <c r="AK543" i="6"/>
  <c r="AN542" i="6"/>
  <c r="AM542" i="6"/>
  <c r="AL542" i="6"/>
  <c r="AK542" i="6"/>
  <c r="AN541" i="6"/>
  <c r="AM541" i="6"/>
  <c r="AL541" i="6"/>
  <c r="AK541" i="6"/>
  <c r="AN540" i="6"/>
  <c r="AM540" i="6"/>
  <c r="AL540" i="6"/>
  <c r="AK540" i="6"/>
  <c r="AN539" i="6"/>
  <c r="AM539" i="6"/>
  <c r="AL539" i="6"/>
  <c r="AK539" i="6"/>
  <c r="AN538" i="6"/>
  <c r="AM538" i="6"/>
  <c r="AL538" i="6"/>
  <c r="AK538" i="6"/>
  <c r="AN537" i="6"/>
  <c r="AM537" i="6"/>
  <c r="AL537" i="6"/>
  <c r="AK537" i="6"/>
  <c r="AN536" i="6"/>
  <c r="AM536" i="6"/>
  <c r="AL536" i="6"/>
  <c r="AK536" i="6"/>
  <c r="AN535" i="6"/>
  <c r="AM535" i="6"/>
  <c r="AL535" i="6"/>
  <c r="AK535" i="6"/>
  <c r="AN534" i="6"/>
  <c r="AM534" i="6"/>
  <c r="AL534" i="6"/>
  <c r="AK534" i="6"/>
  <c r="AN533" i="6"/>
  <c r="AM533" i="6"/>
  <c r="AL533" i="6"/>
  <c r="AK533" i="6"/>
  <c r="AN532" i="6"/>
  <c r="AM532" i="6"/>
  <c r="AL532" i="6"/>
  <c r="AK532" i="6"/>
  <c r="AN531" i="6"/>
  <c r="AM531" i="6"/>
  <c r="AL531" i="6"/>
  <c r="AK531" i="6"/>
  <c r="AN530" i="6"/>
  <c r="AM530" i="6"/>
  <c r="AL530" i="6"/>
  <c r="AK530" i="6"/>
  <c r="AN529" i="6"/>
  <c r="AM529" i="6"/>
  <c r="AL529" i="6"/>
  <c r="AK529" i="6"/>
  <c r="AN528" i="6"/>
  <c r="AM528" i="6"/>
  <c r="AL528" i="6"/>
  <c r="AK528" i="6"/>
  <c r="AN527" i="6"/>
  <c r="AM527" i="6"/>
  <c r="AL527" i="6"/>
  <c r="AK527" i="6"/>
  <c r="AN526" i="6"/>
  <c r="AM526" i="6"/>
  <c r="AL526" i="6"/>
  <c r="AK526" i="6"/>
  <c r="AN525" i="6"/>
  <c r="AM525" i="6"/>
  <c r="AL525" i="6"/>
  <c r="AK525" i="6"/>
  <c r="AN524" i="6"/>
  <c r="AM524" i="6"/>
  <c r="AL524" i="6"/>
  <c r="AK524" i="6"/>
  <c r="AN523" i="6"/>
  <c r="AM523" i="6"/>
  <c r="AL523" i="6"/>
  <c r="AK523" i="6"/>
  <c r="AN522" i="6"/>
  <c r="AM522" i="6"/>
  <c r="AL522" i="6"/>
  <c r="AK522" i="6"/>
  <c r="AN521" i="6"/>
  <c r="AM521" i="6"/>
  <c r="AL521" i="6"/>
  <c r="AK521" i="6"/>
  <c r="AN520" i="6"/>
  <c r="AM520" i="6"/>
  <c r="AL520" i="6"/>
  <c r="AK520" i="6"/>
  <c r="AN519" i="6"/>
  <c r="AM519" i="6"/>
  <c r="AL519" i="6"/>
  <c r="AK519" i="6"/>
  <c r="AN518" i="6"/>
  <c r="AM518" i="6"/>
  <c r="AL518" i="6"/>
  <c r="AK518" i="6"/>
  <c r="AN517" i="6"/>
  <c r="AM517" i="6"/>
  <c r="AL517" i="6"/>
  <c r="AK517" i="6"/>
  <c r="AN516" i="6"/>
  <c r="AM516" i="6"/>
  <c r="AL516" i="6"/>
  <c r="AK516" i="6"/>
  <c r="AN515" i="6"/>
  <c r="AM515" i="6"/>
  <c r="AL515" i="6"/>
  <c r="AK515" i="6"/>
  <c r="AN514" i="6"/>
  <c r="AM514" i="6"/>
  <c r="AL514" i="6"/>
  <c r="AK514" i="6"/>
  <c r="AN513" i="6"/>
  <c r="AM513" i="6"/>
  <c r="AL513" i="6"/>
  <c r="AK513" i="6"/>
  <c r="AN512" i="6"/>
  <c r="AM512" i="6"/>
  <c r="AL512" i="6"/>
  <c r="AK512" i="6"/>
  <c r="AN511" i="6"/>
  <c r="AM511" i="6"/>
  <c r="AL511" i="6"/>
  <c r="AK511" i="6"/>
  <c r="AN510" i="6"/>
  <c r="AM510" i="6"/>
  <c r="AL510" i="6"/>
  <c r="AK510" i="6"/>
  <c r="AN509" i="6"/>
  <c r="AM509" i="6"/>
  <c r="AL509" i="6"/>
  <c r="AK509" i="6"/>
  <c r="AN508" i="6"/>
  <c r="AM508" i="6"/>
  <c r="AL508" i="6"/>
  <c r="AK508" i="6"/>
  <c r="AN507" i="6"/>
  <c r="AM507" i="6"/>
  <c r="AL507" i="6"/>
  <c r="AK507" i="6"/>
  <c r="AN506" i="6"/>
  <c r="AM506" i="6"/>
  <c r="AL506" i="6"/>
  <c r="AK506" i="6"/>
  <c r="AN505" i="6"/>
  <c r="AM505" i="6"/>
  <c r="AL505" i="6"/>
  <c r="AK505" i="6"/>
  <c r="AN504" i="6"/>
  <c r="AM504" i="6"/>
  <c r="AL504" i="6"/>
  <c r="AK504" i="6"/>
  <c r="AN503" i="6"/>
  <c r="AM503" i="6"/>
  <c r="AL503" i="6"/>
  <c r="AK503" i="6"/>
  <c r="AN502" i="6"/>
  <c r="AM502" i="6"/>
  <c r="AL502" i="6"/>
  <c r="AK502" i="6"/>
  <c r="AN501" i="6"/>
  <c r="AM501" i="6"/>
  <c r="AL501" i="6"/>
  <c r="AK501" i="6"/>
  <c r="AN500" i="6"/>
  <c r="AM500" i="6"/>
  <c r="AL500" i="6"/>
  <c r="AK500" i="6"/>
  <c r="AN499" i="6"/>
  <c r="AM499" i="6"/>
  <c r="AL499" i="6"/>
  <c r="AK499" i="6"/>
  <c r="AN498" i="6"/>
  <c r="AM498" i="6"/>
  <c r="AL498" i="6"/>
  <c r="AK498" i="6"/>
  <c r="AN497" i="6"/>
  <c r="AM497" i="6"/>
  <c r="AL497" i="6"/>
  <c r="AK497" i="6"/>
  <c r="AN496" i="6"/>
  <c r="AM496" i="6"/>
  <c r="AL496" i="6"/>
  <c r="AK496" i="6"/>
  <c r="AN495" i="6"/>
  <c r="AM495" i="6"/>
  <c r="AL495" i="6"/>
  <c r="AK495" i="6"/>
  <c r="AN494" i="6"/>
  <c r="AM494" i="6"/>
  <c r="AL494" i="6"/>
  <c r="AK494" i="6"/>
  <c r="AN493" i="6"/>
  <c r="AM493" i="6"/>
  <c r="AL493" i="6"/>
  <c r="AK493" i="6"/>
  <c r="AN492" i="6"/>
  <c r="AM492" i="6"/>
  <c r="AL492" i="6"/>
  <c r="AK492" i="6"/>
  <c r="AN491" i="6"/>
  <c r="AM491" i="6"/>
  <c r="AL491" i="6"/>
  <c r="AK491" i="6"/>
  <c r="AN490" i="6"/>
  <c r="AM490" i="6"/>
  <c r="AL490" i="6"/>
  <c r="AK490" i="6"/>
  <c r="AN489" i="6"/>
  <c r="AM489" i="6"/>
  <c r="AL489" i="6"/>
  <c r="AK489" i="6"/>
  <c r="AN488" i="6"/>
  <c r="AM488" i="6"/>
  <c r="AL488" i="6"/>
  <c r="AK488" i="6"/>
  <c r="AN487" i="6"/>
  <c r="AM487" i="6"/>
  <c r="AL487" i="6"/>
  <c r="AK487" i="6"/>
  <c r="AN486" i="6"/>
  <c r="AM486" i="6"/>
  <c r="AL486" i="6"/>
  <c r="AK486" i="6"/>
  <c r="AN485" i="6"/>
  <c r="AM485" i="6"/>
  <c r="AL485" i="6"/>
  <c r="AK485" i="6"/>
  <c r="AN484" i="6"/>
  <c r="AM484" i="6"/>
  <c r="AL484" i="6"/>
  <c r="AK484" i="6"/>
  <c r="AN483" i="6"/>
  <c r="AM483" i="6"/>
  <c r="AL483" i="6"/>
  <c r="AK483" i="6"/>
  <c r="AN482" i="6"/>
  <c r="AM482" i="6"/>
  <c r="AL482" i="6"/>
  <c r="AK482" i="6"/>
  <c r="AN481" i="6"/>
  <c r="AM481" i="6"/>
  <c r="AL481" i="6"/>
  <c r="AK481" i="6"/>
  <c r="AN480" i="6"/>
  <c r="AM480" i="6"/>
  <c r="AL480" i="6"/>
  <c r="AK480" i="6"/>
  <c r="AN479" i="6"/>
  <c r="AM479" i="6"/>
  <c r="AL479" i="6"/>
  <c r="AK479" i="6"/>
  <c r="AN478" i="6"/>
  <c r="AM478" i="6"/>
  <c r="AL478" i="6"/>
  <c r="AK478" i="6"/>
  <c r="AN477" i="6"/>
  <c r="AM477" i="6"/>
  <c r="AL477" i="6"/>
  <c r="AK477" i="6"/>
  <c r="AN476" i="6"/>
  <c r="AM476" i="6"/>
  <c r="AL476" i="6"/>
  <c r="AK476" i="6"/>
  <c r="AN475" i="6"/>
  <c r="AM475" i="6"/>
  <c r="AL475" i="6"/>
  <c r="AK475" i="6"/>
  <c r="AN474" i="6"/>
  <c r="AM474" i="6"/>
  <c r="AL474" i="6"/>
  <c r="AK474" i="6"/>
  <c r="AN473" i="6"/>
  <c r="AM473" i="6"/>
  <c r="AL473" i="6"/>
  <c r="AK473" i="6"/>
  <c r="AN472" i="6"/>
  <c r="AM472" i="6"/>
  <c r="AL472" i="6"/>
  <c r="AK472" i="6"/>
  <c r="AN471" i="6"/>
  <c r="AM471" i="6"/>
  <c r="AL471" i="6"/>
  <c r="AK471" i="6"/>
  <c r="AN470" i="6"/>
  <c r="AM470" i="6"/>
  <c r="AL470" i="6"/>
  <c r="AK470" i="6"/>
  <c r="AN469" i="6"/>
  <c r="AM469" i="6"/>
  <c r="AL469" i="6"/>
  <c r="AK469" i="6"/>
  <c r="AN468" i="6"/>
  <c r="AM468" i="6"/>
  <c r="AL468" i="6"/>
  <c r="AK468" i="6"/>
  <c r="AN467" i="6"/>
  <c r="AM467" i="6"/>
  <c r="AL467" i="6"/>
  <c r="AK467" i="6"/>
  <c r="AN466" i="6"/>
  <c r="AM466" i="6"/>
  <c r="AL466" i="6"/>
  <c r="AK466" i="6"/>
  <c r="AN465" i="6"/>
  <c r="AM465" i="6"/>
  <c r="AL465" i="6"/>
  <c r="AK465" i="6"/>
  <c r="AN464" i="6"/>
  <c r="AM464" i="6"/>
  <c r="AL464" i="6"/>
  <c r="AK464" i="6"/>
  <c r="AN463" i="6"/>
  <c r="AM463" i="6"/>
  <c r="AL463" i="6"/>
  <c r="AK463" i="6"/>
  <c r="AN462" i="6"/>
  <c r="AM462" i="6"/>
  <c r="AL462" i="6"/>
  <c r="AK462" i="6"/>
  <c r="AN461" i="6"/>
  <c r="AM461" i="6"/>
  <c r="AL461" i="6"/>
  <c r="AK461" i="6"/>
  <c r="AN460" i="6"/>
  <c r="AM460" i="6"/>
  <c r="AL460" i="6"/>
  <c r="AK460" i="6"/>
  <c r="AN459" i="6"/>
  <c r="AM459" i="6"/>
  <c r="AL459" i="6"/>
  <c r="AK459" i="6"/>
  <c r="AN458" i="6"/>
  <c r="AM458" i="6"/>
  <c r="AL458" i="6"/>
  <c r="AK458" i="6"/>
  <c r="AN457" i="6"/>
  <c r="AM457" i="6"/>
  <c r="AL457" i="6"/>
  <c r="AK457" i="6"/>
  <c r="AN456" i="6"/>
  <c r="AM456" i="6"/>
  <c r="AL456" i="6"/>
  <c r="AK456" i="6"/>
  <c r="AN455" i="6"/>
  <c r="AM455" i="6"/>
  <c r="AL455" i="6"/>
  <c r="AK455" i="6"/>
  <c r="AN454" i="6"/>
  <c r="AM454" i="6"/>
  <c r="AL454" i="6"/>
  <c r="AK454" i="6"/>
  <c r="AN453" i="6"/>
  <c r="AM453" i="6"/>
  <c r="AL453" i="6"/>
  <c r="AK453" i="6"/>
  <c r="AN452" i="6"/>
  <c r="AM452" i="6"/>
  <c r="AL452" i="6"/>
  <c r="AK452" i="6"/>
  <c r="AN451" i="6"/>
  <c r="AM451" i="6"/>
  <c r="AL451" i="6"/>
  <c r="AK451" i="6"/>
  <c r="AN450" i="6"/>
  <c r="AM450" i="6"/>
  <c r="AL450" i="6"/>
  <c r="AK450" i="6"/>
  <c r="AN449" i="6"/>
  <c r="AM449" i="6"/>
  <c r="AL449" i="6"/>
  <c r="AK449" i="6"/>
  <c r="AN448" i="6"/>
  <c r="AM448" i="6"/>
  <c r="AL448" i="6"/>
  <c r="AK448" i="6"/>
  <c r="AN447" i="6"/>
  <c r="AM447" i="6"/>
  <c r="AL447" i="6"/>
  <c r="AK447" i="6"/>
  <c r="AN446" i="6"/>
  <c r="AM446" i="6"/>
  <c r="AL446" i="6"/>
  <c r="AK446" i="6"/>
  <c r="AN445" i="6"/>
  <c r="AM445" i="6"/>
  <c r="AL445" i="6"/>
  <c r="AK445" i="6"/>
  <c r="AN444" i="6"/>
  <c r="AM444" i="6"/>
  <c r="AL444" i="6"/>
  <c r="AK444" i="6"/>
  <c r="AN443" i="6"/>
  <c r="AM443" i="6"/>
  <c r="AL443" i="6"/>
  <c r="AK443" i="6"/>
  <c r="AN442" i="6"/>
  <c r="AM442" i="6"/>
  <c r="AL442" i="6"/>
  <c r="AK442" i="6"/>
  <c r="AN441" i="6"/>
  <c r="AM441" i="6"/>
  <c r="AL441" i="6"/>
  <c r="AK441" i="6"/>
  <c r="AN440" i="6"/>
  <c r="AM440" i="6"/>
  <c r="AL440" i="6"/>
  <c r="AK440" i="6"/>
  <c r="AN439" i="6"/>
  <c r="AM439" i="6"/>
  <c r="AL439" i="6"/>
  <c r="AK439" i="6"/>
  <c r="AN438" i="6"/>
  <c r="AM438" i="6"/>
  <c r="AL438" i="6"/>
  <c r="AK438" i="6"/>
  <c r="AN437" i="6"/>
  <c r="AM437" i="6"/>
  <c r="AL437" i="6"/>
  <c r="AK437" i="6"/>
  <c r="AN436" i="6"/>
  <c r="AM436" i="6"/>
  <c r="AL436" i="6"/>
  <c r="AK436" i="6"/>
  <c r="AN435" i="6"/>
  <c r="AM435" i="6"/>
  <c r="AL435" i="6"/>
  <c r="AK435" i="6"/>
  <c r="AN434" i="6"/>
  <c r="AM434" i="6"/>
  <c r="AL434" i="6"/>
  <c r="AK434" i="6"/>
  <c r="AN433" i="6"/>
  <c r="AM433" i="6"/>
  <c r="AL433" i="6"/>
  <c r="AK433" i="6"/>
  <c r="AN432" i="6"/>
  <c r="AM432" i="6"/>
  <c r="AL432" i="6"/>
  <c r="AK432" i="6"/>
  <c r="AN431" i="6"/>
  <c r="AM431" i="6"/>
  <c r="AL431" i="6"/>
  <c r="AK431" i="6"/>
  <c r="AN430" i="6"/>
  <c r="AM430" i="6"/>
  <c r="AL430" i="6"/>
  <c r="AK430" i="6"/>
  <c r="AN429" i="6"/>
  <c r="AM429" i="6"/>
  <c r="AL429" i="6"/>
  <c r="AK429" i="6"/>
  <c r="AN428" i="6"/>
  <c r="AM428" i="6"/>
  <c r="AL428" i="6"/>
  <c r="AK428" i="6"/>
  <c r="AN427" i="6"/>
  <c r="AM427" i="6"/>
  <c r="AL427" i="6"/>
  <c r="AK427" i="6"/>
  <c r="AN426" i="6"/>
  <c r="AM426" i="6"/>
  <c r="AL426" i="6"/>
  <c r="AK426" i="6"/>
  <c r="AN425" i="6"/>
  <c r="AM425" i="6"/>
  <c r="AL425" i="6"/>
  <c r="AK425" i="6"/>
  <c r="AN424" i="6"/>
  <c r="AM424" i="6"/>
  <c r="AL424" i="6"/>
  <c r="AK424" i="6"/>
  <c r="AN423" i="6"/>
  <c r="AM423" i="6"/>
  <c r="AL423" i="6"/>
  <c r="AK423" i="6"/>
  <c r="AN422" i="6"/>
  <c r="AM422" i="6"/>
  <c r="AL422" i="6"/>
  <c r="AK422" i="6"/>
  <c r="AN421" i="6"/>
  <c r="AM421" i="6"/>
  <c r="AL421" i="6"/>
  <c r="AK421" i="6"/>
  <c r="AN420" i="6"/>
  <c r="AM420" i="6"/>
  <c r="AL420" i="6"/>
  <c r="AK420" i="6"/>
  <c r="AN419" i="6"/>
  <c r="AM419" i="6"/>
  <c r="AL419" i="6"/>
  <c r="AK419" i="6"/>
  <c r="AN418" i="6"/>
  <c r="AM418" i="6"/>
  <c r="AL418" i="6"/>
  <c r="AK418" i="6"/>
  <c r="AN417" i="6"/>
  <c r="AM417" i="6"/>
  <c r="AL417" i="6"/>
  <c r="AK417" i="6"/>
  <c r="AN416" i="6"/>
  <c r="AM416" i="6"/>
  <c r="AL416" i="6"/>
  <c r="AK416" i="6"/>
  <c r="AN415" i="6"/>
  <c r="AM415" i="6"/>
  <c r="AL415" i="6"/>
  <c r="AK415" i="6"/>
  <c r="AN414" i="6"/>
  <c r="AM414" i="6"/>
  <c r="AL414" i="6"/>
  <c r="AK414" i="6"/>
  <c r="AN413" i="6"/>
  <c r="AM413" i="6"/>
  <c r="AL413" i="6"/>
  <c r="AK413" i="6"/>
  <c r="AN412" i="6"/>
  <c r="AM412" i="6"/>
  <c r="AL412" i="6"/>
  <c r="AK412" i="6"/>
  <c r="AN411" i="6"/>
  <c r="AM411" i="6"/>
  <c r="AL411" i="6"/>
  <c r="AK411" i="6"/>
  <c r="AN410" i="6"/>
  <c r="AM410" i="6"/>
  <c r="AL410" i="6"/>
  <c r="AK410" i="6"/>
  <c r="AN409" i="6"/>
  <c r="AM409" i="6"/>
  <c r="AL409" i="6"/>
  <c r="AK409" i="6"/>
  <c r="AN408" i="6"/>
  <c r="AM408" i="6"/>
  <c r="AL408" i="6"/>
  <c r="AK408" i="6"/>
  <c r="AN407" i="6"/>
  <c r="AM407" i="6"/>
  <c r="AL407" i="6"/>
  <c r="AK407" i="6"/>
  <c r="AN406" i="6"/>
  <c r="AM406" i="6"/>
  <c r="AL406" i="6"/>
  <c r="AK406" i="6"/>
  <c r="AN405" i="6"/>
  <c r="AM405" i="6"/>
  <c r="AL405" i="6"/>
  <c r="AK405" i="6"/>
  <c r="AN404" i="6"/>
  <c r="AM404" i="6"/>
  <c r="AL404" i="6"/>
  <c r="AK404" i="6"/>
  <c r="AN403" i="6"/>
  <c r="AM403" i="6"/>
  <c r="AL403" i="6"/>
  <c r="AK403" i="6"/>
  <c r="AN402" i="6"/>
  <c r="AM402" i="6"/>
  <c r="AL402" i="6"/>
  <c r="AK402" i="6"/>
  <c r="AN401" i="6"/>
  <c r="AM401" i="6"/>
  <c r="AL401" i="6"/>
  <c r="AK401" i="6"/>
  <c r="AN400" i="6"/>
  <c r="AM400" i="6"/>
  <c r="AL400" i="6"/>
  <c r="AK400" i="6"/>
  <c r="AN399" i="6"/>
  <c r="AM399" i="6"/>
  <c r="AL399" i="6"/>
  <c r="AK399" i="6"/>
  <c r="AN398" i="6"/>
  <c r="AM398" i="6"/>
  <c r="AL398" i="6"/>
  <c r="AK398" i="6"/>
  <c r="AN397" i="6"/>
  <c r="AM397" i="6"/>
  <c r="AL397" i="6"/>
  <c r="AK397" i="6"/>
  <c r="AN396" i="6"/>
  <c r="AM396" i="6"/>
  <c r="AL396" i="6"/>
  <c r="AK396" i="6"/>
  <c r="AN395" i="6"/>
  <c r="AM395" i="6"/>
  <c r="AL395" i="6"/>
  <c r="AK395" i="6"/>
  <c r="AN394" i="6"/>
  <c r="AM394" i="6"/>
  <c r="AL394" i="6"/>
  <c r="AK394" i="6"/>
  <c r="AN393" i="6"/>
  <c r="AM393" i="6"/>
  <c r="AL393" i="6"/>
  <c r="AK393" i="6"/>
  <c r="AN392" i="6"/>
  <c r="AM392" i="6"/>
  <c r="AL392" i="6"/>
  <c r="AK392" i="6"/>
  <c r="AN391" i="6"/>
  <c r="AM391" i="6"/>
  <c r="AL391" i="6"/>
  <c r="AK391" i="6"/>
  <c r="AN390" i="6"/>
  <c r="AM390" i="6"/>
  <c r="AL390" i="6"/>
  <c r="AK390" i="6"/>
  <c r="AN389" i="6"/>
  <c r="AM389" i="6"/>
  <c r="AL389" i="6"/>
  <c r="AK389" i="6"/>
  <c r="AN388" i="6"/>
  <c r="AM388" i="6"/>
  <c r="AL388" i="6"/>
  <c r="AK388" i="6"/>
  <c r="AN387" i="6"/>
  <c r="AM387" i="6"/>
  <c r="AL387" i="6"/>
  <c r="AK387" i="6"/>
  <c r="AN386" i="6"/>
  <c r="AM386" i="6"/>
  <c r="AL386" i="6"/>
  <c r="AK386" i="6"/>
  <c r="AN385" i="6"/>
  <c r="AM385" i="6"/>
  <c r="AL385" i="6"/>
  <c r="AK385" i="6"/>
  <c r="AN384" i="6"/>
  <c r="AM384" i="6"/>
  <c r="AL384" i="6"/>
  <c r="AK384" i="6"/>
  <c r="AN383" i="6"/>
  <c r="AM383" i="6"/>
  <c r="AL383" i="6"/>
  <c r="AK383" i="6"/>
  <c r="AN382" i="6"/>
  <c r="AM382" i="6"/>
  <c r="AL382" i="6"/>
  <c r="AK382" i="6"/>
  <c r="AN381" i="6"/>
  <c r="AM381" i="6"/>
  <c r="AL381" i="6"/>
  <c r="AK381" i="6"/>
  <c r="AN380" i="6"/>
  <c r="AM380" i="6"/>
  <c r="AL380" i="6"/>
  <c r="AK380" i="6"/>
  <c r="AN379" i="6"/>
  <c r="AM379" i="6"/>
  <c r="AL379" i="6"/>
  <c r="AK379" i="6"/>
  <c r="AN378" i="6"/>
  <c r="AM378" i="6"/>
  <c r="AL378" i="6"/>
  <c r="AK378" i="6"/>
  <c r="AN377" i="6"/>
  <c r="AM377" i="6"/>
  <c r="AL377" i="6"/>
  <c r="AK377" i="6"/>
  <c r="AN376" i="6"/>
  <c r="AM376" i="6"/>
  <c r="AL376" i="6"/>
  <c r="AK376" i="6"/>
  <c r="AN375" i="6"/>
  <c r="AM375" i="6"/>
  <c r="AL375" i="6"/>
  <c r="AK375" i="6"/>
  <c r="AN374" i="6"/>
  <c r="AM374" i="6"/>
  <c r="AL374" i="6"/>
  <c r="AK374" i="6"/>
  <c r="AN373" i="6"/>
  <c r="AM373" i="6"/>
  <c r="AL373" i="6"/>
  <c r="AK373" i="6"/>
  <c r="AN372" i="6"/>
  <c r="AM372" i="6"/>
  <c r="AL372" i="6"/>
  <c r="AK372" i="6"/>
  <c r="AN371" i="6"/>
  <c r="AM371" i="6"/>
  <c r="AL371" i="6"/>
  <c r="AK371" i="6"/>
  <c r="AN370" i="6"/>
  <c r="AM370" i="6"/>
  <c r="AL370" i="6"/>
  <c r="AK370" i="6"/>
  <c r="AN369" i="6"/>
  <c r="AM369" i="6"/>
  <c r="AL369" i="6"/>
  <c r="AK369" i="6"/>
  <c r="AN368" i="6"/>
  <c r="AM368" i="6"/>
  <c r="AL368" i="6"/>
  <c r="AK368" i="6"/>
  <c r="AN367" i="6"/>
  <c r="AM367" i="6"/>
  <c r="AL367" i="6"/>
  <c r="AK367" i="6"/>
  <c r="AN366" i="6"/>
  <c r="AM366" i="6"/>
  <c r="AL366" i="6"/>
  <c r="AK366" i="6"/>
  <c r="AN365" i="6"/>
  <c r="AM365" i="6"/>
  <c r="AL365" i="6"/>
  <c r="AK365" i="6"/>
  <c r="AN364" i="6"/>
  <c r="AM364" i="6"/>
  <c r="AL364" i="6"/>
  <c r="AK364" i="6"/>
  <c r="AN363" i="6"/>
  <c r="AM363" i="6"/>
  <c r="AL363" i="6"/>
  <c r="AK363" i="6"/>
  <c r="AN362" i="6"/>
  <c r="AM362" i="6"/>
  <c r="AL362" i="6"/>
  <c r="AK362" i="6"/>
  <c r="AN361" i="6"/>
  <c r="AM361" i="6"/>
  <c r="AL361" i="6"/>
  <c r="AK361" i="6"/>
  <c r="AN360" i="6"/>
  <c r="AM360" i="6"/>
  <c r="AL360" i="6"/>
  <c r="AK360" i="6"/>
  <c r="AN359" i="6"/>
  <c r="AM359" i="6"/>
  <c r="AL359" i="6"/>
  <c r="AK359" i="6"/>
  <c r="AN358" i="6"/>
  <c r="AM358" i="6"/>
  <c r="AL358" i="6"/>
  <c r="AK358" i="6"/>
  <c r="AN357" i="6"/>
  <c r="AM357" i="6"/>
  <c r="AL357" i="6"/>
  <c r="AK357" i="6"/>
  <c r="AN356" i="6"/>
  <c r="AM356" i="6"/>
  <c r="AL356" i="6"/>
  <c r="AK356" i="6"/>
  <c r="AN355" i="6"/>
  <c r="AM355" i="6"/>
  <c r="AL355" i="6"/>
  <c r="AK355" i="6"/>
  <c r="AN354" i="6"/>
  <c r="AM354" i="6"/>
  <c r="AL354" i="6"/>
  <c r="AK354" i="6"/>
  <c r="AN353" i="6"/>
  <c r="AM353" i="6"/>
  <c r="AL353" i="6"/>
  <c r="AK353" i="6"/>
  <c r="AN352" i="6"/>
  <c r="AM352" i="6"/>
  <c r="AL352" i="6"/>
  <c r="AK352" i="6"/>
  <c r="AN351" i="6"/>
  <c r="AM351" i="6"/>
  <c r="AL351" i="6"/>
  <c r="AK351" i="6"/>
  <c r="AN350" i="6"/>
  <c r="AM350" i="6"/>
  <c r="AL350" i="6"/>
  <c r="AK350" i="6"/>
  <c r="AN349" i="6"/>
  <c r="AM349" i="6"/>
  <c r="AL349" i="6"/>
  <c r="AK349" i="6"/>
  <c r="AN348" i="6"/>
  <c r="AM348" i="6"/>
  <c r="AL348" i="6"/>
  <c r="AK348" i="6"/>
  <c r="AN347" i="6"/>
  <c r="AM347" i="6"/>
  <c r="AL347" i="6"/>
  <c r="AK347" i="6"/>
  <c r="AN346" i="6"/>
  <c r="AM346" i="6"/>
  <c r="AL346" i="6"/>
  <c r="AK346" i="6"/>
  <c r="AN345" i="6"/>
  <c r="AM345" i="6"/>
  <c r="AL345" i="6"/>
  <c r="AK345" i="6"/>
  <c r="AN344" i="6"/>
  <c r="AM344" i="6"/>
  <c r="AL344" i="6"/>
  <c r="AK344" i="6"/>
  <c r="AN343" i="6"/>
  <c r="AM343" i="6"/>
  <c r="AL343" i="6"/>
  <c r="AK343" i="6"/>
  <c r="AN342" i="6"/>
  <c r="AM342" i="6"/>
  <c r="AL342" i="6"/>
  <c r="AK342" i="6"/>
  <c r="AN341" i="6"/>
  <c r="AM341" i="6"/>
  <c r="AL341" i="6"/>
  <c r="AK341" i="6"/>
  <c r="AN340" i="6"/>
  <c r="AM340" i="6"/>
  <c r="AL340" i="6"/>
  <c r="AK340" i="6"/>
  <c r="AN339" i="6"/>
  <c r="AM339" i="6"/>
  <c r="AL339" i="6"/>
  <c r="AK339" i="6"/>
  <c r="AN338" i="6"/>
  <c r="AM338" i="6"/>
  <c r="AL338" i="6"/>
  <c r="AK338" i="6"/>
  <c r="AN337" i="6"/>
  <c r="AM337" i="6"/>
  <c r="AL337" i="6"/>
  <c r="AK337" i="6"/>
  <c r="AN336" i="6"/>
  <c r="AM336" i="6"/>
  <c r="AL336" i="6"/>
  <c r="AK336" i="6"/>
  <c r="AN335" i="6"/>
  <c r="AM335" i="6"/>
  <c r="AL335" i="6"/>
  <c r="AK335" i="6"/>
  <c r="AN334" i="6"/>
  <c r="AM334" i="6"/>
  <c r="AL334" i="6"/>
  <c r="AK334" i="6"/>
  <c r="AN333" i="6"/>
  <c r="AM333" i="6"/>
  <c r="AL333" i="6"/>
  <c r="AK333" i="6"/>
  <c r="AN332" i="6"/>
  <c r="AM332" i="6"/>
  <c r="AL332" i="6"/>
  <c r="AK332" i="6"/>
  <c r="AN331" i="6"/>
  <c r="AM331" i="6"/>
  <c r="AL331" i="6"/>
  <c r="AK331" i="6"/>
  <c r="AN330" i="6"/>
  <c r="AM330" i="6"/>
  <c r="AL330" i="6"/>
  <c r="AK330" i="6"/>
  <c r="AN329" i="6"/>
  <c r="AM329" i="6"/>
  <c r="AL329" i="6"/>
  <c r="AK329" i="6"/>
  <c r="AN328" i="6"/>
  <c r="AM328" i="6"/>
  <c r="AL328" i="6"/>
  <c r="AK328" i="6"/>
  <c r="AN327" i="6"/>
  <c r="AM327" i="6"/>
  <c r="AL327" i="6"/>
  <c r="AK327" i="6"/>
  <c r="AN326" i="6"/>
  <c r="AM326" i="6"/>
  <c r="AL326" i="6"/>
  <c r="AK326" i="6"/>
  <c r="AN325" i="6"/>
  <c r="AM325" i="6"/>
  <c r="AL325" i="6"/>
  <c r="AK325" i="6"/>
  <c r="AN324" i="6"/>
  <c r="AM324" i="6"/>
  <c r="AL324" i="6"/>
  <c r="AK324" i="6"/>
  <c r="AN323" i="6"/>
  <c r="AM323" i="6"/>
  <c r="AL323" i="6"/>
  <c r="AK323" i="6"/>
  <c r="AN322" i="6"/>
  <c r="AM322" i="6"/>
  <c r="AL322" i="6"/>
  <c r="AK322" i="6"/>
  <c r="AN321" i="6"/>
  <c r="AM321" i="6"/>
  <c r="AL321" i="6"/>
  <c r="AK321" i="6"/>
  <c r="AN320" i="6"/>
  <c r="AM320" i="6"/>
  <c r="AL320" i="6"/>
  <c r="AK320" i="6"/>
  <c r="AN319" i="6"/>
  <c r="AM319" i="6"/>
  <c r="AL319" i="6"/>
  <c r="AK319" i="6"/>
  <c r="AN318" i="6"/>
  <c r="AM318" i="6"/>
  <c r="AL318" i="6"/>
  <c r="AK318" i="6"/>
  <c r="AN317" i="6"/>
  <c r="AM317" i="6"/>
  <c r="AL317" i="6"/>
  <c r="AK317" i="6"/>
  <c r="AN316" i="6"/>
  <c r="AM316" i="6"/>
  <c r="AL316" i="6"/>
  <c r="AK316" i="6"/>
  <c r="AN315" i="6"/>
  <c r="AM315" i="6"/>
  <c r="AL315" i="6"/>
  <c r="AK315" i="6"/>
  <c r="AN314" i="6"/>
  <c r="AM314" i="6"/>
  <c r="AL314" i="6"/>
  <c r="AK314" i="6"/>
  <c r="AN313" i="6"/>
  <c r="AM313" i="6"/>
  <c r="AL313" i="6"/>
  <c r="AK313" i="6"/>
  <c r="AN312" i="6"/>
  <c r="AM312" i="6"/>
  <c r="AL312" i="6"/>
  <c r="AK312" i="6"/>
  <c r="AN311" i="6"/>
  <c r="AM311" i="6"/>
  <c r="AL311" i="6"/>
  <c r="AK311" i="6"/>
  <c r="AN310" i="6"/>
  <c r="AM310" i="6"/>
  <c r="AL310" i="6"/>
  <c r="AK310" i="6"/>
  <c r="AN309" i="6"/>
  <c r="AM309" i="6"/>
  <c r="AL309" i="6"/>
  <c r="AK309" i="6"/>
  <c r="AN308" i="6"/>
  <c r="AM308" i="6"/>
  <c r="AL308" i="6"/>
  <c r="AK308" i="6"/>
  <c r="AN307" i="6"/>
  <c r="AM307" i="6"/>
  <c r="AL307" i="6"/>
  <c r="AK307" i="6"/>
  <c r="AN306" i="6"/>
  <c r="AM306" i="6"/>
  <c r="AL306" i="6"/>
  <c r="AK306" i="6"/>
  <c r="AN305" i="6"/>
  <c r="AM305" i="6"/>
  <c r="AL305" i="6"/>
  <c r="AK305" i="6"/>
  <c r="AN304" i="6"/>
  <c r="AM304" i="6"/>
  <c r="AL304" i="6"/>
  <c r="AK304" i="6"/>
  <c r="AN303" i="6"/>
  <c r="AM303" i="6"/>
  <c r="AL303" i="6"/>
  <c r="AK303" i="6"/>
  <c r="AN302" i="6"/>
  <c r="AM302" i="6"/>
  <c r="AL302" i="6"/>
  <c r="AK302" i="6"/>
  <c r="AN301" i="6"/>
  <c r="AM301" i="6"/>
  <c r="AL301" i="6"/>
  <c r="AK301" i="6"/>
  <c r="AN300" i="6"/>
  <c r="AM300" i="6"/>
  <c r="AL300" i="6"/>
  <c r="AK300" i="6"/>
  <c r="AN299" i="6"/>
  <c r="AM299" i="6"/>
  <c r="AL299" i="6"/>
  <c r="AK299" i="6"/>
  <c r="AN298" i="6"/>
  <c r="AM298" i="6"/>
  <c r="AL298" i="6"/>
  <c r="AK298" i="6"/>
  <c r="AN297" i="6"/>
  <c r="AM297" i="6"/>
  <c r="AL297" i="6"/>
  <c r="AK297" i="6"/>
  <c r="AN296" i="6"/>
  <c r="AM296" i="6"/>
  <c r="AL296" i="6"/>
  <c r="AK296" i="6"/>
  <c r="AN295" i="6"/>
  <c r="AM295" i="6"/>
  <c r="AL295" i="6"/>
  <c r="AK295" i="6"/>
  <c r="AN294" i="6"/>
  <c r="AM294" i="6"/>
  <c r="AL294" i="6"/>
  <c r="AK294" i="6"/>
  <c r="AN293" i="6"/>
  <c r="AM293" i="6"/>
  <c r="AL293" i="6"/>
  <c r="AK293" i="6"/>
  <c r="AN292" i="6"/>
  <c r="AM292" i="6"/>
  <c r="AL292" i="6"/>
  <c r="AK292" i="6"/>
  <c r="AN291" i="6"/>
  <c r="AM291" i="6"/>
  <c r="AL291" i="6"/>
  <c r="AK291" i="6"/>
  <c r="AN290" i="6"/>
  <c r="AM290" i="6"/>
  <c r="AL290" i="6"/>
  <c r="AK290" i="6"/>
  <c r="AN289" i="6"/>
  <c r="AM289" i="6"/>
  <c r="AL289" i="6"/>
  <c r="AK289" i="6"/>
  <c r="AN288" i="6"/>
  <c r="AM288" i="6"/>
  <c r="AL288" i="6"/>
  <c r="AK288" i="6"/>
  <c r="AN287" i="6"/>
  <c r="AM287" i="6"/>
  <c r="AL287" i="6"/>
  <c r="AK287" i="6"/>
  <c r="AN286" i="6"/>
  <c r="AM286" i="6"/>
  <c r="AL286" i="6"/>
  <c r="AK286" i="6"/>
  <c r="AN285" i="6"/>
  <c r="AM285" i="6"/>
  <c r="AL285" i="6"/>
  <c r="AK285" i="6"/>
  <c r="AN284" i="6"/>
  <c r="AM284" i="6"/>
  <c r="AL284" i="6"/>
  <c r="AK284" i="6"/>
  <c r="AN283" i="6"/>
  <c r="AM283" i="6"/>
  <c r="AL283" i="6"/>
  <c r="AK283" i="6"/>
  <c r="AN282" i="6"/>
  <c r="AM282" i="6"/>
  <c r="AL282" i="6"/>
  <c r="AK282" i="6"/>
  <c r="AN281" i="6"/>
  <c r="AM281" i="6"/>
  <c r="AL281" i="6"/>
  <c r="AK281" i="6"/>
  <c r="AN280" i="6"/>
  <c r="AM280" i="6"/>
  <c r="AL280" i="6"/>
  <c r="AK280" i="6"/>
  <c r="AN279" i="6"/>
  <c r="AM279" i="6"/>
  <c r="AL279" i="6"/>
  <c r="AK279" i="6"/>
  <c r="AN278" i="6"/>
  <c r="AM278" i="6"/>
  <c r="AL278" i="6"/>
  <c r="AK278" i="6"/>
  <c r="AN277" i="6"/>
  <c r="AM277" i="6"/>
  <c r="AL277" i="6"/>
  <c r="AK277" i="6"/>
  <c r="AN276" i="6"/>
  <c r="AM276" i="6"/>
  <c r="AL276" i="6"/>
  <c r="AK276" i="6"/>
  <c r="AN275" i="6"/>
  <c r="AM275" i="6"/>
  <c r="AL275" i="6"/>
  <c r="AK275" i="6"/>
  <c r="AN274" i="6"/>
  <c r="AM274" i="6"/>
  <c r="AL274" i="6"/>
  <c r="AK274" i="6"/>
  <c r="AN273" i="6"/>
  <c r="AM273" i="6"/>
  <c r="AL273" i="6"/>
  <c r="AK273" i="6"/>
  <c r="AN272" i="6"/>
  <c r="AM272" i="6"/>
  <c r="AL272" i="6"/>
  <c r="AK272" i="6"/>
  <c r="AN271" i="6"/>
  <c r="AM271" i="6"/>
  <c r="AL271" i="6"/>
  <c r="AK271" i="6"/>
  <c r="AN270" i="6"/>
  <c r="AM270" i="6"/>
  <c r="AL270" i="6"/>
  <c r="AK270" i="6"/>
  <c r="AN269" i="6"/>
  <c r="AM269" i="6"/>
  <c r="AL269" i="6"/>
  <c r="AK269" i="6"/>
  <c r="AN268" i="6"/>
  <c r="AM268" i="6"/>
  <c r="AL268" i="6"/>
  <c r="AK268" i="6"/>
  <c r="AN267" i="6"/>
  <c r="AM267" i="6"/>
  <c r="AL267" i="6"/>
  <c r="AK267" i="6"/>
  <c r="AN266" i="6"/>
  <c r="AM266" i="6"/>
  <c r="AL266" i="6"/>
  <c r="AK266" i="6"/>
  <c r="AN265" i="6"/>
  <c r="AM265" i="6"/>
  <c r="AL265" i="6"/>
  <c r="AK265" i="6"/>
  <c r="AN264" i="6"/>
  <c r="AM264" i="6"/>
  <c r="AL264" i="6"/>
  <c r="AK264" i="6"/>
  <c r="AN263" i="6"/>
  <c r="AM263" i="6"/>
  <c r="AL263" i="6"/>
  <c r="AK263" i="6"/>
  <c r="AN262" i="6"/>
  <c r="AM262" i="6"/>
  <c r="AL262" i="6"/>
  <c r="AK262" i="6"/>
  <c r="AN261" i="6"/>
  <c r="AM261" i="6"/>
  <c r="AL261" i="6"/>
  <c r="AK261" i="6"/>
  <c r="AN260" i="6"/>
  <c r="AM260" i="6"/>
  <c r="AL260" i="6"/>
  <c r="AK260" i="6"/>
  <c r="AN259" i="6"/>
  <c r="AM259" i="6"/>
  <c r="AL259" i="6"/>
  <c r="AK259" i="6"/>
  <c r="AN258" i="6"/>
  <c r="AM258" i="6"/>
  <c r="AL258" i="6"/>
  <c r="AK258" i="6"/>
  <c r="AN257" i="6"/>
  <c r="AM257" i="6"/>
  <c r="AL257" i="6"/>
  <c r="AK257" i="6"/>
  <c r="AN256" i="6"/>
  <c r="AM256" i="6"/>
  <c r="AL256" i="6"/>
  <c r="AK256" i="6"/>
  <c r="AN255" i="6"/>
  <c r="AM255" i="6"/>
  <c r="AL255" i="6"/>
  <c r="AK255" i="6"/>
  <c r="AN254" i="6"/>
  <c r="AM254" i="6"/>
  <c r="AL254" i="6"/>
  <c r="AK254" i="6"/>
  <c r="AN253" i="6"/>
  <c r="AM253" i="6"/>
  <c r="AL253" i="6"/>
  <c r="AK253" i="6"/>
  <c r="AN252" i="6"/>
  <c r="AM252" i="6"/>
  <c r="AL252" i="6"/>
  <c r="AK252" i="6"/>
  <c r="AN251" i="6"/>
  <c r="AM251" i="6"/>
  <c r="AL251" i="6"/>
  <c r="AK251" i="6"/>
  <c r="AN250" i="6"/>
  <c r="AM250" i="6"/>
  <c r="AL250" i="6"/>
  <c r="AK250" i="6"/>
  <c r="AN249" i="6"/>
  <c r="AM249" i="6"/>
  <c r="AL249" i="6"/>
  <c r="AK249" i="6"/>
  <c r="AN248" i="6"/>
  <c r="AM248" i="6"/>
  <c r="AL248" i="6"/>
  <c r="AK248" i="6"/>
  <c r="AN247" i="6"/>
  <c r="AM247" i="6"/>
  <c r="AL247" i="6"/>
  <c r="AK247" i="6"/>
  <c r="AN246" i="6"/>
  <c r="AM246" i="6"/>
  <c r="AL246" i="6"/>
  <c r="AK246" i="6"/>
  <c r="AN245" i="6"/>
  <c r="AM245" i="6"/>
  <c r="AL245" i="6"/>
  <c r="AK245" i="6"/>
  <c r="AN244" i="6"/>
  <c r="AM244" i="6"/>
  <c r="AL244" i="6"/>
  <c r="AK244" i="6"/>
  <c r="AN243" i="6"/>
  <c r="AM243" i="6"/>
  <c r="AL243" i="6"/>
  <c r="AK243" i="6"/>
  <c r="AN242" i="6"/>
  <c r="AM242" i="6"/>
  <c r="AL242" i="6"/>
  <c r="AK242" i="6"/>
  <c r="AN241" i="6"/>
  <c r="AM241" i="6"/>
  <c r="AL241" i="6"/>
  <c r="AK241" i="6"/>
  <c r="AN240" i="6"/>
  <c r="AM240" i="6"/>
  <c r="AL240" i="6"/>
  <c r="AK240" i="6"/>
  <c r="AN239" i="6"/>
  <c r="AM239" i="6"/>
  <c r="AL239" i="6"/>
  <c r="AK239" i="6"/>
  <c r="AN238" i="6"/>
  <c r="AM238" i="6"/>
  <c r="AL238" i="6"/>
  <c r="AK238" i="6"/>
  <c r="AN237" i="6"/>
  <c r="AM237" i="6"/>
  <c r="AL237" i="6"/>
  <c r="AK237" i="6"/>
  <c r="AN236" i="6"/>
  <c r="AM236" i="6"/>
  <c r="AL236" i="6"/>
  <c r="AK236" i="6"/>
  <c r="AN235" i="6"/>
  <c r="AM235" i="6"/>
  <c r="AL235" i="6"/>
  <c r="AK235" i="6"/>
  <c r="AN234" i="6"/>
  <c r="AM234" i="6"/>
  <c r="AL234" i="6"/>
  <c r="AK234" i="6"/>
  <c r="AN233" i="6"/>
  <c r="AM233" i="6"/>
  <c r="AL233" i="6"/>
  <c r="AK233" i="6"/>
  <c r="AN232" i="6"/>
  <c r="AM232" i="6"/>
  <c r="AL232" i="6"/>
  <c r="AK232" i="6"/>
  <c r="AN231" i="6"/>
  <c r="AM231" i="6"/>
  <c r="AL231" i="6"/>
  <c r="AK231" i="6"/>
  <c r="AN230" i="6"/>
  <c r="AM230" i="6"/>
  <c r="AL230" i="6"/>
  <c r="AK230" i="6"/>
  <c r="AN229" i="6"/>
  <c r="AM229" i="6"/>
  <c r="AL229" i="6"/>
  <c r="AK229" i="6"/>
  <c r="AN228" i="6"/>
  <c r="AM228" i="6"/>
  <c r="AL228" i="6"/>
  <c r="AK228" i="6"/>
  <c r="AN227" i="6"/>
  <c r="AM227" i="6"/>
  <c r="AL227" i="6"/>
  <c r="AK227" i="6"/>
  <c r="AN226" i="6"/>
  <c r="AM226" i="6"/>
  <c r="AL226" i="6"/>
  <c r="AK226" i="6"/>
  <c r="AN225" i="6"/>
  <c r="AM225" i="6"/>
  <c r="AL225" i="6"/>
  <c r="AK225" i="6"/>
  <c r="AN224" i="6"/>
  <c r="AM224" i="6"/>
  <c r="AL224" i="6"/>
  <c r="AK224" i="6"/>
  <c r="AN223" i="6"/>
  <c r="AM223" i="6"/>
  <c r="AL223" i="6"/>
  <c r="AK223" i="6"/>
  <c r="AN222" i="6"/>
  <c r="AM222" i="6"/>
  <c r="AL222" i="6"/>
  <c r="AK222" i="6"/>
  <c r="AN221" i="6"/>
  <c r="AM221" i="6"/>
  <c r="AL221" i="6"/>
  <c r="AK221" i="6"/>
  <c r="AN220" i="6"/>
  <c r="AM220" i="6"/>
  <c r="AL220" i="6"/>
  <c r="AK220" i="6"/>
  <c r="AN219" i="6"/>
  <c r="AM219" i="6"/>
  <c r="AL219" i="6"/>
  <c r="AK219" i="6"/>
  <c r="AN218" i="6"/>
  <c r="AM218" i="6"/>
  <c r="AL218" i="6"/>
  <c r="AK218" i="6"/>
  <c r="AN217" i="6"/>
  <c r="AM217" i="6"/>
  <c r="AL217" i="6"/>
  <c r="AK217" i="6"/>
  <c r="AN216" i="6"/>
  <c r="AM216" i="6"/>
  <c r="AL216" i="6"/>
  <c r="AK216" i="6"/>
  <c r="AN215" i="6"/>
  <c r="AM215" i="6"/>
  <c r="AL215" i="6"/>
  <c r="AK215" i="6"/>
  <c r="AN214" i="6"/>
  <c r="AM214" i="6"/>
  <c r="AL214" i="6"/>
  <c r="AK214" i="6"/>
  <c r="AN213" i="6"/>
  <c r="AM213" i="6"/>
  <c r="AL213" i="6"/>
  <c r="AK213" i="6"/>
  <c r="AN212" i="6"/>
  <c r="AM212" i="6"/>
  <c r="AL212" i="6"/>
  <c r="AK212" i="6"/>
  <c r="AN211" i="6"/>
  <c r="AM211" i="6"/>
  <c r="AL211" i="6"/>
  <c r="AK211" i="6"/>
  <c r="AN210" i="6"/>
  <c r="AM210" i="6"/>
  <c r="AL210" i="6"/>
  <c r="AK210" i="6"/>
  <c r="AN209" i="6"/>
  <c r="AM209" i="6"/>
  <c r="AL209" i="6"/>
  <c r="AK209" i="6"/>
  <c r="AN208" i="6"/>
  <c r="AM208" i="6"/>
  <c r="AL208" i="6"/>
  <c r="AK208" i="6"/>
  <c r="AN207" i="6"/>
  <c r="AM207" i="6"/>
  <c r="AL207" i="6"/>
  <c r="AK207" i="6"/>
  <c r="AN206" i="6"/>
  <c r="AM206" i="6"/>
  <c r="AL206" i="6"/>
  <c r="AK206" i="6"/>
  <c r="AN205" i="6"/>
  <c r="AM205" i="6"/>
  <c r="AL205" i="6"/>
  <c r="AK205" i="6"/>
  <c r="AN204" i="6"/>
  <c r="AM204" i="6"/>
  <c r="AL204" i="6"/>
  <c r="AK204" i="6"/>
  <c r="AN203" i="6"/>
  <c r="AM203" i="6"/>
  <c r="AL203" i="6"/>
  <c r="AK203" i="6"/>
  <c r="AN202" i="6"/>
  <c r="AM202" i="6"/>
  <c r="AL202" i="6"/>
  <c r="AK202" i="6"/>
  <c r="AN201" i="6"/>
  <c r="AM201" i="6"/>
  <c r="AL201" i="6"/>
  <c r="AK201" i="6"/>
  <c r="AN200" i="6"/>
  <c r="AM200" i="6"/>
  <c r="AL200" i="6"/>
  <c r="AK200" i="6"/>
  <c r="AN199" i="6"/>
  <c r="AM199" i="6"/>
  <c r="AL199" i="6"/>
  <c r="AK199" i="6"/>
  <c r="AN198" i="6"/>
  <c r="AM198" i="6"/>
  <c r="AL198" i="6"/>
  <c r="AK198" i="6"/>
  <c r="AN197" i="6"/>
  <c r="AM197" i="6"/>
  <c r="AL197" i="6"/>
  <c r="AK197" i="6"/>
  <c r="AN196" i="6"/>
  <c r="AM196" i="6"/>
  <c r="AL196" i="6"/>
  <c r="AK196" i="6"/>
  <c r="AN195" i="6"/>
  <c r="AM195" i="6"/>
  <c r="AL195" i="6"/>
  <c r="AK195" i="6"/>
  <c r="AN194" i="6"/>
  <c r="AM194" i="6"/>
  <c r="AL194" i="6"/>
  <c r="AK194" i="6"/>
  <c r="AN193" i="6"/>
  <c r="AM193" i="6"/>
  <c r="AL193" i="6"/>
  <c r="AK193" i="6"/>
  <c r="AN192" i="6"/>
  <c r="AM192" i="6"/>
  <c r="AL192" i="6"/>
  <c r="AK192" i="6"/>
  <c r="AN191" i="6"/>
  <c r="AM191" i="6"/>
  <c r="AL191" i="6"/>
  <c r="AK191" i="6"/>
  <c r="AN190" i="6"/>
  <c r="AM190" i="6"/>
  <c r="AL190" i="6"/>
  <c r="AK190" i="6"/>
  <c r="AN189" i="6"/>
  <c r="AM189" i="6"/>
  <c r="AL189" i="6"/>
  <c r="AK189" i="6"/>
  <c r="AN188" i="6"/>
  <c r="AM188" i="6"/>
  <c r="AL188" i="6"/>
  <c r="AK188" i="6"/>
  <c r="AN187" i="6"/>
  <c r="AM187" i="6"/>
  <c r="AL187" i="6"/>
  <c r="AK187" i="6"/>
  <c r="AN186" i="6"/>
  <c r="AM186" i="6"/>
  <c r="AL186" i="6"/>
  <c r="AK186" i="6"/>
  <c r="AN185" i="6"/>
  <c r="AM185" i="6"/>
  <c r="AL185" i="6"/>
  <c r="AK185" i="6"/>
  <c r="AN184" i="6"/>
  <c r="AM184" i="6"/>
  <c r="AL184" i="6"/>
  <c r="AK184" i="6"/>
  <c r="AN183" i="6"/>
  <c r="AM183" i="6"/>
  <c r="AL183" i="6"/>
  <c r="AK183" i="6"/>
  <c r="AN182" i="6"/>
  <c r="AM182" i="6"/>
  <c r="AL182" i="6"/>
  <c r="AK182" i="6"/>
  <c r="AN181" i="6"/>
  <c r="AM181" i="6"/>
  <c r="AL181" i="6"/>
  <c r="AK181" i="6"/>
  <c r="AN180" i="6"/>
  <c r="AM180" i="6"/>
  <c r="AL180" i="6"/>
  <c r="AK180" i="6"/>
  <c r="AN179" i="6"/>
  <c r="AM179" i="6"/>
  <c r="AL179" i="6"/>
  <c r="AK179" i="6"/>
  <c r="AN178" i="6"/>
  <c r="AM178" i="6"/>
  <c r="AL178" i="6"/>
  <c r="AK178" i="6"/>
  <c r="AN177" i="6"/>
  <c r="AM177" i="6"/>
  <c r="AL177" i="6"/>
  <c r="AK177" i="6"/>
  <c r="AN176" i="6"/>
  <c r="AM176" i="6"/>
  <c r="AL176" i="6"/>
  <c r="AK176" i="6"/>
  <c r="AN175" i="6"/>
  <c r="AM175" i="6"/>
  <c r="AL175" i="6"/>
  <c r="AK175" i="6"/>
  <c r="AN174" i="6"/>
  <c r="AM174" i="6"/>
  <c r="AL174" i="6"/>
  <c r="AK174" i="6"/>
  <c r="AN173" i="6"/>
  <c r="AM173" i="6"/>
  <c r="AL173" i="6"/>
  <c r="AK173" i="6"/>
  <c r="AN172" i="6"/>
  <c r="AM172" i="6"/>
  <c r="AL172" i="6"/>
  <c r="AK172" i="6"/>
  <c r="AN171" i="6"/>
  <c r="AM171" i="6"/>
  <c r="AL171" i="6"/>
  <c r="AK171" i="6"/>
  <c r="AN170" i="6"/>
  <c r="AM170" i="6"/>
  <c r="AL170" i="6"/>
  <c r="AK170" i="6"/>
  <c r="AN169" i="6"/>
  <c r="AM169" i="6"/>
  <c r="AL169" i="6"/>
  <c r="AK169" i="6"/>
  <c r="AN168" i="6"/>
  <c r="AM168" i="6"/>
  <c r="AL168" i="6"/>
  <c r="AK168" i="6"/>
  <c r="K168" i="6"/>
  <c r="AN167" i="6"/>
  <c r="AM167" i="6"/>
  <c r="AL167" i="6"/>
  <c r="AK167" i="6"/>
  <c r="K167" i="6"/>
  <c r="AN166" i="6"/>
  <c r="AM166" i="6"/>
  <c r="AL166" i="6"/>
  <c r="AK166" i="6"/>
  <c r="K166" i="6"/>
  <c r="AN165" i="6"/>
  <c r="AM165" i="6"/>
  <c r="AL165" i="6"/>
  <c r="AK165" i="6"/>
  <c r="K165" i="6"/>
  <c r="I165" i="6"/>
  <c r="AN164" i="6"/>
  <c r="AM164" i="6"/>
  <c r="AL164" i="6"/>
  <c r="AK164" i="6"/>
  <c r="K164" i="6"/>
  <c r="I164" i="6"/>
  <c r="H164" i="6"/>
  <c r="AN163" i="6"/>
  <c r="AM163" i="6"/>
  <c r="AL163" i="6"/>
  <c r="AK163" i="6"/>
  <c r="I163" i="6"/>
  <c r="K163" i="6" s="1"/>
  <c r="H163" i="6"/>
  <c r="AN162" i="6"/>
  <c r="AM162" i="6"/>
  <c r="AL162" i="6"/>
  <c r="AK162" i="6"/>
  <c r="K162" i="6"/>
  <c r="I162" i="6"/>
  <c r="H162" i="6"/>
  <c r="AN161" i="6"/>
  <c r="AM161" i="6"/>
  <c r="AL161" i="6"/>
  <c r="AK161" i="6"/>
  <c r="R161" i="6"/>
  <c r="K161" i="6"/>
  <c r="AN160" i="6"/>
  <c r="AM160" i="6"/>
  <c r="AL160" i="6"/>
  <c r="AK160" i="6"/>
  <c r="R160" i="6"/>
  <c r="K160" i="6"/>
  <c r="AN159" i="6"/>
  <c r="AM159" i="6"/>
  <c r="AL159" i="6"/>
  <c r="AK159" i="6"/>
  <c r="R159" i="6"/>
  <c r="K159" i="6"/>
  <c r="AN158" i="6"/>
  <c r="AM158" i="6"/>
  <c r="AL158" i="6"/>
  <c r="AK158" i="6"/>
  <c r="R158" i="6"/>
  <c r="K158" i="6"/>
  <c r="AN157" i="6"/>
  <c r="AM157" i="6"/>
  <c r="AL157" i="6"/>
  <c r="AK157" i="6"/>
  <c r="R157" i="6"/>
  <c r="K157" i="6"/>
  <c r="I157" i="6"/>
  <c r="H157" i="6"/>
  <c r="AN156" i="6"/>
  <c r="AM156" i="6"/>
  <c r="AL156" i="6"/>
  <c r="AK156" i="6"/>
  <c r="R156" i="6"/>
  <c r="K156" i="6"/>
  <c r="I156" i="6"/>
  <c r="H156" i="6"/>
  <c r="AN155" i="6"/>
  <c r="AM155" i="6"/>
  <c r="AL155" i="6"/>
  <c r="AK155" i="6"/>
  <c r="R155" i="6"/>
  <c r="I155" i="6"/>
  <c r="K155" i="6" s="1"/>
  <c r="H155" i="6"/>
  <c r="AN154" i="6"/>
  <c r="AM154" i="6"/>
  <c r="AL154" i="6"/>
  <c r="AK154" i="6"/>
  <c r="I154" i="6"/>
  <c r="K154" i="6" s="1"/>
  <c r="H154" i="6"/>
  <c r="AN153" i="6"/>
  <c r="AM153" i="6"/>
  <c r="AL153" i="6"/>
  <c r="AK153" i="6"/>
  <c r="K153" i="6"/>
  <c r="I153" i="6"/>
  <c r="H153" i="6"/>
  <c r="AN152" i="6"/>
  <c r="AM152" i="6"/>
  <c r="AL152" i="6"/>
  <c r="AK152" i="6"/>
  <c r="K152" i="6"/>
  <c r="I152" i="6"/>
  <c r="H152" i="6"/>
  <c r="AN151" i="6"/>
  <c r="AM151" i="6"/>
  <c r="AL151" i="6"/>
  <c r="AK151" i="6"/>
  <c r="K151" i="6"/>
  <c r="I151" i="6"/>
  <c r="H151" i="6"/>
  <c r="AN150" i="6"/>
  <c r="AM150" i="6"/>
  <c r="AL150" i="6"/>
  <c r="AK150" i="6"/>
  <c r="I150" i="6"/>
  <c r="K150" i="6" s="1"/>
  <c r="H150" i="6"/>
  <c r="AN149" i="6"/>
  <c r="AM149" i="6"/>
  <c r="AL149" i="6"/>
  <c r="AK149" i="6"/>
  <c r="K149" i="6"/>
  <c r="I149" i="6"/>
  <c r="H149" i="6"/>
  <c r="AN148" i="6"/>
  <c r="AM148" i="6"/>
  <c r="AL148" i="6"/>
  <c r="AK148" i="6"/>
  <c r="I148" i="6"/>
  <c r="K148" i="6" s="1"/>
  <c r="H148" i="6"/>
  <c r="AN147" i="6"/>
  <c r="AM147" i="6"/>
  <c r="AL147" i="6"/>
  <c r="AK147" i="6"/>
  <c r="I147" i="6"/>
  <c r="K147" i="6" s="1"/>
  <c r="H147" i="6"/>
  <c r="AN146" i="6"/>
  <c r="AM146" i="6"/>
  <c r="AL146" i="6"/>
  <c r="AK146" i="6"/>
  <c r="K146" i="6"/>
  <c r="I146" i="6"/>
  <c r="H146" i="6"/>
  <c r="AN145" i="6"/>
  <c r="AM145" i="6"/>
  <c r="AL145" i="6"/>
  <c r="AK145" i="6"/>
  <c r="I145" i="6"/>
  <c r="K145" i="6" s="1"/>
  <c r="AN144" i="6"/>
  <c r="AM144" i="6"/>
  <c r="AL144" i="6"/>
  <c r="AK144" i="6"/>
  <c r="I144" i="6"/>
  <c r="K144" i="6" s="1"/>
  <c r="H144" i="6"/>
  <c r="AN143" i="6"/>
  <c r="AM143" i="6"/>
  <c r="AL143" i="6"/>
  <c r="AK143" i="6"/>
  <c r="K143" i="6"/>
  <c r="I143" i="6"/>
  <c r="H143" i="6"/>
  <c r="AN142" i="6"/>
  <c r="AM142" i="6"/>
  <c r="AL142" i="6"/>
  <c r="AK142" i="6"/>
  <c r="I142" i="6"/>
  <c r="K142" i="6" s="1"/>
  <c r="H142" i="6"/>
  <c r="K141" i="6"/>
  <c r="I141" i="6"/>
  <c r="H141" i="6"/>
  <c r="I140" i="6"/>
  <c r="K140" i="6" s="1"/>
  <c r="H140" i="6"/>
  <c r="I139" i="6"/>
  <c r="K139" i="6" s="1"/>
  <c r="H139" i="6"/>
  <c r="K138" i="6"/>
  <c r="I138" i="6"/>
  <c r="H138" i="6"/>
  <c r="AN137" i="6"/>
  <c r="AM137" i="6"/>
  <c r="AL137" i="6"/>
  <c r="AK137" i="6"/>
  <c r="I137" i="6"/>
  <c r="K137" i="6" s="1"/>
  <c r="H137" i="6"/>
  <c r="AN136" i="6"/>
  <c r="AM136" i="6"/>
  <c r="AL136" i="6"/>
  <c r="AK136" i="6"/>
  <c r="I136" i="6"/>
  <c r="K136" i="6" s="1"/>
  <c r="H136" i="6"/>
  <c r="AN135" i="6"/>
  <c r="AM135" i="6"/>
  <c r="AL135" i="6"/>
  <c r="AK135" i="6"/>
  <c r="K135" i="6"/>
  <c r="I135" i="6"/>
  <c r="H135" i="6"/>
  <c r="AN134" i="6"/>
  <c r="AM134" i="6"/>
  <c r="AL134" i="6"/>
  <c r="AK134" i="6"/>
  <c r="I134" i="6"/>
  <c r="K134" i="6" s="1"/>
  <c r="H134" i="6"/>
  <c r="AN133" i="6"/>
  <c r="AM133" i="6"/>
  <c r="AL133" i="6"/>
  <c r="AK133" i="6"/>
  <c r="U133" i="6"/>
  <c r="S133" i="6" a="1"/>
  <c r="S133" i="6" s="1"/>
  <c r="R133" i="6"/>
  <c r="K133" i="6"/>
  <c r="I133" i="6"/>
  <c r="H133" i="6"/>
  <c r="I132" i="6"/>
  <c r="K132" i="6" s="1"/>
  <c r="H132" i="6"/>
  <c r="I131" i="6"/>
  <c r="K131" i="6" s="1"/>
  <c r="H131" i="6"/>
  <c r="I130" i="6"/>
  <c r="K130" i="6" s="1"/>
  <c r="H130" i="6"/>
  <c r="I129" i="6"/>
  <c r="K129" i="6" s="1"/>
  <c r="H129" i="6"/>
  <c r="I128" i="6"/>
  <c r="K128" i="6" s="1"/>
  <c r="H128" i="6"/>
  <c r="K127" i="6"/>
  <c r="I127" i="6"/>
  <c r="H127" i="6"/>
  <c r="AN126" i="6"/>
  <c r="AM126" i="6"/>
  <c r="AL126" i="6"/>
  <c r="AK126" i="6"/>
  <c r="U126" i="6"/>
  <c r="S126" i="6" a="1"/>
  <c r="S126" i="6" s="1"/>
  <c r="R126" i="6"/>
  <c r="I126" i="6"/>
  <c r="K126" i="6" s="1"/>
  <c r="H126" i="6"/>
  <c r="AN125" i="6"/>
  <c r="AM125" i="6"/>
  <c r="AL125" i="6"/>
  <c r="AK125" i="6"/>
  <c r="U125" i="6"/>
  <c r="S125" i="6" a="1"/>
  <c r="S125" i="6" s="1"/>
  <c r="R125" i="6"/>
  <c r="I125" i="6"/>
  <c r="K125" i="6" s="1"/>
  <c r="H125" i="6"/>
  <c r="AN124" i="6"/>
  <c r="AM124" i="6"/>
  <c r="AL124" i="6"/>
  <c r="AK124" i="6"/>
  <c r="U124" i="6"/>
  <c r="S124" i="6" a="1"/>
  <c r="S124" i="6" s="1"/>
  <c r="R124" i="6"/>
  <c r="K124" i="6"/>
  <c r="I124" i="6"/>
  <c r="H124" i="6"/>
  <c r="AN123" i="6"/>
  <c r="AM123" i="6"/>
  <c r="AL123" i="6"/>
  <c r="AK123" i="6"/>
  <c r="U123" i="6"/>
  <c r="S123" i="6" a="1"/>
  <c r="S123" i="6" s="1"/>
  <c r="R123" i="6"/>
  <c r="K123" i="6"/>
  <c r="I123" i="6"/>
  <c r="H123" i="6"/>
  <c r="AN122" i="6"/>
  <c r="AM122" i="6"/>
  <c r="AL122" i="6"/>
  <c r="AK122" i="6"/>
  <c r="U122" i="6"/>
  <c r="S122" i="6" a="1"/>
  <c r="S122" i="6" s="1"/>
  <c r="R122" i="6"/>
  <c r="K122" i="6"/>
  <c r="H122" i="6"/>
  <c r="AN121" i="6"/>
  <c r="AM121" i="6"/>
  <c r="AL121" i="6"/>
  <c r="AK121" i="6"/>
  <c r="V121" i="6"/>
  <c r="W121" i="6" s="1"/>
  <c r="U121" i="6"/>
  <c r="S121" i="6" a="1"/>
  <c r="S121" i="6"/>
  <c r="T121" i="6" s="1"/>
  <c r="R121" i="6"/>
  <c r="K121" i="6"/>
  <c r="H121" i="6"/>
  <c r="H120" i="6"/>
  <c r="H119" i="6"/>
  <c r="AN118" i="6"/>
  <c r="AM118" i="6"/>
  <c r="AL118" i="6"/>
  <c r="AK118" i="6"/>
  <c r="U118" i="6"/>
  <c r="S118" i="6" a="1"/>
  <c r="S118" i="6" s="1"/>
  <c r="R118" i="6"/>
  <c r="K118" i="6"/>
  <c r="H118" i="6"/>
  <c r="AN117" i="6"/>
  <c r="AM117" i="6"/>
  <c r="AL117" i="6"/>
  <c r="AK117" i="6"/>
  <c r="U117" i="6"/>
  <c r="T117" i="6"/>
  <c r="S117" i="6" a="1"/>
  <c r="S117" i="6"/>
  <c r="V117" i="6" s="1"/>
  <c r="W117" i="6" s="1"/>
  <c r="R117" i="6"/>
  <c r="K117" i="6"/>
  <c r="H117" i="6"/>
  <c r="AN116" i="6"/>
  <c r="AM116" i="6"/>
  <c r="AL116" i="6"/>
  <c r="AK116" i="6"/>
  <c r="U116" i="6"/>
  <c r="S116" i="6" a="1"/>
  <c r="S116" i="6" s="1"/>
  <c r="V116" i="6" s="1"/>
  <c r="W116" i="6" s="1"/>
  <c r="R116" i="6"/>
  <c r="K116" i="6"/>
  <c r="H116" i="6"/>
  <c r="AN115" i="6"/>
  <c r="AM115" i="6"/>
  <c r="AL115" i="6"/>
  <c r="AK115" i="6"/>
  <c r="AJ115" i="6"/>
  <c r="U115" i="6"/>
  <c r="S115" i="6" a="1"/>
  <c r="S115" i="6" s="1"/>
  <c r="R115" i="6"/>
  <c r="K115" i="6"/>
  <c r="H115" i="6"/>
  <c r="AN114" i="6"/>
  <c r="AM114" i="6"/>
  <c r="AL114" i="6"/>
  <c r="AK114" i="6"/>
  <c r="AJ114" i="6"/>
  <c r="U114" i="6"/>
  <c r="S114" i="6" a="1"/>
  <c r="S114" i="6"/>
  <c r="R114" i="6"/>
  <c r="K114" i="6"/>
  <c r="H114" i="6"/>
  <c r="AN113" i="6"/>
  <c r="AM113" i="6"/>
  <c r="AL113" i="6"/>
  <c r="AK113" i="6"/>
  <c r="AJ113" i="6"/>
  <c r="U113" i="6"/>
  <c r="V113" i="6" s="1"/>
  <c r="W113" i="6" s="1"/>
  <c r="S113" i="6" a="1"/>
  <c r="S113" i="6" s="1"/>
  <c r="T113" i="6" s="1"/>
  <c r="R113" i="6"/>
  <c r="K113" i="6"/>
  <c r="H113" i="6"/>
  <c r="AN112" i="6"/>
  <c r="AM112" i="6"/>
  <c r="AL112" i="6"/>
  <c r="AK112" i="6"/>
  <c r="AJ112" i="6"/>
  <c r="U112" i="6"/>
  <c r="S112" i="6" a="1"/>
  <c r="S112" i="6" s="1"/>
  <c r="R112" i="6"/>
  <c r="K112" i="6"/>
  <c r="H112" i="6"/>
  <c r="AN111" i="6"/>
  <c r="AM111" i="6"/>
  <c r="AL111" i="6"/>
  <c r="AK111" i="6"/>
  <c r="AJ111" i="6"/>
  <c r="W111" i="6"/>
  <c r="U111" i="6"/>
  <c r="T111" i="6"/>
  <c r="S111" i="6" a="1"/>
  <c r="S111" i="6" s="1"/>
  <c r="V111" i="6" s="1"/>
  <c r="R111" i="6"/>
  <c r="K111" i="6"/>
  <c r="H111" i="6"/>
  <c r="AN110" i="6"/>
  <c r="AM110" i="6"/>
  <c r="AL110" i="6"/>
  <c r="AK110" i="6"/>
  <c r="AJ110" i="6"/>
  <c r="U110" i="6"/>
  <c r="S110" i="6" a="1"/>
  <c r="S110" i="6" s="1"/>
  <c r="R110" i="6"/>
  <c r="K110" i="6"/>
  <c r="H110" i="6"/>
  <c r="AN109" i="6"/>
  <c r="AM109" i="6"/>
  <c r="AL109" i="6"/>
  <c r="AK109" i="6"/>
  <c r="AJ109" i="6"/>
  <c r="U109" i="6"/>
  <c r="S109" i="6" a="1"/>
  <c r="S109" i="6"/>
  <c r="R109" i="6"/>
  <c r="K109" i="6"/>
  <c r="H109" i="6"/>
  <c r="AN108" i="6"/>
  <c r="AM108" i="6"/>
  <c r="AL108" i="6"/>
  <c r="AK108" i="6"/>
  <c r="AJ108" i="6"/>
  <c r="U108" i="6"/>
  <c r="S108" i="6" a="1"/>
  <c r="S108" i="6" s="1"/>
  <c r="T108" i="6" s="1"/>
  <c r="R108" i="6"/>
  <c r="K108" i="6"/>
  <c r="H108" i="6"/>
  <c r="AN107" i="6"/>
  <c r="AM107" i="6"/>
  <c r="AL107" i="6"/>
  <c r="AK107" i="6"/>
  <c r="AJ107" i="6"/>
  <c r="U107" i="6"/>
  <c r="S107" i="6" a="1"/>
  <c r="S107" i="6" s="1"/>
  <c r="R107" i="6"/>
  <c r="K107" i="6"/>
  <c r="H107" i="6"/>
  <c r="AN106" i="6"/>
  <c r="AM106" i="6"/>
  <c r="AL106" i="6"/>
  <c r="AK106" i="6"/>
  <c r="AJ106" i="6"/>
  <c r="U106" i="6"/>
  <c r="S106" i="6" a="1"/>
  <c r="S106" i="6" s="1"/>
  <c r="V106" i="6" s="1"/>
  <c r="W106" i="6" s="1"/>
  <c r="R106" i="6"/>
  <c r="K106" i="6"/>
  <c r="H106" i="6"/>
  <c r="AN105" i="6"/>
  <c r="AM105" i="6"/>
  <c r="AL105" i="6"/>
  <c r="AK105" i="6"/>
  <c r="U105" i="6"/>
  <c r="S105" i="6" a="1"/>
  <c r="S105" i="6" s="1"/>
  <c r="T105" i="6" s="1"/>
  <c r="R105" i="6"/>
  <c r="K105" i="6"/>
  <c r="I105" i="6"/>
  <c r="H105" i="6"/>
  <c r="J104" i="6"/>
  <c r="K104" i="6" s="1"/>
  <c r="I104" i="6"/>
  <c r="H104" i="6"/>
  <c r="AN103" i="6"/>
  <c r="AK103" i="6"/>
  <c r="U103" i="6"/>
  <c r="V103" i="6" s="1"/>
  <c r="W103" i="6" s="1"/>
  <c r="S103" i="6" a="1"/>
  <c r="S103" i="6"/>
  <c r="T103" i="6" s="1"/>
  <c r="R103" i="6"/>
  <c r="J103" i="6"/>
  <c r="I103" i="6"/>
  <c r="H103" i="6"/>
  <c r="K102" i="6"/>
  <c r="J102" i="6"/>
  <c r="I102" i="6"/>
  <c r="H102" i="6"/>
  <c r="AN101" i="6"/>
  <c r="AM101" i="6"/>
  <c r="AL101" i="6"/>
  <c r="AK101" i="6"/>
  <c r="V101" i="6"/>
  <c r="W101" i="6" s="1"/>
  <c r="U101" i="6"/>
  <c r="S101" i="6" a="1"/>
  <c r="S101" i="6"/>
  <c r="T101" i="6" s="1"/>
  <c r="R101" i="6"/>
  <c r="J101" i="6"/>
  <c r="AJ101" i="6" s="1"/>
  <c r="I101" i="6"/>
  <c r="H101" i="6"/>
  <c r="K100" i="6"/>
  <c r="I100" i="6"/>
  <c r="AN99" i="6"/>
  <c r="AM99" i="6"/>
  <c r="AL99" i="6"/>
  <c r="AK99" i="6"/>
  <c r="AJ99" i="6"/>
  <c r="U99" i="6"/>
  <c r="S99" i="6" a="1"/>
  <c r="S99" i="6" s="1"/>
  <c r="V99" i="6" s="1"/>
  <c r="W99" i="6" s="1"/>
  <c r="R99" i="6"/>
  <c r="K99" i="6"/>
  <c r="I99" i="6"/>
  <c r="AN98" i="6"/>
  <c r="AM98" i="6"/>
  <c r="AL98" i="6"/>
  <c r="AK98" i="6"/>
  <c r="AJ98" i="6"/>
  <c r="U98" i="6"/>
  <c r="S98" i="6" a="1"/>
  <c r="S98" i="6" s="1"/>
  <c r="V98" i="6" s="1"/>
  <c r="W98" i="6" s="1"/>
  <c r="R98" i="6"/>
  <c r="K98" i="6"/>
  <c r="H98" i="6"/>
  <c r="AN97" i="6"/>
  <c r="AM97" i="6"/>
  <c r="AL97" i="6"/>
  <c r="AK97" i="6"/>
  <c r="AJ97" i="6"/>
  <c r="U97" i="6"/>
  <c r="S97" i="6" a="1"/>
  <c r="S97" i="6" s="1"/>
  <c r="R97" i="6"/>
  <c r="K97" i="6"/>
  <c r="H97" i="6"/>
  <c r="AN96" i="6"/>
  <c r="AM96" i="6"/>
  <c r="AL96" i="6"/>
  <c r="AK96" i="6"/>
  <c r="AJ96" i="6"/>
  <c r="U96" i="6"/>
  <c r="S96" i="6" a="1"/>
  <c r="S96" i="6" s="1"/>
  <c r="R96" i="6"/>
  <c r="K96" i="6"/>
  <c r="H96" i="6"/>
  <c r="AN95" i="6"/>
  <c r="AM95" i="6"/>
  <c r="AL95" i="6"/>
  <c r="AK95" i="6"/>
  <c r="AJ95" i="6"/>
  <c r="U95" i="6"/>
  <c r="S95" i="6" a="1"/>
  <c r="S95" i="6" s="1"/>
  <c r="T95" i="6" s="1"/>
  <c r="R95" i="6"/>
  <c r="K95" i="6"/>
  <c r="H95" i="6"/>
  <c r="AN94" i="6"/>
  <c r="AM94" i="6"/>
  <c r="AL94" i="6"/>
  <c r="AK94" i="6"/>
  <c r="AJ94" i="6"/>
  <c r="U94" i="6"/>
  <c r="T94" i="6"/>
  <c r="S94" i="6" a="1"/>
  <c r="S94" i="6" s="1"/>
  <c r="V94" i="6" s="1"/>
  <c r="W94" i="6" s="1"/>
  <c r="R94" i="6"/>
  <c r="K94" i="6"/>
  <c r="H94" i="6"/>
  <c r="AN93" i="6"/>
  <c r="AM93" i="6"/>
  <c r="AL93" i="6"/>
  <c r="AK93" i="6"/>
  <c r="AJ93" i="6"/>
  <c r="U93" i="6"/>
  <c r="T93" i="6"/>
  <c r="S93" i="6" a="1"/>
  <c r="S93" i="6" s="1"/>
  <c r="V93" i="6" s="1"/>
  <c r="W93" i="6" s="1"/>
  <c r="R93" i="6"/>
  <c r="K93" i="6"/>
  <c r="H93" i="6"/>
  <c r="AN92" i="6"/>
  <c r="AM92" i="6"/>
  <c r="AL92" i="6"/>
  <c r="AK92" i="6"/>
  <c r="AJ92" i="6"/>
  <c r="U92" i="6"/>
  <c r="S92" i="6" a="1"/>
  <c r="S92" i="6" s="1"/>
  <c r="R92" i="6"/>
  <c r="K92" i="6"/>
  <c r="H92" i="6"/>
  <c r="AN91" i="6"/>
  <c r="AM91" i="6"/>
  <c r="AL91" i="6"/>
  <c r="AK91" i="6"/>
  <c r="AJ91" i="6"/>
  <c r="U91" i="6"/>
  <c r="S91" i="6" a="1"/>
  <c r="S91" i="6" s="1"/>
  <c r="R91" i="6"/>
  <c r="K91" i="6"/>
  <c r="H91" i="6"/>
  <c r="AN90" i="6"/>
  <c r="AM90" i="6"/>
  <c r="AL90" i="6"/>
  <c r="AK90" i="6"/>
  <c r="AJ90" i="6"/>
  <c r="U90" i="6"/>
  <c r="S90" i="6" a="1"/>
  <c r="S90" i="6" s="1"/>
  <c r="T90" i="6" s="1"/>
  <c r="R90" i="6"/>
  <c r="K90" i="6"/>
  <c r="H90" i="6"/>
  <c r="AN89" i="6"/>
  <c r="AM89" i="6"/>
  <c r="AL89" i="6"/>
  <c r="AK89" i="6"/>
  <c r="AJ89" i="6"/>
  <c r="U89" i="6"/>
  <c r="S89" i="6" a="1"/>
  <c r="S89" i="6" s="1"/>
  <c r="V89" i="6" s="1"/>
  <c r="W89" i="6" s="1"/>
  <c r="R89" i="6"/>
  <c r="K89" i="6"/>
  <c r="H89" i="6"/>
  <c r="AN88" i="6"/>
  <c r="AM88" i="6"/>
  <c r="AL88" i="6"/>
  <c r="AK88" i="6"/>
  <c r="AJ88" i="6"/>
  <c r="U88" i="6"/>
  <c r="T88" i="6"/>
  <c r="S88" i="6" a="1"/>
  <c r="S88" i="6" s="1"/>
  <c r="R88" i="6"/>
  <c r="K88" i="6"/>
  <c r="H88" i="6"/>
  <c r="AN87" i="6"/>
  <c r="AM87" i="6"/>
  <c r="AL87" i="6"/>
  <c r="AK87" i="6"/>
  <c r="AJ87" i="6"/>
  <c r="U87" i="6"/>
  <c r="S87" i="6" a="1"/>
  <c r="S87" i="6"/>
  <c r="R87" i="6"/>
  <c r="K87" i="6"/>
  <c r="H87" i="6"/>
  <c r="AN86" i="6"/>
  <c r="AM86" i="6"/>
  <c r="AL86" i="6"/>
  <c r="AK86" i="6"/>
  <c r="AJ86" i="6"/>
  <c r="V86" i="6"/>
  <c r="W86" i="6" s="1"/>
  <c r="U86" i="6"/>
  <c r="S86" i="6" a="1"/>
  <c r="S86" i="6"/>
  <c r="T86" i="6" s="1"/>
  <c r="R86" i="6"/>
  <c r="K86" i="6"/>
  <c r="H86" i="6"/>
  <c r="AN85" i="6"/>
  <c r="AM85" i="6"/>
  <c r="AL85" i="6"/>
  <c r="AK85" i="6"/>
  <c r="AJ85" i="6"/>
  <c r="U85" i="6"/>
  <c r="S85" i="6" a="1"/>
  <c r="S85" i="6" s="1"/>
  <c r="T85" i="6" s="1"/>
  <c r="R85" i="6"/>
  <c r="K85" i="6"/>
  <c r="H85" i="6"/>
  <c r="AN84" i="6"/>
  <c r="AM84" i="6"/>
  <c r="AL84" i="6"/>
  <c r="AK84" i="6"/>
  <c r="AJ84" i="6"/>
  <c r="U84" i="6"/>
  <c r="T84" i="6"/>
  <c r="S84" i="6" a="1"/>
  <c r="S84" i="6" s="1"/>
  <c r="V84" i="6" s="1"/>
  <c r="W84" i="6" s="1"/>
  <c r="R84" i="6"/>
  <c r="K84" i="6"/>
  <c r="H84" i="6"/>
  <c r="AN83" i="6"/>
  <c r="AM83" i="6"/>
  <c r="AL83" i="6"/>
  <c r="AK83" i="6"/>
  <c r="AJ83" i="6"/>
  <c r="U83" i="6"/>
  <c r="T83" i="6"/>
  <c r="S83" i="6" a="1"/>
  <c r="S83" i="6" s="1"/>
  <c r="R83" i="6"/>
  <c r="K83" i="6"/>
  <c r="H83" i="6"/>
  <c r="AN82" i="6"/>
  <c r="AM82" i="6"/>
  <c r="AL82" i="6"/>
  <c r="AK82" i="6"/>
  <c r="AJ82" i="6"/>
  <c r="U82" i="6"/>
  <c r="S82" i="6" a="1"/>
  <c r="S82" i="6" s="1"/>
  <c r="R82" i="6"/>
  <c r="K82" i="6"/>
  <c r="H82" i="6"/>
  <c r="AN81" i="6"/>
  <c r="AM81" i="6"/>
  <c r="AL81" i="6"/>
  <c r="AK81" i="6"/>
  <c r="AJ81" i="6"/>
  <c r="U81" i="6"/>
  <c r="S81" i="6" a="1"/>
  <c r="S81" i="6"/>
  <c r="T81" i="6" s="1"/>
  <c r="R81" i="6"/>
  <c r="K81" i="6"/>
  <c r="H81" i="6"/>
  <c r="AN80" i="6"/>
  <c r="AM80" i="6"/>
  <c r="AL80" i="6"/>
  <c r="AK80" i="6"/>
  <c r="AJ80" i="6"/>
  <c r="U80" i="6"/>
  <c r="S80" i="6" a="1"/>
  <c r="S80" i="6" s="1"/>
  <c r="R80" i="6"/>
  <c r="K80" i="6"/>
  <c r="H80" i="6"/>
  <c r="AN79" i="6"/>
  <c r="AM79" i="6"/>
  <c r="AL79" i="6"/>
  <c r="AK79" i="6"/>
  <c r="AJ79" i="6"/>
  <c r="U79" i="6"/>
  <c r="T79" i="6"/>
  <c r="S79" i="6" a="1"/>
  <c r="S79" i="6" s="1"/>
  <c r="R79" i="6"/>
  <c r="K79" i="6"/>
  <c r="H79" i="6"/>
  <c r="AN78" i="6"/>
  <c r="AM78" i="6"/>
  <c r="AL78" i="6"/>
  <c r="AK78" i="6"/>
  <c r="AJ78" i="6"/>
  <c r="U78" i="6"/>
  <c r="S78" i="6" a="1"/>
  <c r="S78" i="6" s="1"/>
  <c r="R78" i="6"/>
  <c r="K78" i="6"/>
  <c r="H78" i="6"/>
  <c r="AN77" i="6"/>
  <c r="AM77" i="6"/>
  <c r="AL77" i="6"/>
  <c r="AK77" i="6"/>
  <c r="AJ77" i="6"/>
  <c r="U77" i="6"/>
  <c r="S77" i="6" a="1"/>
  <c r="S77" i="6" s="1"/>
  <c r="R77" i="6"/>
  <c r="K77" i="6"/>
  <c r="H77" i="6"/>
  <c r="AN76" i="6"/>
  <c r="AM76" i="6"/>
  <c r="AL76" i="6"/>
  <c r="AK76" i="6"/>
  <c r="AJ76" i="6"/>
  <c r="U76" i="6"/>
  <c r="S76" i="6" a="1"/>
  <c r="S76" i="6" s="1"/>
  <c r="R76" i="6"/>
  <c r="K76" i="6"/>
  <c r="H76" i="6"/>
  <c r="AN75" i="6"/>
  <c r="AM75" i="6"/>
  <c r="AL75" i="6"/>
  <c r="AK75" i="6"/>
  <c r="AJ75" i="6"/>
  <c r="U75" i="6"/>
  <c r="S75" i="6" a="1"/>
  <c r="S75" i="6" s="1"/>
  <c r="R75" i="6"/>
  <c r="K75" i="6"/>
  <c r="H75" i="6"/>
  <c r="AN74" i="6"/>
  <c r="AM74" i="6"/>
  <c r="AL74" i="6"/>
  <c r="AK74" i="6"/>
  <c r="AJ74" i="6"/>
  <c r="U74" i="6"/>
  <c r="T74" i="6"/>
  <c r="S74" i="6" a="1"/>
  <c r="S74" i="6" s="1"/>
  <c r="R74" i="6"/>
  <c r="K74" i="6"/>
  <c r="H74" i="6"/>
  <c r="AN73" i="6"/>
  <c r="AM73" i="6"/>
  <c r="AL73" i="6"/>
  <c r="AK73" i="6"/>
  <c r="AJ73" i="6"/>
  <c r="U73" i="6"/>
  <c r="T73" i="6"/>
  <c r="S73" i="6" a="1"/>
  <c r="S73" i="6" s="1"/>
  <c r="R73" i="6"/>
  <c r="K73" i="6"/>
  <c r="H73" i="6"/>
  <c r="AN72" i="6"/>
  <c r="AM72" i="6"/>
  <c r="AL72" i="6"/>
  <c r="AK72" i="6"/>
  <c r="AJ72" i="6"/>
  <c r="U72" i="6"/>
  <c r="S72" i="6" a="1"/>
  <c r="S72" i="6" s="1"/>
  <c r="R72" i="6"/>
  <c r="K72" i="6"/>
  <c r="H72" i="6"/>
  <c r="AN71" i="6"/>
  <c r="AM71" i="6"/>
  <c r="AL71" i="6"/>
  <c r="AK71" i="6"/>
  <c r="AJ71" i="6"/>
  <c r="U71" i="6"/>
  <c r="S71" i="6" a="1"/>
  <c r="S71" i="6"/>
  <c r="R71" i="6"/>
  <c r="K71" i="6"/>
  <c r="H71" i="6"/>
  <c r="AN70" i="6"/>
  <c r="AM70" i="6"/>
  <c r="AL70" i="6"/>
  <c r="AK70" i="6"/>
  <c r="AJ70" i="6"/>
  <c r="U70" i="6"/>
  <c r="V70" i="6" s="1"/>
  <c r="W70" i="6" s="1"/>
  <c r="S70" i="6" a="1"/>
  <c r="S70" i="6" s="1"/>
  <c r="T70" i="6" s="1"/>
  <c r="R70" i="6"/>
  <c r="K70" i="6"/>
  <c r="H70" i="6"/>
  <c r="AN69" i="6"/>
  <c r="AM69" i="6"/>
  <c r="AL69" i="6"/>
  <c r="AK69" i="6"/>
  <c r="AJ69" i="6"/>
  <c r="U69" i="6"/>
  <c r="S69" i="6" a="1"/>
  <c r="S69" i="6" s="1"/>
  <c r="R69" i="6"/>
  <c r="K69" i="6"/>
  <c r="H69" i="6"/>
  <c r="AN68" i="6"/>
  <c r="AM68" i="6"/>
  <c r="AL68" i="6"/>
  <c r="AK68" i="6"/>
  <c r="AJ68" i="6"/>
  <c r="U68" i="6"/>
  <c r="T68" i="6"/>
  <c r="S68" i="6" a="1"/>
  <c r="S68" i="6" s="1"/>
  <c r="R68" i="6"/>
  <c r="K68" i="6"/>
  <c r="H68" i="6"/>
  <c r="AN67" i="6"/>
  <c r="AM67" i="6"/>
  <c r="AL67" i="6"/>
  <c r="AK67" i="6"/>
  <c r="AJ67" i="6"/>
  <c r="U67" i="6"/>
  <c r="S67" i="6" a="1"/>
  <c r="S67" i="6"/>
  <c r="R67" i="6"/>
  <c r="K67" i="6"/>
  <c r="H67" i="6"/>
  <c r="AN66" i="6"/>
  <c r="AM66" i="6"/>
  <c r="AL66" i="6"/>
  <c r="AK66" i="6"/>
  <c r="AJ66" i="6"/>
  <c r="U66" i="6"/>
  <c r="S66" i="6" a="1"/>
  <c r="S66" i="6" s="1"/>
  <c r="R66" i="6"/>
  <c r="K66" i="6"/>
  <c r="H66" i="6"/>
  <c r="AN65" i="6"/>
  <c r="AM65" i="6"/>
  <c r="AL65" i="6"/>
  <c r="AK65" i="6"/>
  <c r="AJ65" i="6"/>
  <c r="W65" i="6"/>
  <c r="V65" i="6"/>
  <c r="U65" i="6"/>
  <c r="S65" i="6" a="1"/>
  <c r="S65" i="6" s="1"/>
  <c r="T65" i="6" s="1"/>
  <c r="R65" i="6"/>
  <c r="K65" i="6"/>
  <c r="H65" i="6"/>
  <c r="AN64" i="6"/>
  <c r="AM64" i="6"/>
  <c r="AL64" i="6"/>
  <c r="AK64" i="6"/>
  <c r="AJ64" i="6"/>
  <c r="U64" i="6"/>
  <c r="T64" i="6"/>
  <c r="S64" i="6" a="1"/>
  <c r="S64" i="6" s="1"/>
  <c r="R64" i="6"/>
  <c r="K64" i="6"/>
  <c r="H64" i="6"/>
  <c r="AN63" i="6"/>
  <c r="AM63" i="6"/>
  <c r="AL63" i="6"/>
  <c r="AK63" i="6"/>
  <c r="AJ63" i="6"/>
  <c r="U63" i="6"/>
  <c r="S63" i="6" a="1"/>
  <c r="S63" i="6" s="1"/>
  <c r="R63" i="6"/>
  <c r="K63" i="6"/>
  <c r="H63" i="6"/>
  <c r="AN62" i="6"/>
  <c r="AM62" i="6"/>
  <c r="AL62" i="6"/>
  <c r="AK62" i="6"/>
  <c r="AJ62" i="6"/>
  <c r="U62" i="6"/>
  <c r="S62" i="6" a="1"/>
  <c r="S62" i="6"/>
  <c r="R62" i="6"/>
  <c r="K62" i="6"/>
  <c r="H62" i="6"/>
  <c r="AN61" i="6"/>
  <c r="AM61" i="6"/>
  <c r="AL61" i="6"/>
  <c r="AK61" i="6"/>
  <c r="AJ61" i="6"/>
  <c r="U61" i="6"/>
  <c r="S61" i="6" a="1"/>
  <c r="S61" i="6" s="1"/>
  <c r="T61" i="6" s="1"/>
  <c r="R61" i="6"/>
  <c r="K61" i="6"/>
  <c r="H61" i="6"/>
  <c r="AN60" i="6"/>
  <c r="AM60" i="6"/>
  <c r="AL60" i="6"/>
  <c r="AK60" i="6"/>
  <c r="AJ60" i="6"/>
  <c r="U60" i="6"/>
  <c r="S60" i="6" a="1"/>
  <c r="S60" i="6" s="1"/>
  <c r="R60" i="6"/>
  <c r="K60" i="6"/>
  <c r="H60" i="6"/>
  <c r="AN59" i="6"/>
  <c r="AM59" i="6"/>
  <c r="AL59" i="6"/>
  <c r="AK59" i="6"/>
  <c r="AJ59" i="6"/>
  <c r="U59" i="6"/>
  <c r="S59" i="6" a="1"/>
  <c r="S59" i="6" s="1"/>
  <c r="R59" i="6"/>
  <c r="K59" i="6"/>
  <c r="H59" i="6"/>
  <c r="AN58" i="6"/>
  <c r="AM58" i="6"/>
  <c r="AL58" i="6"/>
  <c r="AK58" i="6"/>
  <c r="AJ58" i="6"/>
  <c r="U58" i="6"/>
  <c r="S58" i="6" a="1"/>
  <c r="S58" i="6" s="1"/>
  <c r="R58" i="6"/>
  <c r="K58" i="6"/>
  <c r="H58" i="6"/>
  <c r="AN57" i="6"/>
  <c r="AM57" i="6"/>
  <c r="AL57" i="6"/>
  <c r="AK57" i="6"/>
  <c r="AJ57" i="6"/>
  <c r="U57" i="6"/>
  <c r="T57" i="6"/>
  <c r="S57" i="6" a="1"/>
  <c r="S57" i="6"/>
  <c r="R57" i="6"/>
  <c r="K57" i="6"/>
  <c r="H57" i="6"/>
  <c r="AN56" i="6"/>
  <c r="AM56" i="6"/>
  <c r="AL56" i="6"/>
  <c r="AK56" i="6"/>
  <c r="AJ56" i="6"/>
  <c r="V56" i="6"/>
  <c r="W56" i="6" s="1"/>
  <c r="U56" i="6"/>
  <c r="S56" i="6" a="1"/>
  <c r="S56" i="6"/>
  <c r="T56" i="6" s="1"/>
  <c r="R56" i="6"/>
  <c r="K56" i="6"/>
  <c r="H56" i="6"/>
  <c r="AN55" i="6"/>
  <c r="AM55" i="6"/>
  <c r="AL55" i="6"/>
  <c r="AK55" i="6"/>
  <c r="AJ55" i="6"/>
  <c r="U55" i="6"/>
  <c r="S55" i="6" a="1"/>
  <c r="S55" i="6"/>
  <c r="R55" i="6"/>
  <c r="K55" i="6"/>
  <c r="H55" i="6"/>
  <c r="AN54" i="6"/>
  <c r="AM54" i="6"/>
  <c r="AL54" i="6"/>
  <c r="AK54" i="6"/>
  <c r="AJ54" i="6"/>
  <c r="U54" i="6"/>
  <c r="V54" i="6" s="1"/>
  <c r="W54" i="6" s="1"/>
  <c r="T54" i="6"/>
  <c r="S54" i="6" a="1"/>
  <c r="S54" i="6" s="1"/>
  <c r="R54" i="6"/>
  <c r="K54" i="6"/>
  <c r="H54" i="6"/>
  <c r="AN53" i="6"/>
  <c r="AM53" i="6"/>
  <c r="AL53" i="6"/>
  <c r="AK53" i="6"/>
  <c r="AJ53" i="6"/>
  <c r="U53" i="6"/>
  <c r="T53" i="6"/>
  <c r="S53" i="6" a="1"/>
  <c r="S53" i="6" s="1"/>
  <c r="R53" i="6"/>
  <c r="K53" i="6"/>
  <c r="H53" i="6"/>
  <c r="AN52" i="6"/>
  <c r="AM52" i="6"/>
  <c r="AL52" i="6"/>
  <c r="AK52" i="6"/>
  <c r="AJ52" i="6"/>
  <c r="W52" i="6"/>
  <c r="U52" i="6"/>
  <c r="S52" i="6" a="1"/>
  <c r="S52" i="6"/>
  <c r="V52" i="6" s="1"/>
  <c r="R52" i="6"/>
  <c r="K52" i="6"/>
  <c r="H52" i="6"/>
  <c r="AN51" i="6"/>
  <c r="AM51" i="6"/>
  <c r="AL51" i="6"/>
  <c r="AK51" i="6"/>
  <c r="AJ51" i="6"/>
  <c r="U51" i="6"/>
  <c r="S51" i="6" a="1"/>
  <c r="S51" i="6" s="1"/>
  <c r="R51" i="6"/>
  <c r="K51" i="6"/>
  <c r="H51" i="6"/>
  <c r="AN50" i="6"/>
  <c r="AM50" i="6"/>
  <c r="AL50" i="6"/>
  <c r="AK50" i="6"/>
  <c r="AJ50" i="6"/>
  <c r="U50" i="6"/>
  <c r="S50" i="6" a="1"/>
  <c r="S50" i="6"/>
  <c r="T50" i="6" s="1"/>
  <c r="R50" i="6"/>
  <c r="K50" i="6"/>
  <c r="H50" i="6"/>
  <c r="AN49" i="6"/>
  <c r="AM49" i="6"/>
  <c r="AL49" i="6"/>
  <c r="AK49" i="6"/>
  <c r="AJ49" i="6"/>
  <c r="V49" i="6"/>
  <c r="W49" i="6" s="1"/>
  <c r="U49" i="6"/>
  <c r="S49" i="6" a="1"/>
  <c r="S49" i="6" s="1"/>
  <c r="T49" i="6" s="1"/>
  <c r="R49" i="6"/>
  <c r="K49" i="6"/>
  <c r="H49" i="6"/>
  <c r="AN48" i="6"/>
  <c r="AM48" i="6"/>
  <c r="AL48" i="6"/>
  <c r="AK48" i="6"/>
  <c r="AJ48" i="6"/>
  <c r="U48" i="6"/>
  <c r="S48" i="6" a="1"/>
  <c r="S48" i="6" s="1"/>
  <c r="R48" i="6"/>
  <c r="K48" i="6"/>
  <c r="H48" i="6"/>
  <c r="AN47" i="6"/>
  <c r="AM47" i="6"/>
  <c r="AL47" i="6"/>
  <c r="AK47" i="6"/>
  <c r="AJ47" i="6"/>
  <c r="U47" i="6"/>
  <c r="V47" i="6" s="1"/>
  <c r="W47" i="6" s="1"/>
  <c r="T47" i="6"/>
  <c r="S47" i="6" a="1"/>
  <c r="S47" i="6"/>
  <c r="R47" i="6"/>
  <c r="K47" i="6"/>
  <c r="H47" i="6"/>
  <c r="AN46" i="6"/>
  <c r="AM46" i="6"/>
  <c r="AL46" i="6"/>
  <c r="AK46" i="6"/>
  <c r="AJ46" i="6"/>
  <c r="V46" i="6"/>
  <c r="W46" i="6" s="1"/>
  <c r="U46" i="6"/>
  <c r="S46" i="6" a="1"/>
  <c r="S46" i="6"/>
  <c r="T46" i="6" s="1"/>
  <c r="R46" i="6"/>
  <c r="K46" i="6"/>
  <c r="H46" i="6"/>
  <c r="AN45" i="6"/>
  <c r="AM45" i="6"/>
  <c r="AL45" i="6"/>
  <c r="AK45" i="6"/>
  <c r="AJ45" i="6"/>
  <c r="U45" i="6"/>
  <c r="S45" i="6" a="1"/>
  <c r="S45" i="6" s="1"/>
  <c r="R45" i="6"/>
  <c r="K45" i="6"/>
  <c r="H45" i="6"/>
  <c r="AN44" i="6"/>
  <c r="AM44" i="6"/>
  <c r="AL44" i="6"/>
  <c r="AK44" i="6"/>
  <c r="AJ44" i="6"/>
  <c r="U44" i="6"/>
  <c r="S44" i="6" a="1"/>
  <c r="S44" i="6" s="1"/>
  <c r="R44" i="6"/>
  <c r="K44" i="6"/>
  <c r="H44" i="6"/>
  <c r="AN43" i="6"/>
  <c r="AM43" i="6"/>
  <c r="AL43" i="6"/>
  <c r="AK43" i="6"/>
  <c r="AJ43" i="6"/>
  <c r="U43" i="6"/>
  <c r="T43" i="6"/>
  <c r="S43" i="6" a="1"/>
  <c r="S43" i="6"/>
  <c r="R43" i="6"/>
  <c r="K43" i="6"/>
  <c r="H43" i="6"/>
  <c r="AN42" i="6"/>
  <c r="AM42" i="6"/>
  <c r="AL42" i="6"/>
  <c r="AK42" i="6"/>
  <c r="AJ42" i="6"/>
  <c r="U42" i="6"/>
  <c r="S42" i="6" a="1"/>
  <c r="S42" i="6" s="1"/>
  <c r="R42" i="6"/>
  <c r="K42" i="6"/>
  <c r="H42" i="6"/>
  <c r="AN41" i="6"/>
  <c r="AM41" i="6"/>
  <c r="AL41" i="6"/>
  <c r="AK41" i="6"/>
  <c r="AJ41" i="6"/>
  <c r="U41" i="6"/>
  <c r="S41" i="6" a="1"/>
  <c r="S41" i="6"/>
  <c r="T41" i="6" s="1"/>
  <c r="R41" i="6"/>
  <c r="K41" i="6"/>
  <c r="H41" i="6"/>
  <c r="AN40" i="6"/>
  <c r="AM40" i="6"/>
  <c r="AL40" i="6"/>
  <c r="AK40" i="6"/>
  <c r="AJ40" i="6"/>
  <c r="U40" i="6"/>
  <c r="S40" i="6" a="1"/>
  <c r="S40" i="6"/>
  <c r="R40" i="6"/>
  <c r="K40" i="6"/>
  <c r="H40" i="6"/>
  <c r="AN39" i="6"/>
  <c r="AM39" i="6"/>
  <c r="AL39" i="6"/>
  <c r="AK39" i="6"/>
  <c r="AJ39" i="6"/>
  <c r="U39" i="6"/>
  <c r="S39" i="6" a="1"/>
  <c r="S39" i="6" s="1"/>
  <c r="R39" i="6"/>
  <c r="K39" i="6"/>
  <c r="H39" i="6"/>
  <c r="AN38" i="6"/>
  <c r="AM38" i="6"/>
  <c r="AL38" i="6"/>
  <c r="AK38" i="6"/>
  <c r="AJ38" i="6"/>
  <c r="U38" i="6"/>
  <c r="T38" i="6"/>
  <c r="S38" i="6" a="1"/>
  <c r="S38" i="6"/>
  <c r="R38" i="6"/>
  <c r="K38" i="6"/>
  <c r="H38" i="6"/>
  <c r="AN37" i="6"/>
  <c r="AM37" i="6"/>
  <c r="AL37" i="6"/>
  <c r="AK37" i="6"/>
  <c r="AJ37" i="6"/>
  <c r="V37" i="6"/>
  <c r="W37" i="6" s="1"/>
  <c r="U37" i="6"/>
  <c r="S37" i="6" a="1"/>
  <c r="S37" i="6"/>
  <c r="T37" i="6" s="1"/>
  <c r="R37" i="6"/>
  <c r="K37" i="6"/>
  <c r="H37" i="6"/>
  <c r="AN36" i="6"/>
  <c r="AM36" i="6"/>
  <c r="AL36" i="6"/>
  <c r="AK36" i="6"/>
  <c r="AJ36" i="6"/>
  <c r="U36" i="6"/>
  <c r="S36" i="6" a="1"/>
  <c r="S36" i="6" s="1"/>
  <c r="R36" i="6"/>
  <c r="K36" i="6"/>
  <c r="H36" i="6"/>
  <c r="AN35" i="6"/>
  <c r="AM35" i="6"/>
  <c r="AL35" i="6"/>
  <c r="AK35" i="6"/>
  <c r="AJ35" i="6"/>
  <c r="U35" i="6"/>
  <c r="S35" i="6" a="1"/>
  <c r="S35" i="6" s="1"/>
  <c r="R35" i="6"/>
  <c r="K35" i="6"/>
  <c r="H35" i="6"/>
  <c r="AN34" i="6"/>
  <c r="AM34" i="6"/>
  <c r="AL34" i="6"/>
  <c r="AK34" i="6"/>
  <c r="AJ34" i="6"/>
  <c r="U34" i="6"/>
  <c r="S34" i="6" a="1"/>
  <c r="S34" i="6" s="1"/>
  <c r="R34" i="6"/>
  <c r="K34" i="6"/>
  <c r="H34" i="6"/>
  <c r="AN33" i="6"/>
  <c r="AM33" i="6"/>
  <c r="AL33" i="6"/>
  <c r="AK33" i="6"/>
  <c r="AJ33" i="6"/>
  <c r="U33" i="6"/>
  <c r="T33" i="6"/>
  <c r="S33" i="6" a="1"/>
  <c r="S33" i="6"/>
  <c r="R33" i="6"/>
  <c r="K33" i="6"/>
  <c r="H33" i="6"/>
  <c r="AN32" i="6"/>
  <c r="AM32" i="6"/>
  <c r="AL32" i="6"/>
  <c r="AK32" i="6"/>
  <c r="AJ32" i="6"/>
  <c r="V32" i="6"/>
  <c r="W32" i="6" s="1"/>
  <c r="U32" i="6"/>
  <c r="S32" i="6" a="1"/>
  <c r="S32" i="6" s="1"/>
  <c r="T32" i="6" s="1"/>
  <c r="R32" i="6"/>
  <c r="K32" i="6"/>
  <c r="H32" i="6"/>
  <c r="AN31" i="6"/>
  <c r="AM31" i="6"/>
  <c r="AL31" i="6"/>
  <c r="AK31" i="6"/>
  <c r="AJ31" i="6"/>
  <c r="U31" i="6"/>
  <c r="S31" i="6" a="1"/>
  <c r="S31" i="6"/>
  <c r="R31" i="6"/>
  <c r="K31" i="6"/>
  <c r="H31" i="6"/>
  <c r="AN30" i="6"/>
  <c r="AM30" i="6"/>
  <c r="AL30" i="6"/>
  <c r="AK30" i="6"/>
  <c r="AJ30" i="6"/>
  <c r="U30" i="6"/>
  <c r="S30" i="6" a="1"/>
  <c r="S30" i="6" s="1"/>
  <c r="R30" i="6"/>
  <c r="K30" i="6"/>
  <c r="H30" i="6"/>
  <c r="AN29" i="6"/>
  <c r="AM29" i="6"/>
  <c r="AL29" i="6"/>
  <c r="AK29" i="6"/>
  <c r="AJ29" i="6"/>
  <c r="W29" i="6"/>
  <c r="V29" i="6"/>
  <c r="U29" i="6"/>
  <c r="T29" i="6"/>
  <c r="S29" i="6" a="1"/>
  <c r="S29" i="6" s="1"/>
  <c r="R29" i="6"/>
  <c r="K29" i="6"/>
  <c r="H29" i="6"/>
  <c r="AN28" i="6"/>
  <c r="AM28" i="6"/>
  <c r="AL28" i="6"/>
  <c r="AK28" i="6"/>
  <c r="AJ28" i="6"/>
  <c r="U28" i="6"/>
  <c r="S28" i="6" a="1"/>
  <c r="S28" i="6"/>
  <c r="R28" i="6"/>
  <c r="K28" i="6"/>
  <c r="H28" i="6"/>
  <c r="AN27" i="6"/>
  <c r="AM27" i="6"/>
  <c r="AL27" i="6"/>
  <c r="AK27" i="6"/>
  <c r="AJ27" i="6"/>
  <c r="U27" i="6"/>
  <c r="S27" i="6" a="1"/>
  <c r="S27" i="6" s="1"/>
  <c r="R27" i="6"/>
  <c r="K27" i="6"/>
  <c r="H27" i="6"/>
  <c r="AN26" i="6"/>
  <c r="AM26" i="6"/>
  <c r="AL26" i="6"/>
  <c r="AK26" i="6"/>
  <c r="AJ26" i="6"/>
  <c r="U26" i="6"/>
  <c r="S26" i="6" a="1"/>
  <c r="S26" i="6" s="1"/>
  <c r="R26" i="6"/>
  <c r="K26" i="6"/>
  <c r="H26" i="6"/>
  <c r="AN25" i="6"/>
  <c r="AM25" i="6"/>
  <c r="AL25" i="6"/>
  <c r="AK25" i="6"/>
  <c r="AJ25" i="6"/>
  <c r="U25" i="6"/>
  <c r="S25" i="6" a="1"/>
  <c r="S25" i="6" s="1"/>
  <c r="R25" i="6"/>
  <c r="K25" i="6"/>
  <c r="H25" i="6"/>
  <c r="AN24" i="6"/>
  <c r="AM24" i="6"/>
  <c r="AL24" i="6"/>
  <c r="AK24" i="6"/>
  <c r="AJ24" i="6"/>
  <c r="U24" i="6"/>
  <c r="V24" i="6" s="1"/>
  <c r="W24" i="6" s="1"/>
  <c r="S24" i="6" a="1"/>
  <c r="S24" i="6" s="1"/>
  <c r="T24" i="6" s="1"/>
  <c r="R24" i="6"/>
  <c r="K24" i="6"/>
  <c r="H24" i="6"/>
  <c r="AN23" i="6"/>
  <c r="AM23" i="6"/>
  <c r="AL23" i="6"/>
  <c r="AK23" i="6"/>
  <c r="AJ23" i="6"/>
  <c r="U23" i="6"/>
  <c r="S23" i="6" a="1"/>
  <c r="S23" i="6" s="1"/>
  <c r="R23" i="6"/>
  <c r="K23" i="6"/>
  <c r="H23" i="6"/>
  <c r="AN22" i="6"/>
  <c r="AM22" i="6"/>
  <c r="AL22" i="6"/>
  <c r="AK22" i="6"/>
  <c r="AJ22" i="6"/>
  <c r="U22" i="6"/>
  <c r="S22" i="6" a="1"/>
  <c r="S22" i="6" s="1"/>
  <c r="R22" i="6"/>
  <c r="K22" i="6"/>
  <c r="H22" i="6"/>
  <c r="AN21" i="6"/>
  <c r="AM21" i="6"/>
  <c r="AL21" i="6"/>
  <c r="AK21" i="6"/>
  <c r="AJ21" i="6"/>
  <c r="U21" i="6"/>
  <c r="S21" i="6" a="1"/>
  <c r="S21" i="6"/>
  <c r="R21" i="6"/>
  <c r="K21" i="6"/>
  <c r="H21" i="6"/>
  <c r="AN20" i="6"/>
  <c r="AM20" i="6"/>
  <c r="AL20" i="6"/>
  <c r="AK20" i="6"/>
  <c r="AJ20" i="6"/>
  <c r="V20" i="6"/>
  <c r="W20" i="6" s="1"/>
  <c r="U20" i="6"/>
  <c r="T20" i="6"/>
  <c r="S20" i="6" a="1"/>
  <c r="S20" i="6" s="1"/>
  <c r="R20" i="6"/>
  <c r="K20" i="6"/>
  <c r="H20" i="6"/>
  <c r="AN19" i="6"/>
  <c r="AM19" i="6"/>
  <c r="AL19" i="6"/>
  <c r="AK19" i="6"/>
  <c r="AJ19" i="6"/>
  <c r="U19" i="6"/>
  <c r="S19" i="6" a="1"/>
  <c r="S19" i="6" s="1"/>
  <c r="V19" i="6" s="1"/>
  <c r="W19" i="6" s="1"/>
  <c r="R19" i="6"/>
  <c r="K19" i="6"/>
  <c r="H19" i="6"/>
  <c r="AN18" i="6"/>
  <c r="AM18" i="6"/>
  <c r="AL18" i="6"/>
  <c r="AK18" i="6"/>
  <c r="AJ18" i="6"/>
  <c r="U18" i="6"/>
  <c r="S18" i="6" a="1"/>
  <c r="S18" i="6" s="1"/>
  <c r="R18" i="6"/>
  <c r="K18" i="6"/>
  <c r="H18" i="6"/>
  <c r="AN17" i="6"/>
  <c r="AM17" i="6"/>
  <c r="AL17" i="6"/>
  <c r="AK17" i="6"/>
  <c r="AJ17" i="6"/>
  <c r="U17" i="6"/>
  <c r="S17" i="6" a="1"/>
  <c r="S17" i="6" s="1"/>
  <c r="V17" i="6" s="1"/>
  <c r="W17" i="6" s="1"/>
  <c r="R17" i="6"/>
  <c r="K17" i="6"/>
  <c r="H17" i="6"/>
  <c r="AN16" i="6"/>
  <c r="AM16" i="6"/>
  <c r="AL16" i="6"/>
  <c r="AK16" i="6"/>
  <c r="AJ16" i="6"/>
  <c r="U16" i="6"/>
  <c r="S16" i="6" a="1"/>
  <c r="S16" i="6" s="1"/>
  <c r="R16" i="6"/>
  <c r="K16" i="6"/>
  <c r="H16" i="6"/>
  <c r="AN15" i="6"/>
  <c r="AM15" i="6"/>
  <c r="AL15" i="6"/>
  <c r="AK15" i="6"/>
  <c r="AJ15" i="6"/>
  <c r="U15" i="6"/>
  <c r="S15" i="6" a="1"/>
  <c r="S15" i="6" s="1"/>
  <c r="T15" i="6" s="1"/>
  <c r="R15" i="6"/>
  <c r="K15" i="6"/>
  <c r="H15" i="6"/>
  <c r="AN14" i="6"/>
  <c r="AM14" i="6"/>
  <c r="AL14" i="6"/>
  <c r="AK14" i="6"/>
  <c r="AJ14" i="6"/>
  <c r="U14" i="6"/>
  <c r="V14" i="6" s="1"/>
  <c r="W14" i="6" s="1"/>
  <c r="T14" i="6"/>
  <c r="S14" i="6" a="1"/>
  <c r="S14" i="6" s="1"/>
  <c r="R14" i="6"/>
  <c r="K14" i="6"/>
  <c r="H14" i="6"/>
  <c r="AN13" i="6"/>
  <c r="AM13" i="6"/>
  <c r="AL13" i="6"/>
  <c r="AK13" i="6"/>
  <c r="AJ13" i="6"/>
  <c r="U13" i="6"/>
  <c r="S13" i="6" a="1"/>
  <c r="S13" i="6" s="1"/>
  <c r="R13" i="6"/>
  <c r="K13" i="6"/>
  <c r="H13" i="6"/>
  <c r="AN12" i="6"/>
  <c r="AM12" i="6"/>
  <c r="AL12" i="6"/>
  <c r="AK12" i="6"/>
  <c r="AJ12" i="6"/>
  <c r="U12" i="6"/>
  <c r="S12" i="6" a="1"/>
  <c r="S12" i="6" s="1"/>
  <c r="R12" i="6"/>
  <c r="K12" i="6"/>
  <c r="H12" i="6"/>
  <c r="AN11" i="6"/>
  <c r="AM11" i="6"/>
  <c r="AL11" i="6"/>
  <c r="AK11" i="6"/>
  <c r="AJ11" i="6"/>
  <c r="U11" i="6"/>
  <c r="S11" i="6" a="1"/>
  <c r="S11" i="6" s="1"/>
  <c r="R11" i="6"/>
  <c r="K11" i="6"/>
  <c r="H11" i="6"/>
  <c r="AN10" i="6"/>
  <c r="AM10" i="6"/>
  <c r="AL10" i="6"/>
  <c r="AK10" i="6"/>
  <c r="AJ10" i="6"/>
  <c r="U10" i="6"/>
  <c r="S10" i="6" a="1"/>
  <c r="S10" i="6" s="1"/>
  <c r="R10" i="6"/>
  <c r="K10" i="6"/>
  <c r="H10" i="6"/>
  <c r="AN9" i="6"/>
  <c r="AM9" i="6"/>
  <c r="AL9" i="6"/>
  <c r="AK9" i="6"/>
  <c r="AJ9" i="6"/>
  <c r="U9" i="6"/>
  <c r="V9" i="6" s="1"/>
  <c r="W9" i="6" s="1"/>
  <c r="T9" i="6"/>
  <c r="S9" i="6" a="1"/>
  <c r="S9" i="6" s="1"/>
  <c r="R9" i="6"/>
  <c r="K9" i="6"/>
  <c r="H9" i="6"/>
  <c r="AN8" i="6"/>
  <c r="AM8" i="6"/>
  <c r="AL8" i="6"/>
  <c r="AK8" i="6"/>
  <c r="AJ8" i="6"/>
  <c r="U8" i="6"/>
  <c r="S8" i="6" a="1"/>
  <c r="S8" i="6" s="1"/>
  <c r="R8" i="6"/>
  <c r="K8" i="6"/>
  <c r="H8" i="6"/>
  <c r="AN7" i="6"/>
  <c r="AM7" i="6"/>
  <c r="AL7" i="6"/>
  <c r="AK7" i="6"/>
  <c r="AJ7" i="6"/>
  <c r="U7" i="6"/>
  <c r="T7" i="6"/>
  <c r="S7" i="6" a="1"/>
  <c r="S7" i="6"/>
  <c r="V7" i="6" s="1"/>
  <c r="W7" i="6" s="1"/>
  <c r="R7" i="6"/>
  <c r="K7" i="6"/>
  <c r="H7" i="6"/>
  <c r="AN6" i="6"/>
  <c r="AM6" i="6"/>
  <c r="AL6" i="6"/>
  <c r="AK6" i="6"/>
  <c r="AJ6" i="6"/>
  <c r="V6" i="6"/>
  <c r="W6" i="6" s="1"/>
  <c r="U6" i="6"/>
  <c r="S6" i="6" a="1"/>
  <c r="S6" i="6" s="1"/>
  <c r="T6" i="6" s="1"/>
  <c r="R6" i="6"/>
  <c r="K6" i="6"/>
  <c r="H6" i="6"/>
  <c r="AN5" i="6"/>
  <c r="AM5" i="6"/>
  <c r="AL5" i="6"/>
  <c r="AK5" i="6"/>
  <c r="AJ5" i="6"/>
  <c r="U5" i="6"/>
  <c r="V5" i="6" s="1"/>
  <c r="W5" i="6" s="1"/>
  <c r="T5" i="6"/>
  <c r="S5" i="6" a="1"/>
  <c r="S5" i="6"/>
  <c r="R5" i="6"/>
  <c r="K5" i="6"/>
  <c r="H5" i="6"/>
  <c r="AN4" i="6"/>
  <c r="AM4" i="6"/>
  <c r="AL4" i="6"/>
  <c r="AK4" i="6"/>
  <c r="AJ4" i="6"/>
  <c r="U4" i="6"/>
  <c r="S4" i="6" a="1"/>
  <c r="S4" i="6" s="1"/>
  <c r="R4" i="6"/>
  <c r="K4" i="6"/>
  <c r="H4" i="6"/>
  <c r="AN3" i="6"/>
  <c r="AM3" i="6"/>
  <c r="AL3" i="6"/>
  <c r="AK3" i="6"/>
  <c r="AJ3" i="6"/>
  <c r="U3" i="6"/>
  <c r="S3" i="6" a="1"/>
  <c r="S3" i="6" s="1"/>
  <c r="R3" i="6"/>
  <c r="K3" i="6"/>
  <c r="H3" i="6"/>
  <c r="AN2" i="6"/>
  <c r="AM2" i="6"/>
  <c r="AL2" i="6"/>
  <c r="AK2" i="6"/>
  <c r="AJ2" i="6"/>
  <c r="U2" i="6"/>
  <c r="V2" i="6" s="1"/>
  <c r="W2" i="6" s="1"/>
  <c r="T2" i="6"/>
  <c r="S2" i="6" a="1"/>
  <c r="S2" i="6"/>
  <c r="R2" i="6"/>
  <c r="K2" i="6"/>
  <c r="H2" i="6"/>
  <c r="G11" i="5"/>
  <c r="D9" i="5"/>
  <c r="C9" i="5"/>
  <c r="I8" i="5"/>
  <c r="E8" i="5"/>
  <c r="I7" i="5"/>
  <c r="I6" i="5"/>
  <c r="F6" i="5"/>
  <c r="F9" i="5" s="1"/>
  <c r="E6" i="5"/>
  <c r="I5" i="5"/>
  <c r="E5" i="5"/>
  <c r="E9" i="5" s="1"/>
  <c r="G4" i="5"/>
  <c r="E4" i="5"/>
  <c r="AO1012" i="4"/>
  <c r="AN1012" i="4"/>
  <c r="AM1012" i="4"/>
  <c r="AL1012" i="4"/>
  <c r="W1012" i="4"/>
  <c r="U1012" i="4"/>
  <c r="S1012" i="4" a="1"/>
  <c r="S1012" i="4"/>
  <c r="R1012" i="4"/>
  <c r="K1012" i="4"/>
  <c r="I1012" i="4"/>
  <c r="H1012" i="4"/>
  <c r="AO1011" i="4"/>
  <c r="AN1011" i="4"/>
  <c r="AM1011" i="4"/>
  <c r="AL1011" i="4"/>
  <c r="V1011" i="4"/>
  <c r="X1011" i="4" s="1"/>
  <c r="U1011" i="4"/>
  <c r="W1011" i="4" s="1"/>
  <c r="T1011" i="4"/>
  <c r="S1011" i="4" a="1"/>
  <c r="S1011" i="4"/>
  <c r="R1011" i="4"/>
  <c r="I1011" i="4"/>
  <c r="K1011" i="4" s="1"/>
  <c r="H1011" i="4"/>
  <c r="AO1010" i="4"/>
  <c r="AN1010" i="4"/>
  <c r="AM1010" i="4"/>
  <c r="AL1010" i="4"/>
  <c r="W1010" i="4"/>
  <c r="U1010" i="4"/>
  <c r="S1010" i="4" a="1"/>
  <c r="S1010" i="4"/>
  <c r="R1010" i="4"/>
  <c r="K1010" i="4"/>
  <c r="I1010" i="4"/>
  <c r="H1010" i="4"/>
  <c r="AO1009" i="4"/>
  <c r="AN1009" i="4"/>
  <c r="AM1009" i="4"/>
  <c r="AL1009" i="4"/>
  <c r="U1009" i="4"/>
  <c r="W1009" i="4" s="1"/>
  <c r="T1009" i="4"/>
  <c r="S1009" i="4" a="1"/>
  <c r="S1009" i="4" s="1"/>
  <c r="V1009" i="4" s="1"/>
  <c r="X1009" i="4" s="1"/>
  <c r="R1009" i="4"/>
  <c r="K1009" i="4"/>
  <c r="I1009" i="4"/>
  <c r="H1009" i="4"/>
  <c r="AO1008" i="4"/>
  <c r="AN1008" i="4"/>
  <c r="AM1008" i="4"/>
  <c r="AL1008" i="4"/>
  <c r="W1008" i="4"/>
  <c r="V1008" i="4"/>
  <c r="X1008" i="4" s="1"/>
  <c r="U1008" i="4"/>
  <c r="S1008" i="4" a="1"/>
  <c r="S1008" i="4"/>
  <c r="T1008" i="4" s="1"/>
  <c r="R1008" i="4"/>
  <c r="I1008" i="4"/>
  <c r="K1008" i="4" s="1"/>
  <c r="H1008" i="4"/>
  <c r="AO1007" i="4"/>
  <c r="AN1007" i="4"/>
  <c r="AM1007" i="4"/>
  <c r="AL1007" i="4"/>
  <c r="V1007" i="4"/>
  <c r="X1007" i="4" s="1"/>
  <c r="U1007" i="4"/>
  <c r="W1007" i="4" s="1"/>
  <c r="T1007" i="4"/>
  <c r="S1007" i="4" a="1"/>
  <c r="S1007" i="4"/>
  <c r="R1007" i="4"/>
  <c r="K1007" i="4"/>
  <c r="I1007" i="4"/>
  <c r="H1007" i="4"/>
  <c r="AO1006" i="4"/>
  <c r="AN1006" i="4"/>
  <c r="AM1006" i="4"/>
  <c r="AL1006" i="4"/>
  <c r="W1006" i="4"/>
  <c r="U1006" i="4"/>
  <c r="V1006" i="4" s="1"/>
  <c r="X1006" i="4" s="1"/>
  <c r="T1006" i="4"/>
  <c r="S1006" i="4" a="1"/>
  <c r="S1006" i="4"/>
  <c r="R1006" i="4"/>
  <c r="K1006" i="4"/>
  <c r="I1006" i="4"/>
  <c r="H1006" i="4"/>
  <c r="AO1005" i="4"/>
  <c r="AN1005" i="4"/>
  <c r="AM1005" i="4"/>
  <c r="AL1005" i="4"/>
  <c r="U1005" i="4"/>
  <c r="W1005" i="4" s="1"/>
  <c r="S1005" i="4" a="1"/>
  <c r="S1005" i="4"/>
  <c r="V1005" i="4" s="1"/>
  <c r="X1005" i="4" s="1"/>
  <c r="R1005" i="4"/>
  <c r="I1005" i="4"/>
  <c r="K1005" i="4" s="1"/>
  <c r="H1005" i="4"/>
  <c r="AO1004" i="4"/>
  <c r="AN1004" i="4"/>
  <c r="AM1004" i="4"/>
  <c r="AL1004" i="4"/>
  <c r="W1004" i="4"/>
  <c r="V1004" i="4"/>
  <c r="X1004" i="4" s="1"/>
  <c r="U1004" i="4"/>
  <c r="T1004" i="4"/>
  <c r="S1004" i="4" a="1"/>
  <c r="S1004" i="4"/>
  <c r="R1004" i="4"/>
  <c r="K1004" i="4"/>
  <c r="I1004" i="4"/>
  <c r="H1004" i="4"/>
  <c r="AO1003" i="4"/>
  <c r="AN1003" i="4"/>
  <c r="AM1003" i="4"/>
  <c r="AL1003" i="4"/>
  <c r="W1003" i="4"/>
  <c r="U1003" i="4"/>
  <c r="S1003" i="4" a="1"/>
  <c r="S1003" i="4" s="1"/>
  <c r="R1003" i="4"/>
  <c r="K1003" i="4"/>
  <c r="I1003" i="4"/>
  <c r="H1003" i="4"/>
  <c r="AO1002" i="4"/>
  <c r="AN1002" i="4"/>
  <c r="AM1002" i="4"/>
  <c r="AL1002" i="4"/>
  <c r="U1002" i="4"/>
  <c r="W1002" i="4" s="1"/>
  <c r="T1002" i="4"/>
  <c r="S1002" i="4" a="1"/>
  <c r="S1002" i="4"/>
  <c r="R1002" i="4"/>
  <c r="I1002" i="4"/>
  <c r="K1002" i="4" s="1"/>
  <c r="H1002" i="4"/>
  <c r="AO1001" i="4"/>
  <c r="AN1001" i="4"/>
  <c r="AM1001" i="4"/>
  <c r="AL1001" i="4"/>
  <c r="W1001" i="4"/>
  <c r="U1001" i="4"/>
  <c r="S1001" i="4" a="1"/>
  <c r="S1001" i="4" s="1"/>
  <c r="R1001" i="4"/>
  <c r="I1001" i="4"/>
  <c r="K1001" i="4" s="1"/>
  <c r="H1001" i="4"/>
  <c r="AO1000" i="4"/>
  <c r="AN1000" i="4"/>
  <c r="AM1000" i="4"/>
  <c r="AL1000" i="4"/>
  <c r="X1000" i="4"/>
  <c r="U1000" i="4"/>
  <c r="W1000" i="4" s="1"/>
  <c r="T1000" i="4"/>
  <c r="S1000" i="4" a="1"/>
  <c r="S1000" i="4"/>
  <c r="V1000" i="4" s="1"/>
  <c r="R1000" i="4"/>
  <c r="I1000" i="4"/>
  <c r="K1000" i="4" s="1"/>
  <c r="H1000" i="4"/>
  <c r="AO999" i="4"/>
  <c r="AN999" i="4"/>
  <c r="AM999" i="4"/>
  <c r="AL999" i="4"/>
  <c r="W999" i="4"/>
  <c r="U999" i="4"/>
  <c r="S999" i="4" a="1"/>
  <c r="S999" i="4"/>
  <c r="R999" i="4"/>
  <c r="K999" i="4"/>
  <c r="I999" i="4"/>
  <c r="H999" i="4"/>
  <c r="AO998" i="4"/>
  <c r="AN998" i="4"/>
  <c r="AM998" i="4"/>
  <c r="AL998" i="4"/>
  <c r="W998" i="4"/>
  <c r="V998" i="4"/>
  <c r="X998" i="4" s="1"/>
  <c r="U998" i="4"/>
  <c r="T998" i="4"/>
  <c r="S998" i="4" a="1"/>
  <c r="S998" i="4"/>
  <c r="R998" i="4"/>
  <c r="K998" i="4"/>
  <c r="I998" i="4"/>
  <c r="H998" i="4"/>
  <c r="AO997" i="4"/>
  <c r="AN997" i="4"/>
  <c r="AM997" i="4"/>
  <c r="AL997" i="4"/>
  <c r="V997" i="4"/>
  <c r="X997" i="4" s="1"/>
  <c r="U997" i="4"/>
  <c r="W997" i="4" s="1"/>
  <c r="T997" i="4"/>
  <c r="S997" i="4" a="1"/>
  <c r="S997" i="4"/>
  <c r="R997" i="4"/>
  <c r="K997" i="4"/>
  <c r="I997" i="4"/>
  <c r="H997" i="4"/>
  <c r="AO996" i="4"/>
  <c r="AN996" i="4"/>
  <c r="AM996" i="4"/>
  <c r="AL996" i="4"/>
  <c r="U996" i="4"/>
  <c r="T996" i="4"/>
  <c r="S996" i="4" a="1"/>
  <c r="S996" i="4"/>
  <c r="R996" i="4"/>
  <c r="K996" i="4"/>
  <c r="I996" i="4"/>
  <c r="H996" i="4"/>
  <c r="AO995" i="4"/>
  <c r="AN995" i="4"/>
  <c r="AM995" i="4"/>
  <c r="AL995" i="4"/>
  <c r="W995" i="4"/>
  <c r="U995" i="4"/>
  <c r="S995" i="4" a="1"/>
  <c r="S995" i="4" s="1"/>
  <c r="T995" i="4" s="1"/>
  <c r="R995" i="4"/>
  <c r="K995" i="4"/>
  <c r="I995" i="4"/>
  <c r="H995" i="4"/>
  <c r="AO994" i="4"/>
  <c r="AN994" i="4"/>
  <c r="AM994" i="4"/>
  <c r="AL994" i="4"/>
  <c r="U994" i="4"/>
  <c r="W994" i="4" s="1"/>
  <c r="S994" i="4" a="1"/>
  <c r="S994" i="4"/>
  <c r="R994" i="4"/>
  <c r="I994" i="4"/>
  <c r="K994" i="4" s="1"/>
  <c r="H994" i="4"/>
  <c r="AO993" i="4"/>
  <c r="AN993" i="4"/>
  <c r="AM993" i="4"/>
  <c r="AL993" i="4"/>
  <c r="U993" i="4"/>
  <c r="W993" i="4" s="1"/>
  <c r="S993" i="4" a="1"/>
  <c r="S993" i="4" s="1"/>
  <c r="V993" i="4" s="1"/>
  <c r="X993" i="4" s="1"/>
  <c r="R993" i="4"/>
  <c r="I993" i="4"/>
  <c r="K993" i="4" s="1"/>
  <c r="H993" i="4"/>
  <c r="AO992" i="4"/>
  <c r="AN992" i="4"/>
  <c r="AM992" i="4"/>
  <c r="AL992" i="4"/>
  <c r="W992" i="4"/>
  <c r="U992" i="4"/>
  <c r="S992" i="4" a="1"/>
  <c r="S992" i="4"/>
  <c r="R992" i="4"/>
  <c r="K992" i="4"/>
  <c r="I992" i="4"/>
  <c r="H992" i="4"/>
  <c r="AO991" i="4"/>
  <c r="AN991" i="4"/>
  <c r="AM991" i="4"/>
  <c r="AL991" i="4"/>
  <c r="V991" i="4"/>
  <c r="X991" i="4" s="1"/>
  <c r="U991" i="4"/>
  <c r="W991" i="4" s="1"/>
  <c r="S991" i="4" a="1"/>
  <c r="S991" i="4"/>
  <c r="T991" i="4" s="1"/>
  <c r="R991" i="4"/>
  <c r="I991" i="4"/>
  <c r="K991" i="4" s="1"/>
  <c r="H991" i="4"/>
  <c r="AO990" i="4"/>
  <c r="AN990" i="4"/>
  <c r="AM990" i="4"/>
  <c r="AL990" i="4"/>
  <c r="W990" i="4"/>
  <c r="U990" i="4"/>
  <c r="S990" i="4" a="1"/>
  <c r="S990" i="4"/>
  <c r="T990" i="4" s="1"/>
  <c r="R990" i="4"/>
  <c r="I990" i="4"/>
  <c r="K990" i="4" s="1"/>
  <c r="H990" i="4"/>
  <c r="AO989" i="4"/>
  <c r="AN989" i="4"/>
  <c r="AM989" i="4"/>
  <c r="AL989" i="4"/>
  <c r="W989" i="4"/>
  <c r="V989" i="4"/>
  <c r="X989" i="4" s="1"/>
  <c r="U989" i="4"/>
  <c r="S989" i="4" a="1"/>
  <c r="S989" i="4"/>
  <c r="T989" i="4" s="1"/>
  <c r="R989" i="4"/>
  <c r="K989" i="4"/>
  <c r="I989" i="4"/>
  <c r="H989" i="4"/>
  <c r="AO988" i="4"/>
  <c r="AN988" i="4"/>
  <c r="AM988" i="4"/>
  <c r="AL988" i="4"/>
  <c r="W988" i="4"/>
  <c r="U988" i="4"/>
  <c r="S988" i="4" a="1"/>
  <c r="S988" i="4"/>
  <c r="T988" i="4" s="1"/>
  <c r="R988" i="4"/>
  <c r="I988" i="4"/>
  <c r="K988" i="4" s="1"/>
  <c r="H988" i="4"/>
  <c r="AO987" i="4"/>
  <c r="AN987" i="4"/>
  <c r="AM987" i="4"/>
  <c r="AL987" i="4"/>
  <c r="U987" i="4"/>
  <c r="W987" i="4" s="1"/>
  <c r="T987" i="4"/>
  <c r="S987" i="4" a="1"/>
  <c r="S987" i="4" s="1"/>
  <c r="R987" i="4"/>
  <c r="K987" i="4"/>
  <c r="I987" i="4"/>
  <c r="H987" i="4"/>
  <c r="AO986" i="4"/>
  <c r="AN986" i="4"/>
  <c r="AM986" i="4"/>
  <c r="AL986" i="4"/>
  <c r="U986" i="4"/>
  <c r="S986" i="4" a="1"/>
  <c r="S986" i="4"/>
  <c r="T986" i="4" s="1"/>
  <c r="R986" i="4"/>
  <c r="I986" i="4"/>
  <c r="K986" i="4" s="1"/>
  <c r="H986" i="4"/>
  <c r="AO985" i="4"/>
  <c r="AN985" i="4"/>
  <c r="AM985" i="4"/>
  <c r="AL985" i="4"/>
  <c r="U985" i="4"/>
  <c r="W985" i="4" s="1"/>
  <c r="S985" i="4" a="1"/>
  <c r="S985" i="4" s="1"/>
  <c r="R985" i="4"/>
  <c r="K985" i="4"/>
  <c r="I985" i="4"/>
  <c r="H985" i="4"/>
  <c r="AO984" i="4"/>
  <c r="AN984" i="4"/>
  <c r="AM984" i="4"/>
  <c r="AL984" i="4"/>
  <c r="W984" i="4"/>
  <c r="U984" i="4"/>
  <c r="S984" i="4" a="1"/>
  <c r="S984" i="4"/>
  <c r="T984" i="4" s="1"/>
  <c r="R984" i="4"/>
  <c r="I984" i="4"/>
  <c r="K984" i="4" s="1"/>
  <c r="H984" i="4"/>
  <c r="AO983" i="4"/>
  <c r="AN983" i="4"/>
  <c r="AM983" i="4"/>
  <c r="AL983" i="4"/>
  <c r="W983" i="4"/>
  <c r="U983" i="4"/>
  <c r="S983" i="4" a="1"/>
  <c r="S983" i="4" s="1"/>
  <c r="R983" i="4"/>
  <c r="K983" i="4"/>
  <c r="I983" i="4"/>
  <c r="H983" i="4"/>
  <c r="AO982" i="4"/>
  <c r="AN982" i="4"/>
  <c r="AM982" i="4"/>
  <c r="AL982" i="4"/>
  <c r="U982" i="4"/>
  <c r="W982" i="4" s="1"/>
  <c r="S982" i="4" a="1"/>
  <c r="S982" i="4"/>
  <c r="T982" i="4" s="1"/>
  <c r="R982" i="4"/>
  <c r="K982" i="4"/>
  <c r="I982" i="4"/>
  <c r="H982" i="4"/>
  <c r="AO981" i="4"/>
  <c r="AN981" i="4"/>
  <c r="AM981" i="4"/>
  <c r="AL981" i="4"/>
  <c r="U981" i="4"/>
  <c r="W981" i="4" s="1"/>
  <c r="T981" i="4"/>
  <c r="S981" i="4" a="1"/>
  <c r="S981" i="4" s="1"/>
  <c r="R981" i="4"/>
  <c r="K981" i="4"/>
  <c r="I981" i="4"/>
  <c r="H981" i="4"/>
  <c r="AO980" i="4"/>
  <c r="AN980" i="4"/>
  <c r="AM980" i="4"/>
  <c r="AL980" i="4"/>
  <c r="V980" i="4"/>
  <c r="X980" i="4" s="1"/>
  <c r="U980" i="4"/>
  <c r="W980" i="4" s="1"/>
  <c r="S980" i="4" a="1"/>
  <c r="S980" i="4"/>
  <c r="T980" i="4" s="1"/>
  <c r="R980" i="4"/>
  <c r="I980" i="4"/>
  <c r="K980" i="4" s="1"/>
  <c r="H980" i="4"/>
  <c r="AO979" i="4"/>
  <c r="AN979" i="4"/>
  <c r="AM979" i="4"/>
  <c r="AL979" i="4"/>
  <c r="W979" i="4"/>
  <c r="U979" i="4"/>
  <c r="S979" i="4" a="1"/>
  <c r="S979" i="4"/>
  <c r="T979" i="4" s="1"/>
  <c r="R979" i="4"/>
  <c r="K979" i="4"/>
  <c r="I979" i="4"/>
  <c r="H979" i="4"/>
  <c r="AO978" i="4"/>
  <c r="AN978" i="4"/>
  <c r="AM978" i="4"/>
  <c r="AL978" i="4"/>
  <c r="W978" i="4"/>
  <c r="U978" i="4"/>
  <c r="S978" i="4" a="1"/>
  <c r="S978" i="4"/>
  <c r="T978" i="4" s="1"/>
  <c r="R978" i="4"/>
  <c r="K978" i="4"/>
  <c r="I978" i="4"/>
  <c r="H978" i="4"/>
  <c r="AO977" i="4"/>
  <c r="AN977" i="4"/>
  <c r="AM977" i="4"/>
  <c r="AL977" i="4"/>
  <c r="W977" i="4"/>
  <c r="U977" i="4"/>
  <c r="S977" i="4" a="1"/>
  <c r="S977" i="4" s="1"/>
  <c r="R977" i="4"/>
  <c r="K977" i="4"/>
  <c r="I977" i="4"/>
  <c r="H977" i="4"/>
  <c r="AO976" i="4"/>
  <c r="AN976" i="4"/>
  <c r="AM976" i="4"/>
  <c r="AL976" i="4"/>
  <c r="V976" i="4"/>
  <c r="X976" i="4" s="1"/>
  <c r="U976" i="4"/>
  <c r="W976" i="4" s="1"/>
  <c r="S976" i="4" a="1"/>
  <c r="S976" i="4"/>
  <c r="T976" i="4" s="1"/>
  <c r="R976" i="4"/>
  <c r="I976" i="4"/>
  <c r="K976" i="4" s="1"/>
  <c r="H976" i="4"/>
  <c r="AO975" i="4"/>
  <c r="AN975" i="4"/>
  <c r="AM975" i="4"/>
  <c r="AL975" i="4"/>
  <c r="U975" i="4"/>
  <c r="W975" i="4" s="1"/>
  <c r="S975" i="4" a="1"/>
  <c r="S975" i="4"/>
  <c r="R975" i="4"/>
  <c r="K975" i="4"/>
  <c r="I975" i="4"/>
  <c r="H975" i="4"/>
  <c r="AO974" i="4"/>
  <c r="AN974" i="4"/>
  <c r="AM974" i="4"/>
  <c r="AL974" i="4"/>
  <c r="W974" i="4"/>
  <c r="U974" i="4"/>
  <c r="S974" i="4" a="1"/>
  <c r="S974" i="4"/>
  <c r="R974" i="4"/>
  <c r="I974" i="4"/>
  <c r="K974" i="4" s="1"/>
  <c r="H974" i="4"/>
  <c r="AO973" i="4"/>
  <c r="AN973" i="4"/>
  <c r="AM973" i="4"/>
  <c r="AL973" i="4"/>
  <c r="W973" i="4"/>
  <c r="V973" i="4"/>
  <c r="X973" i="4" s="1"/>
  <c r="U973" i="4"/>
  <c r="S973" i="4" a="1"/>
  <c r="S973" i="4" s="1"/>
  <c r="T973" i="4" s="1"/>
  <c r="R973" i="4"/>
  <c r="K973" i="4"/>
  <c r="I973" i="4"/>
  <c r="H973" i="4"/>
  <c r="AO972" i="4"/>
  <c r="AN972" i="4"/>
  <c r="AM972" i="4"/>
  <c r="AL972" i="4"/>
  <c r="U972" i="4"/>
  <c r="S972" i="4" a="1"/>
  <c r="S972" i="4"/>
  <c r="T972" i="4" s="1"/>
  <c r="R972" i="4"/>
  <c r="K972" i="4"/>
  <c r="I972" i="4"/>
  <c r="H972" i="4"/>
  <c r="AO971" i="4"/>
  <c r="AN971" i="4"/>
  <c r="AM971" i="4"/>
  <c r="AL971" i="4"/>
  <c r="W971" i="4"/>
  <c r="U971" i="4"/>
  <c r="S971" i="4" a="1"/>
  <c r="S971" i="4" s="1"/>
  <c r="R971" i="4"/>
  <c r="K971" i="4"/>
  <c r="I971" i="4"/>
  <c r="H971" i="4"/>
  <c r="AO970" i="4"/>
  <c r="AN970" i="4"/>
  <c r="AM970" i="4"/>
  <c r="AL970" i="4"/>
  <c r="U970" i="4"/>
  <c r="W970" i="4" s="1"/>
  <c r="S970" i="4" a="1"/>
  <c r="S970" i="4"/>
  <c r="T970" i="4" s="1"/>
  <c r="R970" i="4"/>
  <c r="I970" i="4"/>
  <c r="K970" i="4" s="1"/>
  <c r="H970" i="4"/>
  <c r="AO969" i="4"/>
  <c r="AN969" i="4"/>
  <c r="AM969" i="4"/>
  <c r="AL969" i="4"/>
  <c r="U969" i="4"/>
  <c r="W969" i="4" s="1"/>
  <c r="S969" i="4" a="1"/>
  <c r="S969" i="4"/>
  <c r="R969" i="4"/>
  <c r="K969" i="4"/>
  <c r="I969" i="4"/>
  <c r="H969" i="4"/>
  <c r="AO968" i="4"/>
  <c r="AN968" i="4"/>
  <c r="AM968" i="4"/>
  <c r="AL968" i="4"/>
  <c r="W968" i="4"/>
  <c r="U968" i="4"/>
  <c r="S968" i="4" a="1"/>
  <c r="S968" i="4"/>
  <c r="R968" i="4"/>
  <c r="I968" i="4"/>
  <c r="K968" i="4" s="1"/>
  <c r="H968" i="4"/>
  <c r="AO967" i="4"/>
  <c r="AN967" i="4"/>
  <c r="AM967" i="4"/>
  <c r="AL967" i="4"/>
  <c r="W967" i="4"/>
  <c r="V967" i="4"/>
  <c r="X967" i="4" s="1"/>
  <c r="U967" i="4"/>
  <c r="S967" i="4" a="1"/>
  <c r="S967" i="4" s="1"/>
  <c r="T967" i="4" s="1"/>
  <c r="R967" i="4"/>
  <c r="K967" i="4"/>
  <c r="I967" i="4"/>
  <c r="H967" i="4"/>
  <c r="AO966" i="4"/>
  <c r="AN966" i="4"/>
  <c r="AM966" i="4"/>
  <c r="AL966" i="4"/>
  <c r="V966" i="4"/>
  <c r="X966" i="4" s="1"/>
  <c r="U966" i="4"/>
  <c r="W966" i="4" s="1"/>
  <c r="S966" i="4" a="1"/>
  <c r="S966" i="4"/>
  <c r="T966" i="4" s="1"/>
  <c r="R966" i="4"/>
  <c r="I966" i="4"/>
  <c r="K966" i="4" s="1"/>
  <c r="H966" i="4"/>
  <c r="AO965" i="4"/>
  <c r="AN965" i="4"/>
  <c r="AM965" i="4"/>
  <c r="AL965" i="4"/>
  <c r="U965" i="4"/>
  <c r="W965" i="4" s="1"/>
  <c r="T965" i="4"/>
  <c r="S965" i="4" a="1"/>
  <c r="S965" i="4" s="1"/>
  <c r="V965" i="4" s="1"/>
  <c r="X965" i="4" s="1"/>
  <c r="R965" i="4"/>
  <c r="K965" i="4"/>
  <c r="I965" i="4"/>
  <c r="H965" i="4"/>
  <c r="AO964" i="4"/>
  <c r="AN964" i="4"/>
  <c r="AM964" i="4"/>
  <c r="AL964" i="4"/>
  <c r="X964" i="4"/>
  <c r="W964" i="4"/>
  <c r="V964" i="4"/>
  <c r="U964" i="4"/>
  <c r="S964" i="4" a="1"/>
  <c r="S964" i="4"/>
  <c r="T964" i="4" s="1"/>
  <c r="R964" i="4"/>
  <c r="I964" i="4"/>
  <c r="K964" i="4" s="1"/>
  <c r="H964" i="4"/>
  <c r="AO963" i="4"/>
  <c r="AN963" i="4"/>
  <c r="AM963" i="4"/>
  <c r="AL963" i="4"/>
  <c r="W963" i="4"/>
  <c r="V963" i="4"/>
  <c r="X963" i="4" s="1"/>
  <c r="U963" i="4"/>
  <c r="S963" i="4" a="1"/>
  <c r="S963" i="4"/>
  <c r="T963" i="4" s="1"/>
  <c r="R963" i="4"/>
  <c r="K963" i="4"/>
  <c r="I963" i="4"/>
  <c r="H963" i="4"/>
  <c r="AO962" i="4"/>
  <c r="AN962" i="4"/>
  <c r="AM962" i="4"/>
  <c r="AL962" i="4"/>
  <c r="U962" i="4"/>
  <c r="S962" i="4" a="1"/>
  <c r="S962" i="4"/>
  <c r="T962" i="4" s="1"/>
  <c r="R962" i="4"/>
  <c r="K962" i="4"/>
  <c r="I962" i="4"/>
  <c r="H962" i="4"/>
  <c r="AO961" i="4"/>
  <c r="AN961" i="4"/>
  <c r="AM961" i="4"/>
  <c r="AL961" i="4"/>
  <c r="U961" i="4"/>
  <c r="W961" i="4" s="1"/>
  <c r="S961" i="4" a="1"/>
  <c r="S961" i="4"/>
  <c r="T961" i="4" s="1"/>
  <c r="R961" i="4"/>
  <c r="K961" i="4"/>
  <c r="I961" i="4"/>
  <c r="H961" i="4"/>
  <c r="AO960" i="4"/>
  <c r="AN960" i="4"/>
  <c r="AM960" i="4"/>
  <c r="AL960" i="4"/>
  <c r="W960" i="4"/>
  <c r="V960" i="4"/>
  <c r="X960" i="4" s="1"/>
  <c r="U960" i="4"/>
  <c r="S960" i="4" a="1"/>
  <c r="S960" i="4"/>
  <c r="T960" i="4" s="1"/>
  <c r="R960" i="4"/>
  <c r="I960" i="4"/>
  <c r="K960" i="4" s="1"/>
  <c r="H960" i="4"/>
  <c r="AO959" i="4"/>
  <c r="AN959" i="4"/>
  <c r="AM959" i="4"/>
  <c r="AL959" i="4"/>
  <c r="U959" i="4"/>
  <c r="W959" i="4" s="1"/>
  <c r="T959" i="4"/>
  <c r="S959" i="4" a="1"/>
  <c r="S959" i="4" s="1"/>
  <c r="V959" i="4" s="1"/>
  <c r="X959" i="4" s="1"/>
  <c r="R959" i="4"/>
  <c r="K959" i="4"/>
  <c r="I959" i="4"/>
  <c r="H959" i="4"/>
  <c r="AO958" i="4"/>
  <c r="AN958" i="4"/>
  <c r="AM958" i="4"/>
  <c r="AL958" i="4"/>
  <c r="U958" i="4"/>
  <c r="W958" i="4" s="1"/>
  <c r="S958" i="4" a="1"/>
  <c r="S958" i="4"/>
  <c r="R958" i="4"/>
  <c r="I958" i="4"/>
  <c r="K958" i="4" s="1"/>
  <c r="H958" i="4"/>
  <c r="AO957" i="4"/>
  <c r="AN957" i="4"/>
  <c r="AM957" i="4"/>
  <c r="AL957" i="4"/>
  <c r="W957" i="4"/>
  <c r="V957" i="4"/>
  <c r="X957" i="4" s="1"/>
  <c r="U957" i="4"/>
  <c r="T957" i="4"/>
  <c r="S957" i="4" a="1"/>
  <c r="S957" i="4" s="1"/>
  <c r="R957" i="4"/>
  <c r="K957" i="4"/>
  <c r="I957" i="4"/>
  <c r="H957" i="4"/>
  <c r="AO956" i="4"/>
  <c r="AN956" i="4"/>
  <c r="AM956" i="4"/>
  <c r="AL956" i="4"/>
  <c r="U956" i="4"/>
  <c r="W956" i="4" s="1"/>
  <c r="S956" i="4" a="1"/>
  <c r="S956" i="4"/>
  <c r="R956" i="4"/>
  <c r="K956" i="4"/>
  <c r="I956" i="4"/>
  <c r="H956" i="4"/>
  <c r="AO955" i="4"/>
  <c r="AN955" i="4"/>
  <c r="AM955" i="4"/>
  <c r="AL955" i="4"/>
  <c r="U955" i="4"/>
  <c r="W955" i="4" s="1"/>
  <c r="S955" i="4" a="1"/>
  <c r="S955" i="4" s="1"/>
  <c r="R955" i="4"/>
  <c r="K955" i="4"/>
  <c r="I955" i="4"/>
  <c r="H955" i="4"/>
  <c r="AO954" i="4"/>
  <c r="AN954" i="4"/>
  <c r="AM954" i="4"/>
  <c r="AL954" i="4"/>
  <c r="W954" i="4"/>
  <c r="U954" i="4"/>
  <c r="S954" i="4" a="1"/>
  <c r="S954" i="4" s="1"/>
  <c r="R954" i="4"/>
  <c r="I954" i="4"/>
  <c r="K954" i="4" s="1"/>
  <c r="H954" i="4"/>
  <c r="AO953" i="4"/>
  <c r="AN953" i="4"/>
  <c r="AM953" i="4"/>
  <c r="AL953" i="4"/>
  <c r="W953" i="4"/>
  <c r="U953" i="4"/>
  <c r="S953" i="4" a="1"/>
  <c r="S953" i="4"/>
  <c r="R953" i="4"/>
  <c r="K953" i="4"/>
  <c r="I953" i="4"/>
  <c r="H953" i="4"/>
  <c r="AO952" i="4"/>
  <c r="AN952" i="4"/>
  <c r="AM952" i="4"/>
  <c r="AL952" i="4"/>
  <c r="W952" i="4"/>
  <c r="V952" i="4"/>
  <c r="X952" i="4" s="1"/>
  <c r="U952" i="4"/>
  <c r="S952" i="4" a="1"/>
  <c r="S952" i="4"/>
  <c r="T952" i="4" s="1"/>
  <c r="R952" i="4"/>
  <c r="K952" i="4"/>
  <c r="I952" i="4"/>
  <c r="H952" i="4"/>
  <c r="AO951" i="4"/>
  <c r="AN951" i="4"/>
  <c r="AM951" i="4"/>
  <c r="AL951" i="4"/>
  <c r="V951" i="4"/>
  <c r="X951" i="4" s="1"/>
  <c r="U951" i="4"/>
  <c r="W951" i="4" s="1"/>
  <c r="T951" i="4"/>
  <c r="S951" i="4" a="1"/>
  <c r="S951" i="4" s="1"/>
  <c r="R951" i="4"/>
  <c r="K951" i="4"/>
  <c r="I951" i="4"/>
  <c r="H951" i="4"/>
  <c r="AO950" i="4"/>
  <c r="AN950" i="4"/>
  <c r="AM950" i="4"/>
  <c r="AL950" i="4"/>
  <c r="U950" i="4"/>
  <c r="W950" i="4" s="1"/>
  <c r="S950" i="4" a="1"/>
  <c r="S950" i="4" s="1"/>
  <c r="T950" i="4" s="1"/>
  <c r="R950" i="4"/>
  <c r="I950" i="4"/>
  <c r="K950" i="4" s="1"/>
  <c r="H950" i="4"/>
  <c r="AO949" i="4"/>
  <c r="AN949" i="4"/>
  <c r="AM949" i="4"/>
  <c r="AL949" i="4"/>
  <c r="U949" i="4"/>
  <c r="W949" i="4" s="1"/>
  <c r="S949" i="4" a="1"/>
  <c r="S949" i="4" s="1"/>
  <c r="V949" i="4" s="1"/>
  <c r="X949" i="4" s="1"/>
  <c r="R949" i="4"/>
  <c r="K949" i="4"/>
  <c r="I949" i="4"/>
  <c r="H949" i="4"/>
  <c r="AO948" i="4"/>
  <c r="AN948" i="4"/>
  <c r="AM948" i="4"/>
  <c r="AL948" i="4"/>
  <c r="W948" i="4"/>
  <c r="U948" i="4"/>
  <c r="S948" i="4" a="1"/>
  <c r="S948" i="4" s="1"/>
  <c r="R948" i="4"/>
  <c r="K948" i="4"/>
  <c r="I948" i="4"/>
  <c r="H948" i="4"/>
  <c r="AO947" i="4"/>
  <c r="AN947" i="4"/>
  <c r="AM947" i="4"/>
  <c r="AL947" i="4"/>
  <c r="U947" i="4"/>
  <c r="W947" i="4" s="1"/>
  <c r="T947" i="4"/>
  <c r="S947" i="4" a="1"/>
  <c r="S947" i="4" s="1"/>
  <c r="V947" i="4" s="1"/>
  <c r="X947" i="4" s="1"/>
  <c r="R947" i="4"/>
  <c r="K947" i="4"/>
  <c r="I947" i="4"/>
  <c r="H947" i="4"/>
  <c r="AO946" i="4"/>
  <c r="AN946" i="4"/>
  <c r="AM946" i="4"/>
  <c r="AL946" i="4"/>
  <c r="W946" i="4"/>
  <c r="U946" i="4"/>
  <c r="S946" i="4" a="1"/>
  <c r="S946" i="4"/>
  <c r="R946" i="4"/>
  <c r="I946" i="4"/>
  <c r="K946" i="4" s="1"/>
  <c r="H946" i="4"/>
  <c r="AO945" i="4"/>
  <c r="AN945" i="4"/>
  <c r="AM945" i="4"/>
  <c r="AL945" i="4"/>
  <c r="W945" i="4"/>
  <c r="U945" i="4"/>
  <c r="T945" i="4"/>
  <c r="S945" i="4" a="1"/>
  <c r="S945" i="4"/>
  <c r="V945" i="4" s="1"/>
  <c r="X945" i="4" s="1"/>
  <c r="R945" i="4"/>
  <c r="K945" i="4"/>
  <c r="I945" i="4"/>
  <c r="H945" i="4"/>
  <c r="AO944" i="4"/>
  <c r="AN944" i="4"/>
  <c r="AM944" i="4"/>
  <c r="AL944" i="4"/>
  <c r="W944" i="4"/>
  <c r="V944" i="4"/>
  <c r="X944" i="4" s="1"/>
  <c r="U944" i="4"/>
  <c r="S944" i="4" a="1"/>
  <c r="S944" i="4"/>
  <c r="T944" i="4" s="1"/>
  <c r="R944" i="4"/>
  <c r="K944" i="4"/>
  <c r="I944" i="4"/>
  <c r="H944" i="4"/>
  <c r="AO943" i="4"/>
  <c r="AN943" i="4"/>
  <c r="AM943" i="4"/>
  <c r="AL943" i="4"/>
  <c r="W943" i="4"/>
  <c r="U943" i="4"/>
  <c r="S943" i="4" a="1"/>
  <c r="S943" i="4"/>
  <c r="R943" i="4"/>
  <c r="K943" i="4"/>
  <c r="I943" i="4"/>
  <c r="H943" i="4"/>
  <c r="AO942" i="4"/>
  <c r="AN942" i="4"/>
  <c r="AM942" i="4"/>
  <c r="AL942" i="4"/>
  <c r="W942" i="4"/>
  <c r="U942" i="4"/>
  <c r="S942" i="4" a="1"/>
  <c r="S942" i="4" s="1"/>
  <c r="R942" i="4"/>
  <c r="K942" i="4"/>
  <c r="I942" i="4"/>
  <c r="H942" i="4"/>
  <c r="AO941" i="4"/>
  <c r="AN941" i="4"/>
  <c r="AM941" i="4"/>
  <c r="AL941" i="4"/>
  <c r="U941" i="4"/>
  <c r="W941" i="4" s="1"/>
  <c r="S941" i="4" a="1"/>
  <c r="S941" i="4"/>
  <c r="T941" i="4" s="1"/>
  <c r="R941" i="4"/>
  <c r="K941" i="4"/>
  <c r="I941" i="4"/>
  <c r="H941" i="4"/>
  <c r="AO940" i="4"/>
  <c r="AN940" i="4"/>
  <c r="AM940" i="4"/>
  <c r="AL940" i="4"/>
  <c r="W940" i="4"/>
  <c r="U940" i="4"/>
  <c r="S940" i="4" a="1"/>
  <c r="S940" i="4"/>
  <c r="R940" i="4"/>
  <c r="K940" i="4"/>
  <c r="I940" i="4"/>
  <c r="H940" i="4"/>
  <c r="AO939" i="4"/>
  <c r="AN939" i="4"/>
  <c r="AM939" i="4"/>
  <c r="AL939" i="4"/>
  <c r="W939" i="4"/>
  <c r="U939" i="4"/>
  <c r="T939" i="4"/>
  <c r="S939" i="4" a="1"/>
  <c r="S939" i="4" s="1"/>
  <c r="R939" i="4"/>
  <c r="K939" i="4"/>
  <c r="I939" i="4"/>
  <c r="H939" i="4"/>
  <c r="AO938" i="4"/>
  <c r="AN938" i="4"/>
  <c r="AM938" i="4"/>
  <c r="AL938" i="4"/>
  <c r="U938" i="4"/>
  <c r="W938" i="4" s="1"/>
  <c r="S938" i="4" a="1"/>
  <c r="S938" i="4" s="1"/>
  <c r="R938" i="4"/>
  <c r="I938" i="4"/>
  <c r="K938" i="4" s="1"/>
  <c r="H938" i="4"/>
  <c r="AO937" i="4"/>
  <c r="AN937" i="4"/>
  <c r="AM937" i="4"/>
  <c r="AL937" i="4"/>
  <c r="W937" i="4"/>
  <c r="V937" i="4"/>
  <c r="X937" i="4" s="1"/>
  <c r="U937" i="4"/>
  <c r="S937" i="4" a="1"/>
  <c r="S937" i="4" s="1"/>
  <c r="T937" i="4" s="1"/>
  <c r="R937" i="4"/>
  <c r="K937" i="4"/>
  <c r="I937" i="4"/>
  <c r="H937" i="4"/>
  <c r="AO936" i="4"/>
  <c r="AN936" i="4"/>
  <c r="AM936" i="4"/>
  <c r="AL936" i="4"/>
  <c r="U936" i="4"/>
  <c r="W936" i="4" s="1"/>
  <c r="S936" i="4" a="1"/>
  <c r="S936" i="4"/>
  <c r="R936" i="4"/>
  <c r="K936" i="4"/>
  <c r="I936" i="4"/>
  <c r="H936" i="4"/>
  <c r="AO935" i="4"/>
  <c r="AN935" i="4"/>
  <c r="AM935" i="4"/>
  <c r="AL935" i="4"/>
  <c r="W935" i="4"/>
  <c r="V935" i="4"/>
  <c r="X935" i="4" s="1"/>
  <c r="U935" i="4"/>
  <c r="S935" i="4" a="1"/>
  <c r="S935" i="4"/>
  <c r="T935" i="4" s="1"/>
  <c r="R935" i="4"/>
  <c r="K935" i="4"/>
  <c r="I935" i="4"/>
  <c r="H935" i="4"/>
  <c r="AO934" i="4"/>
  <c r="AN934" i="4"/>
  <c r="AM934" i="4"/>
  <c r="AL934" i="4"/>
  <c r="W934" i="4"/>
  <c r="U934" i="4"/>
  <c r="S934" i="4" a="1"/>
  <c r="S934" i="4" s="1"/>
  <c r="R934" i="4"/>
  <c r="I934" i="4"/>
  <c r="K934" i="4" s="1"/>
  <c r="H934" i="4"/>
  <c r="AO933" i="4"/>
  <c r="AN933" i="4"/>
  <c r="AM933" i="4"/>
  <c r="AL933" i="4"/>
  <c r="U933" i="4"/>
  <c r="W933" i="4" s="1"/>
  <c r="T933" i="4"/>
  <c r="S933" i="4" a="1"/>
  <c r="S933" i="4"/>
  <c r="V933" i="4" s="1"/>
  <c r="X933" i="4" s="1"/>
  <c r="R933" i="4"/>
  <c r="K933" i="4"/>
  <c r="I933" i="4"/>
  <c r="H933" i="4"/>
  <c r="AO932" i="4"/>
  <c r="AN932" i="4"/>
  <c r="AM932" i="4"/>
  <c r="AL932" i="4"/>
  <c r="W932" i="4"/>
  <c r="U932" i="4"/>
  <c r="S932" i="4" a="1"/>
  <c r="S932" i="4"/>
  <c r="T932" i="4" s="1"/>
  <c r="R932" i="4"/>
  <c r="I932" i="4"/>
  <c r="K932" i="4" s="1"/>
  <c r="H932" i="4"/>
  <c r="AO931" i="4"/>
  <c r="AN931" i="4"/>
  <c r="AM931" i="4"/>
  <c r="AL931" i="4"/>
  <c r="W931" i="4"/>
  <c r="V931" i="4"/>
  <c r="X931" i="4" s="1"/>
  <c r="U931" i="4"/>
  <c r="S931" i="4" a="1"/>
  <c r="S931" i="4" s="1"/>
  <c r="T931" i="4" s="1"/>
  <c r="R931" i="4"/>
  <c r="K931" i="4"/>
  <c r="I931" i="4"/>
  <c r="H931" i="4"/>
  <c r="AO930" i="4"/>
  <c r="AN930" i="4"/>
  <c r="AM930" i="4"/>
  <c r="AL930" i="4"/>
  <c r="U930" i="4"/>
  <c r="W930" i="4" s="1"/>
  <c r="S930" i="4" a="1"/>
  <c r="S930" i="4" s="1"/>
  <c r="R930" i="4"/>
  <c r="K930" i="4"/>
  <c r="I930" i="4"/>
  <c r="H930" i="4"/>
  <c r="AO929" i="4"/>
  <c r="AN929" i="4"/>
  <c r="AM929" i="4"/>
  <c r="AL929" i="4"/>
  <c r="U929" i="4"/>
  <c r="W929" i="4" s="1"/>
  <c r="T929" i="4"/>
  <c r="S929" i="4" a="1"/>
  <c r="S929" i="4" s="1"/>
  <c r="V929" i="4" s="1"/>
  <c r="X929" i="4" s="1"/>
  <c r="R929" i="4"/>
  <c r="K929" i="4"/>
  <c r="I929" i="4"/>
  <c r="H929" i="4"/>
  <c r="AO928" i="4"/>
  <c r="AN928" i="4"/>
  <c r="AM928" i="4"/>
  <c r="AL928" i="4"/>
  <c r="U928" i="4"/>
  <c r="W928" i="4" s="1"/>
  <c r="S928" i="4" a="1"/>
  <c r="S928" i="4" s="1"/>
  <c r="R928" i="4"/>
  <c r="I928" i="4"/>
  <c r="K928" i="4" s="1"/>
  <c r="H928" i="4"/>
  <c r="AO927" i="4"/>
  <c r="AN927" i="4"/>
  <c r="AM927" i="4"/>
  <c r="AL927" i="4"/>
  <c r="U927" i="4"/>
  <c r="W927" i="4" s="1"/>
  <c r="T927" i="4"/>
  <c r="S927" i="4" a="1"/>
  <c r="S927" i="4"/>
  <c r="R927" i="4"/>
  <c r="K927" i="4"/>
  <c r="I927" i="4"/>
  <c r="H927" i="4"/>
  <c r="AO926" i="4"/>
  <c r="AN926" i="4"/>
  <c r="AM926" i="4"/>
  <c r="AL926" i="4"/>
  <c r="W926" i="4"/>
  <c r="U926" i="4"/>
  <c r="S926" i="4" a="1"/>
  <c r="S926" i="4" s="1"/>
  <c r="R926" i="4"/>
  <c r="I926" i="4"/>
  <c r="K926" i="4" s="1"/>
  <c r="H926" i="4"/>
  <c r="AO925" i="4"/>
  <c r="AN925" i="4"/>
  <c r="AM925" i="4"/>
  <c r="AL925" i="4"/>
  <c r="W925" i="4"/>
  <c r="U925" i="4"/>
  <c r="S925" i="4" a="1"/>
  <c r="S925" i="4" s="1"/>
  <c r="R925" i="4"/>
  <c r="K925" i="4"/>
  <c r="I925" i="4"/>
  <c r="H925" i="4"/>
  <c r="AO924" i="4"/>
  <c r="AN924" i="4"/>
  <c r="AM924" i="4"/>
  <c r="AL924" i="4"/>
  <c r="X924" i="4"/>
  <c r="W924" i="4"/>
  <c r="V924" i="4"/>
  <c r="U924" i="4"/>
  <c r="S924" i="4" a="1"/>
  <c r="S924" i="4"/>
  <c r="T924" i="4" s="1"/>
  <c r="R924" i="4"/>
  <c r="K924" i="4"/>
  <c r="I924" i="4"/>
  <c r="H924" i="4"/>
  <c r="AO923" i="4"/>
  <c r="AN923" i="4"/>
  <c r="AM923" i="4"/>
  <c r="AL923" i="4"/>
  <c r="W923" i="4"/>
  <c r="U923" i="4"/>
  <c r="S923" i="4" a="1"/>
  <c r="S923" i="4"/>
  <c r="R923" i="4"/>
  <c r="K923" i="4"/>
  <c r="I923" i="4"/>
  <c r="H923" i="4"/>
  <c r="AO922" i="4"/>
  <c r="AN922" i="4"/>
  <c r="AM922" i="4"/>
  <c r="AL922" i="4"/>
  <c r="W922" i="4"/>
  <c r="U922" i="4"/>
  <c r="S922" i="4" a="1"/>
  <c r="S922" i="4" s="1"/>
  <c r="R922" i="4"/>
  <c r="K922" i="4"/>
  <c r="I922" i="4"/>
  <c r="H922" i="4"/>
  <c r="AO921" i="4"/>
  <c r="AN921" i="4"/>
  <c r="AM921" i="4"/>
  <c r="AL921" i="4"/>
  <c r="U921" i="4"/>
  <c r="S921" i="4" a="1"/>
  <c r="S921" i="4"/>
  <c r="T921" i="4" s="1"/>
  <c r="R921" i="4"/>
  <c r="K921" i="4"/>
  <c r="I921" i="4"/>
  <c r="H921" i="4"/>
  <c r="AO920" i="4"/>
  <c r="AN920" i="4"/>
  <c r="AM920" i="4"/>
  <c r="AL920" i="4"/>
  <c r="W920" i="4"/>
  <c r="U920" i="4"/>
  <c r="S920" i="4" a="1"/>
  <c r="S920" i="4"/>
  <c r="R920" i="4"/>
  <c r="I920" i="4"/>
  <c r="K920" i="4" s="1"/>
  <c r="H920" i="4"/>
  <c r="AO919" i="4"/>
  <c r="AN919" i="4"/>
  <c r="AM919" i="4"/>
  <c r="AL919" i="4"/>
  <c r="W919" i="4"/>
  <c r="U919" i="4"/>
  <c r="S919" i="4" a="1"/>
  <c r="S919" i="4" s="1"/>
  <c r="R919" i="4"/>
  <c r="K919" i="4"/>
  <c r="I919" i="4"/>
  <c r="H919" i="4"/>
  <c r="AO918" i="4"/>
  <c r="AN918" i="4"/>
  <c r="AM918" i="4"/>
  <c r="AL918" i="4"/>
  <c r="U918" i="4"/>
  <c r="W918" i="4" s="1"/>
  <c r="S918" i="4" a="1"/>
  <c r="S918" i="4"/>
  <c r="T918" i="4" s="1"/>
  <c r="R918" i="4"/>
  <c r="I918" i="4"/>
  <c r="K918" i="4" s="1"/>
  <c r="H918" i="4"/>
  <c r="AO917" i="4"/>
  <c r="AN917" i="4"/>
  <c r="AM917" i="4"/>
  <c r="AL917" i="4"/>
  <c r="W917" i="4"/>
  <c r="U917" i="4"/>
  <c r="S917" i="4" a="1"/>
  <c r="S917" i="4" s="1"/>
  <c r="R917" i="4"/>
  <c r="K917" i="4"/>
  <c r="I917" i="4"/>
  <c r="H917" i="4"/>
  <c r="AO916" i="4"/>
  <c r="AN916" i="4"/>
  <c r="AM916" i="4"/>
  <c r="AL916" i="4"/>
  <c r="W916" i="4"/>
  <c r="U916" i="4"/>
  <c r="S916" i="4" a="1"/>
  <c r="S916" i="4"/>
  <c r="R916" i="4"/>
  <c r="K916" i="4"/>
  <c r="I916" i="4"/>
  <c r="H916" i="4"/>
  <c r="AO915" i="4"/>
  <c r="AN915" i="4"/>
  <c r="AM915" i="4"/>
  <c r="AL915" i="4"/>
  <c r="W915" i="4"/>
  <c r="U915" i="4"/>
  <c r="S915" i="4" a="1"/>
  <c r="S915" i="4" s="1"/>
  <c r="R915" i="4"/>
  <c r="I915" i="4"/>
  <c r="K915" i="4" s="1"/>
  <c r="H915" i="4"/>
  <c r="AO914" i="4"/>
  <c r="AN914" i="4"/>
  <c r="AM914" i="4"/>
  <c r="AL914" i="4"/>
  <c r="W914" i="4"/>
  <c r="U914" i="4"/>
  <c r="T914" i="4"/>
  <c r="S914" i="4" a="1"/>
  <c r="S914" i="4" s="1"/>
  <c r="V914" i="4" s="1"/>
  <c r="X914" i="4" s="1"/>
  <c r="R914" i="4"/>
  <c r="K914" i="4"/>
  <c r="I914" i="4"/>
  <c r="H914" i="4"/>
  <c r="AO913" i="4"/>
  <c r="AN913" i="4"/>
  <c r="AM913" i="4"/>
  <c r="AL913" i="4"/>
  <c r="U913" i="4"/>
  <c r="W913" i="4" s="1"/>
  <c r="S913" i="4" a="1"/>
  <c r="S913" i="4" s="1"/>
  <c r="R913" i="4"/>
  <c r="I913" i="4"/>
  <c r="K913" i="4" s="1"/>
  <c r="H913" i="4"/>
  <c r="AO912" i="4"/>
  <c r="AN912" i="4"/>
  <c r="AM912" i="4"/>
  <c r="AL912" i="4"/>
  <c r="W912" i="4"/>
  <c r="U912" i="4"/>
  <c r="S912" i="4" a="1"/>
  <c r="S912" i="4" s="1"/>
  <c r="R912" i="4"/>
  <c r="K912" i="4"/>
  <c r="I912" i="4"/>
  <c r="H912" i="4"/>
  <c r="AO911" i="4"/>
  <c r="AN911" i="4"/>
  <c r="AM911" i="4"/>
  <c r="AL911" i="4"/>
  <c r="W911" i="4"/>
  <c r="U911" i="4"/>
  <c r="S911" i="4" a="1"/>
  <c r="S911" i="4" s="1"/>
  <c r="R911" i="4"/>
  <c r="I911" i="4"/>
  <c r="K911" i="4" s="1"/>
  <c r="H911" i="4"/>
  <c r="AO910" i="4"/>
  <c r="AN910" i="4"/>
  <c r="AM910" i="4"/>
  <c r="AL910" i="4"/>
  <c r="W910" i="4"/>
  <c r="U910" i="4"/>
  <c r="S910" i="4" a="1"/>
  <c r="S910" i="4" s="1"/>
  <c r="R910" i="4"/>
  <c r="K910" i="4"/>
  <c r="I910" i="4"/>
  <c r="H910" i="4"/>
  <c r="AO909" i="4"/>
  <c r="AN909" i="4"/>
  <c r="AM909" i="4"/>
  <c r="AL909" i="4"/>
  <c r="U909" i="4"/>
  <c r="W909" i="4" s="1"/>
  <c r="S909" i="4" a="1"/>
  <c r="S909" i="4" s="1"/>
  <c r="T909" i="4" s="1"/>
  <c r="R909" i="4"/>
  <c r="I909" i="4"/>
  <c r="K909" i="4" s="1"/>
  <c r="H909" i="4"/>
  <c r="AO908" i="4"/>
  <c r="AN908" i="4"/>
  <c r="AM908" i="4"/>
  <c r="AL908" i="4"/>
  <c r="W908" i="4"/>
  <c r="U908" i="4"/>
  <c r="T908" i="4"/>
  <c r="S908" i="4" a="1"/>
  <c r="S908" i="4" s="1"/>
  <c r="V908" i="4" s="1"/>
  <c r="X908" i="4" s="1"/>
  <c r="R908" i="4"/>
  <c r="K908" i="4"/>
  <c r="I908" i="4"/>
  <c r="H908" i="4"/>
  <c r="AO907" i="4"/>
  <c r="AN907" i="4"/>
  <c r="AM907" i="4"/>
  <c r="AL907" i="4"/>
  <c r="U907" i="4"/>
  <c r="W907" i="4" s="1"/>
  <c r="S907" i="4" a="1"/>
  <c r="S907" i="4"/>
  <c r="T907" i="4" s="1"/>
  <c r="R907" i="4"/>
  <c r="I907" i="4"/>
  <c r="K907" i="4" s="1"/>
  <c r="H907" i="4"/>
  <c r="AO906" i="4"/>
  <c r="AN906" i="4"/>
  <c r="AM906" i="4"/>
  <c r="AL906" i="4"/>
  <c r="W906" i="4"/>
  <c r="U906" i="4"/>
  <c r="S906" i="4" a="1"/>
  <c r="S906" i="4" s="1"/>
  <c r="R906" i="4"/>
  <c r="K906" i="4"/>
  <c r="I906" i="4"/>
  <c r="H906" i="4"/>
  <c r="AO905" i="4"/>
  <c r="AN905" i="4"/>
  <c r="AM905" i="4"/>
  <c r="AL905" i="4"/>
  <c r="W905" i="4"/>
  <c r="U905" i="4"/>
  <c r="S905" i="4" a="1"/>
  <c r="S905" i="4"/>
  <c r="V905" i="4" s="1"/>
  <c r="X905" i="4" s="1"/>
  <c r="R905" i="4"/>
  <c r="I905" i="4"/>
  <c r="K905" i="4" s="1"/>
  <c r="H905" i="4"/>
  <c r="AO904" i="4"/>
  <c r="AN904" i="4"/>
  <c r="AM904" i="4"/>
  <c r="AL904" i="4"/>
  <c r="W904" i="4"/>
  <c r="V904" i="4"/>
  <c r="X904" i="4" s="1"/>
  <c r="U904" i="4"/>
  <c r="S904" i="4" a="1"/>
  <c r="S904" i="4"/>
  <c r="T904" i="4" s="1"/>
  <c r="R904" i="4"/>
  <c r="K904" i="4"/>
  <c r="I904" i="4"/>
  <c r="H904" i="4"/>
  <c r="AO903" i="4"/>
  <c r="AN903" i="4"/>
  <c r="AM903" i="4"/>
  <c r="AL903" i="4"/>
  <c r="W903" i="4"/>
  <c r="U903" i="4"/>
  <c r="S903" i="4" a="1"/>
  <c r="S903" i="4" s="1"/>
  <c r="R903" i="4"/>
  <c r="I903" i="4"/>
  <c r="K903" i="4" s="1"/>
  <c r="H903" i="4"/>
  <c r="AO902" i="4"/>
  <c r="AN902" i="4"/>
  <c r="AM902" i="4"/>
  <c r="AL902" i="4"/>
  <c r="W902" i="4"/>
  <c r="U902" i="4"/>
  <c r="S902" i="4" a="1"/>
  <c r="S902" i="4" s="1"/>
  <c r="T902" i="4" s="1"/>
  <c r="R902" i="4"/>
  <c r="I902" i="4"/>
  <c r="K902" i="4" s="1"/>
  <c r="H902" i="4"/>
  <c r="AO901" i="4"/>
  <c r="AN901" i="4"/>
  <c r="AM901" i="4"/>
  <c r="AL901" i="4"/>
  <c r="U901" i="4"/>
  <c r="W901" i="4" s="1"/>
  <c r="S901" i="4" a="1"/>
  <c r="S901" i="4"/>
  <c r="T901" i="4" s="1"/>
  <c r="R901" i="4"/>
  <c r="I901" i="4"/>
  <c r="K901" i="4" s="1"/>
  <c r="H901" i="4"/>
  <c r="AO900" i="4"/>
  <c r="AN900" i="4"/>
  <c r="AM900" i="4"/>
  <c r="AL900" i="4"/>
  <c r="W900" i="4"/>
  <c r="U900" i="4"/>
  <c r="S900" i="4" a="1"/>
  <c r="S900" i="4" s="1"/>
  <c r="T900" i="4" s="1"/>
  <c r="R900" i="4"/>
  <c r="K900" i="4"/>
  <c r="I900" i="4"/>
  <c r="H900" i="4"/>
  <c r="AO899" i="4"/>
  <c r="AN899" i="4"/>
  <c r="AM899" i="4"/>
  <c r="AL899" i="4"/>
  <c r="U899" i="4"/>
  <c r="W899" i="4" s="1"/>
  <c r="T899" i="4"/>
  <c r="S899" i="4" a="1"/>
  <c r="S899" i="4" s="1"/>
  <c r="V899" i="4" s="1"/>
  <c r="X899" i="4" s="1"/>
  <c r="R899" i="4"/>
  <c r="I899" i="4"/>
  <c r="K899" i="4" s="1"/>
  <c r="H899" i="4"/>
  <c r="AO898" i="4"/>
  <c r="AN898" i="4"/>
  <c r="AM898" i="4"/>
  <c r="AL898" i="4"/>
  <c r="W898" i="4"/>
  <c r="U898" i="4"/>
  <c r="S898" i="4" a="1"/>
  <c r="S898" i="4"/>
  <c r="R898" i="4"/>
  <c r="I898" i="4"/>
  <c r="K898" i="4" s="1"/>
  <c r="H898" i="4"/>
  <c r="AO897" i="4"/>
  <c r="AN897" i="4"/>
  <c r="AM897" i="4"/>
  <c r="AL897" i="4"/>
  <c r="W897" i="4"/>
  <c r="V897" i="4"/>
  <c r="X897" i="4" s="1"/>
  <c r="U897" i="4"/>
  <c r="S897" i="4" a="1"/>
  <c r="S897" i="4" s="1"/>
  <c r="T897" i="4" s="1"/>
  <c r="R897" i="4"/>
  <c r="I897" i="4"/>
  <c r="K897" i="4" s="1"/>
  <c r="H897" i="4"/>
  <c r="AO896" i="4"/>
  <c r="AN896" i="4"/>
  <c r="AM896" i="4"/>
  <c r="AL896" i="4"/>
  <c r="W896" i="4"/>
  <c r="U896" i="4"/>
  <c r="S896" i="4" a="1"/>
  <c r="S896" i="4" s="1"/>
  <c r="V896" i="4" s="1"/>
  <c r="X896" i="4" s="1"/>
  <c r="R896" i="4"/>
  <c r="K896" i="4"/>
  <c r="I896" i="4"/>
  <c r="H896" i="4"/>
  <c r="AO895" i="4"/>
  <c r="AN895" i="4"/>
  <c r="AM895" i="4"/>
  <c r="AL895" i="4"/>
  <c r="U895" i="4"/>
  <c r="W895" i="4" s="1"/>
  <c r="S895" i="4" a="1"/>
  <c r="S895" i="4" s="1"/>
  <c r="R895" i="4"/>
  <c r="I895" i="4"/>
  <c r="K895" i="4" s="1"/>
  <c r="H895" i="4"/>
  <c r="AO894" i="4"/>
  <c r="AN894" i="4"/>
  <c r="AM894" i="4"/>
  <c r="AL894" i="4"/>
  <c r="W894" i="4"/>
  <c r="U894" i="4"/>
  <c r="S894" i="4" a="1"/>
  <c r="S894" i="4" s="1"/>
  <c r="R894" i="4"/>
  <c r="K894" i="4"/>
  <c r="I894" i="4"/>
  <c r="H894" i="4"/>
  <c r="AO893" i="4"/>
  <c r="AN893" i="4"/>
  <c r="AM893" i="4"/>
  <c r="AL893" i="4"/>
  <c r="V893" i="4"/>
  <c r="X893" i="4" s="1"/>
  <c r="U893" i="4"/>
  <c r="W893" i="4" s="1"/>
  <c r="T893" i="4"/>
  <c r="S893" i="4" a="1"/>
  <c r="S893" i="4"/>
  <c r="R893" i="4"/>
  <c r="I893" i="4"/>
  <c r="K893" i="4" s="1"/>
  <c r="H893" i="4"/>
  <c r="AO892" i="4"/>
  <c r="AN892" i="4"/>
  <c r="AM892" i="4"/>
  <c r="AL892" i="4"/>
  <c r="W892" i="4"/>
  <c r="U892" i="4"/>
  <c r="S892" i="4" a="1"/>
  <c r="S892" i="4"/>
  <c r="R892" i="4"/>
  <c r="I892" i="4"/>
  <c r="K892" i="4" s="1"/>
  <c r="H892" i="4"/>
  <c r="AO891" i="4"/>
  <c r="AN891" i="4"/>
  <c r="AM891" i="4"/>
  <c r="AL891" i="4"/>
  <c r="V891" i="4"/>
  <c r="X891" i="4" s="1"/>
  <c r="U891" i="4"/>
  <c r="W891" i="4" s="1"/>
  <c r="T891" i="4"/>
  <c r="S891" i="4" a="1"/>
  <c r="S891" i="4" s="1"/>
  <c r="R891" i="4"/>
  <c r="I891" i="4"/>
  <c r="K891" i="4" s="1"/>
  <c r="H891" i="4"/>
  <c r="AO890" i="4"/>
  <c r="AN890" i="4"/>
  <c r="AM890" i="4"/>
  <c r="AL890" i="4"/>
  <c r="X890" i="4"/>
  <c r="W890" i="4"/>
  <c r="U890" i="4"/>
  <c r="T890" i="4"/>
  <c r="S890" i="4" a="1"/>
  <c r="S890" i="4" s="1"/>
  <c r="V890" i="4" s="1"/>
  <c r="R890" i="4"/>
  <c r="K890" i="4"/>
  <c r="I890" i="4"/>
  <c r="H890" i="4"/>
  <c r="AO889" i="4"/>
  <c r="AN889" i="4"/>
  <c r="AM889" i="4"/>
  <c r="AL889" i="4"/>
  <c r="U889" i="4"/>
  <c r="W889" i="4" s="1"/>
  <c r="S889" i="4" a="1"/>
  <c r="S889" i="4" s="1"/>
  <c r="V889" i="4" s="1"/>
  <c r="X889" i="4" s="1"/>
  <c r="R889" i="4"/>
  <c r="I889" i="4"/>
  <c r="K889" i="4" s="1"/>
  <c r="H889" i="4"/>
  <c r="AO888" i="4"/>
  <c r="AN888" i="4"/>
  <c r="AM888" i="4"/>
  <c r="AL888" i="4"/>
  <c r="W888" i="4"/>
  <c r="U888" i="4"/>
  <c r="S888" i="4" a="1"/>
  <c r="S888" i="4"/>
  <c r="R888" i="4"/>
  <c r="I888" i="4"/>
  <c r="K888" i="4" s="1"/>
  <c r="H888" i="4"/>
  <c r="AO887" i="4"/>
  <c r="AN887" i="4"/>
  <c r="AM887" i="4"/>
  <c r="AL887" i="4"/>
  <c r="U887" i="4"/>
  <c r="W887" i="4" s="1"/>
  <c r="S887" i="4" a="1"/>
  <c r="S887" i="4"/>
  <c r="R887" i="4"/>
  <c r="I887" i="4"/>
  <c r="K887" i="4" s="1"/>
  <c r="H887" i="4"/>
  <c r="AO886" i="4"/>
  <c r="AN886" i="4"/>
  <c r="AM886" i="4"/>
  <c r="AL886" i="4"/>
  <c r="W886" i="4"/>
  <c r="V886" i="4"/>
  <c r="X886" i="4" s="1"/>
  <c r="U886" i="4"/>
  <c r="S886" i="4" a="1"/>
  <c r="S886" i="4"/>
  <c r="T886" i="4" s="1"/>
  <c r="R886" i="4"/>
  <c r="I886" i="4"/>
  <c r="K886" i="4" s="1"/>
  <c r="H886" i="4"/>
  <c r="AO885" i="4"/>
  <c r="AN885" i="4"/>
  <c r="AM885" i="4"/>
  <c r="AL885" i="4"/>
  <c r="W885" i="4"/>
  <c r="U885" i="4"/>
  <c r="T885" i="4"/>
  <c r="S885" i="4" a="1"/>
  <c r="S885" i="4"/>
  <c r="V885" i="4" s="1"/>
  <c r="X885" i="4" s="1"/>
  <c r="R885" i="4"/>
  <c r="I885" i="4"/>
  <c r="K885" i="4" s="1"/>
  <c r="H885" i="4"/>
  <c r="AO884" i="4"/>
  <c r="AN884" i="4"/>
  <c r="AM884" i="4"/>
  <c r="AL884" i="4"/>
  <c r="W884" i="4"/>
  <c r="U884" i="4"/>
  <c r="S884" i="4" a="1"/>
  <c r="S884" i="4"/>
  <c r="T884" i="4" s="1"/>
  <c r="R884" i="4"/>
  <c r="K884" i="4"/>
  <c r="I884" i="4"/>
  <c r="H884" i="4"/>
  <c r="AO883" i="4"/>
  <c r="AN883" i="4"/>
  <c r="AM883" i="4"/>
  <c r="AL883" i="4"/>
  <c r="W883" i="4"/>
  <c r="V883" i="4"/>
  <c r="X883" i="4" s="1"/>
  <c r="U883" i="4"/>
  <c r="S883" i="4" a="1"/>
  <c r="S883" i="4" s="1"/>
  <c r="T883" i="4" s="1"/>
  <c r="R883" i="4"/>
  <c r="I883" i="4"/>
  <c r="K883" i="4" s="1"/>
  <c r="H883" i="4"/>
  <c r="AO882" i="4"/>
  <c r="AN882" i="4"/>
  <c r="AM882" i="4"/>
  <c r="AL882" i="4"/>
  <c r="W882" i="4"/>
  <c r="V882" i="4"/>
  <c r="X882" i="4" s="1"/>
  <c r="U882" i="4"/>
  <c r="S882" i="4" a="1"/>
  <c r="S882" i="4" s="1"/>
  <c r="T882" i="4" s="1"/>
  <c r="R882" i="4"/>
  <c r="I882" i="4"/>
  <c r="K882" i="4" s="1"/>
  <c r="H882" i="4"/>
  <c r="AO881" i="4"/>
  <c r="AN881" i="4"/>
  <c r="AM881" i="4"/>
  <c r="AL881" i="4"/>
  <c r="U881" i="4"/>
  <c r="W881" i="4" s="1"/>
  <c r="S881" i="4" a="1"/>
  <c r="S881" i="4"/>
  <c r="T881" i="4" s="1"/>
  <c r="R881" i="4"/>
  <c r="I881" i="4"/>
  <c r="K881" i="4" s="1"/>
  <c r="H881" i="4"/>
  <c r="AO880" i="4"/>
  <c r="AN880" i="4"/>
  <c r="AM880" i="4"/>
  <c r="AL880" i="4"/>
  <c r="W880" i="4"/>
  <c r="V880" i="4"/>
  <c r="X880" i="4" s="1"/>
  <c r="U880" i="4"/>
  <c r="S880" i="4" a="1"/>
  <c r="S880" i="4" s="1"/>
  <c r="T880" i="4" s="1"/>
  <c r="R880" i="4"/>
  <c r="K880" i="4"/>
  <c r="I880" i="4"/>
  <c r="H880" i="4"/>
  <c r="AO879" i="4"/>
  <c r="AN879" i="4"/>
  <c r="AM879" i="4"/>
  <c r="AL879" i="4"/>
  <c r="U879" i="4"/>
  <c r="W879" i="4" s="1"/>
  <c r="S879" i="4" a="1"/>
  <c r="S879" i="4" s="1"/>
  <c r="V879" i="4" s="1"/>
  <c r="X879" i="4" s="1"/>
  <c r="R879" i="4"/>
  <c r="I879" i="4"/>
  <c r="K879" i="4" s="1"/>
  <c r="H879" i="4"/>
  <c r="AO878" i="4"/>
  <c r="AN878" i="4"/>
  <c r="AM878" i="4"/>
  <c r="AL878" i="4"/>
  <c r="W878" i="4"/>
  <c r="U878" i="4"/>
  <c r="S878" i="4" a="1"/>
  <c r="S878" i="4"/>
  <c r="R878" i="4"/>
  <c r="I878" i="4"/>
  <c r="K878" i="4" s="1"/>
  <c r="H878" i="4"/>
  <c r="AO877" i="4"/>
  <c r="AN877" i="4"/>
  <c r="AM877" i="4"/>
  <c r="AL877" i="4"/>
  <c r="W877" i="4"/>
  <c r="V877" i="4"/>
  <c r="X877" i="4" s="1"/>
  <c r="U877" i="4"/>
  <c r="S877" i="4" a="1"/>
  <c r="S877" i="4" s="1"/>
  <c r="T877" i="4" s="1"/>
  <c r="R877" i="4"/>
  <c r="I877" i="4"/>
  <c r="K877" i="4" s="1"/>
  <c r="H877" i="4"/>
  <c r="AO876" i="4"/>
  <c r="AN876" i="4"/>
  <c r="AM876" i="4"/>
  <c r="AL876" i="4"/>
  <c r="W876" i="4"/>
  <c r="U876" i="4"/>
  <c r="T876" i="4"/>
  <c r="S876" i="4" a="1"/>
  <c r="S876" i="4" s="1"/>
  <c r="V876" i="4" s="1"/>
  <c r="X876" i="4" s="1"/>
  <c r="R876" i="4"/>
  <c r="K876" i="4"/>
  <c r="I876" i="4"/>
  <c r="H876" i="4"/>
  <c r="AO875" i="4"/>
  <c r="AN875" i="4"/>
  <c r="AM875" i="4"/>
  <c r="AL875" i="4"/>
  <c r="U875" i="4"/>
  <c r="W875" i="4" s="1"/>
  <c r="S875" i="4" a="1"/>
  <c r="S875" i="4" s="1"/>
  <c r="R875" i="4"/>
  <c r="I875" i="4"/>
  <c r="K875" i="4" s="1"/>
  <c r="H875" i="4"/>
  <c r="AO874" i="4"/>
  <c r="AN874" i="4"/>
  <c r="AM874" i="4"/>
  <c r="AL874" i="4"/>
  <c r="W874" i="4"/>
  <c r="U874" i="4"/>
  <c r="S874" i="4" a="1"/>
  <c r="S874" i="4" s="1"/>
  <c r="T874" i="4" s="1"/>
  <c r="R874" i="4"/>
  <c r="K874" i="4"/>
  <c r="I874" i="4"/>
  <c r="H874" i="4"/>
  <c r="AO873" i="4"/>
  <c r="AN873" i="4"/>
  <c r="AM873" i="4"/>
  <c r="AL873" i="4"/>
  <c r="V873" i="4"/>
  <c r="X873" i="4" s="1"/>
  <c r="U873" i="4"/>
  <c r="W873" i="4" s="1"/>
  <c r="T873" i="4"/>
  <c r="S873" i="4" a="1"/>
  <c r="S873" i="4"/>
  <c r="R873" i="4"/>
  <c r="I873" i="4"/>
  <c r="K873" i="4" s="1"/>
  <c r="H873" i="4"/>
  <c r="AO872" i="4"/>
  <c r="AN872" i="4"/>
  <c r="AM872" i="4"/>
  <c r="AL872" i="4"/>
  <c r="X872" i="4"/>
  <c r="W872" i="4"/>
  <c r="U872" i="4"/>
  <c r="T872" i="4"/>
  <c r="S872" i="4" a="1"/>
  <c r="S872" i="4"/>
  <c r="V872" i="4" s="1"/>
  <c r="R872" i="4"/>
  <c r="I872" i="4"/>
  <c r="K872" i="4" s="1"/>
  <c r="H872" i="4"/>
  <c r="AO871" i="4"/>
  <c r="AN871" i="4"/>
  <c r="AM871" i="4"/>
  <c r="AL871" i="4"/>
  <c r="V871" i="4"/>
  <c r="X871" i="4" s="1"/>
  <c r="U871" i="4"/>
  <c r="W871" i="4" s="1"/>
  <c r="S871" i="4" a="1"/>
  <c r="S871" i="4" s="1"/>
  <c r="T871" i="4" s="1"/>
  <c r="R871" i="4"/>
  <c r="I871" i="4"/>
  <c r="K871" i="4" s="1"/>
  <c r="H871" i="4"/>
  <c r="AO870" i="4"/>
  <c r="AN870" i="4"/>
  <c r="AM870" i="4"/>
  <c r="AL870" i="4"/>
  <c r="X870" i="4"/>
  <c r="W870" i="4"/>
  <c r="U870" i="4"/>
  <c r="T870" i="4"/>
  <c r="S870" i="4" a="1"/>
  <c r="S870" i="4" s="1"/>
  <c r="V870" i="4" s="1"/>
  <c r="R870" i="4"/>
  <c r="I870" i="4"/>
  <c r="K870" i="4" s="1"/>
  <c r="H870" i="4"/>
  <c r="AO869" i="4"/>
  <c r="AN869" i="4"/>
  <c r="AM869" i="4"/>
  <c r="AL869" i="4"/>
  <c r="X869" i="4"/>
  <c r="U869" i="4"/>
  <c r="W869" i="4" s="1"/>
  <c r="T869" i="4"/>
  <c r="S869" i="4" a="1"/>
  <c r="S869" i="4" s="1"/>
  <c r="V869" i="4" s="1"/>
  <c r="R869" i="4"/>
  <c r="I869" i="4"/>
  <c r="K869" i="4" s="1"/>
  <c r="H869" i="4"/>
  <c r="AO868" i="4"/>
  <c r="AN868" i="4"/>
  <c r="AM868" i="4"/>
  <c r="AL868" i="4"/>
  <c r="W868" i="4"/>
  <c r="U868" i="4"/>
  <c r="S868" i="4" a="1"/>
  <c r="S868" i="4" s="1"/>
  <c r="R868" i="4"/>
  <c r="I868" i="4"/>
  <c r="K868" i="4" s="1"/>
  <c r="H868" i="4"/>
  <c r="AO867" i="4"/>
  <c r="AN867" i="4"/>
  <c r="AM867" i="4"/>
  <c r="AL867" i="4"/>
  <c r="W867" i="4"/>
  <c r="U867" i="4"/>
  <c r="S867" i="4" a="1"/>
  <c r="S867" i="4"/>
  <c r="R867" i="4"/>
  <c r="I867" i="4"/>
  <c r="K867" i="4" s="1"/>
  <c r="H867" i="4"/>
  <c r="AO866" i="4"/>
  <c r="AN866" i="4"/>
  <c r="AM866" i="4"/>
  <c r="AL866" i="4"/>
  <c r="W866" i="4"/>
  <c r="V866" i="4"/>
  <c r="X866" i="4" s="1"/>
  <c r="U866" i="4"/>
  <c r="S866" i="4" a="1"/>
  <c r="S866" i="4"/>
  <c r="T866" i="4" s="1"/>
  <c r="R866" i="4"/>
  <c r="I866" i="4"/>
  <c r="K866" i="4" s="1"/>
  <c r="H866" i="4"/>
  <c r="AO865" i="4"/>
  <c r="AN865" i="4"/>
  <c r="AM865" i="4"/>
  <c r="AL865" i="4"/>
  <c r="W865" i="4"/>
  <c r="U865" i="4"/>
  <c r="S865" i="4" a="1"/>
  <c r="S865" i="4" s="1"/>
  <c r="R865" i="4"/>
  <c r="I865" i="4"/>
  <c r="K865" i="4" s="1"/>
  <c r="H865" i="4"/>
  <c r="AO864" i="4"/>
  <c r="AN864" i="4"/>
  <c r="AM864" i="4"/>
  <c r="AL864" i="4"/>
  <c r="W864" i="4"/>
  <c r="U864" i="4"/>
  <c r="T864" i="4"/>
  <c r="S864" i="4" a="1"/>
  <c r="S864" i="4"/>
  <c r="V864" i="4" s="1"/>
  <c r="X864" i="4" s="1"/>
  <c r="R864" i="4"/>
  <c r="K864" i="4"/>
  <c r="I864" i="4"/>
  <c r="H864" i="4"/>
  <c r="AO863" i="4"/>
  <c r="AN863" i="4"/>
  <c r="AM863" i="4"/>
  <c r="AL863" i="4"/>
  <c r="W863" i="4"/>
  <c r="V863" i="4"/>
  <c r="X863" i="4" s="1"/>
  <c r="U863" i="4"/>
  <c r="S863" i="4" a="1"/>
  <c r="S863" i="4" s="1"/>
  <c r="T863" i="4" s="1"/>
  <c r="R863" i="4"/>
  <c r="I863" i="4"/>
  <c r="K863" i="4" s="1"/>
  <c r="H863" i="4"/>
  <c r="AO862" i="4"/>
  <c r="AN862" i="4"/>
  <c r="AM862" i="4"/>
  <c r="AL862" i="4"/>
  <c r="W862" i="4"/>
  <c r="U862" i="4"/>
  <c r="T862" i="4"/>
  <c r="S862" i="4" a="1"/>
  <c r="S862" i="4" s="1"/>
  <c r="V862" i="4" s="1"/>
  <c r="X862" i="4" s="1"/>
  <c r="R862" i="4"/>
  <c r="I862" i="4"/>
  <c r="K862" i="4" s="1"/>
  <c r="H862" i="4"/>
  <c r="AO861" i="4"/>
  <c r="AN861" i="4"/>
  <c r="AM861" i="4"/>
  <c r="AL861" i="4"/>
  <c r="V861" i="4"/>
  <c r="X861" i="4" s="1"/>
  <c r="U861" i="4"/>
  <c r="W861" i="4" s="1"/>
  <c r="S861" i="4" a="1"/>
  <c r="S861" i="4"/>
  <c r="T861" i="4" s="1"/>
  <c r="R861" i="4"/>
  <c r="I861" i="4"/>
  <c r="K861" i="4" s="1"/>
  <c r="H861" i="4"/>
  <c r="AO860" i="4"/>
  <c r="AN860" i="4"/>
  <c r="AM860" i="4"/>
  <c r="AL860" i="4"/>
  <c r="W860" i="4"/>
  <c r="U860" i="4"/>
  <c r="S860" i="4" a="1"/>
  <c r="S860" i="4" s="1"/>
  <c r="R860" i="4"/>
  <c r="K860" i="4"/>
  <c r="I860" i="4"/>
  <c r="H860" i="4"/>
  <c r="AO859" i="4"/>
  <c r="AN859" i="4"/>
  <c r="AM859" i="4"/>
  <c r="AL859" i="4"/>
  <c r="U859" i="4"/>
  <c r="W859" i="4" s="1"/>
  <c r="S859" i="4" a="1"/>
  <c r="S859" i="4" s="1"/>
  <c r="R859" i="4"/>
  <c r="I859" i="4"/>
  <c r="K859" i="4" s="1"/>
  <c r="H859" i="4"/>
  <c r="AO858" i="4"/>
  <c r="AN858" i="4"/>
  <c r="AM858" i="4"/>
  <c r="AL858" i="4"/>
  <c r="W858" i="4"/>
  <c r="U858" i="4"/>
  <c r="S858" i="4" a="1"/>
  <c r="S858" i="4" s="1"/>
  <c r="R858" i="4"/>
  <c r="I858" i="4"/>
  <c r="K858" i="4" s="1"/>
  <c r="H858" i="4"/>
  <c r="AO857" i="4"/>
  <c r="AN857" i="4"/>
  <c r="AM857" i="4"/>
  <c r="AL857" i="4"/>
  <c r="W857" i="4"/>
  <c r="V857" i="4"/>
  <c r="X857" i="4" s="1"/>
  <c r="U857" i="4"/>
  <c r="S857" i="4" a="1"/>
  <c r="S857" i="4" s="1"/>
  <c r="T857" i="4" s="1"/>
  <c r="R857" i="4"/>
  <c r="I857" i="4"/>
  <c r="K857" i="4" s="1"/>
  <c r="H857" i="4"/>
  <c r="AO856" i="4"/>
  <c r="AN856" i="4"/>
  <c r="AM856" i="4"/>
  <c r="AL856" i="4"/>
  <c r="W856" i="4"/>
  <c r="U856" i="4"/>
  <c r="S856" i="4" a="1"/>
  <c r="S856" i="4" s="1"/>
  <c r="V856" i="4" s="1"/>
  <c r="X856" i="4" s="1"/>
  <c r="R856" i="4"/>
  <c r="K856" i="4"/>
  <c r="I856" i="4"/>
  <c r="H856" i="4"/>
  <c r="AO855" i="4"/>
  <c r="AN855" i="4"/>
  <c r="AM855" i="4"/>
  <c r="AL855" i="4"/>
  <c r="U855" i="4"/>
  <c r="W855" i="4" s="1"/>
  <c r="S855" i="4" a="1"/>
  <c r="S855" i="4" s="1"/>
  <c r="T855" i="4" s="1"/>
  <c r="R855" i="4"/>
  <c r="I855" i="4"/>
  <c r="K855" i="4" s="1"/>
  <c r="H855" i="4"/>
  <c r="AO854" i="4"/>
  <c r="AN854" i="4"/>
  <c r="AM854" i="4"/>
  <c r="AL854" i="4"/>
  <c r="W854" i="4"/>
  <c r="V854" i="4"/>
  <c r="X854" i="4" s="1"/>
  <c r="U854" i="4"/>
  <c r="S854" i="4" a="1"/>
  <c r="S854" i="4" s="1"/>
  <c r="T854" i="4" s="1"/>
  <c r="R854" i="4"/>
  <c r="I854" i="4"/>
  <c r="K854" i="4" s="1"/>
  <c r="H854" i="4"/>
  <c r="AO853" i="4"/>
  <c r="AN853" i="4"/>
  <c r="AM853" i="4"/>
  <c r="AL853" i="4"/>
  <c r="U853" i="4"/>
  <c r="W853" i="4" s="1"/>
  <c r="T853" i="4"/>
  <c r="S853" i="4" a="1"/>
  <c r="S853" i="4"/>
  <c r="V853" i="4" s="1"/>
  <c r="X853" i="4" s="1"/>
  <c r="R853" i="4"/>
  <c r="K853" i="4"/>
  <c r="I853" i="4"/>
  <c r="H853" i="4"/>
  <c r="AO852" i="4"/>
  <c r="AN852" i="4"/>
  <c r="AM852" i="4"/>
  <c r="AL852" i="4"/>
  <c r="V852" i="4"/>
  <c r="X852" i="4" s="1"/>
  <c r="U852" i="4"/>
  <c r="W852" i="4" s="1"/>
  <c r="S852" i="4" a="1"/>
  <c r="S852" i="4" s="1"/>
  <c r="T852" i="4" s="1"/>
  <c r="R852" i="4"/>
  <c r="I852" i="4"/>
  <c r="K852" i="4" s="1"/>
  <c r="H852" i="4"/>
  <c r="AO851" i="4"/>
  <c r="AN851" i="4"/>
  <c r="AM851" i="4"/>
  <c r="AL851" i="4"/>
  <c r="X851" i="4"/>
  <c r="V851" i="4"/>
  <c r="U851" i="4"/>
  <c r="W851" i="4" s="1"/>
  <c r="S851" i="4" a="1"/>
  <c r="S851" i="4"/>
  <c r="T851" i="4" s="1"/>
  <c r="R851" i="4"/>
  <c r="K851" i="4"/>
  <c r="I851" i="4"/>
  <c r="H851" i="4"/>
  <c r="AO850" i="4"/>
  <c r="AN850" i="4"/>
  <c r="AM850" i="4"/>
  <c r="AL850" i="4"/>
  <c r="W850" i="4"/>
  <c r="U850" i="4"/>
  <c r="S850" i="4" a="1"/>
  <c r="S850" i="4"/>
  <c r="R850" i="4"/>
  <c r="I850" i="4"/>
  <c r="K850" i="4" s="1"/>
  <c r="H850" i="4"/>
  <c r="AO849" i="4"/>
  <c r="AN849" i="4"/>
  <c r="AM849" i="4"/>
  <c r="AL849" i="4"/>
  <c r="W849" i="4"/>
  <c r="V849" i="4"/>
  <c r="X849" i="4" s="1"/>
  <c r="U849" i="4"/>
  <c r="T849" i="4"/>
  <c r="S849" i="4" a="1"/>
  <c r="S849" i="4"/>
  <c r="R849" i="4"/>
  <c r="K849" i="4"/>
  <c r="I849" i="4"/>
  <c r="H849" i="4"/>
  <c r="AO848" i="4"/>
  <c r="AN848" i="4"/>
  <c r="AM848" i="4"/>
  <c r="AL848" i="4"/>
  <c r="V848" i="4"/>
  <c r="X848" i="4" s="1"/>
  <c r="U848" i="4"/>
  <c r="W848" i="4" s="1"/>
  <c r="S848" i="4" a="1"/>
  <c r="S848" i="4" s="1"/>
  <c r="T848" i="4" s="1"/>
  <c r="R848" i="4"/>
  <c r="I848" i="4"/>
  <c r="K848" i="4" s="1"/>
  <c r="H848" i="4"/>
  <c r="AO847" i="4"/>
  <c r="AN847" i="4"/>
  <c r="AM847" i="4"/>
  <c r="AL847" i="4"/>
  <c r="U847" i="4"/>
  <c r="W847" i="4" s="1"/>
  <c r="S847" i="4" a="1"/>
  <c r="S847" i="4"/>
  <c r="V847" i="4" s="1"/>
  <c r="X847" i="4" s="1"/>
  <c r="R847" i="4"/>
  <c r="K847" i="4"/>
  <c r="I847" i="4"/>
  <c r="H847" i="4"/>
  <c r="AO846" i="4"/>
  <c r="AN846" i="4"/>
  <c r="AM846" i="4"/>
  <c r="AL846" i="4"/>
  <c r="W846" i="4"/>
  <c r="U846" i="4"/>
  <c r="S846" i="4" a="1"/>
  <c r="S846" i="4" s="1"/>
  <c r="R846" i="4"/>
  <c r="K846" i="4"/>
  <c r="I846" i="4"/>
  <c r="H846" i="4"/>
  <c r="AO845" i="4"/>
  <c r="AN845" i="4"/>
  <c r="AM845" i="4"/>
  <c r="AL845" i="4"/>
  <c r="U845" i="4"/>
  <c r="W845" i="4" s="1"/>
  <c r="T845" i="4"/>
  <c r="S845" i="4" a="1"/>
  <c r="S845" i="4" s="1"/>
  <c r="R845" i="4"/>
  <c r="K845" i="4"/>
  <c r="I845" i="4"/>
  <c r="H845" i="4"/>
  <c r="AO844" i="4"/>
  <c r="AN844" i="4"/>
  <c r="AM844" i="4"/>
  <c r="AL844" i="4"/>
  <c r="U844" i="4"/>
  <c r="W844" i="4" s="1"/>
  <c r="S844" i="4" a="1"/>
  <c r="S844" i="4" s="1"/>
  <c r="R844" i="4"/>
  <c r="I844" i="4"/>
  <c r="K844" i="4" s="1"/>
  <c r="H844" i="4"/>
  <c r="AO843" i="4"/>
  <c r="AN843" i="4"/>
  <c r="AM843" i="4"/>
  <c r="AL843" i="4"/>
  <c r="W843" i="4"/>
  <c r="U843" i="4"/>
  <c r="S843" i="4" a="1"/>
  <c r="S843" i="4" s="1"/>
  <c r="R843" i="4"/>
  <c r="K843" i="4"/>
  <c r="I843" i="4"/>
  <c r="H843" i="4"/>
  <c r="AO842" i="4"/>
  <c r="AN842" i="4"/>
  <c r="AM842" i="4"/>
  <c r="AL842" i="4"/>
  <c r="U842" i="4"/>
  <c r="W842" i="4" s="1"/>
  <c r="S842" i="4" a="1"/>
  <c r="S842" i="4"/>
  <c r="R842" i="4"/>
  <c r="K842" i="4"/>
  <c r="I842" i="4"/>
  <c r="H842" i="4"/>
  <c r="AO841" i="4"/>
  <c r="AN841" i="4"/>
  <c r="AM841" i="4"/>
  <c r="AL841" i="4"/>
  <c r="U841" i="4"/>
  <c r="W841" i="4" s="1"/>
  <c r="S841" i="4" a="1"/>
  <c r="S841" i="4"/>
  <c r="T841" i="4" s="1"/>
  <c r="R841" i="4"/>
  <c r="K841" i="4"/>
  <c r="I841" i="4"/>
  <c r="H841" i="4"/>
  <c r="AO840" i="4"/>
  <c r="AN840" i="4"/>
  <c r="AM840" i="4"/>
  <c r="AL840" i="4"/>
  <c r="W840" i="4"/>
  <c r="U840" i="4"/>
  <c r="S840" i="4" a="1"/>
  <c r="S840" i="4"/>
  <c r="R840" i="4"/>
  <c r="I840" i="4"/>
  <c r="K840" i="4" s="1"/>
  <c r="H840" i="4"/>
  <c r="AO839" i="4"/>
  <c r="AN839" i="4"/>
  <c r="AM839" i="4"/>
  <c r="AL839" i="4"/>
  <c r="X839" i="4"/>
  <c r="W839" i="4"/>
  <c r="V839" i="4"/>
  <c r="U839" i="4"/>
  <c r="T839" i="4"/>
  <c r="S839" i="4" a="1"/>
  <c r="S839" i="4"/>
  <c r="R839" i="4"/>
  <c r="K839" i="4"/>
  <c r="I839" i="4"/>
  <c r="H839" i="4"/>
  <c r="AO838" i="4"/>
  <c r="AN838" i="4"/>
  <c r="AM838" i="4"/>
  <c r="AL838" i="4"/>
  <c r="U838" i="4"/>
  <c r="W838" i="4" s="1"/>
  <c r="S838" i="4" a="1"/>
  <c r="S838" i="4"/>
  <c r="R838" i="4"/>
  <c r="K838" i="4"/>
  <c r="I838" i="4"/>
  <c r="H838" i="4"/>
  <c r="AO837" i="4"/>
  <c r="AN837" i="4"/>
  <c r="AM837" i="4"/>
  <c r="AL837" i="4"/>
  <c r="V837" i="4"/>
  <c r="X837" i="4" s="1"/>
  <c r="U837" i="4"/>
  <c r="W837" i="4" s="1"/>
  <c r="T837" i="4"/>
  <c r="S837" i="4" a="1"/>
  <c r="S837" i="4" s="1"/>
  <c r="R837" i="4"/>
  <c r="K837" i="4"/>
  <c r="I837" i="4"/>
  <c r="H837" i="4"/>
  <c r="AO836" i="4"/>
  <c r="AN836" i="4"/>
  <c r="AM836" i="4"/>
  <c r="AL836" i="4"/>
  <c r="U836" i="4"/>
  <c r="W836" i="4" s="1"/>
  <c r="S836" i="4" a="1"/>
  <c r="S836" i="4" s="1"/>
  <c r="T836" i="4" s="1"/>
  <c r="R836" i="4"/>
  <c r="I836" i="4"/>
  <c r="K836" i="4" s="1"/>
  <c r="H836" i="4"/>
  <c r="AO835" i="4"/>
  <c r="AN835" i="4"/>
  <c r="AM835" i="4"/>
  <c r="AL835" i="4"/>
  <c r="U835" i="4"/>
  <c r="W835" i="4" s="1"/>
  <c r="S835" i="4" a="1"/>
  <c r="S835" i="4" s="1"/>
  <c r="R835" i="4"/>
  <c r="K835" i="4"/>
  <c r="I835" i="4"/>
  <c r="H835" i="4"/>
  <c r="AO834" i="4"/>
  <c r="AN834" i="4"/>
  <c r="AM834" i="4"/>
  <c r="AL834" i="4"/>
  <c r="U834" i="4"/>
  <c r="W834" i="4" s="1"/>
  <c r="S834" i="4" a="1"/>
  <c r="S834" i="4"/>
  <c r="R834" i="4"/>
  <c r="I834" i="4"/>
  <c r="K834" i="4" s="1"/>
  <c r="H834" i="4"/>
  <c r="AO833" i="4"/>
  <c r="AN833" i="4"/>
  <c r="AM833" i="4"/>
  <c r="AL833" i="4"/>
  <c r="W833" i="4"/>
  <c r="U833" i="4"/>
  <c r="S833" i="4" a="1"/>
  <c r="S833" i="4"/>
  <c r="V833" i="4" s="1"/>
  <c r="X833" i="4" s="1"/>
  <c r="R833" i="4"/>
  <c r="K833" i="4"/>
  <c r="I833" i="4"/>
  <c r="H833" i="4"/>
  <c r="AO832" i="4"/>
  <c r="AN832" i="4"/>
  <c r="AM832" i="4"/>
  <c r="AL832" i="4"/>
  <c r="W832" i="4"/>
  <c r="U832" i="4"/>
  <c r="S832" i="4" a="1"/>
  <c r="S832" i="4"/>
  <c r="R832" i="4"/>
  <c r="I832" i="4"/>
  <c r="K832" i="4" s="1"/>
  <c r="H832" i="4"/>
  <c r="AO831" i="4"/>
  <c r="AN831" i="4"/>
  <c r="AM831" i="4"/>
  <c r="AL831" i="4"/>
  <c r="W831" i="4"/>
  <c r="V831" i="4"/>
  <c r="X831" i="4" s="1"/>
  <c r="U831" i="4"/>
  <c r="T831" i="4"/>
  <c r="S831" i="4" a="1"/>
  <c r="S831" i="4" s="1"/>
  <c r="R831" i="4"/>
  <c r="K831" i="4"/>
  <c r="I831" i="4"/>
  <c r="H831" i="4"/>
  <c r="AO830" i="4"/>
  <c r="AN830" i="4"/>
  <c r="AM830" i="4"/>
  <c r="AL830" i="4"/>
  <c r="U830" i="4"/>
  <c r="W830" i="4" s="1"/>
  <c r="S830" i="4" a="1"/>
  <c r="S830" i="4"/>
  <c r="R830" i="4"/>
  <c r="K830" i="4"/>
  <c r="I830" i="4"/>
  <c r="H830" i="4"/>
  <c r="AO829" i="4"/>
  <c r="AN829" i="4"/>
  <c r="AM829" i="4"/>
  <c r="AL829" i="4"/>
  <c r="U829" i="4"/>
  <c r="W829" i="4" s="1"/>
  <c r="S829" i="4" a="1"/>
  <c r="S829" i="4" s="1"/>
  <c r="T829" i="4" s="1"/>
  <c r="R829" i="4"/>
  <c r="K829" i="4"/>
  <c r="I829" i="4"/>
  <c r="H829" i="4"/>
  <c r="AO828" i="4"/>
  <c r="AN828" i="4"/>
  <c r="AM828" i="4"/>
  <c r="AL828" i="4"/>
  <c r="W828" i="4"/>
  <c r="V828" i="4"/>
  <c r="X828" i="4" s="1"/>
  <c r="U828" i="4"/>
  <c r="S828" i="4" a="1"/>
  <c r="S828" i="4" s="1"/>
  <c r="T828" i="4" s="1"/>
  <c r="R828" i="4"/>
  <c r="K828" i="4"/>
  <c r="I828" i="4"/>
  <c r="H828" i="4"/>
  <c r="AO827" i="4"/>
  <c r="AN827" i="4"/>
  <c r="AM827" i="4"/>
  <c r="AL827" i="4"/>
  <c r="U827" i="4"/>
  <c r="W827" i="4" s="1"/>
  <c r="S827" i="4" a="1"/>
  <c r="S827" i="4"/>
  <c r="R827" i="4"/>
  <c r="K827" i="4"/>
  <c r="I827" i="4"/>
  <c r="H827" i="4"/>
  <c r="AO826" i="4"/>
  <c r="AN826" i="4"/>
  <c r="AM826" i="4"/>
  <c r="AL826" i="4"/>
  <c r="U826" i="4"/>
  <c r="W826" i="4" s="1"/>
  <c r="S826" i="4" a="1"/>
  <c r="S826" i="4" s="1"/>
  <c r="T826" i="4" s="1"/>
  <c r="R826" i="4"/>
  <c r="K826" i="4"/>
  <c r="I826" i="4"/>
  <c r="H826" i="4"/>
  <c r="AO825" i="4"/>
  <c r="AN825" i="4"/>
  <c r="AM825" i="4"/>
  <c r="AL825" i="4"/>
  <c r="U825" i="4"/>
  <c r="W825" i="4" s="1"/>
  <c r="T825" i="4"/>
  <c r="S825" i="4" a="1"/>
  <c r="S825" i="4" s="1"/>
  <c r="R825" i="4"/>
  <c r="K825" i="4"/>
  <c r="I825" i="4"/>
  <c r="H825" i="4"/>
  <c r="AO824" i="4"/>
  <c r="AN824" i="4"/>
  <c r="AM824" i="4"/>
  <c r="AL824" i="4"/>
  <c r="U824" i="4"/>
  <c r="W824" i="4" s="1"/>
  <c r="S824" i="4" a="1"/>
  <c r="S824" i="4" s="1"/>
  <c r="R824" i="4"/>
  <c r="I824" i="4"/>
  <c r="K824" i="4" s="1"/>
  <c r="H824" i="4"/>
  <c r="AO823" i="4"/>
  <c r="AN823" i="4"/>
  <c r="AM823" i="4"/>
  <c r="AL823" i="4"/>
  <c r="W823" i="4"/>
  <c r="U823" i="4"/>
  <c r="S823" i="4" a="1"/>
  <c r="S823" i="4" s="1"/>
  <c r="R823" i="4"/>
  <c r="K823" i="4"/>
  <c r="I823" i="4"/>
  <c r="H823" i="4"/>
  <c r="AO822" i="4"/>
  <c r="AN822" i="4"/>
  <c r="AM822" i="4"/>
  <c r="AL822" i="4"/>
  <c r="U822" i="4"/>
  <c r="W822" i="4" s="1"/>
  <c r="S822" i="4" a="1"/>
  <c r="S822" i="4" s="1"/>
  <c r="R822" i="4"/>
  <c r="K822" i="4"/>
  <c r="I822" i="4"/>
  <c r="H822" i="4"/>
  <c r="AO821" i="4"/>
  <c r="AN821" i="4"/>
  <c r="AM821" i="4"/>
  <c r="AL821" i="4"/>
  <c r="U821" i="4"/>
  <c r="W821" i="4" s="1"/>
  <c r="S821" i="4" a="1"/>
  <c r="S821" i="4"/>
  <c r="R821" i="4"/>
  <c r="K821" i="4"/>
  <c r="I821" i="4"/>
  <c r="H821" i="4"/>
  <c r="AO820" i="4"/>
  <c r="AN820" i="4"/>
  <c r="AM820" i="4"/>
  <c r="AL820" i="4"/>
  <c r="W820" i="4"/>
  <c r="U820" i="4"/>
  <c r="S820" i="4" a="1"/>
  <c r="S820" i="4"/>
  <c r="R820" i="4"/>
  <c r="I820" i="4"/>
  <c r="K820" i="4" s="1"/>
  <c r="H820" i="4"/>
  <c r="AO819" i="4"/>
  <c r="AN819" i="4"/>
  <c r="AM819" i="4"/>
  <c r="AL819" i="4"/>
  <c r="X819" i="4"/>
  <c r="W819" i="4"/>
  <c r="V819" i="4"/>
  <c r="U819" i="4"/>
  <c r="T819" i="4"/>
  <c r="S819" i="4" a="1"/>
  <c r="S819" i="4"/>
  <c r="R819" i="4"/>
  <c r="K819" i="4"/>
  <c r="I819" i="4"/>
  <c r="H819" i="4"/>
  <c r="AO818" i="4"/>
  <c r="AN818" i="4"/>
  <c r="AM818" i="4"/>
  <c r="AL818" i="4"/>
  <c r="U818" i="4"/>
  <c r="W818" i="4" s="1"/>
  <c r="S818" i="4" a="1"/>
  <c r="S818" i="4"/>
  <c r="R818" i="4"/>
  <c r="K818" i="4"/>
  <c r="I818" i="4"/>
  <c r="H818" i="4"/>
  <c r="AO817" i="4"/>
  <c r="AN817" i="4"/>
  <c r="AM817" i="4"/>
  <c r="AL817" i="4"/>
  <c r="U817" i="4"/>
  <c r="V817" i="4" s="1"/>
  <c r="X817" i="4" s="1"/>
  <c r="T817" i="4"/>
  <c r="S817" i="4" a="1"/>
  <c r="S817" i="4" s="1"/>
  <c r="R817" i="4"/>
  <c r="K817" i="4"/>
  <c r="I817" i="4"/>
  <c r="H817" i="4"/>
  <c r="AO816" i="4"/>
  <c r="AN816" i="4"/>
  <c r="AM816" i="4"/>
  <c r="AL816" i="4"/>
  <c r="U816" i="4"/>
  <c r="W816" i="4" s="1"/>
  <c r="S816" i="4" a="1"/>
  <c r="S816" i="4" s="1"/>
  <c r="R816" i="4"/>
  <c r="I816" i="4"/>
  <c r="K816" i="4" s="1"/>
  <c r="H816" i="4"/>
  <c r="AO815" i="4"/>
  <c r="AN815" i="4"/>
  <c r="AM815" i="4"/>
  <c r="AL815" i="4"/>
  <c r="X815" i="4"/>
  <c r="V815" i="4"/>
  <c r="U815" i="4"/>
  <c r="W815" i="4" s="1"/>
  <c r="T815" i="4"/>
  <c r="S815" i="4" a="1"/>
  <c r="S815" i="4"/>
  <c r="R815" i="4"/>
  <c r="K815" i="4"/>
  <c r="I815" i="4"/>
  <c r="H815" i="4"/>
  <c r="AO814" i="4"/>
  <c r="AN814" i="4"/>
  <c r="AM814" i="4"/>
  <c r="AL814" i="4"/>
  <c r="W814" i="4"/>
  <c r="U814" i="4"/>
  <c r="S814" i="4" a="1"/>
  <c r="S814" i="4"/>
  <c r="R814" i="4"/>
  <c r="I814" i="4"/>
  <c r="K814" i="4" s="1"/>
  <c r="H814" i="4"/>
  <c r="AO813" i="4"/>
  <c r="AN813" i="4"/>
  <c r="AM813" i="4"/>
  <c r="AL813" i="4"/>
  <c r="W813" i="4"/>
  <c r="U813" i="4"/>
  <c r="T813" i="4"/>
  <c r="S813" i="4" a="1"/>
  <c r="S813" i="4"/>
  <c r="V813" i="4" s="1"/>
  <c r="X813" i="4" s="1"/>
  <c r="R813" i="4"/>
  <c r="K813" i="4"/>
  <c r="I813" i="4"/>
  <c r="H813" i="4"/>
  <c r="AO812" i="4"/>
  <c r="AN812" i="4"/>
  <c r="AM812" i="4"/>
  <c r="AL812" i="4"/>
  <c r="W812" i="4"/>
  <c r="U812" i="4"/>
  <c r="S812" i="4" a="1"/>
  <c r="S812" i="4" s="1"/>
  <c r="R812" i="4"/>
  <c r="K812" i="4"/>
  <c r="I812" i="4"/>
  <c r="H812" i="4"/>
  <c r="AO811" i="4"/>
  <c r="AN811" i="4"/>
  <c r="AM811" i="4"/>
  <c r="AL811" i="4"/>
  <c r="U811" i="4"/>
  <c r="W811" i="4" s="1"/>
  <c r="S811" i="4" a="1"/>
  <c r="S811" i="4" s="1"/>
  <c r="R811" i="4"/>
  <c r="K811" i="4"/>
  <c r="I811" i="4"/>
  <c r="H811" i="4"/>
  <c r="AO810" i="4"/>
  <c r="AN810" i="4"/>
  <c r="AM810" i="4"/>
  <c r="AL810" i="4"/>
  <c r="X810" i="4"/>
  <c r="V810" i="4"/>
  <c r="U810" i="4"/>
  <c r="W810" i="4" s="1"/>
  <c r="S810" i="4" a="1"/>
  <c r="S810" i="4"/>
  <c r="T810" i="4" s="1"/>
  <c r="R810" i="4"/>
  <c r="I810" i="4"/>
  <c r="K810" i="4" s="1"/>
  <c r="H810" i="4"/>
  <c r="AO809" i="4"/>
  <c r="AN809" i="4"/>
  <c r="AM809" i="4"/>
  <c r="AL809" i="4"/>
  <c r="W809" i="4"/>
  <c r="U809" i="4"/>
  <c r="S809" i="4" a="1"/>
  <c r="S809" i="4" s="1"/>
  <c r="R809" i="4"/>
  <c r="K809" i="4"/>
  <c r="I809" i="4"/>
  <c r="H809" i="4"/>
  <c r="AO808" i="4"/>
  <c r="AN808" i="4"/>
  <c r="AM808" i="4"/>
  <c r="AL808" i="4"/>
  <c r="X808" i="4"/>
  <c r="W808" i="4"/>
  <c r="V808" i="4"/>
  <c r="U808" i="4"/>
  <c r="S808" i="4" a="1"/>
  <c r="S808" i="4" s="1"/>
  <c r="T808" i="4" s="1"/>
  <c r="R808" i="4"/>
  <c r="K808" i="4"/>
  <c r="I808" i="4"/>
  <c r="H808" i="4"/>
  <c r="AO807" i="4"/>
  <c r="AN807" i="4"/>
  <c r="AM807" i="4"/>
  <c r="AL807" i="4"/>
  <c r="U807" i="4"/>
  <c r="W807" i="4" s="1"/>
  <c r="S807" i="4" a="1"/>
  <c r="S807" i="4" s="1"/>
  <c r="V807" i="4" s="1"/>
  <c r="X807" i="4" s="1"/>
  <c r="R807" i="4"/>
  <c r="K807" i="4"/>
  <c r="I807" i="4"/>
  <c r="H807" i="4"/>
  <c r="AO806" i="4"/>
  <c r="AN806" i="4"/>
  <c r="AM806" i="4"/>
  <c r="AL806" i="4"/>
  <c r="U806" i="4"/>
  <c r="W806" i="4" s="1"/>
  <c r="S806" i="4" a="1"/>
  <c r="S806" i="4"/>
  <c r="R806" i="4"/>
  <c r="I806" i="4"/>
  <c r="K806" i="4" s="1"/>
  <c r="H806" i="4"/>
  <c r="AO805" i="4"/>
  <c r="AN805" i="4"/>
  <c r="AM805" i="4"/>
  <c r="AL805" i="4"/>
  <c r="W805" i="4"/>
  <c r="U805" i="4"/>
  <c r="S805" i="4" a="1"/>
  <c r="S805" i="4"/>
  <c r="R805" i="4"/>
  <c r="K805" i="4"/>
  <c r="I805" i="4"/>
  <c r="H805" i="4"/>
  <c r="AO804" i="4"/>
  <c r="AN804" i="4"/>
  <c r="AM804" i="4"/>
  <c r="AL804" i="4"/>
  <c r="W804" i="4"/>
  <c r="U804" i="4"/>
  <c r="S804" i="4" a="1"/>
  <c r="S804" i="4"/>
  <c r="R804" i="4"/>
  <c r="I804" i="4"/>
  <c r="K804" i="4" s="1"/>
  <c r="H804" i="4"/>
  <c r="AO803" i="4"/>
  <c r="AN803" i="4"/>
  <c r="AM803" i="4"/>
  <c r="AL803" i="4"/>
  <c r="W803" i="4"/>
  <c r="U803" i="4"/>
  <c r="S803" i="4" a="1"/>
  <c r="S803" i="4"/>
  <c r="R803" i="4"/>
  <c r="K803" i="4"/>
  <c r="I803" i="4"/>
  <c r="H803" i="4"/>
  <c r="AO802" i="4"/>
  <c r="AN802" i="4"/>
  <c r="AM802" i="4"/>
  <c r="AL802" i="4"/>
  <c r="W802" i="4"/>
  <c r="U802" i="4"/>
  <c r="V802" i="4" s="1"/>
  <c r="X802" i="4" s="1"/>
  <c r="S802" i="4" a="1"/>
  <c r="S802" i="4" s="1"/>
  <c r="T802" i="4" s="1"/>
  <c r="R802" i="4"/>
  <c r="K802" i="4"/>
  <c r="I802" i="4"/>
  <c r="H802" i="4"/>
  <c r="AO801" i="4"/>
  <c r="AN801" i="4"/>
  <c r="AM801" i="4"/>
  <c r="AL801" i="4"/>
  <c r="U801" i="4"/>
  <c r="W801" i="4" s="1"/>
  <c r="S801" i="4" a="1"/>
  <c r="S801" i="4"/>
  <c r="R801" i="4"/>
  <c r="K801" i="4"/>
  <c r="I801" i="4"/>
  <c r="H801" i="4"/>
  <c r="AO800" i="4"/>
  <c r="AN800" i="4"/>
  <c r="AM800" i="4"/>
  <c r="AL800" i="4"/>
  <c r="U800" i="4"/>
  <c r="W800" i="4" s="1"/>
  <c r="T800" i="4"/>
  <c r="S800" i="4" a="1"/>
  <c r="S800" i="4" s="1"/>
  <c r="V800" i="4" s="1"/>
  <c r="X800" i="4" s="1"/>
  <c r="R800" i="4"/>
  <c r="K800" i="4"/>
  <c r="I800" i="4"/>
  <c r="H800" i="4"/>
  <c r="AO799" i="4"/>
  <c r="AN799" i="4"/>
  <c r="AM799" i="4"/>
  <c r="AL799" i="4"/>
  <c r="U799" i="4"/>
  <c r="W799" i="4" s="1"/>
  <c r="S799" i="4" a="1"/>
  <c r="S799" i="4" s="1"/>
  <c r="R799" i="4"/>
  <c r="I799" i="4"/>
  <c r="K799" i="4" s="1"/>
  <c r="H799" i="4"/>
  <c r="AO798" i="4"/>
  <c r="AN798" i="4"/>
  <c r="AM798" i="4"/>
  <c r="AL798" i="4"/>
  <c r="W798" i="4"/>
  <c r="U798" i="4"/>
  <c r="S798" i="4" a="1"/>
  <c r="S798" i="4"/>
  <c r="R798" i="4"/>
  <c r="K798" i="4"/>
  <c r="I798" i="4"/>
  <c r="H798" i="4"/>
  <c r="AO797" i="4"/>
  <c r="AN797" i="4"/>
  <c r="AM797" i="4"/>
  <c r="AL797" i="4"/>
  <c r="W797" i="4"/>
  <c r="U797" i="4"/>
  <c r="S797" i="4" a="1"/>
  <c r="S797" i="4"/>
  <c r="R797" i="4"/>
  <c r="K797" i="4"/>
  <c r="I797" i="4"/>
  <c r="H797" i="4"/>
  <c r="AO796" i="4"/>
  <c r="AN796" i="4"/>
  <c r="AM796" i="4"/>
  <c r="AL796" i="4"/>
  <c r="U796" i="4"/>
  <c r="W796" i="4" s="1"/>
  <c r="S796" i="4" a="1"/>
  <c r="S796" i="4" s="1"/>
  <c r="R796" i="4"/>
  <c r="K796" i="4"/>
  <c r="I796" i="4"/>
  <c r="H796" i="4"/>
  <c r="AO795" i="4"/>
  <c r="AN795" i="4"/>
  <c r="AM795" i="4"/>
  <c r="AL795" i="4"/>
  <c r="X795" i="4"/>
  <c r="W795" i="4"/>
  <c r="V795" i="4"/>
  <c r="U795" i="4"/>
  <c r="S795" i="4" a="1"/>
  <c r="S795" i="4"/>
  <c r="T795" i="4" s="1"/>
  <c r="R795" i="4"/>
  <c r="I795" i="4"/>
  <c r="K795" i="4" s="1"/>
  <c r="H795" i="4"/>
  <c r="AO794" i="4"/>
  <c r="AN794" i="4"/>
  <c r="AM794" i="4"/>
  <c r="AL794" i="4"/>
  <c r="W794" i="4"/>
  <c r="U794" i="4"/>
  <c r="T794" i="4"/>
  <c r="S794" i="4" a="1"/>
  <c r="S794" i="4"/>
  <c r="V794" i="4" s="1"/>
  <c r="X794" i="4" s="1"/>
  <c r="R794" i="4"/>
  <c r="K794" i="4"/>
  <c r="I794" i="4"/>
  <c r="H794" i="4"/>
  <c r="AO793" i="4"/>
  <c r="AN793" i="4"/>
  <c r="AM793" i="4"/>
  <c r="AL793" i="4"/>
  <c r="W793" i="4"/>
  <c r="U793" i="4"/>
  <c r="S793" i="4" a="1"/>
  <c r="S793" i="4" s="1"/>
  <c r="R793" i="4"/>
  <c r="K793" i="4"/>
  <c r="I793" i="4"/>
  <c r="H793" i="4"/>
  <c r="AO792" i="4"/>
  <c r="AN792" i="4"/>
  <c r="AM792" i="4"/>
  <c r="AL792" i="4"/>
  <c r="U792" i="4"/>
  <c r="W792" i="4" s="1"/>
  <c r="S792" i="4" a="1"/>
  <c r="S792" i="4" s="1"/>
  <c r="T792" i="4" s="1"/>
  <c r="R792" i="4"/>
  <c r="K792" i="4"/>
  <c r="I792" i="4"/>
  <c r="H792" i="4"/>
  <c r="AO791" i="4"/>
  <c r="AN791" i="4"/>
  <c r="AM791" i="4"/>
  <c r="AL791" i="4"/>
  <c r="X791" i="4"/>
  <c r="V791" i="4"/>
  <c r="U791" i="4"/>
  <c r="W791" i="4" s="1"/>
  <c r="S791" i="4" a="1"/>
  <c r="S791" i="4" s="1"/>
  <c r="T791" i="4" s="1"/>
  <c r="R791" i="4"/>
  <c r="K791" i="4"/>
  <c r="I791" i="4"/>
  <c r="H791" i="4"/>
  <c r="AO790" i="4"/>
  <c r="AN790" i="4"/>
  <c r="AM790" i="4"/>
  <c r="AL790" i="4"/>
  <c r="U790" i="4"/>
  <c r="W790" i="4" s="1"/>
  <c r="S790" i="4" a="1"/>
  <c r="S790" i="4"/>
  <c r="R790" i="4"/>
  <c r="K790" i="4"/>
  <c r="I790" i="4"/>
  <c r="H790" i="4"/>
  <c r="AO789" i="4"/>
  <c r="AN789" i="4"/>
  <c r="AM789" i="4"/>
  <c r="AL789" i="4"/>
  <c r="W789" i="4"/>
  <c r="U789" i="4"/>
  <c r="S789" i="4" a="1"/>
  <c r="S789" i="4" s="1"/>
  <c r="R789" i="4"/>
  <c r="I789" i="4"/>
  <c r="K789" i="4" s="1"/>
  <c r="H789" i="4"/>
  <c r="AO788" i="4"/>
  <c r="AN788" i="4"/>
  <c r="AM788" i="4"/>
  <c r="AL788" i="4"/>
  <c r="W788" i="4"/>
  <c r="U788" i="4"/>
  <c r="S788" i="4" a="1"/>
  <c r="S788" i="4" s="1"/>
  <c r="R788" i="4"/>
  <c r="K788" i="4"/>
  <c r="I788" i="4"/>
  <c r="H788" i="4"/>
  <c r="AO787" i="4"/>
  <c r="AN787" i="4"/>
  <c r="AM787" i="4"/>
  <c r="AL787" i="4"/>
  <c r="W787" i="4"/>
  <c r="U787" i="4"/>
  <c r="S787" i="4" a="1"/>
  <c r="S787" i="4" s="1"/>
  <c r="R787" i="4"/>
  <c r="K787" i="4"/>
  <c r="I787" i="4"/>
  <c r="H787" i="4"/>
  <c r="AO786" i="4"/>
  <c r="AN786" i="4"/>
  <c r="AM786" i="4"/>
  <c r="AL786" i="4"/>
  <c r="W786" i="4"/>
  <c r="U786" i="4"/>
  <c r="S786" i="4" a="1"/>
  <c r="S786" i="4" s="1"/>
  <c r="T786" i="4" s="1"/>
  <c r="R786" i="4"/>
  <c r="K786" i="4"/>
  <c r="I786" i="4"/>
  <c r="H786" i="4"/>
  <c r="AO785" i="4"/>
  <c r="AN785" i="4"/>
  <c r="AM785" i="4"/>
  <c r="AL785" i="4"/>
  <c r="U785" i="4"/>
  <c r="W785" i="4" s="1"/>
  <c r="S785" i="4" a="1"/>
  <c r="S785" i="4"/>
  <c r="R785" i="4"/>
  <c r="K785" i="4"/>
  <c r="I785" i="4"/>
  <c r="H785" i="4"/>
  <c r="AO784" i="4"/>
  <c r="AN784" i="4"/>
  <c r="AM784" i="4"/>
  <c r="AL784" i="4"/>
  <c r="W784" i="4"/>
  <c r="V784" i="4"/>
  <c r="X784" i="4" s="1"/>
  <c r="U784" i="4"/>
  <c r="S784" i="4" a="1"/>
  <c r="S784" i="4"/>
  <c r="T784" i="4" s="1"/>
  <c r="R784" i="4"/>
  <c r="K784" i="4"/>
  <c r="I784" i="4"/>
  <c r="H784" i="4"/>
  <c r="AO783" i="4"/>
  <c r="AN783" i="4"/>
  <c r="AM783" i="4"/>
  <c r="AL783" i="4"/>
  <c r="W783" i="4"/>
  <c r="U783" i="4"/>
  <c r="S783" i="4" a="1"/>
  <c r="S783" i="4" s="1"/>
  <c r="R783" i="4"/>
  <c r="I783" i="4"/>
  <c r="K783" i="4" s="1"/>
  <c r="H783" i="4"/>
  <c r="AO782" i="4"/>
  <c r="AN782" i="4"/>
  <c r="AM782" i="4"/>
  <c r="AL782" i="4"/>
  <c r="U782" i="4"/>
  <c r="S782" i="4" a="1"/>
  <c r="S782" i="4" s="1"/>
  <c r="T782" i="4" s="1"/>
  <c r="R782" i="4"/>
  <c r="K782" i="4"/>
  <c r="I782" i="4"/>
  <c r="H782" i="4"/>
  <c r="AO781" i="4"/>
  <c r="AN781" i="4"/>
  <c r="AM781" i="4"/>
  <c r="AL781" i="4"/>
  <c r="U781" i="4"/>
  <c r="W781" i="4" s="1"/>
  <c r="S781" i="4" a="1"/>
  <c r="S781" i="4"/>
  <c r="T781" i="4" s="1"/>
  <c r="R781" i="4"/>
  <c r="K781" i="4"/>
  <c r="I781" i="4"/>
  <c r="H781" i="4"/>
  <c r="AO780" i="4"/>
  <c r="AN780" i="4"/>
  <c r="AM780" i="4"/>
  <c r="AL780" i="4"/>
  <c r="W780" i="4"/>
  <c r="U780" i="4"/>
  <c r="S780" i="4" a="1"/>
  <c r="S780" i="4" s="1"/>
  <c r="R780" i="4"/>
  <c r="K780" i="4"/>
  <c r="I780" i="4"/>
  <c r="H780" i="4"/>
  <c r="AO779" i="4"/>
  <c r="AN779" i="4"/>
  <c r="AM779" i="4"/>
  <c r="AL779" i="4"/>
  <c r="U779" i="4"/>
  <c r="W779" i="4" s="1"/>
  <c r="S779" i="4" a="1"/>
  <c r="S779" i="4" s="1"/>
  <c r="R779" i="4"/>
  <c r="I779" i="4"/>
  <c r="K779" i="4" s="1"/>
  <c r="H779" i="4"/>
  <c r="AO778" i="4"/>
  <c r="AN778" i="4"/>
  <c r="AM778" i="4"/>
  <c r="AL778" i="4"/>
  <c r="W778" i="4"/>
  <c r="U778" i="4"/>
  <c r="S778" i="4" a="1"/>
  <c r="S778" i="4" s="1"/>
  <c r="V778" i="4" s="1"/>
  <c r="X778" i="4" s="1"/>
  <c r="R778" i="4"/>
  <c r="K778" i="4"/>
  <c r="I778" i="4"/>
  <c r="H778" i="4"/>
  <c r="AO777" i="4"/>
  <c r="AN777" i="4"/>
  <c r="AM777" i="4"/>
  <c r="AL777" i="4"/>
  <c r="W777" i="4"/>
  <c r="U777" i="4"/>
  <c r="S777" i="4" a="1"/>
  <c r="S777" i="4" s="1"/>
  <c r="R777" i="4"/>
  <c r="K777" i="4"/>
  <c r="I777" i="4"/>
  <c r="H777" i="4"/>
  <c r="AO776" i="4"/>
  <c r="AN776" i="4"/>
  <c r="AM776" i="4"/>
  <c r="AL776" i="4"/>
  <c r="W776" i="4"/>
  <c r="U776" i="4"/>
  <c r="S776" i="4" a="1"/>
  <c r="S776" i="4" s="1"/>
  <c r="R776" i="4"/>
  <c r="K776" i="4"/>
  <c r="I776" i="4"/>
  <c r="H776" i="4"/>
  <c r="AO775" i="4"/>
  <c r="AN775" i="4"/>
  <c r="AM775" i="4"/>
  <c r="AL775" i="4"/>
  <c r="W775" i="4"/>
  <c r="V775" i="4"/>
  <c r="X775" i="4" s="1"/>
  <c r="U775" i="4"/>
  <c r="S775" i="4" a="1"/>
  <c r="S775" i="4"/>
  <c r="T775" i="4" s="1"/>
  <c r="R775" i="4"/>
  <c r="I775" i="4"/>
  <c r="K775" i="4" s="1"/>
  <c r="H775" i="4"/>
  <c r="AO774" i="4"/>
  <c r="AN774" i="4"/>
  <c r="AM774" i="4"/>
  <c r="AL774" i="4"/>
  <c r="W774" i="4"/>
  <c r="V774" i="4"/>
  <c r="X774" i="4" s="1"/>
  <c r="U774" i="4"/>
  <c r="S774" i="4" a="1"/>
  <c r="S774" i="4"/>
  <c r="T774" i="4" s="1"/>
  <c r="R774" i="4"/>
  <c r="K774" i="4"/>
  <c r="I774" i="4"/>
  <c r="H774" i="4"/>
  <c r="AO773" i="4"/>
  <c r="AN773" i="4"/>
  <c r="AM773" i="4"/>
  <c r="AL773" i="4"/>
  <c r="W773" i="4"/>
  <c r="U773" i="4"/>
  <c r="S773" i="4" a="1"/>
  <c r="S773" i="4" s="1"/>
  <c r="R773" i="4"/>
  <c r="K773" i="4"/>
  <c r="I773" i="4"/>
  <c r="H773" i="4"/>
  <c r="AO772" i="4"/>
  <c r="AN772" i="4"/>
  <c r="AM772" i="4"/>
  <c r="AL772" i="4"/>
  <c r="U772" i="4"/>
  <c r="S772" i="4" a="1"/>
  <c r="S772" i="4" s="1"/>
  <c r="T772" i="4" s="1"/>
  <c r="R772" i="4"/>
  <c r="K772" i="4"/>
  <c r="I772" i="4"/>
  <c r="H772" i="4"/>
  <c r="AO771" i="4"/>
  <c r="AN771" i="4"/>
  <c r="AM771" i="4"/>
  <c r="AL771" i="4"/>
  <c r="U771" i="4"/>
  <c r="W771" i="4" s="1"/>
  <c r="S771" i="4" a="1"/>
  <c r="S771" i="4" s="1"/>
  <c r="R771" i="4"/>
  <c r="I771" i="4"/>
  <c r="K771" i="4" s="1"/>
  <c r="H771" i="4"/>
  <c r="AO770" i="4"/>
  <c r="AN770" i="4"/>
  <c r="AM770" i="4"/>
  <c r="AL770" i="4"/>
  <c r="U770" i="4"/>
  <c r="W770" i="4" s="1"/>
  <c r="T770" i="4"/>
  <c r="S770" i="4" a="1"/>
  <c r="S770" i="4"/>
  <c r="R770" i="4"/>
  <c r="K770" i="4"/>
  <c r="I770" i="4"/>
  <c r="H770" i="4"/>
  <c r="AO769" i="4"/>
  <c r="AN769" i="4"/>
  <c r="AM769" i="4"/>
  <c r="AL769" i="4"/>
  <c r="U769" i="4"/>
  <c r="W769" i="4" s="1"/>
  <c r="S769" i="4" a="1"/>
  <c r="S769" i="4" s="1"/>
  <c r="R769" i="4"/>
  <c r="I769" i="4"/>
  <c r="K769" i="4" s="1"/>
  <c r="H769" i="4"/>
  <c r="AO768" i="4"/>
  <c r="AN768" i="4"/>
  <c r="AM768" i="4"/>
  <c r="AL768" i="4"/>
  <c r="W768" i="4"/>
  <c r="U768" i="4"/>
  <c r="S768" i="4" a="1"/>
  <c r="S768" i="4" s="1"/>
  <c r="R768" i="4"/>
  <c r="K768" i="4"/>
  <c r="I768" i="4"/>
  <c r="H768" i="4"/>
  <c r="AO767" i="4"/>
  <c r="AN767" i="4"/>
  <c r="AM767" i="4"/>
  <c r="AL767" i="4"/>
  <c r="W767" i="4"/>
  <c r="U767" i="4"/>
  <c r="S767" i="4" a="1"/>
  <c r="S767" i="4"/>
  <c r="R767" i="4"/>
  <c r="K767" i="4"/>
  <c r="I767" i="4"/>
  <c r="H767" i="4"/>
  <c r="AO766" i="4"/>
  <c r="AN766" i="4"/>
  <c r="AM766" i="4"/>
  <c r="AL766" i="4"/>
  <c r="W766" i="4"/>
  <c r="U766" i="4"/>
  <c r="S766" i="4" a="1"/>
  <c r="S766" i="4" s="1"/>
  <c r="R766" i="4"/>
  <c r="K766" i="4"/>
  <c r="I766" i="4"/>
  <c r="H766" i="4"/>
  <c r="AO765" i="4"/>
  <c r="AN765" i="4"/>
  <c r="AM765" i="4"/>
  <c r="AL765" i="4"/>
  <c r="W765" i="4"/>
  <c r="U765" i="4"/>
  <c r="S765" i="4" a="1"/>
  <c r="S765" i="4"/>
  <c r="R765" i="4"/>
  <c r="K765" i="4"/>
  <c r="I765" i="4"/>
  <c r="H765" i="4"/>
  <c r="AO764" i="4"/>
  <c r="AN764" i="4"/>
  <c r="AM764" i="4"/>
  <c r="AL764" i="4"/>
  <c r="W764" i="4"/>
  <c r="U764" i="4"/>
  <c r="S764" i="4" a="1"/>
  <c r="S764" i="4"/>
  <c r="R764" i="4"/>
  <c r="K764" i="4"/>
  <c r="I764" i="4"/>
  <c r="H764" i="4"/>
  <c r="AO763" i="4"/>
  <c r="AN763" i="4"/>
  <c r="AM763" i="4"/>
  <c r="AL763" i="4"/>
  <c r="W763" i="4"/>
  <c r="V763" i="4"/>
  <c r="X763" i="4" s="1"/>
  <c r="U763" i="4"/>
  <c r="S763" i="4" a="1"/>
  <c r="S763" i="4" s="1"/>
  <c r="T763" i="4" s="1"/>
  <c r="R763" i="4"/>
  <c r="K763" i="4"/>
  <c r="I763" i="4"/>
  <c r="H763" i="4"/>
  <c r="AO762" i="4"/>
  <c r="AN762" i="4"/>
  <c r="AM762" i="4"/>
  <c r="AL762" i="4"/>
  <c r="U762" i="4"/>
  <c r="T762" i="4"/>
  <c r="S762" i="4" a="1"/>
  <c r="S762" i="4" s="1"/>
  <c r="R762" i="4"/>
  <c r="K762" i="4"/>
  <c r="I762" i="4"/>
  <c r="H762" i="4"/>
  <c r="AO761" i="4"/>
  <c r="AN761" i="4"/>
  <c r="AM761" i="4"/>
  <c r="AL761" i="4"/>
  <c r="V761" i="4"/>
  <c r="X761" i="4" s="1"/>
  <c r="U761" i="4"/>
  <c r="W761" i="4" s="1"/>
  <c r="S761" i="4" a="1"/>
  <c r="S761" i="4"/>
  <c r="T761" i="4" s="1"/>
  <c r="R761" i="4"/>
  <c r="K761" i="4"/>
  <c r="I761" i="4"/>
  <c r="H761" i="4"/>
  <c r="AO760" i="4"/>
  <c r="AN760" i="4"/>
  <c r="AM760" i="4"/>
  <c r="AL760" i="4"/>
  <c r="W760" i="4"/>
  <c r="U760" i="4"/>
  <c r="S760" i="4" a="1"/>
  <c r="S760" i="4" s="1"/>
  <c r="V760" i="4" s="1"/>
  <c r="X760" i="4" s="1"/>
  <c r="R760" i="4"/>
  <c r="K760" i="4"/>
  <c r="I760" i="4"/>
  <c r="H760" i="4"/>
  <c r="AO759" i="4"/>
  <c r="AN759" i="4"/>
  <c r="AM759" i="4"/>
  <c r="AL759" i="4"/>
  <c r="U759" i="4"/>
  <c r="W759" i="4" s="1"/>
  <c r="S759" i="4" a="1"/>
  <c r="S759" i="4" s="1"/>
  <c r="R759" i="4"/>
  <c r="I759" i="4"/>
  <c r="K759" i="4" s="1"/>
  <c r="H759" i="4"/>
  <c r="AO758" i="4"/>
  <c r="AN758" i="4"/>
  <c r="AM758" i="4"/>
  <c r="AL758" i="4"/>
  <c r="X758" i="4"/>
  <c r="W758" i="4"/>
  <c r="V758" i="4"/>
  <c r="U758" i="4"/>
  <c r="S758" i="4" a="1"/>
  <c r="S758" i="4" s="1"/>
  <c r="T758" i="4" s="1"/>
  <c r="R758" i="4"/>
  <c r="K758" i="4"/>
  <c r="I758" i="4"/>
  <c r="H758" i="4"/>
  <c r="AO757" i="4"/>
  <c r="AN757" i="4"/>
  <c r="AM757" i="4"/>
  <c r="AL757" i="4"/>
  <c r="W757" i="4"/>
  <c r="U757" i="4"/>
  <c r="S757" i="4" a="1"/>
  <c r="S757" i="4" s="1"/>
  <c r="R757" i="4"/>
  <c r="K757" i="4"/>
  <c r="I757" i="4"/>
  <c r="H757" i="4"/>
  <c r="AO756" i="4"/>
  <c r="AN756" i="4"/>
  <c r="AM756" i="4"/>
  <c r="AL756" i="4"/>
  <c r="U756" i="4"/>
  <c r="W756" i="4" s="1"/>
  <c r="S756" i="4" a="1"/>
  <c r="S756" i="4" s="1"/>
  <c r="T756" i="4" s="1"/>
  <c r="R756" i="4"/>
  <c r="K756" i="4"/>
  <c r="I756" i="4"/>
  <c r="H756" i="4"/>
  <c r="AO755" i="4"/>
  <c r="AN755" i="4"/>
  <c r="AM755" i="4"/>
  <c r="AL755" i="4"/>
  <c r="X755" i="4"/>
  <c r="W755" i="4"/>
  <c r="V755" i="4"/>
  <c r="U755" i="4"/>
  <c r="S755" i="4" a="1"/>
  <c r="S755" i="4"/>
  <c r="T755" i="4" s="1"/>
  <c r="R755" i="4"/>
  <c r="I755" i="4"/>
  <c r="K755" i="4" s="1"/>
  <c r="H755" i="4"/>
  <c r="AO754" i="4"/>
  <c r="AN754" i="4"/>
  <c r="AM754" i="4"/>
  <c r="AL754" i="4"/>
  <c r="U754" i="4"/>
  <c r="W754" i="4" s="1"/>
  <c r="S754" i="4" a="1"/>
  <c r="S754" i="4"/>
  <c r="R754" i="4"/>
  <c r="K754" i="4"/>
  <c r="I754" i="4"/>
  <c r="H754" i="4"/>
  <c r="AO753" i="4"/>
  <c r="AN753" i="4"/>
  <c r="AM753" i="4"/>
  <c r="AL753" i="4"/>
  <c r="W753" i="4"/>
  <c r="U753" i="4"/>
  <c r="V753" i="4" s="1"/>
  <c r="X753" i="4" s="1"/>
  <c r="S753" i="4" a="1"/>
  <c r="S753" i="4" s="1"/>
  <c r="T753" i="4" s="1"/>
  <c r="R753" i="4"/>
  <c r="K753" i="4"/>
  <c r="I753" i="4"/>
  <c r="H753" i="4"/>
  <c r="AO752" i="4"/>
  <c r="AN752" i="4"/>
  <c r="AM752" i="4"/>
  <c r="AL752" i="4"/>
  <c r="U752" i="4"/>
  <c r="W752" i="4" s="1"/>
  <c r="S752" i="4" a="1"/>
  <c r="S752" i="4" s="1"/>
  <c r="T752" i="4" s="1"/>
  <c r="R752" i="4"/>
  <c r="K752" i="4"/>
  <c r="I752" i="4"/>
  <c r="H752" i="4"/>
  <c r="AO751" i="4"/>
  <c r="AN751" i="4"/>
  <c r="AM751" i="4"/>
  <c r="AL751" i="4"/>
  <c r="V751" i="4"/>
  <c r="X751" i="4" s="1"/>
  <c r="U751" i="4"/>
  <c r="W751" i="4" s="1"/>
  <c r="S751" i="4" a="1"/>
  <c r="S751" i="4" s="1"/>
  <c r="T751" i="4" s="1"/>
  <c r="R751" i="4"/>
  <c r="I751" i="4"/>
  <c r="K751" i="4" s="1"/>
  <c r="H751" i="4"/>
  <c r="AO750" i="4"/>
  <c r="AN750" i="4"/>
  <c r="AM750" i="4"/>
  <c r="AL750" i="4"/>
  <c r="U750" i="4"/>
  <c r="W750" i="4" s="1"/>
  <c r="S750" i="4" a="1"/>
  <c r="S750" i="4"/>
  <c r="R750" i="4"/>
  <c r="K750" i="4"/>
  <c r="I750" i="4"/>
  <c r="H750" i="4"/>
  <c r="AO749" i="4"/>
  <c r="AN749" i="4"/>
  <c r="AM749" i="4"/>
  <c r="AL749" i="4"/>
  <c r="U749" i="4"/>
  <c r="W749" i="4" s="1"/>
  <c r="S749" i="4" a="1"/>
  <c r="S749" i="4" s="1"/>
  <c r="R749" i="4"/>
  <c r="I749" i="4"/>
  <c r="K749" i="4" s="1"/>
  <c r="H749" i="4"/>
  <c r="AO748" i="4"/>
  <c r="AN748" i="4"/>
  <c r="AM748" i="4"/>
  <c r="AL748" i="4"/>
  <c r="W748" i="4"/>
  <c r="U748" i="4"/>
  <c r="S748" i="4" a="1"/>
  <c r="S748" i="4" s="1"/>
  <c r="R748" i="4"/>
  <c r="K748" i="4"/>
  <c r="I748" i="4"/>
  <c r="H748" i="4"/>
  <c r="AO747" i="4"/>
  <c r="AN747" i="4"/>
  <c r="AM747" i="4"/>
  <c r="AL747" i="4"/>
  <c r="W747" i="4"/>
  <c r="U747" i="4"/>
  <c r="S747" i="4" a="1"/>
  <c r="S747" i="4"/>
  <c r="R747" i="4"/>
  <c r="K747" i="4"/>
  <c r="I747" i="4"/>
  <c r="H747" i="4"/>
  <c r="AO746" i="4"/>
  <c r="AN746" i="4"/>
  <c r="AM746" i="4"/>
  <c r="AL746" i="4"/>
  <c r="W746" i="4"/>
  <c r="V746" i="4"/>
  <c r="X746" i="4" s="1"/>
  <c r="U746" i="4"/>
  <c r="S746" i="4" a="1"/>
  <c r="S746" i="4" s="1"/>
  <c r="T746" i="4" s="1"/>
  <c r="R746" i="4"/>
  <c r="K746" i="4"/>
  <c r="I746" i="4"/>
  <c r="H746" i="4"/>
  <c r="AO745" i="4"/>
  <c r="AN745" i="4"/>
  <c r="AM745" i="4"/>
  <c r="AL745" i="4"/>
  <c r="U745" i="4"/>
  <c r="W745" i="4" s="1"/>
  <c r="S745" i="4" a="1"/>
  <c r="S745" i="4"/>
  <c r="T745" i="4" s="1"/>
  <c r="R745" i="4"/>
  <c r="K745" i="4"/>
  <c r="I745" i="4"/>
  <c r="H745" i="4"/>
  <c r="AO744" i="4"/>
  <c r="AN744" i="4"/>
  <c r="AM744" i="4"/>
  <c r="AL744" i="4"/>
  <c r="W744" i="4"/>
  <c r="V744" i="4"/>
  <c r="X744" i="4" s="1"/>
  <c r="U744" i="4"/>
  <c r="S744" i="4" a="1"/>
  <c r="S744" i="4"/>
  <c r="T744" i="4" s="1"/>
  <c r="R744" i="4"/>
  <c r="K744" i="4"/>
  <c r="I744" i="4"/>
  <c r="H744" i="4"/>
  <c r="AO743" i="4"/>
  <c r="AN743" i="4"/>
  <c r="AM743" i="4"/>
  <c r="AL743" i="4"/>
  <c r="W743" i="4"/>
  <c r="U743" i="4"/>
  <c r="S743" i="4" a="1"/>
  <c r="S743" i="4"/>
  <c r="T743" i="4" s="1"/>
  <c r="R743" i="4"/>
  <c r="K743" i="4"/>
  <c r="I743" i="4"/>
  <c r="H743" i="4"/>
  <c r="AO742" i="4"/>
  <c r="AN742" i="4"/>
  <c r="AM742" i="4"/>
  <c r="AL742" i="4"/>
  <c r="V742" i="4"/>
  <c r="X742" i="4" s="1"/>
  <c r="U742" i="4"/>
  <c r="W742" i="4" s="1"/>
  <c r="S742" i="4" a="1"/>
  <c r="S742" i="4"/>
  <c r="T742" i="4" s="1"/>
  <c r="R742" i="4"/>
  <c r="I742" i="4"/>
  <c r="K742" i="4" s="1"/>
  <c r="H742" i="4"/>
  <c r="AO741" i="4"/>
  <c r="AN741" i="4"/>
  <c r="AM741" i="4"/>
  <c r="AL741" i="4"/>
  <c r="W741" i="4"/>
  <c r="U741" i="4"/>
  <c r="S741" i="4" a="1"/>
  <c r="S741" i="4"/>
  <c r="V741" i="4" s="1"/>
  <c r="X741" i="4" s="1"/>
  <c r="R741" i="4"/>
  <c r="K741" i="4"/>
  <c r="I741" i="4"/>
  <c r="H741" i="4"/>
  <c r="AO740" i="4"/>
  <c r="AN740" i="4"/>
  <c r="AM740" i="4"/>
  <c r="AL740" i="4"/>
  <c r="W740" i="4"/>
  <c r="U740" i="4"/>
  <c r="S740" i="4" a="1"/>
  <c r="S740" i="4"/>
  <c r="R740" i="4"/>
  <c r="I740" i="4"/>
  <c r="K740" i="4" s="1"/>
  <c r="H740" i="4"/>
  <c r="AO739" i="4"/>
  <c r="AN739" i="4"/>
  <c r="AM739" i="4"/>
  <c r="AL739" i="4"/>
  <c r="V739" i="4"/>
  <c r="X739" i="4" s="1"/>
  <c r="U739" i="4"/>
  <c r="W739" i="4" s="1"/>
  <c r="T739" i="4"/>
  <c r="S739" i="4" a="1"/>
  <c r="S739" i="4"/>
  <c r="R739" i="4"/>
  <c r="K739" i="4"/>
  <c r="I739" i="4"/>
  <c r="H739" i="4"/>
  <c r="AO738" i="4"/>
  <c r="AN738" i="4"/>
  <c r="AM738" i="4"/>
  <c r="AL738" i="4"/>
  <c r="U738" i="4"/>
  <c r="W738" i="4" s="1"/>
  <c r="S738" i="4" a="1"/>
  <c r="S738" i="4"/>
  <c r="R738" i="4"/>
  <c r="I738" i="4"/>
  <c r="K738" i="4" s="1"/>
  <c r="H738" i="4"/>
  <c r="AO737" i="4"/>
  <c r="AN737" i="4"/>
  <c r="AM737" i="4"/>
  <c r="AL737" i="4"/>
  <c r="W737" i="4"/>
  <c r="V737" i="4"/>
  <c r="X737" i="4" s="1"/>
  <c r="U737" i="4"/>
  <c r="S737" i="4" a="1"/>
  <c r="S737" i="4"/>
  <c r="T737" i="4" s="1"/>
  <c r="R737" i="4"/>
  <c r="K737" i="4"/>
  <c r="I737" i="4"/>
  <c r="H737" i="4"/>
  <c r="AO736" i="4"/>
  <c r="AN736" i="4"/>
  <c r="AM736" i="4"/>
  <c r="AL736" i="4"/>
  <c r="W736" i="4"/>
  <c r="V736" i="4"/>
  <c r="X736" i="4" s="1"/>
  <c r="U736" i="4"/>
  <c r="S736" i="4" a="1"/>
  <c r="S736" i="4"/>
  <c r="T736" i="4" s="1"/>
  <c r="R736" i="4"/>
  <c r="I736" i="4"/>
  <c r="K736" i="4" s="1"/>
  <c r="H736" i="4"/>
  <c r="AO735" i="4"/>
  <c r="AN735" i="4"/>
  <c r="AM735" i="4"/>
  <c r="AL735" i="4"/>
  <c r="U735" i="4"/>
  <c r="W735" i="4" s="1"/>
  <c r="T735" i="4"/>
  <c r="S735" i="4" a="1"/>
  <c r="S735" i="4"/>
  <c r="V735" i="4" s="1"/>
  <c r="X735" i="4" s="1"/>
  <c r="R735" i="4"/>
  <c r="K735" i="4"/>
  <c r="I735" i="4"/>
  <c r="H735" i="4"/>
  <c r="AO734" i="4"/>
  <c r="AN734" i="4"/>
  <c r="AM734" i="4"/>
  <c r="AL734" i="4"/>
  <c r="W734" i="4"/>
  <c r="U734" i="4"/>
  <c r="S734" i="4" a="1"/>
  <c r="S734" i="4"/>
  <c r="T734" i="4" s="1"/>
  <c r="R734" i="4"/>
  <c r="K734" i="4"/>
  <c r="I734" i="4"/>
  <c r="H734" i="4"/>
  <c r="AO733" i="4"/>
  <c r="AN733" i="4"/>
  <c r="AM733" i="4"/>
  <c r="AL733" i="4"/>
  <c r="W733" i="4"/>
  <c r="U733" i="4"/>
  <c r="S733" i="4" a="1"/>
  <c r="S733" i="4"/>
  <c r="V733" i="4" s="1"/>
  <c r="X733" i="4" s="1"/>
  <c r="R733" i="4"/>
  <c r="K733" i="4"/>
  <c r="I733" i="4"/>
  <c r="H733" i="4"/>
  <c r="AO732" i="4"/>
  <c r="AN732" i="4"/>
  <c r="AM732" i="4"/>
  <c r="AL732" i="4"/>
  <c r="V732" i="4"/>
  <c r="X732" i="4" s="1"/>
  <c r="U732" i="4"/>
  <c r="W732" i="4" s="1"/>
  <c r="S732" i="4" a="1"/>
  <c r="S732" i="4"/>
  <c r="T732" i="4" s="1"/>
  <c r="R732" i="4"/>
  <c r="K732" i="4"/>
  <c r="I732" i="4"/>
  <c r="H732" i="4"/>
  <c r="AO731" i="4"/>
  <c r="AN731" i="4"/>
  <c r="AM731" i="4"/>
  <c r="AL731" i="4"/>
  <c r="W731" i="4"/>
  <c r="V731" i="4"/>
  <c r="X731" i="4" s="1"/>
  <c r="U731" i="4"/>
  <c r="T731" i="4"/>
  <c r="S731" i="4" a="1"/>
  <c r="S731" i="4"/>
  <c r="R731" i="4"/>
  <c r="K731" i="4"/>
  <c r="I731" i="4"/>
  <c r="H731" i="4"/>
  <c r="AO730" i="4"/>
  <c r="AN730" i="4"/>
  <c r="AM730" i="4"/>
  <c r="AL730" i="4"/>
  <c r="U730" i="4"/>
  <c r="W730" i="4" s="1"/>
  <c r="S730" i="4" a="1"/>
  <c r="S730" i="4"/>
  <c r="R730" i="4"/>
  <c r="K730" i="4"/>
  <c r="I730" i="4"/>
  <c r="H730" i="4"/>
  <c r="AO729" i="4"/>
  <c r="AN729" i="4"/>
  <c r="AM729" i="4"/>
  <c r="AL729" i="4"/>
  <c r="U729" i="4"/>
  <c r="W729" i="4" s="1"/>
  <c r="T729" i="4"/>
  <c r="S729" i="4" a="1"/>
  <c r="S729" i="4"/>
  <c r="R729" i="4"/>
  <c r="K729" i="4"/>
  <c r="I729" i="4"/>
  <c r="H729" i="4"/>
  <c r="AO728" i="4"/>
  <c r="AN728" i="4"/>
  <c r="AM728" i="4"/>
  <c r="AL728" i="4"/>
  <c r="U728" i="4"/>
  <c r="S728" i="4" a="1"/>
  <c r="S728" i="4"/>
  <c r="T728" i="4" s="1"/>
  <c r="R728" i="4"/>
  <c r="I728" i="4"/>
  <c r="K728" i="4" s="1"/>
  <c r="H728" i="4"/>
  <c r="AO727" i="4"/>
  <c r="AN727" i="4"/>
  <c r="AM727" i="4"/>
  <c r="AL727" i="4"/>
  <c r="U727" i="4"/>
  <c r="W727" i="4" s="1"/>
  <c r="S727" i="4" a="1"/>
  <c r="S727" i="4"/>
  <c r="R727" i="4"/>
  <c r="K727" i="4"/>
  <c r="I727" i="4"/>
  <c r="H727" i="4"/>
  <c r="AO726" i="4"/>
  <c r="AN726" i="4"/>
  <c r="AM726" i="4"/>
  <c r="AL726" i="4"/>
  <c r="W726" i="4"/>
  <c r="U726" i="4"/>
  <c r="V726" i="4" s="1"/>
  <c r="X726" i="4" s="1"/>
  <c r="S726" i="4" a="1"/>
  <c r="S726" i="4"/>
  <c r="T726" i="4" s="1"/>
  <c r="R726" i="4"/>
  <c r="K726" i="4"/>
  <c r="I726" i="4"/>
  <c r="H726" i="4"/>
  <c r="AO725" i="4"/>
  <c r="AN725" i="4"/>
  <c r="AM725" i="4"/>
  <c r="AL725" i="4"/>
  <c r="U725" i="4"/>
  <c r="W725" i="4" s="1"/>
  <c r="S725" i="4" a="1"/>
  <c r="S725" i="4"/>
  <c r="R725" i="4"/>
  <c r="K725" i="4"/>
  <c r="I725" i="4"/>
  <c r="H725" i="4"/>
  <c r="AO724" i="4"/>
  <c r="AN724" i="4"/>
  <c r="AM724" i="4"/>
  <c r="AL724" i="4"/>
  <c r="W724" i="4"/>
  <c r="V724" i="4"/>
  <c r="X724" i="4" s="1"/>
  <c r="U724" i="4"/>
  <c r="S724" i="4" a="1"/>
  <c r="S724" i="4"/>
  <c r="T724" i="4" s="1"/>
  <c r="R724" i="4"/>
  <c r="K724" i="4"/>
  <c r="I724" i="4"/>
  <c r="H724" i="4"/>
  <c r="AO723" i="4"/>
  <c r="AN723" i="4"/>
  <c r="AM723" i="4"/>
  <c r="AL723" i="4"/>
  <c r="U723" i="4"/>
  <c r="S723" i="4" a="1"/>
  <c r="S723" i="4"/>
  <c r="T723" i="4" s="1"/>
  <c r="R723" i="4"/>
  <c r="K723" i="4"/>
  <c r="I723" i="4"/>
  <c r="H723" i="4"/>
  <c r="AO722" i="4"/>
  <c r="AN722" i="4"/>
  <c r="AM722" i="4"/>
  <c r="AL722" i="4"/>
  <c r="U722" i="4"/>
  <c r="W722" i="4" s="1"/>
  <c r="S722" i="4" a="1"/>
  <c r="S722" i="4"/>
  <c r="R722" i="4"/>
  <c r="K722" i="4"/>
  <c r="I722" i="4"/>
  <c r="H722" i="4"/>
  <c r="AO721" i="4"/>
  <c r="AN721" i="4"/>
  <c r="AM721" i="4"/>
  <c r="AL721" i="4"/>
  <c r="W721" i="4"/>
  <c r="V721" i="4"/>
  <c r="X721" i="4" s="1"/>
  <c r="U721" i="4"/>
  <c r="S721" i="4" a="1"/>
  <c r="S721" i="4"/>
  <c r="T721" i="4" s="1"/>
  <c r="R721" i="4"/>
  <c r="K721" i="4"/>
  <c r="I721" i="4"/>
  <c r="H721" i="4"/>
  <c r="AO720" i="4"/>
  <c r="AN720" i="4"/>
  <c r="AM720" i="4"/>
  <c r="AL720" i="4"/>
  <c r="W720" i="4"/>
  <c r="V720" i="4"/>
  <c r="X720" i="4" s="1"/>
  <c r="U720" i="4"/>
  <c r="S720" i="4" a="1"/>
  <c r="S720" i="4"/>
  <c r="T720" i="4" s="1"/>
  <c r="R720" i="4"/>
  <c r="I720" i="4"/>
  <c r="K720" i="4" s="1"/>
  <c r="H720" i="4"/>
  <c r="AO719" i="4"/>
  <c r="AN719" i="4"/>
  <c r="AM719" i="4"/>
  <c r="AL719" i="4"/>
  <c r="V719" i="4"/>
  <c r="X719" i="4" s="1"/>
  <c r="U719" i="4"/>
  <c r="W719" i="4" s="1"/>
  <c r="T719" i="4"/>
  <c r="S719" i="4" a="1"/>
  <c r="S719" i="4"/>
  <c r="R719" i="4"/>
  <c r="K719" i="4"/>
  <c r="I719" i="4"/>
  <c r="H719" i="4"/>
  <c r="AO718" i="4"/>
  <c r="AN718" i="4"/>
  <c r="AM718" i="4"/>
  <c r="AL718" i="4"/>
  <c r="U718" i="4"/>
  <c r="W718" i="4" s="1"/>
  <c r="S718" i="4" a="1"/>
  <c r="S718" i="4"/>
  <c r="R718" i="4"/>
  <c r="I718" i="4"/>
  <c r="K718" i="4" s="1"/>
  <c r="H718" i="4"/>
  <c r="AO717" i="4"/>
  <c r="AN717" i="4"/>
  <c r="AM717" i="4"/>
  <c r="AL717" i="4"/>
  <c r="W717" i="4"/>
  <c r="V717" i="4"/>
  <c r="X717" i="4" s="1"/>
  <c r="U717" i="4"/>
  <c r="S717" i="4" a="1"/>
  <c r="S717" i="4"/>
  <c r="T717" i="4" s="1"/>
  <c r="R717" i="4"/>
  <c r="K717" i="4"/>
  <c r="I717" i="4"/>
  <c r="H717" i="4"/>
  <c r="AO716" i="4"/>
  <c r="AN716" i="4"/>
  <c r="AM716" i="4"/>
  <c r="AL716" i="4"/>
  <c r="W716" i="4"/>
  <c r="U716" i="4"/>
  <c r="V716" i="4" s="1"/>
  <c r="X716" i="4" s="1"/>
  <c r="S716" i="4" a="1"/>
  <c r="S716" i="4"/>
  <c r="T716" i="4" s="1"/>
  <c r="R716" i="4"/>
  <c r="K716" i="4"/>
  <c r="I716" i="4"/>
  <c r="H716" i="4"/>
  <c r="AO715" i="4"/>
  <c r="AN715" i="4"/>
  <c r="AM715" i="4"/>
  <c r="AL715" i="4"/>
  <c r="W715" i="4"/>
  <c r="U715" i="4"/>
  <c r="T715" i="4"/>
  <c r="S715" i="4" a="1"/>
  <c r="S715" i="4"/>
  <c r="R715" i="4"/>
  <c r="K715" i="4"/>
  <c r="I715" i="4"/>
  <c r="H715" i="4"/>
  <c r="AO714" i="4"/>
  <c r="AN714" i="4"/>
  <c r="AM714" i="4"/>
  <c r="AL714" i="4"/>
  <c r="W714" i="4"/>
  <c r="U714" i="4"/>
  <c r="S714" i="4" a="1"/>
  <c r="S714" i="4"/>
  <c r="T714" i="4" s="1"/>
  <c r="R714" i="4"/>
  <c r="K714" i="4"/>
  <c r="I714" i="4"/>
  <c r="H714" i="4"/>
  <c r="AO713" i="4"/>
  <c r="AN713" i="4"/>
  <c r="AM713" i="4"/>
  <c r="AL713" i="4"/>
  <c r="W713" i="4"/>
  <c r="U713" i="4"/>
  <c r="T713" i="4"/>
  <c r="S713" i="4" a="1"/>
  <c r="S713" i="4"/>
  <c r="V713" i="4" s="1"/>
  <c r="X713" i="4" s="1"/>
  <c r="R713" i="4"/>
  <c r="K713" i="4"/>
  <c r="I713" i="4"/>
  <c r="H713" i="4"/>
  <c r="AO712" i="4"/>
  <c r="AN712" i="4"/>
  <c r="AM712" i="4"/>
  <c r="AL712" i="4"/>
  <c r="V712" i="4"/>
  <c r="X712" i="4" s="1"/>
  <c r="U712" i="4"/>
  <c r="W712" i="4" s="1"/>
  <c r="S712" i="4" a="1"/>
  <c r="S712" i="4"/>
  <c r="T712" i="4" s="1"/>
  <c r="R712" i="4"/>
  <c r="K712" i="4"/>
  <c r="I712" i="4"/>
  <c r="H712" i="4"/>
  <c r="AO711" i="4"/>
  <c r="AN711" i="4"/>
  <c r="AM711" i="4"/>
  <c r="AL711" i="4"/>
  <c r="W711" i="4"/>
  <c r="U711" i="4"/>
  <c r="T711" i="4"/>
  <c r="S711" i="4" a="1"/>
  <c r="S711" i="4"/>
  <c r="V711" i="4" s="1"/>
  <c r="X711" i="4" s="1"/>
  <c r="R711" i="4"/>
  <c r="K711" i="4"/>
  <c r="I711" i="4"/>
  <c r="H711" i="4"/>
  <c r="AO710" i="4"/>
  <c r="AN710" i="4"/>
  <c r="AM710" i="4"/>
  <c r="AL710" i="4"/>
  <c r="U710" i="4"/>
  <c r="W710" i="4" s="1"/>
  <c r="S710" i="4" a="1"/>
  <c r="S710" i="4"/>
  <c r="R710" i="4"/>
  <c r="K710" i="4"/>
  <c r="I710" i="4"/>
  <c r="H710" i="4"/>
  <c r="AO709" i="4"/>
  <c r="AN709" i="4"/>
  <c r="AM709" i="4"/>
  <c r="AL709" i="4"/>
  <c r="U709" i="4"/>
  <c r="W709" i="4" s="1"/>
  <c r="T709" i="4"/>
  <c r="S709" i="4" a="1"/>
  <c r="S709" i="4"/>
  <c r="R709" i="4"/>
  <c r="K709" i="4"/>
  <c r="I709" i="4"/>
  <c r="H709" i="4"/>
  <c r="AO708" i="4"/>
  <c r="AN708" i="4"/>
  <c r="AM708" i="4"/>
  <c r="AL708" i="4"/>
  <c r="U708" i="4"/>
  <c r="W708" i="4" s="1"/>
  <c r="S708" i="4" a="1"/>
  <c r="S708" i="4"/>
  <c r="T708" i="4" s="1"/>
  <c r="R708" i="4"/>
  <c r="I708" i="4"/>
  <c r="K708" i="4" s="1"/>
  <c r="H708" i="4"/>
  <c r="AO707" i="4"/>
  <c r="AN707" i="4"/>
  <c r="AM707" i="4"/>
  <c r="AL707" i="4"/>
  <c r="U707" i="4"/>
  <c r="W707" i="4" s="1"/>
  <c r="S707" i="4" a="1"/>
  <c r="S707" i="4"/>
  <c r="R707" i="4"/>
  <c r="K707" i="4"/>
  <c r="I707" i="4"/>
  <c r="H707" i="4"/>
  <c r="AO706" i="4"/>
  <c r="AN706" i="4"/>
  <c r="AM706" i="4"/>
  <c r="AL706" i="4"/>
  <c r="U706" i="4"/>
  <c r="W706" i="4" s="1"/>
  <c r="S706" i="4" a="1"/>
  <c r="S706" i="4"/>
  <c r="T706" i="4" s="1"/>
  <c r="R706" i="4"/>
  <c r="I706" i="4"/>
  <c r="K706" i="4" s="1"/>
  <c r="H706" i="4"/>
  <c r="AO705" i="4"/>
  <c r="AN705" i="4"/>
  <c r="AM705" i="4"/>
  <c r="AL705" i="4"/>
  <c r="U705" i="4"/>
  <c r="W705" i="4" s="1"/>
  <c r="S705" i="4" a="1"/>
  <c r="S705" i="4"/>
  <c r="R705" i="4"/>
  <c r="K705" i="4"/>
  <c r="I705" i="4"/>
  <c r="H705" i="4"/>
  <c r="AO704" i="4"/>
  <c r="AN704" i="4"/>
  <c r="AM704" i="4"/>
  <c r="AL704" i="4"/>
  <c r="U704" i="4"/>
  <c r="W704" i="4" s="1"/>
  <c r="S704" i="4" a="1"/>
  <c r="S704" i="4"/>
  <c r="R704" i="4"/>
  <c r="I704" i="4"/>
  <c r="K704" i="4" s="1"/>
  <c r="H704" i="4"/>
  <c r="AO703" i="4"/>
  <c r="AN703" i="4"/>
  <c r="AM703" i="4"/>
  <c r="AL703" i="4"/>
  <c r="W703" i="4"/>
  <c r="V703" i="4"/>
  <c r="X703" i="4" s="1"/>
  <c r="U703" i="4"/>
  <c r="S703" i="4" a="1"/>
  <c r="S703" i="4" s="1"/>
  <c r="T703" i="4" s="1"/>
  <c r="R703" i="4"/>
  <c r="K703" i="4"/>
  <c r="I703" i="4"/>
  <c r="H703" i="4"/>
  <c r="AO702" i="4"/>
  <c r="AN702" i="4"/>
  <c r="AM702" i="4"/>
  <c r="AL702" i="4"/>
  <c r="U702" i="4"/>
  <c r="W702" i="4" s="1"/>
  <c r="S702" i="4" a="1"/>
  <c r="S702" i="4"/>
  <c r="R702" i="4"/>
  <c r="K702" i="4"/>
  <c r="I702" i="4"/>
  <c r="H702" i="4"/>
  <c r="AO701" i="4"/>
  <c r="AN701" i="4"/>
  <c r="AM701" i="4"/>
  <c r="AL701" i="4"/>
  <c r="V701" i="4"/>
  <c r="X701" i="4" s="1"/>
  <c r="U701" i="4"/>
  <c r="W701" i="4" s="1"/>
  <c r="T701" i="4"/>
  <c r="S701" i="4" a="1"/>
  <c r="S701" i="4" s="1"/>
  <c r="R701" i="4"/>
  <c r="K701" i="4"/>
  <c r="I701" i="4"/>
  <c r="H701" i="4"/>
  <c r="AO700" i="4"/>
  <c r="AN700" i="4"/>
  <c r="AM700" i="4"/>
  <c r="AL700" i="4"/>
  <c r="V700" i="4"/>
  <c r="X700" i="4" s="1"/>
  <c r="U700" i="4"/>
  <c r="W700" i="4" s="1"/>
  <c r="S700" i="4" a="1"/>
  <c r="S700" i="4"/>
  <c r="T700" i="4" s="1"/>
  <c r="R700" i="4"/>
  <c r="K700" i="4"/>
  <c r="I700" i="4"/>
  <c r="H700" i="4"/>
  <c r="AO699" i="4"/>
  <c r="AN699" i="4"/>
  <c r="AM699" i="4"/>
  <c r="AL699" i="4"/>
  <c r="W699" i="4"/>
  <c r="V699" i="4"/>
  <c r="X699" i="4" s="1"/>
  <c r="U699" i="4"/>
  <c r="T699" i="4"/>
  <c r="S699" i="4" a="1"/>
  <c r="S699" i="4"/>
  <c r="R699" i="4"/>
  <c r="K699" i="4"/>
  <c r="I699" i="4"/>
  <c r="H699" i="4"/>
  <c r="AO698" i="4"/>
  <c r="AN698" i="4"/>
  <c r="AM698" i="4"/>
  <c r="AL698" i="4"/>
  <c r="W698" i="4"/>
  <c r="U698" i="4"/>
  <c r="S698" i="4" a="1"/>
  <c r="S698" i="4"/>
  <c r="T698" i="4" s="1"/>
  <c r="R698" i="4"/>
  <c r="K698" i="4"/>
  <c r="I698" i="4"/>
  <c r="H698" i="4"/>
  <c r="AO697" i="4"/>
  <c r="AN697" i="4"/>
  <c r="AM697" i="4"/>
  <c r="AL697" i="4"/>
  <c r="U697" i="4"/>
  <c r="W697" i="4" s="1"/>
  <c r="S697" i="4" a="1"/>
  <c r="S697" i="4" s="1"/>
  <c r="R697" i="4"/>
  <c r="K697" i="4"/>
  <c r="I697" i="4"/>
  <c r="H697" i="4"/>
  <c r="AO696" i="4"/>
  <c r="AN696" i="4"/>
  <c r="AM696" i="4"/>
  <c r="AL696" i="4"/>
  <c r="X696" i="4"/>
  <c r="W696" i="4"/>
  <c r="V696" i="4"/>
  <c r="U696" i="4"/>
  <c r="S696" i="4" a="1"/>
  <c r="S696" i="4"/>
  <c r="T696" i="4" s="1"/>
  <c r="R696" i="4"/>
  <c r="I696" i="4"/>
  <c r="K696" i="4" s="1"/>
  <c r="H696" i="4"/>
  <c r="AO695" i="4"/>
  <c r="AN695" i="4"/>
  <c r="AM695" i="4"/>
  <c r="AL695" i="4"/>
  <c r="U695" i="4"/>
  <c r="W695" i="4" s="1"/>
  <c r="T695" i="4"/>
  <c r="S695" i="4" a="1"/>
  <c r="S695" i="4"/>
  <c r="V695" i="4" s="1"/>
  <c r="X695" i="4" s="1"/>
  <c r="R695" i="4"/>
  <c r="K695" i="4"/>
  <c r="I695" i="4"/>
  <c r="H695" i="4"/>
  <c r="AO694" i="4"/>
  <c r="AN694" i="4"/>
  <c r="AM694" i="4"/>
  <c r="AL694" i="4"/>
  <c r="U694" i="4"/>
  <c r="W694" i="4" s="1"/>
  <c r="S694" i="4" a="1"/>
  <c r="S694" i="4" s="1"/>
  <c r="R694" i="4"/>
  <c r="I694" i="4"/>
  <c r="K694" i="4" s="1"/>
  <c r="H694" i="4"/>
  <c r="AO693" i="4"/>
  <c r="AN693" i="4"/>
  <c r="AM693" i="4"/>
  <c r="AL693" i="4"/>
  <c r="U693" i="4"/>
  <c r="W693" i="4" s="1"/>
  <c r="T693" i="4"/>
  <c r="S693" i="4" a="1"/>
  <c r="S693" i="4" s="1"/>
  <c r="V693" i="4" s="1"/>
  <c r="X693" i="4" s="1"/>
  <c r="R693" i="4"/>
  <c r="K693" i="4"/>
  <c r="I693" i="4"/>
  <c r="H693" i="4"/>
  <c r="AO692" i="4"/>
  <c r="AN692" i="4"/>
  <c r="AM692" i="4"/>
  <c r="AL692" i="4"/>
  <c r="U692" i="4"/>
  <c r="W692" i="4" s="1"/>
  <c r="S692" i="4" a="1"/>
  <c r="S692" i="4" s="1"/>
  <c r="T692" i="4" s="1"/>
  <c r="R692" i="4"/>
  <c r="K692" i="4"/>
  <c r="I692" i="4"/>
  <c r="H692" i="4"/>
  <c r="AO691" i="4"/>
  <c r="AN691" i="4"/>
  <c r="AM691" i="4"/>
  <c r="AL691" i="4"/>
  <c r="U691" i="4"/>
  <c r="W691" i="4" s="1"/>
  <c r="S691" i="4" a="1"/>
  <c r="S691" i="4"/>
  <c r="R691" i="4"/>
  <c r="K691" i="4"/>
  <c r="I691" i="4"/>
  <c r="H691" i="4"/>
  <c r="AO690" i="4"/>
  <c r="AN690" i="4"/>
  <c r="AM690" i="4"/>
  <c r="AL690" i="4"/>
  <c r="U690" i="4"/>
  <c r="W690" i="4" s="1"/>
  <c r="S690" i="4" a="1"/>
  <c r="S690" i="4"/>
  <c r="R690" i="4"/>
  <c r="I690" i="4"/>
  <c r="K690" i="4" s="1"/>
  <c r="H690" i="4"/>
  <c r="AO689" i="4"/>
  <c r="AN689" i="4"/>
  <c r="AM689" i="4"/>
  <c r="AL689" i="4"/>
  <c r="X689" i="4"/>
  <c r="W689" i="4"/>
  <c r="U689" i="4"/>
  <c r="T689" i="4"/>
  <c r="S689" i="4" a="1"/>
  <c r="S689" i="4"/>
  <c r="V689" i="4" s="1"/>
  <c r="R689" i="4"/>
  <c r="K689" i="4"/>
  <c r="I689" i="4"/>
  <c r="H689" i="4"/>
  <c r="AO688" i="4"/>
  <c r="AN688" i="4"/>
  <c r="AM688" i="4"/>
  <c r="AL688" i="4"/>
  <c r="W688" i="4"/>
  <c r="U688" i="4"/>
  <c r="S688" i="4" a="1"/>
  <c r="S688" i="4" s="1"/>
  <c r="R688" i="4"/>
  <c r="K688" i="4"/>
  <c r="I688" i="4"/>
  <c r="H688" i="4"/>
  <c r="AO687" i="4"/>
  <c r="AN687" i="4"/>
  <c r="AM687" i="4"/>
  <c r="AL687" i="4"/>
  <c r="X687" i="4"/>
  <c r="W687" i="4"/>
  <c r="V687" i="4"/>
  <c r="U687" i="4"/>
  <c r="S687" i="4" a="1"/>
  <c r="S687" i="4" s="1"/>
  <c r="T687" i="4" s="1"/>
  <c r="R687" i="4"/>
  <c r="K687" i="4"/>
  <c r="I687" i="4"/>
  <c r="H687" i="4"/>
  <c r="AO686" i="4"/>
  <c r="AN686" i="4"/>
  <c r="AM686" i="4"/>
  <c r="AL686" i="4"/>
  <c r="U686" i="4"/>
  <c r="W686" i="4" s="1"/>
  <c r="S686" i="4" a="1"/>
  <c r="S686" i="4"/>
  <c r="R686" i="4"/>
  <c r="K686" i="4"/>
  <c r="I686" i="4"/>
  <c r="H686" i="4"/>
  <c r="AO685" i="4"/>
  <c r="AN685" i="4"/>
  <c r="AM685" i="4"/>
  <c r="AL685" i="4"/>
  <c r="W685" i="4"/>
  <c r="V685" i="4"/>
  <c r="X685" i="4" s="1"/>
  <c r="U685" i="4"/>
  <c r="S685" i="4" a="1"/>
  <c r="S685" i="4"/>
  <c r="T685" i="4" s="1"/>
  <c r="R685" i="4"/>
  <c r="K685" i="4"/>
  <c r="I685" i="4"/>
  <c r="H685" i="4"/>
  <c r="AO684" i="4"/>
  <c r="AN684" i="4"/>
  <c r="AM684" i="4"/>
  <c r="AL684" i="4"/>
  <c r="W684" i="4"/>
  <c r="U684" i="4"/>
  <c r="S684" i="4" a="1"/>
  <c r="S684" i="4" s="1"/>
  <c r="R684" i="4"/>
  <c r="K684" i="4"/>
  <c r="I684" i="4"/>
  <c r="H684" i="4"/>
  <c r="AO683" i="4"/>
  <c r="AN683" i="4"/>
  <c r="AM683" i="4"/>
  <c r="AL683" i="4"/>
  <c r="U683" i="4"/>
  <c r="W683" i="4" s="1"/>
  <c r="T683" i="4"/>
  <c r="S683" i="4" a="1"/>
  <c r="S683" i="4" s="1"/>
  <c r="R683" i="4"/>
  <c r="K683" i="4"/>
  <c r="I683" i="4"/>
  <c r="H683" i="4"/>
  <c r="AO682" i="4"/>
  <c r="AN682" i="4"/>
  <c r="AM682" i="4"/>
  <c r="AL682" i="4"/>
  <c r="U682" i="4"/>
  <c r="W682" i="4" s="1"/>
  <c r="S682" i="4" a="1"/>
  <c r="S682" i="4"/>
  <c r="T682" i="4" s="1"/>
  <c r="R682" i="4"/>
  <c r="I682" i="4"/>
  <c r="K682" i="4" s="1"/>
  <c r="H682" i="4"/>
  <c r="AO681" i="4"/>
  <c r="AN681" i="4"/>
  <c r="AM681" i="4"/>
  <c r="AL681" i="4"/>
  <c r="U681" i="4"/>
  <c r="W681" i="4" s="1"/>
  <c r="S681" i="4" a="1"/>
  <c r="S681" i="4" s="1"/>
  <c r="R681" i="4"/>
  <c r="K681" i="4"/>
  <c r="I681" i="4"/>
  <c r="H681" i="4"/>
  <c r="AO680" i="4"/>
  <c r="AN680" i="4"/>
  <c r="AM680" i="4"/>
  <c r="AL680" i="4"/>
  <c r="U680" i="4"/>
  <c r="W680" i="4" s="1"/>
  <c r="S680" i="4" a="1"/>
  <c r="S680" i="4"/>
  <c r="R680" i="4"/>
  <c r="I680" i="4"/>
  <c r="K680" i="4" s="1"/>
  <c r="H680" i="4"/>
  <c r="AO679" i="4"/>
  <c r="AN679" i="4"/>
  <c r="AM679" i="4"/>
  <c r="AL679" i="4"/>
  <c r="W679" i="4"/>
  <c r="V679" i="4"/>
  <c r="X679" i="4" s="1"/>
  <c r="U679" i="4"/>
  <c r="S679" i="4" a="1"/>
  <c r="S679" i="4" s="1"/>
  <c r="T679" i="4" s="1"/>
  <c r="R679" i="4"/>
  <c r="K679" i="4"/>
  <c r="I679" i="4"/>
  <c r="H679" i="4"/>
  <c r="AO678" i="4"/>
  <c r="AN678" i="4"/>
  <c r="AM678" i="4"/>
  <c r="AL678" i="4"/>
  <c r="W678" i="4"/>
  <c r="U678" i="4"/>
  <c r="S678" i="4" a="1"/>
  <c r="S678" i="4" s="1"/>
  <c r="R678" i="4"/>
  <c r="K678" i="4"/>
  <c r="I678" i="4"/>
  <c r="H678" i="4"/>
  <c r="AO677" i="4"/>
  <c r="AN677" i="4"/>
  <c r="AM677" i="4"/>
  <c r="AL677" i="4"/>
  <c r="V677" i="4"/>
  <c r="X677" i="4" s="1"/>
  <c r="U677" i="4"/>
  <c r="W677" i="4" s="1"/>
  <c r="S677" i="4" a="1"/>
  <c r="S677" i="4"/>
  <c r="T677" i="4" s="1"/>
  <c r="R677" i="4"/>
  <c r="K677" i="4"/>
  <c r="I677" i="4"/>
  <c r="H677" i="4"/>
  <c r="AO676" i="4"/>
  <c r="AN676" i="4"/>
  <c r="AM676" i="4"/>
  <c r="AL676" i="4"/>
  <c r="W676" i="4"/>
  <c r="U676" i="4"/>
  <c r="S676" i="4" a="1"/>
  <c r="S676" i="4"/>
  <c r="T676" i="4" s="1"/>
  <c r="R676" i="4"/>
  <c r="I676" i="4"/>
  <c r="K676" i="4" s="1"/>
  <c r="H676" i="4"/>
  <c r="AO675" i="4"/>
  <c r="AN675" i="4"/>
  <c r="AM675" i="4"/>
  <c r="AL675" i="4"/>
  <c r="U675" i="4"/>
  <c r="W675" i="4" s="1"/>
  <c r="S675" i="4" a="1"/>
  <c r="S675" i="4"/>
  <c r="R675" i="4"/>
  <c r="K675" i="4"/>
  <c r="I675" i="4"/>
  <c r="H675" i="4"/>
  <c r="AO674" i="4"/>
  <c r="AN674" i="4"/>
  <c r="AM674" i="4"/>
  <c r="AL674" i="4"/>
  <c r="U674" i="4"/>
  <c r="W674" i="4" s="1"/>
  <c r="S674" i="4" a="1"/>
  <c r="S674" i="4" s="1"/>
  <c r="T674" i="4" s="1"/>
  <c r="R674" i="4"/>
  <c r="I674" i="4"/>
  <c r="K674" i="4" s="1"/>
  <c r="H674" i="4"/>
  <c r="AO673" i="4"/>
  <c r="AN673" i="4"/>
  <c r="AM673" i="4"/>
  <c r="AL673" i="4"/>
  <c r="U673" i="4"/>
  <c r="W673" i="4" s="1"/>
  <c r="S673" i="4" a="1"/>
  <c r="S673" i="4" s="1"/>
  <c r="T673" i="4" s="1"/>
  <c r="R673" i="4"/>
  <c r="K673" i="4"/>
  <c r="I673" i="4"/>
  <c r="H673" i="4"/>
  <c r="AO672" i="4"/>
  <c r="AN672" i="4"/>
  <c r="AM672" i="4"/>
  <c r="AL672" i="4"/>
  <c r="U672" i="4"/>
  <c r="W672" i="4" s="1"/>
  <c r="S672" i="4" a="1"/>
  <c r="S672" i="4" s="1"/>
  <c r="T672" i="4" s="1"/>
  <c r="R672" i="4"/>
  <c r="K672" i="4"/>
  <c r="I672" i="4"/>
  <c r="H672" i="4"/>
  <c r="AO671" i="4"/>
  <c r="AN671" i="4"/>
  <c r="AM671" i="4"/>
  <c r="AL671" i="4"/>
  <c r="U671" i="4"/>
  <c r="W671" i="4" s="1"/>
  <c r="S671" i="4" a="1"/>
  <c r="S671" i="4"/>
  <c r="R671" i="4"/>
  <c r="K671" i="4"/>
  <c r="I671" i="4"/>
  <c r="H671" i="4"/>
  <c r="AO670" i="4"/>
  <c r="AN670" i="4"/>
  <c r="AM670" i="4"/>
  <c r="AL670" i="4"/>
  <c r="W670" i="4"/>
  <c r="U670" i="4"/>
  <c r="S670" i="4" a="1"/>
  <c r="S670" i="4"/>
  <c r="R670" i="4"/>
  <c r="I670" i="4"/>
  <c r="K670" i="4" s="1"/>
  <c r="H670" i="4"/>
  <c r="AO669" i="4"/>
  <c r="AN669" i="4"/>
  <c r="AM669" i="4"/>
  <c r="AL669" i="4"/>
  <c r="W669" i="4"/>
  <c r="U669" i="4"/>
  <c r="S669" i="4" a="1"/>
  <c r="S669" i="4"/>
  <c r="R669" i="4"/>
  <c r="K669" i="4"/>
  <c r="I669" i="4"/>
  <c r="H669" i="4"/>
  <c r="AO668" i="4"/>
  <c r="AN668" i="4"/>
  <c r="AM668" i="4"/>
  <c r="AL668" i="4"/>
  <c r="W668" i="4"/>
  <c r="V668" i="4"/>
  <c r="X668" i="4" s="1"/>
  <c r="U668" i="4"/>
  <c r="S668" i="4" a="1"/>
  <c r="S668" i="4"/>
  <c r="T668" i="4" s="1"/>
  <c r="R668" i="4"/>
  <c r="K668" i="4"/>
  <c r="I668" i="4"/>
  <c r="H668" i="4"/>
  <c r="AO667" i="4"/>
  <c r="AN667" i="4"/>
  <c r="AM667" i="4"/>
  <c r="AL667" i="4"/>
  <c r="W667" i="4"/>
  <c r="V667" i="4"/>
  <c r="X667" i="4" s="1"/>
  <c r="U667" i="4"/>
  <c r="S667" i="4" a="1"/>
  <c r="S667" i="4" s="1"/>
  <c r="T667" i="4" s="1"/>
  <c r="R667" i="4"/>
  <c r="K667" i="4"/>
  <c r="I667" i="4"/>
  <c r="H667" i="4"/>
  <c r="AO666" i="4"/>
  <c r="AN666" i="4"/>
  <c r="AM666" i="4"/>
  <c r="AL666" i="4"/>
  <c r="V666" i="4"/>
  <c r="X666" i="4" s="1"/>
  <c r="U666" i="4"/>
  <c r="W666" i="4" s="1"/>
  <c r="S666" i="4" a="1"/>
  <c r="S666" i="4"/>
  <c r="T666" i="4" s="1"/>
  <c r="R666" i="4"/>
  <c r="K666" i="4"/>
  <c r="I666" i="4"/>
  <c r="H666" i="4"/>
  <c r="AO665" i="4"/>
  <c r="AN665" i="4"/>
  <c r="AM665" i="4"/>
  <c r="AL665" i="4"/>
  <c r="U665" i="4"/>
  <c r="W665" i="4" s="1"/>
  <c r="S665" i="4" a="1"/>
  <c r="S665" i="4"/>
  <c r="T665" i="4" s="1"/>
  <c r="R665" i="4"/>
  <c r="K665" i="4"/>
  <c r="I665" i="4"/>
  <c r="H665" i="4"/>
  <c r="AO664" i="4"/>
  <c r="AN664" i="4"/>
  <c r="AM664" i="4"/>
  <c r="AL664" i="4"/>
  <c r="W664" i="4"/>
  <c r="U664" i="4"/>
  <c r="T664" i="4"/>
  <c r="S664" i="4" a="1"/>
  <c r="S664" i="4"/>
  <c r="R664" i="4"/>
  <c r="K664" i="4"/>
  <c r="I664" i="4"/>
  <c r="H664" i="4"/>
  <c r="AO663" i="4"/>
  <c r="AN663" i="4"/>
  <c r="AM663" i="4"/>
  <c r="AL663" i="4"/>
  <c r="U663" i="4"/>
  <c r="W663" i="4" s="1"/>
  <c r="S663" i="4" a="1"/>
  <c r="S663" i="4"/>
  <c r="R663" i="4"/>
  <c r="I663" i="4"/>
  <c r="K663" i="4" s="1"/>
  <c r="H663" i="4"/>
  <c r="AO662" i="4"/>
  <c r="AN662" i="4"/>
  <c r="AM662" i="4"/>
  <c r="AL662" i="4"/>
  <c r="W662" i="4"/>
  <c r="U662" i="4"/>
  <c r="S662" i="4" a="1"/>
  <c r="S662" i="4"/>
  <c r="V662" i="4" s="1"/>
  <c r="X662" i="4" s="1"/>
  <c r="R662" i="4"/>
  <c r="K662" i="4"/>
  <c r="I662" i="4"/>
  <c r="H662" i="4"/>
  <c r="AO661" i="4"/>
  <c r="AN661" i="4"/>
  <c r="AM661" i="4"/>
  <c r="AL661" i="4"/>
  <c r="W661" i="4"/>
  <c r="V661" i="4"/>
  <c r="X661" i="4" s="1"/>
  <c r="U661" i="4"/>
  <c r="S661" i="4" a="1"/>
  <c r="S661" i="4"/>
  <c r="T661" i="4" s="1"/>
  <c r="R661" i="4"/>
  <c r="K661" i="4"/>
  <c r="I661" i="4"/>
  <c r="H661" i="4"/>
  <c r="AO660" i="4"/>
  <c r="AN660" i="4"/>
  <c r="AM660" i="4"/>
  <c r="AL660" i="4"/>
  <c r="W660" i="4"/>
  <c r="U660" i="4"/>
  <c r="S660" i="4" a="1"/>
  <c r="S660" i="4"/>
  <c r="R660" i="4"/>
  <c r="K660" i="4"/>
  <c r="I660" i="4"/>
  <c r="H660" i="4"/>
  <c r="AO659" i="4"/>
  <c r="AN659" i="4"/>
  <c r="AM659" i="4"/>
  <c r="AL659" i="4"/>
  <c r="U659" i="4"/>
  <c r="W659" i="4" s="1"/>
  <c r="S659" i="4" a="1"/>
  <c r="S659" i="4"/>
  <c r="T659" i="4" s="1"/>
  <c r="R659" i="4"/>
  <c r="I659" i="4"/>
  <c r="K659" i="4" s="1"/>
  <c r="H659" i="4"/>
  <c r="AO658" i="4"/>
  <c r="AN658" i="4"/>
  <c r="AM658" i="4"/>
  <c r="AL658" i="4"/>
  <c r="W658" i="4"/>
  <c r="U658" i="4"/>
  <c r="S658" i="4" a="1"/>
  <c r="S658" i="4"/>
  <c r="V658" i="4" s="1"/>
  <c r="X658" i="4" s="1"/>
  <c r="R658" i="4"/>
  <c r="K658" i="4"/>
  <c r="I658" i="4"/>
  <c r="H658" i="4"/>
  <c r="AO657" i="4"/>
  <c r="AN657" i="4"/>
  <c r="AM657" i="4"/>
  <c r="AL657" i="4"/>
  <c r="U657" i="4"/>
  <c r="W657" i="4" s="1"/>
  <c r="S657" i="4" a="1"/>
  <c r="S657" i="4"/>
  <c r="R657" i="4"/>
  <c r="I657" i="4"/>
  <c r="K657" i="4" s="1"/>
  <c r="H657" i="4"/>
  <c r="AO656" i="4"/>
  <c r="AN656" i="4"/>
  <c r="AM656" i="4"/>
  <c r="AL656" i="4"/>
  <c r="U656" i="4"/>
  <c r="W656" i="4" s="1"/>
  <c r="T656" i="4"/>
  <c r="S656" i="4" a="1"/>
  <c r="S656" i="4"/>
  <c r="V656" i="4" s="1"/>
  <c r="X656" i="4" s="1"/>
  <c r="R656" i="4"/>
  <c r="K656" i="4"/>
  <c r="I656" i="4"/>
  <c r="H656" i="4"/>
  <c r="AO655" i="4"/>
  <c r="AN655" i="4"/>
  <c r="AM655" i="4"/>
  <c r="AL655" i="4"/>
  <c r="U655" i="4"/>
  <c r="S655" i="4" a="1"/>
  <c r="S655" i="4"/>
  <c r="T655" i="4" s="1"/>
  <c r="R655" i="4"/>
  <c r="K655" i="4"/>
  <c r="I655" i="4"/>
  <c r="H655" i="4"/>
  <c r="AO654" i="4"/>
  <c r="AN654" i="4"/>
  <c r="AM654" i="4"/>
  <c r="AL654" i="4"/>
  <c r="W654" i="4"/>
  <c r="U654" i="4"/>
  <c r="T654" i="4"/>
  <c r="S654" i="4" a="1"/>
  <c r="S654" i="4"/>
  <c r="R654" i="4"/>
  <c r="K654" i="4"/>
  <c r="I654" i="4"/>
  <c r="H654" i="4"/>
  <c r="AO653" i="4"/>
  <c r="AN653" i="4"/>
  <c r="AM653" i="4"/>
  <c r="AL653" i="4"/>
  <c r="U653" i="4"/>
  <c r="W653" i="4" s="1"/>
  <c r="S653" i="4" a="1"/>
  <c r="S653" i="4"/>
  <c r="R653" i="4"/>
  <c r="I653" i="4"/>
  <c r="K653" i="4" s="1"/>
  <c r="H653" i="4"/>
  <c r="AO652" i="4"/>
  <c r="AN652" i="4"/>
  <c r="AM652" i="4"/>
  <c r="AL652" i="4"/>
  <c r="U652" i="4"/>
  <c r="W652" i="4" s="1"/>
  <c r="S652" i="4" a="1"/>
  <c r="S652" i="4"/>
  <c r="R652" i="4"/>
  <c r="K652" i="4"/>
  <c r="I652" i="4"/>
  <c r="H652" i="4"/>
  <c r="AO651" i="4"/>
  <c r="AN651" i="4"/>
  <c r="AM651" i="4"/>
  <c r="AL651" i="4"/>
  <c r="W651" i="4"/>
  <c r="V651" i="4"/>
  <c r="X651" i="4" s="1"/>
  <c r="U651" i="4"/>
  <c r="S651" i="4" a="1"/>
  <c r="S651" i="4"/>
  <c r="T651" i="4" s="1"/>
  <c r="R651" i="4"/>
  <c r="K651" i="4"/>
  <c r="I651" i="4"/>
  <c r="H651" i="4"/>
  <c r="AO650" i="4"/>
  <c r="AN650" i="4"/>
  <c r="AM650" i="4"/>
  <c r="AL650" i="4"/>
  <c r="U650" i="4"/>
  <c r="W650" i="4" s="1"/>
  <c r="S650" i="4" a="1"/>
  <c r="S650" i="4"/>
  <c r="R650" i="4"/>
  <c r="K650" i="4"/>
  <c r="I650" i="4"/>
  <c r="H650" i="4"/>
  <c r="AO649" i="4"/>
  <c r="AN649" i="4"/>
  <c r="AM649" i="4"/>
  <c r="AL649" i="4"/>
  <c r="W649" i="4"/>
  <c r="V649" i="4"/>
  <c r="X649" i="4" s="1"/>
  <c r="U649" i="4"/>
  <c r="S649" i="4" a="1"/>
  <c r="S649" i="4"/>
  <c r="T649" i="4" s="1"/>
  <c r="R649" i="4"/>
  <c r="I649" i="4"/>
  <c r="K649" i="4" s="1"/>
  <c r="H649" i="4"/>
  <c r="AO648" i="4"/>
  <c r="AN648" i="4"/>
  <c r="AM648" i="4"/>
  <c r="AL648" i="4"/>
  <c r="U648" i="4"/>
  <c r="W648" i="4" s="1"/>
  <c r="S648" i="4" a="1"/>
  <c r="S648" i="4"/>
  <c r="R648" i="4"/>
  <c r="K648" i="4"/>
  <c r="I648" i="4"/>
  <c r="H648" i="4"/>
  <c r="AO647" i="4"/>
  <c r="AN647" i="4"/>
  <c r="AM647" i="4"/>
  <c r="AL647" i="4"/>
  <c r="U647" i="4"/>
  <c r="S647" i="4" a="1"/>
  <c r="S647" i="4"/>
  <c r="T647" i="4" s="1"/>
  <c r="R647" i="4"/>
  <c r="I647" i="4"/>
  <c r="K647" i="4" s="1"/>
  <c r="H647" i="4"/>
  <c r="AO646" i="4"/>
  <c r="AN646" i="4"/>
  <c r="AM646" i="4"/>
  <c r="AL646" i="4"/>
  <c r="U646" i="4"/>
  <c r="W646" i="4" s="1"/>
  <c r="S646" i="4" a="1"/>
  <c r="S646" i="4"/>
  <c r="R646" i="4"/>
  <c r="K646" i="4"/>
  <c r="I646" i="4"/>
  <c r="H646" i="4"/>
  <c r="AO645" i="4"/>
  <c r="AN645" i="4"/>
  <c r="AM645" i="4"/>
  <c r="AL645" i="4"/>
  <c r="U645" i="4"/>
  <c r="W645" i="4" s="1"/>
  <c r="S645" i="4" a="1"/>
  <c r="S645" i="4"/>
  <c r="T645" i="4" s="1"/>
  <c r="R645" i="4"/>
  <c r="K645" i="4"/>
  <c r="I645" i="4"/>
  <c r="H645" i="4"/>
  <c r="AO644" i="4"/>
  <c r="AN644" i="4"/>
  <c r="AM644" i="4"/>
  <c r="AL644" i="4"/>
  <c r="W644" i="4"/>
  <c r="U644" i="4"/>
  <c r="T644" i="4"/>
  <c r="S644" i="4" a="1"/>
  <c r="S644" i="4"/>
  <c r="R644" i="4"/>
  <c r="K644" i="4"/>
  <c r="I644" i="4"/>
  <c r="H644" i="4"/>
  <c r="AO643" i="4"/>
  <c r="AN643" i="4"/>
  <c r="AM643" i="4"/>
  <c r="AL643" i="4"/>
  <c r="U643" i="4"/>
  <c r="W643" i="4" s="1"/>
  <c r="S643" i="4" a="1"/>
  <c r="S643" i="4"/>
  <c r="R643" i="4"/>
  <c r="I643" i="4"/>
  <c r="K643" i="4" s="1"/>
  <c r="H643" i="4"/>
  <c r="AO642" i="4"/>
  <c r="AN642" i="4"/>
  <c r="AM642" i="4"/>
  <c r="AL642" i="4"/>
  <c r="U642" i="4"/>
  <c r="W642" i="4" s="1"/>
  <c r="T642" i="4"/>
  <c r="S642" i="4" a="1"/>
  <c r="S642" i="4"/>
  <c r="R642" i="4"/>
  <c r="K642" i="4"/>
  <c r="I642" i="4"/>
  <c r="H642" i="4"/>
  <c r="AO641" i="4"/>
  <c r="AN641" i="4"/>
  <c r="AM641" i="4"/>
  <c r="AL641" i="4"/>
  <c r="W641" i="4"/>
  <c r="U641" i="4"/>
  <c r="S641" i="4" a="1"/>
  <c r="S641" i="4" s="1"/>
  <c r="R641" i="4"/>
  <c r="I641" i="4"/>
  <c r="K641" i="4" s="1"/>
  <c r="H641" i="4"/>
  <c r="AO640" i="4"/>
  <c r="AN640" i="4"/>
  <c r="AM640" i="4"/>
  <c r="AL640" i="4"/>
  <c r="U640" i="4"/>
  <c r="W640" i="4" s="1"/>
  <c r="S640" i="4" a="1"/>
  <c r="S640" i="4"/>
  <c r="R640" i="4"/>
  <c r="K640" i="4"/>
  <c r="I640" i="4"/>
  <c r="H640" i="4"/>
  <c r="AO639" i="4"/>
  <c r="AN639" i="4"/>
  <c r="AM639" i="4"/>
  <c r="AL639" i="4"/>
  <c r="U639" i="4"/>
  <c r="W639" i="4" s="1"/>
  <c r="S639" i="4" a="1"/>
  <c r="S639" i="4" s="1"/>
  <c r="T639" i="4" s="1"/>
  <c r="R639" i="4"/>
  <c r="K639" i="4"/>
  <c r="I639" i="4"/>
  <c r="H639" i="4"/>
  <c r="AO638" i="4"/>
  <c r="AN638" i="4"/>
  <c r="AM638" i="4"/>
  <c r="AL638" i="4"/>
  <c r="X638" i="4"/>
  <c r="U638" i="4"/>
  <c r="W638" i="4" s="1"/>
  <c r="S638" i="4" a="1"/>
  <c r="S638" i="4"/>
  <c r="V638" i="4" s="1"/>
  <c r="R638" i="4"/>
  <c r="K638" i="4"/>
  <c r="I638" i="4"/>
  <c r="H638" i="4"/>
  <c r="AO637" i="4"/>
  <c r="AN637" i="4"/>
  <c r="AM637" i="4"/>
  <c r="AL637" i="4"/>
  <c r="U637" i="4"/>
  <c r="W637" i="4" s="1"/>
  <c r="S637" i="4" a="1"/>
  <c r="S637" i="4"/>
  <c r="R637" i="4"/>
  <c r="K637" i="4"/>
  <c r="I637" i="4"/>
  <c r="H637" i="4"/>
  <c r="AO636" i="4"/>
  <c r="AN636" i="4"/>
  <c r="AM636" i="4"/>
  <c r="AL636" i="4"/>
  <c r="W636" i="4"/>
  <c r="U636" i="4"/>
  <c r="S636" i="4" a="1"/>
  <c r="S636" i="4"/>
  <c r="R636" i="4"/>
  <c r="K636" i="4"/>
  <c r="I636" i="4"/>
  <c r="H636" i="4"/>
  <c r="AO635" i="4"/>
  <c r="AN635" i="4"/>
  <c r="AM635" i="4"/>
  <c r="AL635" i="4"/>
  <c r="U635" i="4"/>
  <c r="W635" i="4" s="1"/>
  <c r="S635" i="4" a="1"/>
  <c r="S635" i="4"/>
  <c r="T635" i="4" s="1"/>
  <c r="R635" i="4"/>
  <c r="K635" i="4"/>
  <c r="I635" i="4"/>
  <c r="H635" i="4"/>
  <c r="AO634" i="4"/>
  <c r="AN634" i="4"/>
  <c r="AM634" i="4"/>
  <c r="AL634" i="4"/>
  <c r="W634" i="4"/>
  <c r="U634" i="4"/>
  <c r="T634" i="4"/>
  <c r="S634" i="4" a="1"/>
  <c r="S634" i="4"/>
  <c r="R634" i="4"/>
  <c r="K634" i="4"/>
  <c r="I634" i="4"/>
  <c r="H634" i="4"/>
  <c r="AO633" i="4"/>
  <c r="AN633" i="4"/>
  <c r="AM633" i="4"/>
  <c r="AL633" i="4"/>
  <c r="U633" i="4"/>
  <c r="W633" i="4" s="1"/>
  <c r="S633" i="4" a="1"/>
  <c r="S633" i="4"/>
  <c r="T633" i="4" s="1"/>
  <c r="R633" i="4"/>
  <c r="I633" i="4"/>
  <c r="K633" i="4" s="1"/>
  <c r="H633" i="4"/>
  <c r="AO632" i="4"/>
  <c r="AN632" i="4"/>
  <c r="AM632" i="4"/>
  <c r="AL632" i="4"/>
  <c r="W632" i="4"/>
  <c r="U632" i="4"/>
  <c r="S632" i="4" a="1"/>
  <c r="S632" i="4"/>
  <c r="R632" i="4"/>
  <c r="K632" i="4"/>
  <c r="I632" i="4"/>
  <c r="H632" i="4"/>
  <c r="AO631" i="4"/>
  <c r="AN631" i="4"/>
  <c r="AM631" i="4"/>
  <c r="AL631" i="4"/>
  <c r="V631" i="4"/>
  <c r="X631" i="4" s="1"/>
  <c r="U631" i="4"/>
  <c r="W631" i="4" s="1"/>
  <c r="S631" i="4" a="1"/>
  <c r="S631" i="4" s="1"/>
  <c r="T631" i="4" s="1"/>
  <c r="R631" i="4"/>
  <c r="I631" i="4"/>
  <c r="K631" i="4" s="1"/>
  <c r="H631" i="4"/>
  <c r="AO630" i="4"/>
  <c r="AN630" i="4"/>
  <c r="AM630" i="4"/>
  <c r="AL630" i="4"/>
  <c r="W630" i="4"/>
  <c r="U630" i="4"/>
  <c r="S630" i="4" a="1"/>
  <c r="S630" i="4"/>
  <c r="R630" i="4"/>
  <c r="K630" i="4"/>
  <c r="I630" i="4"/>
  <c r="H630" i="4"/>
  <c r="AO629" i="4"/>
  <c r="AN629" i="4"/>
  <c r="AM629" i="4"/>
  <c r="AL629" i="4"/>
  <c r="W629" i="4"/>
  <c r="U629" i="4"/>
  <c r="S629" i="4" a="1"/>
  <c r="S629" i="4" s="1"/>
  <c r="R629" i="4"/>
  <c r="I629" i="4"/>
  <c r="K629" i="4" s="1"/>
  <c r="H629" i="4"/>
  <c r="AO628" i="4"/>
  <c r="AN628" i="4"/>
  <c r="AM628" i="4"/>
  <c r="AL628" i="4"/>
  <c r="X628" i="4"/>
  <c r="U628" i="4"/>
  <c r="W628" i="4" s="1"/>
  <c r="T628" i="4"/>
  <c r="S628" i="4" a="1"/>
  <c r="S628" i="4"/>
  <c r="V628" i="4" s="1"/>
  <c r="R628" i="4"/>
  <c r="K628" i="4"/>
  <c r="I628" i="4"/>
  <c r="H628" i="4"/>
  <c r="AO627" i="4"/>
  <c r="AN627" i="4"/>
  <c r="AM627" i="4"/>
  <c r="AL627" i="4"/>
  <c r="W627" i="4"/>
  <c r="U627" i="4"/>
  <c r="S627" i="4" a="1"/>
  <c r="S627" i="4" s="1"/>
  <c r="R627" i="4"/>
  <c r="I627" i="4"/>
  <c r="K627" i="4" s="1"/>
  <c r="H627" i="4"/>
  <c r="AO626" i="4"/>
  <c r="AN626" i="4"/>
  <c r="AM626" i="4"/>
  <c r="AL626" i="4"/>
  <c r="U626" i="4"/>
  <c r="W626" i="4" s="1"/>
  <c r="S626" i="4" a="1"/>
  <c r="S626" i="4"/>
  <c r="R626" i="4"/>
  <c r="K626" i="4"/>
  <c r="I626" i="4"/>
  <c r="H626" i="4"/>
  <c r="AO625" i="4"/>
  <c r="AN625" i="4"/>
  <c r="AM625" i="4"/>
  <c r="AL625" i="4"/>
  <c r="W625" i="4"/>
  <c r="U625" i="4"/>
  <c r="S625" i="4" a="1"/>
  <c r="S625" i="4"/>
  <c r="R625" i="4"/>
  <c r="I625" i="4"/>
  <c r="K625" i="4" s="1"/>
  <c r="H625" i="4"/>
  <c r="AO624" i="4"/>
  <c r="AN624" i="4"/>
  <c r="AM624" i="4"/>
  <c r="AL624" i="4"/>
  <c r="U624" i="4"/>
  <c r="W624" i="4" s="1"/>
  <c r="S624" i="4" a="1"/>
  <c r="S624" i="4" s="1"/>
  <c r="R624" i="4"/>
  <c r="K624" i="4"/>
  <c r="I624" i="4"/>
  <c r="H624" i="4"/>
  <c r="AO623" i="4"/>
  <c r="AN623" i="4"/>
  <c r="AM623" i="4"/>
  <c r="AL623" i="4"/>
  <c r="W623" i="4"/>
  <c r="U623" i="4"/>
  <c r="S623" i="4" a="1"/>
  <c r="S623" i="4" s="1"/>
  <c r="R623" i="4"/>
  <c r="I623" i="4"/>
  <c r="K623" i="4" s="1"/>
  <c r="H623" i="4"/>
  <c r="AO622" i="4"/>
  <c r="AN622" i="4"/>
  <c r="AM622" i="4"/>
  <c r="AL622" i="4"/>
  <c r="X622" i="4"/>
  <c r="W622" i="4"/>
  <c r="U622" i="4"/>
  <c r="S622" i="4" a="1"/>
  <c r="S622" i="4" s="1"/>
  <c r="V622" i="4" s="1"/>
  <c r="R622" i="4"/>
  <c r="K622" i="4"/>
  <c r="I622" i="4"/>
  <c r="H622" i="4"/>
  <c r="AO621" i="4"/>
  <c r="AN621" i="4"/>
  <c r="AM621" i="4"/>
  <c r="AL621" i="4"/>
  <c r="U621" i="4"/>
  <c r="W621" i="4" s="1"/>
  <c r="S621" i="4" a="1"/>
  <c r="S621" i="4" s="1"/>
  <c r="R621" i="4"/>
  <c r="K621" i="4"/>
  <c r="I621" i="4"/>
  <c r="H621" i="4"/>
  <c r="AO620" i="4"/>
  <c r="AN620" i="4"/>
  <c r="AM620" i="4"/>
  <c r="AL620" i="4"/>
  <c r="W620" i="4"/>
  <c r="U620" i="4"/>
  <c r="T620" i="4"/>
  <c r="S620" i="4" a="1"/>
  <c r="S620" i="4"/>
  <c r="R620" i="4"/>
  <c r="K620" i="4"/>
  <c r="I620" i="4"/>
  <c r="H620" i="4"/>
  <c r="AO619" i="4"/>
  <c r="AN619" i="4"/>
  <c r="AM619" i="4"/>
  <c r="AL619" i="4"/>
  <c r="W619" i="4"/>
  <c r="U619" i="4"/>
  <c r="S619" i="4" a="1"/>
  <c r="S619" i="4"/>
  <c r="T619" i="4" s="1"/>
  <c r="R619" i="4"/>
  <c r="K619" i="4"/>
  <c r="I619" i="4"/>
  <c r="H619" i="4"/>
  <c r="AO618" i="4"/>
  <c r="AN618" i="4"/>
  <c r="AM618" i="4"/>
  <c r="AL618" i="4"/>
  <c r="U618" i="4"/>
  <c r="W618" i="4" s="1"/>
  <c r="T618" i="4"/>
  <c r="S618" i="4" a="1"/>
  <c r="S618" i="4" s="1"/>
  <c r="R618" i="4"/>
  <c r="K618" i="4"/>
  <c r="I618" i="4"/>
  <c r="H618" i="4"/>
  <c r="AO617" i="4"/>
  <c r="AN617" i="4"/>
  <c r="AM617" i="4"/>
  <c r="AL617" i="4"/>
  <c r="U617" i="4"/>
  <c r="W617" i="4" s="1"/>
  <c r="S617" i="4" a="1"/>
  <c r="S617" i="4" s="1"/>
  <c r="R617" i="4"/>
  <c r="K617" i="4"/>
  <c r="I617" i="4"/>
  <c r="H617" i="4"/>
  <c r="AO616" i="4"/>
  <c r="AN616" i="4"/>
  <c r="AM616" i="4"/>
  <c r="AL616" i="4"/>
  <c r="U616" i="4"/>
  <c r="W616" i="4" s="1"/>
  <c r="S616" i="4" a="1"/>
  <c r="S616" i="4" s="1"/>
  <c r="R616" i="4"/>
  <c r="K616" i="4"/>
  <c r="I616" i="4"/>
  <c r="H616" i="4"/>
  <c r="AO615" i="4"/>
  <c r="AN615" i="4"/>
  <c r="AM615" i="4"/>
  <c r="AL615" i="4"/>
  <c r="U615" i="4"/>
  <c r="W615" i="4" s="1"/>
  <c r="S615" i="4" a="1"/>
  <c r="S615" i="4"/>
  <c r="T615" i="4" s="1"/>
  <c r="R615" i="4"/>
  <c r="I615" i="4"/>
  <c r="K615" i="4" s="1"/>
  <c r="H615" i="4"/>
  <c r="AO614" i="4"/>
  <c r="AN614" i="4"/>
  <c r="AM614" i="4"/>
  <c r="AL614" i="4"/>
  <c r="W614" i="4"/>
  <c r="U614" i="4"/>
  <c r="S614" i="4" a="1"/>
  <c r="S614" i="4" s="1"/>
  <c r="R614" i="4"/>
  <c r="K614" i="4"/>
  <c r="I614" i="4"/>
  <c r="H614" i="4"/>
  <c r="AO613" i="4"/>
  <c r="AN613" i="4"/>
  <c r="AM613" i="4"/>
  <c r="AL613" i="4"/>
  <c r="U613" i="4"/>
  <c r="W613" i="4" s="1"/>
  <c r="S613" i="4" a="1"/>
  <c r="S613" i="4"/>
  <c r="R613" i="4"/>
  <c r="I613" i="4"/>
  <c r="K613" i="4" s="1"/>
  <c r="H613" i="4"/>
  <c r="AO612" i="4"/>
  <c r="AN612" i="4"/>
  <c r="AM612" i="4"/>
  <c r="AL612" i="4"/>
  <c r="W612" i="4"/>
  <c r="U612" i="4"/>
  <c r="S612" i="4" a="1"/>
  <c r="S612" i="4" s="1"/>
  <c r="R612" i="4"/>
  <c r="K612" i="4"/>
  <c r="I612" i="4"/>
  <c r="H612" i="4"/>
  <c r="AO611" i="4"/>
  <c r="AN611" i="4"/>
  <c r="AM611" i="4"/>
  <c r="AL611" i="4"/>
  <c r="U611" i="4"/>
  <c r="W611" i="4" s="1"/>
  <c r="S611" i="4" a="1"/>
  <c r="S611" i="4" s="1"/>
  <c r="T611" i="4" s="1"/>
  <c r="R611" i="4"/>
  <c r="K611" i="4"/>
  <c r="I611" i="4"/>
  <c r="H611" i="4"/>
  <c r="AO610" i="4"/>
  <c r="AN610" i="4"/>
  <c r="AM610" i="4"/>
  <c r="AL610" i="4"/>
  <c r="U610" i="4"/>
  <c r="W610" i="4" s="1"/>
  <c r="S610" i="4" a="1"/>
  <c r="S610" i="4"/>
  <c r="R610" i="4"/>
  <c r="K610" i="4"/>
  <c r="I610" i="4"/>
  <c r="H610" i="4"/>
  <c r="AO609" i="4"/>
  <c r="AN609" i="4"/>
  <c r="AM609" i="4"/>
  <c r="AL609" i="4"/>
  <c r="W609" i="4"/>
  <c r="U609" i="4"/>
  <c r="S609" i="4" a="1"/>
  <c r="S609" i="4"/>
  <c r="T609" i="4" s="1"/>
  <c r="R609" i="4"/>
  <c r="K609" i="4"/>
  <c r="I609" i="4"/>
  <c r="H609" i="4"/>
  <c r="AO608" i="4"/>
  <c r="AN608" i="4"/>
  <c r="AM608" i="4"/>
  <c r="AL608" i="4"/>
  <c r="U608" i="4"/>
  <c r="W608" i="4" s="1"/>
  <c r="S608" i="4" a="1"/>
  <c r="S608" i="4" s="1"/>
  <c r="V608" i="4" s="1"/>
  <c r="X608" i="4" s="1"/>
  <c r="R608" i="4"/>
  <c r="K608" i="4"/>
  <c r="I608" i="4"/>
  <c r="H608" i="4"/>
  <c r="AO607" i="4"/>
  <c r="AN607" i="4"/>
  <c r="AM607" i="4"/>
  <c r="AL607" i="4"/>
  <c r="U607" i="4"/>
  <c r="W607" i="4" s="1"/>
  <c r="S607" i="4" a="1"/>
  <c r="S607" i="4" s="1"/>
  <c r="R607" i="4"/>
  <c r="I607" i="4"/>
  <c r="K607" i="4" s="1"/>
  <c r="H607" i="4"/>
  <c r="AO606" i="4"/>
  <c r="AN606" i="4"/>
  <c r="AM606" i="4"/>
  <c r="AL606" i="4"/>
  <c r="X606" i="4"/>
  <c r="U606" i="4"/>
  <c r="W606" i="4" s="1"/>
  <c r="T606" i="4"/>
  <c r="S606" i="4" a="1"/>
  <c r="S606" i="4"/>
  <c r="V606" i="4" s="1"/>
  <c r="R606" i="4"/>
  <c r="K606" i="4"/>
  <c r="I606" i="4"/>
  <c r="H606" i="4"/>
  <c r="AO605" i="4"/>
  <c r="AN605" i="4"/>
  <c r="AM605" i="4"/>
  <c r="AL605" i="4"/>
  <c r="U605" i="4"/>
  <c r="W605" i="4" s="1"/>
  <c r="S605" i="4" a="1"/>
  <c r="S605" i="4"/>
  <c r="T605" i="4" s="1"/>
  <c r="R605" i="4"/>
  <c r="I605" i="4"/>
  <c r="K605" i="4" s="1"/>
  <c r="H605" i="4"/>
  <c r="AO604" i="4"/>
  <c r="AN604" i="4"/>
  <c r="AM604" i="4"/>
  <c r="AL604" i="4"/>
  <c r="W604" i="4"/>
  <c r="U604" i="4"/>
  <c r="S604" i="4" a="1"/>
  <c r="S604" i="4" s="1"/>
  <c r="R604" i="4"/>
  <c r="K604" i="4"/>
  <c r="I604" i="4"/>
  <c r="H604" i="4"/>
  <c r="AO603" i="4"/>
  <c r="AN603" i="4"/>
  <c r="AM603" i="4"/>
  <c r="AL603" i="4"/>
  <c r="W603" i="4"/>
  <c r="U603" i="4"/>
  <c r="S603" i="4" a="1"/>
  <c r="S603" i="4" s="1"/>
  <c r="R603" i="4"/>
  <c r="I603" i="4"/>
  <c r="K603" i="4" s="1"/>
  <c r="H603" i="4"/>
  <c r="AO602" i="4"/>
  <c r="AN602" i="4"/>
  <c r="AM602" i="4"/>
  <c r="AL602" i="4"/>
  <c r="W602" i="4"/>
  <c r="U602" i="4"/>
  <c r="S602" i="4" a="1"/>
  <c r="S602" i="4" s="1"/>
  <c r="V602" i="4" s="1"/>
  <c r="X602" i="4" s="1"/>
  <c r="R602" i="4"/>
  <c r="K602" i="4"/>
  <c r="I602" i="4"/>
  <c r="H602" i="4"/>
  <c r="AO601" i="4"/>
  <c r="AN601" i="4"/>
  <c r="AM601" i="4"/>
  <c r="AL601" i="4"/>
  <c r="U601" i="4"/>
  <c r="W601" i="4" s="1"/>
  <c r="S601" i="4" a="1"/>
  <c r="S601" i="4" s="1"/>
  <c r="T601" i="4" s="1"/>
  <c r="R601" i="4"/>
  <c r="K601" i="4"/>
  <c r="I601" i="4"/>
  <c r="H601" i="4"/>
  <c r="AO600" i="4"/>
  <c r="AN600" i="4"/>
  <c r="AM600" i="4"/>
  <c r="AL600" i="4"/>
  <c r="U600" i="4"/>
  <c r="W600" i="4" s="1"/>
  <c r="T600" i="4"/>
  <c r="S600" i="4" a="1"/>
  <c r="S600" i="4"/>
  <c r="R600" i="4"/>
  <c r="K600" i="4"/>
  <c r="I600" i="4"/>
  <c r="H600" i="4"/>
  <c r="AO599" i="4"/>
  <c r="AN599" i="4"/>
  <c r="AM599" i="4"/>
  <c r="AL599" i="4"/>
  <c r="W599" i="4"/>
  <c r="U599" i="4"/>
  <c r="S599" i="4" a="1"/>
  <c r="S599" i="4"/>
  <c r="R599" i="4"/>
  <c r="K599" i="4"/>
  <c r="I599" i="4"/>
  <c r="H599" i="4"/>
  <c r="AO598" i="4"/>
  <c r="AN598" i="4"/>
  <c r="AM598" i="4"/>
  <c r="AL598" i="4"/>
  <c r="U598" i="4"/>
  <c r="W598" i="4" s="1"/>
  <c r="S598" i="4" a="1"/>
  <c r="S598" i="4"/>
  <c r="R598" i="4"/>
  <c r="K598" i="4"/>
  <c r="I598" i="4"/>
  <c r="H598" i="4"/>
  <c r="AO597" i="4"/>
  <c r="AN597" i="4"/>
  <c r="AM597" i="4"/>
  <c r="AL597" i="4"/>
  <c r="W597" i="4"/>
  <c r="U597" i="4"/>
  <c r="S597" i="4" a="1"/>
  <c r="S597" i="4" s="1"/>
  <c r="R597" i="4"/>
  <c r="I597" i="4"/>
  <c r="K597" i="4" s="1"/>
  <c r="H597" i="4"/>
  <c r="AO596" i="4"/>
  <c r="AN596" i="4"/>
  <c r="AM596" i="4"/>
  <c r="AL596" i="4"/>
  <c r="U596" i="4"/>
  <c r="W596" i="4" s="1"/>
  <c r="S596" i="4" a="1"/>
  <c r="S596" i="4"/>
  <c r="R596" i="4"/>
  <c r="K596" i="4"/>
  <c r="I596" i="4"/>
  <c r="H596" i="4"/>
  <c r="AO595" i="4"/>
  <c r="AN595" i="4"/>
  <c r="AM595" i="4"/>
  <c r="AL595" i="4"/>
  <c r="V595" i="4"/>
  <c r="X595" i="4" s="1"/>
  <c r="U595" i="4"/>
  <c r="W595" i="4" s="1"/>
  <c r="S595" i="4" a="1"/>
  <c r="S595" i="4"/>
  <c r="T595" i="4" s="1"/>
  <c r="R595" i="4"/>
  <c r="I595" i="4"/>
  <c r="K595" i="4" s="1"/>
  <c r="H595" i="4"/>
  <c r="AO594" i="4"/>
  <c r="AN594" i="4"/>
  <c r="AM594" i="4"/>
  <c r="AL594" i="4"/>
  <c r="W594" i="4"/>
  <c r="U594" i="4"/>
  <c r="S594" i="4" a="1"/>
  <c r="S594" i="4"/>
  <c r="R594" i="4"/>
  <c r="K594" i="4"/>
  <c r="I594" i="4"/>
  <c r="H594" i="4"/>
  <c r="AO593" i="4"/>
  <c r="AN593" i="4"/>
  <c r="AM593" i="4"/>
  <c r="AL593" i="4"/>
  <c r="U593" i="4"/>
  <c r="W593" i="4" s="1"/>
  <c r="S593" i="4" a="1"/>
  <c r="S593" i="4"/>
  <c r="T593" i="4" s="1"/>
  <c r="R593" i="4"/>
  <c r="I593" i="4"/>
  <c r="K593" i="4" s="1"/>
  <c r="H593" i="4"/>
  <c r="AO592" i="4"/>
  <c r="AN592" i="4"/>
  <c r="AM592" i="4"/>
  <c r="AL592" i="4"/>
  <c r="W592" i="4"/>
  <c r="U592" i="4"/>
  <c r="S592" i="4" a="1"/>
  <c r="S592" i="4" s="1"/>
  <c r="V592" i="4" s="1"/>
  <c r="X592" i="4" s="1"/>
  <c r="R592" i="4"/>
  <c r="K592" i="4"/>
  <c r="I592" i="4"/>
  <c r="H592" i="4"/>
  <c r="AO591" i="4"/>
  <c r="AN591" i="4"/>
  <c r="AM591" i="4"/>
  <c r="AL591" i="4"/>
  <c r="V591" i="4"/>
  <c r="X591" i="4" s="1"/>
  <c r="U591" i="4"/>
  <c r="W591" i="4" s="1"/>
  <c r="S591" i="4" a="1"/>
  <c r="S591" i="4"/>
  <c r="T591" i="4" s="1"/>
  <c r="R591" i="4"/>
  <c r="K591" i="4"/>
  <c r="I591" i="4"/>
  <c r="H591" i="4"/>
  <c r="AO590" i="4"/>
  <c r="AN590" i="4"/>
  <c r="AM590" i="4"/>
  <c r="AL590" i="4"/>
  <c r="W590" i="4"/>
  <c r="U590" i="4"/>
  <c r="T590" i="4"/>
  <c r="S590" i="4" a="1"/>
  <c r="S590" i="4"/>
  <c r="V590" i="4" s="1"/>
  <c r="X590" i="4" s="1"/>
  <c r="R590" i="4"/>
  <c r="K590" i="4"/>
  <c r="I590" i="4"/>
  <c r="H590" i="4"/>
  <c r="AO589" i="4"/>
  <c r="AN589" i="4"/>
  <c r="AM589" i="4"/>
  <c r="AL589" i="4"/>
  <c r="W589" i="4"/>
  <c r="U589" i="4"/>
  <c r="S589" i="4" a="1"/>
  <c r="S589" i="4" s="1"/>
  <c r="T589" i="4" s="1"/>
  <c r="R589" i="4"/>
  <c r="K589" i="4"/>
  <c r="I589" i="4"/>
  <c r="H589" i="4"/>
  <c r="AO588" i="4"/>
  <c r="AN588" i="4"/>
  <c r="AM588" i="4"/>
  <c r="AL588" i="4"/>
  <c r="X588" i="4"/>
  <c r="W588" i="4"/>
  <c r="U588" i="4"/>
  <c r="T588" i="4"/>
  <c r="S588" i="4" a="1"/>
  <c r="S588" i="4"/>
  <c r="V588" i="4" s="1"/>
  <c r="R588" i="4"/>
  <c r="K588" i="4"/>
  <c r="I588" i="4"/>
  <c r="H588" i="4"/>
  <c r="AO587" i="4"/>
  <c r="AN587" i="4"/>
  <c r="AM587" i="4"/>
  <c r="AL587" i="4"/>
  <c r="W587" i="4"/>
  <c r="U587" i="4"/>
  <c r="S587" i="4" a="1"/>
  <c r="S587" i="4" s="1"/>
  <c r="R587" i="4"/>
  <c r="K587" i="4"/>
  <c r="I587" i="4"/>
  <c r="H587" i="4"/>
  <c r="AO586" i="4"/>
  <c r="AN586" i="4"/>
  <c r="AM586" i="4"/>
  <c r="AL586" i="4"/>
  <c r="U586" i="4"/>
  <c r="W586" i="4" s="1"/>
  <c r="T586" i="4"/>
  <c r="S586" i="4" a="1"/>
  <c r="S586" i="4" s="1"/>
  <c r="V586" i="4" s="1"/>
  <c r="X586" i="4" s="1"/>
  <c r="R586" i="4"/>
  <c r="K586" i="4"/>
  <c r="I586" i="4"/>
  <c r="H586" i="4"/>
  <c r="AO585" i="4"/>
  <c r="AN585" i="4"/>
  <c r="AM585" i="4"/>
  <c r="AL585" i="4"/>
  <c r="U585" i="4"/>
  <c r="W585" i="4" s="1"/>
  <c r="S585" i="4" a="1"/>
  <c r="S585" i="4" s="1"/>
  <c r="R585" i="4"/>
  <c r="K585" i="4"/>
  <c r="I585" i="4"/>
  <c r="H585" i="4"/>
  <c r="AO584" i="4"/>
  <c r="AN584" i="4"/>
  <c r="AM584" i="4"/>
  <c r="AL584" i="4"/>
  <c r="U584" i="4"/>
  <c r="W584" i="4" s="1"/>
  <c r="S584" i="4" a="1"/>
  <c r="S584" i="4" s="1"/>
  <c r="R584" i="4"/>
  <c r="I584" i="4"/>
  <c r="K584" i="4" s="1"/>
  <c r="H584" i="4"/>
  <c r="AO583" i="4"/>
  <c r="AN583" i="4"/>
  <c r="AM583" i="4"/>
  <c r="AL583" i="4"/>
  <c r="W583" i="4"/>
  <c r="U583" i="4"/>
  <c r="S583" i="4" a="1"/>
  <c r="S583" i="4"/>
  <c r="V583" i="4" s="1"/>
  <c r="X583" i="4" s="1"/>
  <c r="R583" i="4"/>
  <c r="I583" i="4"/>
  <c r="K583" i="4" s="1"/>
  <c r="H583" i="4"/>
  <c r="AO582" i="4"/>
  <c r="AN582" i="4"/>
  <c r="AM582" i="4"/>
  <c r="AL582" i="4"/>
  <c r="W582" i="4"/>
  <c r="U582" i="4"/>
  <c r="S582" i="4" a="1"/>
  <c r="S582" i="4" s="1"/>
  <c r="R582" i="4"/>
  <c r="K582" i="4"/>
  <c r="I582" i="4"/>
  <c r="H582" i="4"/>
  <c r="AO581" i="4"/>
  <c r="AN581" i="4"/>
  <c r="AM581" i="4"/>
  <c r="AL581" i="4"/>
  <c r="X581" i="4"/>
  <c r="W581" i="4"/>
  <c r="V581" i="4"/>
  <c r="U581" i="4"/>
  <c r="S581" i="4" a="1"/>
  <c r="S581" i="4" s="1"/>
  <c r="T581" i="4" s="1"/>
  <c r="R581" i="4"/>
  <c r="I581" i="4"/>
  <c r="K581" i="4" s="1"/>
  <c r="H581" i="4"/>
  <c r="AO580" i="4"/>
  <c r="AN580" i="4"/>
  <c r="AM580" i="4"/>
  <c r="AL580" i="4"/>
  <c r="U580" i="4"/>
  <c r="W580" i="4" s="1"/>
  <c r="S580" i="4" a="1"/>
  <c r="S580" i="4"/>
  <c r="R580" i="4"/>
  <c r="K580" i="4"/>
  <c r="I580" i="4"/>
  <c r="H580" i="4"/>
  <c r="AO579" i="4"/>
  <c r="AN579" i="4"/>
  <c r="AM579" i="4"/>
  <c r="AL579" i="4"/>
  <c r="U579" i="4"/>
  <c r="W579" i="4" s="1"/>
  <c r="S579" i="4" a="1"/>
  <c r="S579" i="4"/>
  <c r="T579" i="4" s="1"/>
  <c r="R579" i="4"/>
  <c r="K579" i="4"/>
  <c r="I579" i="4"/>
  <c r="H579" i="4"/>
  <c r="AO578" i="4"/>
  <c r="AN578" i="4"/>
  <c r="AM578" i="4"/>
  <c r="AL578" i="4"/>
  <c r="W578" i="4"/>
  <c r="U578" i="4"/>
  <c r="T578" i="4"/>
  <c r="S578" i="4" a="1"/>
  <c r="S578" i="4"/>
  <c r="V578" i="4" s="1"/>
  <c r="X578" i="4" s="1"/>
  <c r="R578" i="4"/>
  <c r="K578" i="4"/>
  <c r="I578" i="4"/>
  <c r="H578" i="4"/>
  <c r="AO577" i="4"/>
  <c r="AN577" i="4"/>
  <c r="AM577" i="4"/>
  <c r="AL577" i="4"/>
  <c r="V577" i="4"/>
  <c r="X577" i="4" s="1"/>
  <c r="U577" i="4"/>
  <c r="W577" i="4" s="1"/>
  <c r="T577" i="4"/>
  <c r="S577" i="4" a="1"/>
  <c r="S577" i="4" s="1"/>
  <c r="R577" i="4"/>
  <c r="I577" i="4"/>
  <c r="K577" i="4" s="1"/>
  <c r="H577" i="4"/>
  <c r="AO576" i="4"/>
  <c r="AN576" i="4"/>
  <c r="AM576" i="4"/>
  <c r="AL576" i="4"/>
  <c r="U576" i="4"/>
  <c r="W576" i="4" s="1"/>
  <c r="S576" i="4" a="1"/>
  <c r="S576" i="4" s="1"/>
  <c r="R576" i="4"/>
  <c r="K576" i="4"/>
  <c r="I576" i="4"/>
  <c r="H576" i="4"/>
  <c r="AO575" i="4"/>
  <c r="AN575" i="4"/>
  <c r="AM575" i="4"/>
  <c r="AL575" i="4"/>
  <c r="U575" i="4"/>
  <c r="W575" i="4" s="1"/>
  <c r="T575" i="4"/>
  <c r="S575" i="4" a="1"/>
  <c r="S575" i="4" s="1"/>
  <c r="R575" i="4"/>
  <c r="K575" i="4"/>
  <c r="I575" i="4"/>
  <c r="H575" i="4"/>
  <c r="AO574" i="4"/>
  <c r="AN574" i="4"/>
  <c r="AM574" i="4"/>
  <c r="AL574" i="4"/>
  <c r="X574" i="4"/>
  <c r="W574" i="4"/>
  <c r="U574" i="4"/>
  <c r="T574" i="4"/>
  <c r="S574" i="4" a="1"/>
  <c r="S574" i="4"/>
  <c r="V574" i="4" s="1"/>
  <c r="R574" i="4"/>
  <c r="I574" i="4"/>
  <c r="K574" i="4" s="1"/>
  <c r="H574" i="4"/>
  <c r="AO573" i="4"/>
  <c r="AN573" i="4"/>
  <c r="AM573" i="4"/>
  <c r="AL573" i="4"/>
  <c r="W573" i="4"/>
  <c r="U573" i="4"/>
  <c r="S573" i="4" a="1"/>
  <c r="S573" i="4" s="1"/>
  <c r="R573" i="4"/>
  <c r="I573" i="4"/>
  <c r="K573" i="4" s="1"/>
  <c r="H573" i="4"/>
  <c r="AO572" i="4"/>
  <c r="AN572" i="4"/>
  <c r="AM572" i="4"/>
  <c r="AL572" i="4"/>
  <c r="W572" i="4"/>
  <c r="U572" i="4"/>
  <c r="S572" i="4" a="1"/>
  <c r="S572" i="4" s="1"/>
  <c r="R572" i="4"/>
  <c r="I572" i="4"/>
  <c r="K572" i="4" s="1"/>
  <c r="H572" i="4"/>
  <c r="AO571" i="4"/>
  <c r="AN571" i="4"/>
  <c r="AM571" i="4"/>
  <c r="AL571" i="4"/>
  <c r="W571" i="4"/>
  <c r="U571" i="4"/>
  <c r="S571" i="4" a="1"/>
  <c r="S571" i="4" s="1"/>
  <c r="R571" i="4"/>
  <c r="K571" i="4"/>
  <c r="I571" i="4"/>
  <c r="H571" i="4"/>
  <c r="AO570" i="4"/>
  <c r="AN570" i="4"/>
  <c r="AM570" i="4"/>
  <c r="AL570" i="4"/>
  <c r="W570" i="4"/>
  <c r="U570" i="4"/>
  <c r="S570" i="4" a="1"/>
  <c r="S570" i="4"/>
  <c r="R570" i="4"/>
  <c r="K570" i="4"/>
  <c r="I570" i="4"/>
  <c r="H570" i="4"/>
  <c r="AO569" i="4"/>
  <c r="AN569" i="4"/>
  <c r="AM569" i="4"/>
  <c r="AL569" i="4"/>
  <c r="W569" i="4"/>
  <c r="U569" i="4"/>
  <c r="S569" i="4" a="1"/>
  <c r="S569" i="4"/>
  <c r="R569" i="4"/>
  <c r="K569" i="4"/>
  <c r="I569" i="4"/>
  <c r="H569" i="4"/>
  <c r="AO568" i="4"/>
  <c r="AN568" i="4"/>
  <c r="AM568" i="4"/>
  <c r="AL568" i="4"/>
  <c r="U568" i="4"/>
  <c r="W568" i="4" s="1"/>
  <c r="S568" i="4" a="1"/>
  <c r="S568" i="4" s="1"/>
  <c r="V568" i="4" s="1"/>
  <c r="X568" i="4" s="1"/>
  <c r="R568" i="4"/>
  <c r="I568" i="4"/>
  <c r="K568" i="4" s="1"/>
  <c r="H568" i="4"/>
  <c r="AO567" i="4"/>
  <c r="AN567" i="4"/>
  <c r="AM567" i="4"/>
  <c r="AL567" i="4"/>
  <c r="W567" i="4"/>
  <c r="V567" i="4"/>
  <c r="X567" i="4" s="1"/>
  <c r="U567" i="4"/>
  <c r="T567" i="4"/>
  <c r="S567" i="4" a="1"/>
  <c r="S567" i="4"/>
  <c r="R567" i="4"/>
  <c r="I567" i="4"/>
  <c r="K567" i="4" s="1"/>
  <c r="H567" i="4"/>
  <c r="AO566" i="4"/>
  <c r="AN566" i="4"/>
  <c r="AM566" i="4"/>
  <c r="AL566" i="4"/>
  <c r="U566" i="4"/>
  <c r="W566" i="4" s="1"/>
  <c r="S566" i="4" a="1"/>
  <c r="S566" i="4" s="1"/>
  <c r="R566" i="4"/>
  <c r="K566" i="4"/>
  <c r="I566" i="4"/>
  <c r="H566" i="4"/>
  <c r="AO565" i="4"/>
  <c r="AN565" i="4"/>
  <c r="AM565" i="4"/>
  <c r="AL565" i="4"/>
  <c r="U565" i="4"/>
  <c r="W565" i="4" s="1"/>
  <c r="S565" i="4" a="1"/>
  <c r="S565" i="4" s="1"/>
  <c r="R565" i="4"/>
  <c r="K565" i="4"/>
  <c r="I565" i="4"/>
  <c r="H565" i="4"/>
  <c r="AO564" i="4"/>
  <c r="AN564" i="4"/>
  <c r="AM564" i="4"/>
  <c r="AL564" i="4"/>
  <c r="U564" i="4"/>
  <c r="W564" i="4" s="1"/>
  <c r="S564" i="4" a="1"/>
  <c r="S564" i="4" s="1"/>
  <c r="R564" i="4"/>
  <c r="I564" i="4"/>
  <c r="K564" i="4" s="1"/>
  <c r="H564" i="4"/>
  <c r="AO563" i="4"/>
  <c r="AN563" i="4"/>
  <c r="AM563" i="4"/>
  <c r="AL563" i="4"/>
  <c r="W563" i="4"/>
  <c r="U563" i="4"/>
  <c r="S563" i="4" a="1"/>
  <c r="S563" i="4"/>
  <c r="V563" i="4" s="1"/>
  <c r="X563" i="4" s="1"/>
  <c r="R563" i="4"/>
  <c r="I563" i="4"/>
  <c r="K563" i="4" s="1"/>
  <c r="H563" i="4"/>
  <c r="AO562" i="4"/>
  <c r="AN562" i="4"/>
  <c r="AM562" i="4"/>
  <c r="AL562" i="4"/>
  <c r="W562" i="4"/>
  <c r="U562" i="4"/>
  <c r="S562" i="4" a="1"/>
  <c r="S562" i="4" s="1"/>
  <c r="R562" i="4"/>
  <c r="K562" i="4"/>
  <c r="I562" i="4"/>
  <c r="H562" i="4"/>
  <c r="AO561" i="4"/>
  <c r="AN561" i="4"/>
  <c r="AM561" i="4"/>
  <c r="AL561" i="4"/>
  <c r="U561" i="4"/>
  <c r="W561" i="4" s="1"/>
  <c r="S561" i="4" a="1"/>
  <c r="S561" i="4" s="1"/>
  <c r="T561" i="4" s="1"/>
  <c r="R561" i="4"/>
  <c r="I561" i="4"/>
  <c r="K561" i="4" s="1"/>
  <c r="H561" i="4"/>
  <c r="AO560" i="4"/>
  <c r="AN560" i="4"/>
  <c r="AM560" i="4"/>
  <c r="AL560" i="4"/>
  <c r="U560" i="4"/>
  <c r="W560" i="4" s="1"/>
  <c r="S560" i="4" a="1"/>
  <c r="S560" i="4"/>
  <c r="R560" i="4"/>
  <c r="K560" i="4"/>
  <c r="I560" i="4"/>
  <c r="H560" i="4"/>
  <c r="AO559" i="4"/>
  <c r="AN559" i="4"/>
  <c r="AM559" i="4"/>
  <c r="AL559" i="4"/>
  <c r="V559" i="4"/>
  <c r="X559" i="4" s="1"/>
  <c r="U559" i="4"/>
  <c r="W559" i="4" s="1"/>
  <c r="T559" i="4"/>
  <c r="S559" i="4" a="1"/>
  <c r="S559" i="4"/>
  <c r="R559" i="4"/>
  <c r="K559" i="4"/>
  <c r="I559" i="4"/>
  <c r="H559" i="4"/>
  <c r="AO558" i="4"/>
  <c r="AN558" i="4"/>
  <c r="AM558" i="4"/>
  <c r="AL558" i="4"/>
  <c r="X558" i="4"/>
  <c r="W558" i="4"/>
  <c r="U558" i="4"/>
  <c r="T558" i="4"/>
  <c r="S558" i="4" a="1"/>
  <c r="S558" i="4"/>
  <c r="V558" i="4" s="1"/>
  <c r="R558" i="4"/>
  <c r="K558" i="4"/>
  <c r="I558" i="4"/>
  <c r="H558" i="4"/>
  <c r="AO557" i="4"/>
  <c r="AN557" i="4"/>
  <c r="AM557" i="4"/>
  <c r="AL557" i="4"/>
  <c r="U557" i="4"/>
  <c r="W557" i="4" s="1"/>
  <c r="S557" i="4" a="1"/>
  <c r="S557" i="4" s="1"/>
  <c r="V557" i="4" s="1"/>
  <c r="X557" i="4" s="1"/>
  <c r="R557" i="4"/>
  <c r="I557" i="4"/>
  <c r="K557" i="4" s="1"/>
  <c r="H557" i="4"/>
  <c r="AO556" i="4"/>
  <c r="AN556" i="4"/>
  <c r="AM556" i="4"/>
  <c r="AL556" i="4"/>
  <c r="U556" i="4"/>
  <c r="W556" i="4" s="1"/>
  <c r="S556" i="4" a="1"/>
  <c r="S556" i="4" s="1"/>
  <c r="R556" i="4"/>
  <c r="K556" i="4"/>
  <c r="I556" i="4"/>
  <c r="H556" i="4"/>
  <c r="AO555" i="4"/>
  <c r="AN555" i="4"/>
  <c r="AM555" i="4"/>
  <c r="AL555" i="4"/>
  <c r="U555" i="4"/>
  <c r="W555" i="4" s="1"/>
  <c r="S555" i="4" a="1"/>
  <c r="S555" i="4" s="1"/>
  <c r="R555" i="4"/>
  <c r="K555" i="4"/>
  <c r="I555" i="4"/>
  <c r="H555" i="4"/>
  <c r="AO554" i="4"/>
  <c r="AN554" i="4"/>
  <c r="AM554" i="4"/>
  <c r="AL554" i="4"/>
  <c r="X554" i="4"/>
  <c r="W554" i="4"/>
  <c r="U554" i="4"/>
  <c r="T554" i="4"/>
  <c r="S554" i="4" a="1"/>
  <c r="S554" i="4"/>
  <c r="V554" i="4" s="1"/>
  <c r="R554" i="4"/>
  <c r="I554" i="4"/>
  <c r="K554" i="4" s="1"/>
  <c r="H554" i="4"/>
  <c r="AO553" i="4"/>
  <c r="AN553" i="4"/>
  <c r="AM553" i="4"/>
  <c r="AL553" i="4"/>
  <c r="W553" i="4"/>
  <c r="U553" i="4"/>
  <c r="S553" i="4" a="1"/>
  <c r="S553" i="4" s="1"/>
  <c r="R553" i="4"/>
  <c r="I553" i="4"/>
  <c r="K553" i="4" s="1"/>
  <c r="H553" i="4"/>
  <c r="AO552" i="4"/>
  <c r="AN552" i="4"/>
  <c r="AM552" i="4"/>
  <c r="AL552" i="4"/>
  <c r="W552" i="4"/>
  <c r="U552" i="4"/>
  <c r="S552" i="4" a="1"/>
  <c r="S552" i="4" s="1"/>
  <c r="R552" i="4"/>
  <c r="I552" i="4"/>
  <c r="K552" i="4" s="1"/>
  <c r="H552" i="4"/>
  <c r="AO551" i="4"/>
  <c r="AN551" i="4"/>
  <c r="AM551" i="4"/>
  <c r="AL551" i="4"/>
  <c r="W551" i="4"/>
  <c r="U551" i="4"/>
  <c r="S551" i="4" a="1"/>
  <c r="S551" i="4" s="1"/>
  <c r="R551" i="4"/>
  <c r="K551" i="4"/>
  <c r="I551" i="4"/>
  <c r="H551" i="4"/>
  <c r="AO550" i="4"/>
  <c r="AN550" i="4"/>
  <c r="AM550" i="4"/>
  <c r="AL550" i="4"/>
  <c r="X550" i="4"/>
  <c r="W550" i="4"/>
  <c r="U550" i="4"/>
  <c r="T550" i="4"/>
  <c r="S550" i="4" a="1"/>
  <c r="S550" i="4"/>
  <c r="V550" i="4" s="1"/>
  <c r="R550" i="4"/>
  <c r="K550" i="4"/>
  <c r="I550" i="4"/>
  <c r="H550" i="4"/>
  <c r="AO549" i="4"/>
  <c r="AN549" i="4"/>
  <c r="AM549" i="4"/>
  <c r="AL549" i="4"/>
  <c r="U549" i="4"/>
  <c r="W549" i="4" s="1"/>
  <c r="S549" i="4" a="1"/>
  <c r="S549" i="4"/>
  <c r="R549" i="4"/>
  <c r="K549" i="4"/>
  <c r="I549" i="4"/>
  <c r="H549" i="4"/>
  <c r="AO548" i="4"/>
  <c r="AN548" i="4"/>
  <c r="AM548" i="4"/>
  <c r="AL548" i="4"/>
  <c r="W548" i="4"/>
  <c r="U548" i="4"/>
  <c r="T548" i="4"/>
  <c r="S548" i="4" a="1"/>
  <c r="S548" i="4" s="1"/>
  <c r="V548" i="4" s="1"/>
  <c r="X548" i="4" s="1"/>
  <c r="R548" i="4"/>
  <c r="I548" i="4"/>
  <c r="K548" i="4" s="1"/>
  <c r="H548" i="4"/>
  <c r="AO547" i="4"/>
  <c r="AN547" i="4"/>
  <c r="AM547" i="4"/>
  <c r="AL547" i="4"/>
  <c r="V547" i="4"/>
  <c r="X547" i="4" s="1"/>
  <c r="U547" i="4"/>
  <c r="W547" i="4" s="1"/>
  <c r="T547" i="4"/>
  <c r="S547" i="4" a="1"/>
  <c r="S547" i="4"/>
  <c r="R547" i="4"/>
  <c r="I547" i="4"/>
  <c r="K547" i="4" s="1"/>
  <c r="H547" i="4"/>
  <c r="AO546" i="4"/>
  <c r="AN546" i="4"/>
  <c r="AM546" i="4"/>
  <c r="AL546" i="4"/>
  <c r="U546" i="4"/>
  <c r="W546" i="4" s="1"/>
  <c r="S546" i="4" a="1"/>
  <c r="S546" i="4" s="1"/>
  <c r="R546" i="4"/>
  <c r="K546" i="4"/>
  <c r="I546" i="4"/>
  <c r="H546" i="4"/>
  <c r="AO545" i="4"/>
  <c r="AN545" i="4"/>
  <c r="AM545" i="4"/>
  <c r="AL545" i="4"/>
  <c r="U545" i="4"/>
  <c r="W545" i="4" s="1"/>
  <c r="S545" i="4" a="1"/>
  <c r="S545" i="4" s="1"/>
  <c r="R545" i="4"/>
  <c r="K545" i="4"/>
  <c r="I545" i="4"/>
  <c r="H545" i="4"/>
  <c r="AO544" i="4"/>
  <c r="AN544" i="4"/>
  <c r="AM544" i="4"/>
  <c r="AL544" i="4"/>
  <c r="U544" i="4"/>
  <c r="W544" i="4" s="1"/>
  <c r="S544" i="4" a="1"/>
  <c r="S544" i="4" s="1"/>
  <c r="R544" i="4"/>
  <c r="I544" i="4"/>
  <c r="K544" i="4" s="1"/>
  <c r="H544" i="4"/>
  <c r="AO543" i="4"/>
  <c r="AN543" i="4"/>
  <c r="AM543" i="4"/>
  <c r="AL543" i="4"/>
  <c r="W543" i="4"/>
  <c r="U543" i="4"/>
  <c r="S543" i="4" a="1"/>
  <c r="S543" i="4"/>
  <c r="V543" i="4" s="1"/>
  <c r="X543" i="4" s="1"/>
  <c r="R543" i="4"/>
  <c r="I543" i="4"/>
  <c r="K543" i="4" s="1"/>
  <c r="H543" i="4"/>
  <c r="AO542" i="4"/>
  <c r="AN542" i="4"/>
  <c r="AM542" i="4"/>
  <c r="AL542" i="4"/>
  <c r="W542" i="4"/>
  <c r="U542" i="4"/>
  <c r="S542" i="4" a="1"/>
  <c r="S542" i="4" s="1"/>
  <c r="R542" i="4"/>
  <c r="K542" i="4"/>
  <c r="I542" i="4"/>
  <c r="H542" i="4"/>
  <c r="AO541" i="4"/>
  <c r="AN541" i="4"/>
  <c r="AM541" i="4"/>
  <c r="AL541" i="4"/>
  <c r="U541" i="4"/>
  <c r="W541" i="4" s="1"/>
  <c r="S541" i="4" a="1"/>
  <c r="S541" i="4" s="1"/>
  <c r="T541" i="4" s="1"/>
  <c r="R541" i="4"/>
  <c r="I541" i="4"/>
  <c r="K541" i="4" s="1"/>
  <c r="H541" i="4"/>
  <c r="AO540" i="4"/>
  <c r="AN540" i="4"/>
  <c r="AM540" i="4"/>
  <c r="AL540" i="4"/>
  <c r="U540" i="4"/>
  <c r="W540" i="4" s="1"/>
  <c r="S540" i="4" a="1"/>
  <c r="S540" i="4"/>
  <c r="R540" i="4"/>
  <c r="K540" i="4"/>
  <c r="I540" i="4"/>
  <c r="H540" i="4"/>
  <c r="AO539" i="4"/>
  <c r="AN539" i="4"/>
  <c r="AM539" i="4"/>
  <c r="AL539" i="4"/>
  <c r="V539" i="4"/>
  <c r="X539" i="4" s="1"/>
  <c r="U539" i="4"/>
  <c r="W539" i="4" s="1"/>
  <c r="T539" i="4"/>
  <c r="S539" i="4" a="1"/>
  <c r="S539" i="4"/>
  <c r="R539" i="4"/>
  <c r="K539" i="4"/>
  <c r="I539" i="4"/>
  <c r="H539" i="4"/>
  <c r="AO538" i="4"/>
  <c r="AN538" i="4"/>
  <c r="AM538" i="4"/>
  <c r="AL538" i="4"/>
  <c r="W538" i="4"/>
  <c r="U538" i="4"/>
  <c r="T538" i="4"/>
  <c r="S538" i="4" a="1"/>
  <c r="S538" i="4"/>
  <c r="R538" i="4"/>
  <c r="I538" i="4"/>
  <c r="K538" i="4" s="1"/>
  <c r="H538" i="4"/>
  <c r="AO537" i="4"/>
  <c r="AN537" i="4"/>
  <c r="AM537" i="4"/>
  <c r="AL537" i="4"/>
  <c r="U537" i="4"/>
  <c r="W537" i="4" s="1"/>
  <c r="T537" i="4"/>
  <c r="S537" i="4" a="1"/>
  <c r="S537" i="4" s="1"/>
  <c r="V537" i="4" s="1"/>
  <c r="X537" i="4" s="1"/>
  <c r="R537" i="4"/>
  <c r="I537" i="4"/>
  <c r="K537" i="4" s="1"/>
  <c r="H537" i="4"/>
  <c r="AO536" i="4"/>
  <c r="AN536" i="4"/>
  <c r="AM536" i="4"/>
  <c r="AL536" i="4"/>
  <c r="U536" i="4"/>
  <c r="W536" i="4" s="1"/>
  <c r="S536" i="4" a="1"/>
  <c r="S536" i="4" s="1"/>
  <c r="R536" i="4"/>
  <c r="K536" i="4"/>
  <c r="I536" i="4"/>
  <c r="H536" i="4"/>
  <c r="AO535" i="4"/>
  <c r="AN535" i="4"/>
  <c r="AM535" i="4"/>
  <c r="AL535" i="4"/>
  <c r="U535" i="4"/>
  <c r="W535" i="4" s="1"/>
  <c r="S535" i="4" a="1"/>
  <c r="S535" i="4" s="1"/>
  <c r="R535" i="4"/>
  <c r="K535" i="4"/>
  <c r="I535" i="4"/>
  <c r="H535" i="4"/>
  <c r="AO534" i="4"/>
  <c r="AN534" i="4"/>
  <c r="AM534" i="4"/>
  <c r="AL534" i="4"/>
  <c r="X534" i="4"/>
  <c r="W534" i="4"/>
  <c r="U534" i="4"/>
  <c r="S534" i="4" a="1"/>
  <c r="S534" i="4"/>
  <c r="V534" i="4" s="1"/>
  <c r="R534" i="4"/>
  <c r="I534" i="4"/>
  <c r="K534" i="4" s="1"/>
  <c r="H534" i="4"/>
  <c r="AO533" i="4"/>
  <c r="AN533" i="4"/>
  <c r="AM533" i="4"/>
  <c r="AL533" i="4"/>
  <c r="W533" i="4"/>
  <c r="U533" i="4"/>
  <c r="S533" i="4" a="1"/>
  <c r="S533" i="4"/>
  <c r="V533" i="4" s="1"/>
  <c r="X533" i="4" s="1"/>
  <c r="R533" i="4"/>
  <c r="I533" i="4"/>
  <c r="K533" i="4" s="1"/>
  <c r="H533" i="4"/>
  <c r="AO532" i="4"/>
  <c r="AN532" i="4"/>
  <c r="AM532" i="4"/>
  <c r="AL532" i="4"/>
  <c r="U532" i="4"/>
  <c r="W532" i="4" s="1"/>
  <c r="S532" i="4" a="1"/>
  <c r="S532" i="4" s="1"/>
  <c r="R532" i="4"/>
  <c r="I532" i="4"/>
  <c r="K532" i="4" s="1"/>
  <c r="H532" i="4"/>
  <c r="AO531" i="4"/>
  <c r="AN531" i="4"/>
  <c r="AM531" i="4"/>
  <c r="AL531" i="4"/>
  <c r="W531" i="4"/>
  <c r="U531" i="4"/>
  <c r="S531" i="4" a="1"/>
  <c r="S531" i="4" s="1"/>
  <c r="R531" i="4"/>
  <c r="K531" i="4"/>
  <c r="I531" i="4"/>
  <c r="H531" i="4"/>
  <c r="AO530" i="4"/>
  <c r="AN530" i="4"/>
  <c r="AM530" i="4"/>
  <c r="AL530" i="4"/>
  <c r="W530" i="4"/>
  <c r="U530" i="4"/>
  <c r="T530" i="4"/>
  <c r="S530" i="4" a="1"/>
  <c r="S530" i="4"/>
  <c r="R530" i="4"/>
  <c r="K530" i="4"/>
  <c r="I530" i="4"/>
  <c r="H530" i="4"/>
  <c r="AO529" i="4"/>
  <c r="AN529" i="4"/>
  <c r="AM529" i="4"/>
  <c r="AL529" i="4"/>
  <c r="W529" i="4"/>
  <c r="U529" i="4"/>
  <c r="S529" i="4" a="1"/>
  <c r="S529" i="4"/>
  <c r="R529" i="4"/>
  <c r="K529" i="4"/>
  <c r="I529" i="4"/>
  <c r="H529" i="4"/>
  <c r="AO528" i="4"/>
  <c r="AN528" i="4"/>
  <c r="AM528" i="4"/>
  <c r="AL528" i="4"/>
  <c r="U528" i="4"/>
  <c r="W528" i="4" s="1"/>
  <c r="S528" i="4" a="1"/>
  <c r="S528" i="4" s="1"/>
  <c r="V528" i="4" s="1"/>
  <c r="X528" i="4" s="1"/>
  <c r="R528" i="4"/>
  <c r="I528" i="4"/>
  <c r="K528" i="4" s="1"/>
  <c r="H528" i="4"/>
  <c r="AO527" i="4"/>
  <c r="AN527" i="4"/>
  <c r="AM527" i="4"/>
  <c r="AL527" i="4"/>
  <c r="X527" i="4"/>
  <c r="V527" i="4"/>
  <c r="U527" i="4"/>
  <c r="W527" i="4" s="1"/>
  <c r="T527" i="4"/>
  <c r="S527" i="4" a="1"/>
  <c r="S527" i="4"/>
  <c r="R527" i="4"/>
  <c r="K527" i="4"/>
  <c r="I527" i="4"/>
  <c r="H527" i="4"/>
  <c r="AO526" i="4"/>
  <c r="AN526" i="4"/>
  <c r="AM526" i="4"/>
  <c r="AL526" i="4"/>
  <c r="U526" i="4"/>
  <c r="W526" i="4" s="1"/>
  <c r="S526" i="4" a="1"/>
  <c r="S526" i="4"/>
  <c r="V526" i="4" s="1"/>
  <c r="X526" i="4" s="1"/>
  <c r="R526" i="4"/>
  <c r="K526" i="4"/>
  <c r="I526" i="4"/>
  <c r="H526" i="4"/>
  <c r="AO525" i="4"/>
  <c r="AN525" i="4"/>
  <c r="AM525" i="4"/>
  <c r="AL525" i="4"/>
  <c r="W525" i="4"/>
  <c r="U525" i="4"/>
  <c r="S525" i="4" a="1"/>
  <c r="S525" i="4" s="1"/>
  <c r="R525" i="4"/>
  <c r="I525" i="4"/>
  <c r="K525" i="4" s="1"/>
  <c r="H525" i="4"/>
  <c r="AO524" i="4"/>
  <c r="AN524" i="4"/>
  <c r="AM524" i="4"/>
  <c r="AL524" i="4"/>
  <c r="U524" i="4"/>
  <c r="W524" i="4" s="1"/>
  <c r="S524" i="4" a="1"/>
  <c r="S524" i="4"/>
  <c r="V524" i="4" s="1"/>
  <c r="X524" i="4" s="1"/>
  <c r="R524" i="4"/>
  <c r="I524" i="4"/>
  <c r="K524" i="4" s="1"/>
  <c r="H524" i="4"/>
  <c r="AO523" i="4"/>
  <c r="AN523" i="4"/>
  <c r="AM523" i="4"/>
  <c r="AL523" i="4"/>
  <c r="W523" i="4"/>
  <c r="V523" i="4"/>
  <c r="X523" i="4" s="1"/>
  <c r="U523" i="4"/>
  <c r="T523" i="4"/>
  <c r="S523" i="4" a="1"/>
  <c r="S523" i="4"/>
  <c r="R523" i="4"/>
  <c r="I523" i="4"/>
  <c r="K523" i="4" s="1"/>
  <c r="H523" i="4"/>
  <c r="AO522" i="4"/>
  <c r="AN522" i="4"/>
  <c r="AM522" i="4"/>
  <c r="AL522" i="4"/>
  <c r="W522" i="4"/>
  <c r="U522" i="4"/>
  <c r="S522" i="4" a="1"/>
  <c r="S522" i="4"/>
  <c r="R522" i="4"/>
  <c r="K522" i="4"/>
  <c r="I522" i="4"/>
  <c r="H522" i="4"/>
  <c r="AO521" i="4"/>
  <c r="AN521" i="4"/>
  <c r="AM521" i="4"/>
  <c r="AL521" i="4"/>
  <c r="W521" i="4"/>
  <c r="U521" i="4"/>
  <c r="S521" i="4" a="1"/>
  <c r="S521" i="4" s="1"/>
  <c r="T521" i="4" s="1"/>
  <c r="R521" i="4"/>
  <c r="I521" i="4"/>
  <c r="K521" i="4" s="1"/>
  <c r="H521" i="4"/>
  <c r="AO520" i="4"/>
  <c r="AN520" i="4"/>
  <c r="AM520" i="4"/>
  <c r="AL520" i="4"/>
  <c r="U520" i="4"/>
  <c r="W520" i="4" s="1"/>
  <c r="S520" i="4" a="1"/>
  <c r="S520" i="4"/>
  <c r="R520" i="4"/>
  <c r="I520" i="4"/>
  <c r="K520" i="4" s="1"/>
  <c r="H520" i="4"/>
  <c r="AO519" i="4"/>
  <c r="AN519" i="4"/>
  <c r="AM519" i="4"/>
  <c r="AL519" i="4"/>
  <c r="U519" i="4"/>
  <c r="W519" i="4" s="1"/>
  <c r="T519" i="4"/>
  <c r="S519" i="4" a="1"/>
  <c r="S519" i="4"/>
  <c r="R519" i="4"/>
  <c r="K519" i="4"/>
  <c r="I519" i="4"/>
  <c r="H519" i="4"/>
  <c r="AO518" i="4"/>
  <c r="AN518" i="4"/>
  <c r="AM518" i="4"/>
  <c r="AL518" i="4"/>
  <c r="W518" i="4"/>
  <c r="U518" i="4"/>
  <c r="T518" i="4"/>
  <c r="S518" i="4" a="1"/>
  <c r="S518" i="4"/>
  <c r="R518" i="4"/>
  <c r="I518" i="4"/>
  <c r="K518" i="4" s="1"/>
  <c r="H518" i="4"/>
  <c r="AO517" i="4"/>
  <c r="AN517" i="4"/>
  <c r="AM517" i="4"/>
  <c r="AL517" i="4"/>
  <c r="V517" i="4"/>
  <c r="X517" i="4" s="1"/>
  <c r="U517" i="4"/>
  <c r="W517" i="4" s="1"/>
  <c r="S517" i="4" a="1"/>
  <c r="S517" i="4" s="1"/>
  <c r="T517" i="4" s="1"/>
  <c r="R517" i="4"/>
  <c r="I517" i="4"/>
  <c r="K517" i="4" s="1"/>
  <c r="H517" i="4"/>
  <c r="AO516" i="4"/>
  <c r="AN516" i="4"/>
  <c r="AM516" i="4"/>
  <c r="AL516" i="4"/>
  <c r="U516" i="4"/>
  <c r="W516" i="4" s="1"/>
  <c r="S516" i="4" a="1"/>
  <c r="S516" i="4" s="1"/>
  <c r="R516" i="4"/>
  <c r="K516" i="4"/>
  <c r="I516" i="4"/>
  <c r="H516" i="4"/>
  <c r="AO515" i="4"/>
  <c r="AN515" i="4"/>
  <c r="AM515" i="4"/>
  <c r="AL515" i="4"/>
  <c r="U515" i="4"/>
  <c r="W515" i="4" s="1"/>
  <c r="S515" i="4" a="1"/>
  <c r="S515" i="4" s="1"/>
  <c r="R515" i="4"/>
  <c r="K515" i="4"/>
  <c r="I515" i="4"/>
  <c r="H515" i="4"/>
  <c r="AO514" i="4"/>
  <c r="AN514" i="4"/>
  <c r="AM514" i="4"/>
  <c r="AL514" i="4"/>
  <c r="W514" i="4"/>
  <c r="U514" i="4"/>
  <c r="S514" i="4" a="1"/>
  <c r="S514" i="4"/>
  <c r="V514" i="4" s="1"/>
  <c r="X514" i="4" s="1"/>
  <c r="R514" i="4"/>
  <c r="I514" i="4"/>
  <c r="K514" i="4" s="1"/>
  <c r="H514" i="4"/>
  <c r="AO513" i="4"/>
  <c r="AN513" i="4"/>
  <c r="AM513" i="4"/>
  <c r="AL513" i="4"/>
  <c r="W513" i="4"/>
  <c r="U513" i="4"/>
  <c r="T513" i="4"/>
  <c r="S513" i="4" a="1"/>
  <c r="S513" i="4"/>
  <c r="V513" i="4" s="1"/>
  <c r="X513" i="4" s="1"/>
  <c r="R513" i="4"/>
  <c r="I513" i="4"/>
  <c r="K513" i="4" s="1"/>
  <c r="H513" i="4"/>
  <c r="AO512" i="4"/>
  <c r="AN512" i="4"/>
  <c r="AM512" i="4"/>
  <c r="AL512" i="4"/>
  <c r="U512" i="4"/>
  <c r="W512" i="4" s="1"/>
  <c r="S512" i="4" a="1"/>
  <c r="S512" i="4" s="1"/>
  <c r="R512" i="4"/>
  <c r="I512" i="4"/>
  <c r="K512" i="4" s="1"/>
  <c r="H512" i="4"/>
  <c r="AO511" i="4"/>
  <c r="AN511" i="4"/>
  <c r="AM511" i="4"/>
  <c r="AL511" i="4"/>
  <c r="W511" i="4"/>
  <c r="U511" i="4"/>
  <c r="S511" i="4" a="1"/>
  <c r="S511" i="4" s="1"/>
  <c r="R511" i="4"/>
  <c r="K511" i="4"/>
  <c r="I511" i="4"/>
  <c r="H511" i="4"/>
  <c r="AO510" i="4"/>
  <c r="AN510" i="4"/>
  <c r="AM510" i="4"/>
  <c r="AL510" i="4"/>
  <c r="U510" i="4"/>
  <c r="W510" i="4" s="1"/>
  <c r="S510" i="4" a="1"/>
  <c r="S510" i="4"/>
  <c r="V510" i="4" s="1"/>
  <c r="X510" i="4" s="1"/>
  <c r="R510" i="4"/>
  <c r="K510" i="4"/>
  <c r="I510" i="4"/>
  <c r="H510" i="4"/>
  <c r="AO509" i="4"/>
  <c r="AN509" i="4"/>
  <c r="AM509" i="4"/>
  <c r="AL509" i="4"/>
  <c r="W509" i="4"/>
  <c r="V509" i="4"/>
  <c r="X509" i="4" s="1"/>
  <c r="U509" i="4"/>
  <c r="S509" i="4" a="1"/>
  <c r="S509" i="4"/>
  <c r="T509" i="4" s="1"/>
  <c r="R509" i="4"/>
  <c r="K509" i="4"/>
  <c r="I509" i="4"/>
  <c r="H509" i="4"/>
  <c r="AO508" i="4"/>
  <c r="AN508" i="4"/>
  <c r="AM508" i="4"/>
  <c r="AL508" i="4"/>
  <c r="U508" i="4"/>
  <c r="W508" i="4" s="1"/>
  <c r="S508" i="4" a="1"/>
  <c r="S508" i="4" s="1"/>
  <c r="V508" i="4" s="1"/>
  <c r="X508" i="4" s="1"/>
  <c r="R508" i="4"/>
  <c r="K508" i="4"/>
  <c r="I508" i="4"/>
  <c r="H508" i="4"/>
  <c r="AO507" i="4"/>
  <c r="AN507" i="4"/>
  <c r="AM507" i="4"/>
  <c r="AL507" i="4"/>
  <c r="V507" i="4"/>
  <c r="X507" i="4" s="1"/>
  <c r="U507" i="4"/>
  <c r="W507" i="4" s="1"/>
  <c r="T507" i="4"/>
  <c r="S507" i="4" a="1"/>
  <c r="S507" i="4"/>
  <c r="R507" i="4"/>
  <c r="I507" i="4"/>
  <c r="K507" i="4" s="1"/>
  <c r="H507" i="4"/>
  <c r="AO506" i="4"/>
  <c r="AN506" i="4"/>
  <c r="AM506" i="4"/>
  <c r="AL506" i="4"/>
  <c r="U506" i="4"/>
  <c r="W506" i="4" s="1"/>
  <c r="S506" i="4" a="1"/>
  <c r="S506" i="4" s="1"/>
  <c r="R506" i="4"/>
  <c r="I506" i="4"/>
  <c r="K506" i="4" s="1"/>
  <c r="H506" i="4"/>
  <c r="AO505" i="4"/>
  <c r="AN505" i="4"/>
  <c r="AM505" i="4"/>
  <c r="AL505" i="4"/>
  <c r="X505" i="4"/>
  <c r="U505" i="4"/>
  <c r="W505" i="4" s="1"/>
  <c r="S505" i="4" a="1"/>
  <c r="S505" i="4" s="1"/>
  <c r="V505" i="4" s="1"/>
  <c r="R505" i="4"/>
  <c r="I505" i="4"/>
  <c r="K505" i="4" s="1"/>
  <c r="H505" i="4"/>
  <c r="AO504" i="4"/>
  <c r="AN504" i="4"/>
  <c r="AM504" i="4"/>
  <c r="AL504" i="4"/>
  <c r="U504" i="4"/>
  <c r="W504" i="4" s="1"/>
  <c r="T504" i="4"/>
  <c r="S504" i="4" a="1"/>
  <c r="S504" i="4"/>
  <c r="V504" i="4" s="1"/>
  <c r="X504" i="4" s="1"/>
  <c r="R504" i="4"/>
  <c r="I504" i="4"/>
  <c r="K504" i="4" s="1"/>
  <c r="H504" i="4"/>
  <c r="AO503" i="4"/>
  <c r="AN503" i="4"/>
  <c r="AM503" i="4"/>
  <c r="AL503" i="4"/>
  <c r="W503" i="4"/>
  <c r="U503" i="4"/>
  <c r="S503" i="4" a="1"/>
  <c r="S503" i="4" s="1"/>
  <c r="R503" i="4"/>
  <c r="I503" i="4"/>
  <c r="K503" i="4" s="1"/>
  <c r="H503" i="4"/>
  <c r="AO502" i="4"/>
  <c r="AN502" i="4"/>
  <c r="AM502" i="4"/>
  <c r="AL502" i="4"/>
  <c r="W502" i="4"/>
  <c r="U502" i="4"/>
  <c r="S502" i="4" a="1"/>
  <c r="S502" i="4"/>
  <c r="R502" i="4"/>
  <c r="K502" i="4"/>
  <c r="I502" i="4"/>
  <c r="H502" i="4"/>
  <c r="AO501" i="4"/>
  <c r="AN501" i="4"/>
  <c r="AM501" i="4"/>
  <c r="AL501" i="4"/>
  <c r="U501" i="4"/>
  <c r="W501" i="4" s="1"/>
  <c r="S501" i="4" a="1"/>
  <c r="S501" i="4"/>
  <c r="T501" i="4" s="1"/>
  <c r="R501" i="4"/>
  <c r="I501" i="4"/>
  <c r="K501" i="4" s="1"/>
  <c r="H501" i="4"/>
  <c r="AO500" i="4"/>
  <c r="AN500" i="4"/>
  <c r="AM500" i="4"/>
  <c r="AL500" i="4"/>
  <c r="U500" i="4"/>
  <c r="W500" i="4" s="1"/>
  <c r="S500" i="4" a="1"/>
  <c r="S500" i="4"/>
  <c r="R500" i="4"/>
  <c r="I500" i="4"/>
  <c r="K500" i="4" s="1"/>
  <c r="H500" i="4"/>
  <c r="AO499" i="4"/>
  <c r="AN499" i="4"/>
  <c r="AM499" i="4"/>
  <c r="AL499" i="4"/>
  <c r="U499" i="4"/>
  <c r="W499" i="4" s="1"/>
  <c r="S499" i="4" a="1"/>
  <c r="S499" i="4"/>
  <c r="V499" i="4" s="1"/>
  <c r="X499" i="4" s="1"/>
  <c r="R499" i="4"/>
  <c r="K499" i="4"/>
  <c r="I499" i="4"/>
  <c r="H499" i="4"/>
  <c r="AO498" i="4"/>
  <c r="AN498" i="4"/>
  <c r="AM498" i="4"/>
  <c r="AL498" i="4"/>
  <c r="U498" i="4"/>
  <c r="W498" i="4" s="1"/>
  <c r="T498" i="4"/>
  <c r="S498" i="4" a="1"/>
  <c r="S498" i="4"/>
  <c r="R498" i="4"/>
  <c r="K498" i="4"/>
  <c r="I498" i="4"/>
  <c r="H498" i="4"/>
  <c r="AO497" i="4"/>
  <c r="AN497" i="4"/>
  <c r="AM497" i="4"/>
  <c r="AL497" i="4"/>
  <c r="V497" i="4"/>
  <c r="X497" i="4" s="1"/>
  <c r="U497" i="4"/>
  <c r="W497" i="4" s="1"/>
  <c r="T497" i="4"/>
  <c r="S497" i="4" a="1"/>
  <c r="S497" i="4" s="1"/>
  <c r="R497" i="4"/>
  <c r="K497" i="4"/>
  <c r="I497" i="4"/>
  <c r="H497" i="4"/>
  <c r="AO496" i="4"/>
  <c r="AN496" i="4"/>
  <c r="AM496" i="4"/>
  <c r="AL496" i="4"/>
  <c r="U496" i="4"/>
  <c r="W496" i="4" s="1"/>
  <c r="S496" i="4" a="1"/>
  <c r="S496" i="4" s="1"/>
  <c r="R496" i="4"/>
  <c r="I496" i="4"/>
  <c r="K496" i="4" s="1"/>
  <c r="H496" i="4"/>
  <c r="AO495" i="4"/>
  <c r="AN495" i="4"/>
  <c r="AM495" i="4"/>
  <c r="AL495" i="4"/>
  <c r="U495" i="4"/>
  <c r="W495" i="4" s="1"/>
  <c r="S495" i="4" a="1"/>
  <c r="S495" i="4"/>
  <c r="R495" i="4"/>
  <c r="K495" i="4"/>
  <c r="I495" i="4"/>
  <c r="H495" i="4"/>
  <c r="AO494" i="4"/>
  <c r="AN494" i="4"/>
  <c r="AM494" i="4"/>
  <c r="AL494" i="4"/>
  <c r="W494" i="4"/>
  <c r="U494" i="4"/>
  <c r="T494" i="4"/>
  <c r="S494" i="4" a="1"/>
  <c r="S494" i="4"/>
  <c r="V494" i="4" s="1"/>
  <c r="X494" i="4" s="1"/>
  <c r="R494" i="4"/>
  <c r="I494" i="4"/>
  <c r="K494" i="4" s="1"/>
  <c r="H494" i="4"/>
  <c r="AO493" i="4"/>
  <c r="AN493" i="4"/>
  <c r="AM493" i="4"/>
  <c r="AL493" i="4"/>
  <c r="W493" i="4"/>
  <c r="U493" i="4"/>
  <c r="S493" i="4" a="1"/>
  <c r="S493" i="4"/>
  <c r="R493" i="4"/>
  <c r="I493" i="4"/>
  <c r="K493" i="4" s="1"/>
  <c r="H493" i="4"/>
  <c r="AO492" i="4"/>
  <c r="AN492" i="4"/>
  <c r="AM492" i="4"/>
  <c r="AL492" i="4"/>
  <c r="U492" i="4"/>
  <c r="W492" i="4" s="1"/>
  <c r="S492" i="4" a="1"/>
  <c r="S492" i="4"/>
  <c r="R492" i="4"/>
  <c r="I492" i="4"/>
  <c r="K492" i="4" s="1"/>
  <c r="H492" i="4"/>
  <c r="AO491" i="4"/>
  <c r="AN491" i="4"/>
  <c r="AM491" i="4"/>
  <c r="AL491" i="4"/>
  <c r="W491" i="4"/>
  <c r="U491" i="4"/>
  <c r="S491" i="4" a="1"/>
  <c r="S491" i="4"/>
  <c r="T491" i="4" s="1"/>
  <c r="R491" i="4"/>
  <c r="K491" i="4"/>
  <c r="I491" i="4"/>
  <c r="H491" i="4"/>
  <c r="AO490" i="4"/>
  <c r="AN490" i="4"/>
  <c r="AM490" i="4"/>
  <c r="AL490" i="4"/>
  <c r="U490" i="4"/>
  <c r="W490" i="4" s="1"/>
  <c r="T490" i="4"/>
  <c r="S490" i="4" a="1"/>
  <c r="S490" i="4"/>
  <c r="R490" i="4"/>
  <c r="K490" i="4"/>
  <c r="I490" i="4"/>
  <c r="H490" i="4"/>
  <c r="AO489" i="4"/>
  <c r="AN489" i="4"/>
  <c r="AM489" i="4"/>
  <c r="AL489" i="4"/>
  <c r="U489" i="4"/>
  <c r="W489" i="4" s="1"/>
  <c r="S489" i="4" a="1"/>
  <c r="S489" i="4"/>
  <c r="T489" i="4" s="1"/>
  <c r="R489" i="4"/>
  <c r="I489" i="4"/>
  <c r="K489" i="4" s="1"/>
  <c r="H489" i="4"/>
  <c r="AO488" i="4"/>
  <c r="AN488" i="4"/>
  <c r="AM488" i="4"/>
  <c r="AL488" i="4"/>
  <c r="U488" i="4"/>
  <c r="W488" i="4" s="1"/>
  <c r="S488" i="4" a="1"/>
  <c r="S488" i="4" s="1"/>
  <c r="V488" i="4" s="1"/>
  <c r="X488" i="4" s="1"/>
  <c r="R488" i="4"/>
  <c r="K488" i="4"/>
  <c r="I488" i="4"/>
  <c r="H488" i="4"/>
  <c r="AO487" i="4"/>
  <c r="AN487" i="4"/>
  <c r="AM487" i="4"/>
  <c r="AL487" i="4"/>
  <c r="U487" i="4"/>
  <c r="W487" i="4" s="1"/>
  <c r="T487" i="4"/>
  <c r="S487" i="4" a="1"/>
  <c r="S487" i="4"/>
  <c r="R487" i="4"/>
  <c r="K487" i="4"/>
  <c r="I487" i="4"/>
  <c r="H487" i="4"/>
  <c r="AO486" i="4"/>
  <c r="AN486" i="4"/>
  <c r="AM486" i="4"/>
  <c r="AL486" i="4"/>
  <c r="U486" i="4"/>
  <c r="W486" i="4" s="1"/>
  <c r="S486" i="4" a="1"/>
  <c r="S486" i="4"/>
  <c r="R486" i="4"/>
  <c r="I486" i="4"/>
  <c r="K486" i="4" s="1"/>
  <c r="H486" i="4"/>
  <c r="AO485" i="4"/>
  <c r="AN485" i="4"/>
  <c r="AM485" i="4"/>
  <c r="AL485" i="4"/>
  <c r="W485" i="4"/>
  <c r="U485" i="4"/>
  <c r="S485" i="4" a="1"/>
  <c r="S485" i="4" s="1"/>
  <c r="V485" i="4" s="1"/>
  <c r="X485" i="4" s="1"/>
  <c r="R485" i="4"/>
  <c r="K485" i="4"/>
  <c r="I485" i="4"/>
  <c r="H485" i="4"/>
  <c r="AO484" i="4"/>
  <c r="AN484" i="4"/>
  <c r="AM484" i="4"/>
  <c r="AL484" i="4"/>
  <c r="U484" i="4"/>
  <c r="W484" i="4" s="1"/>
  <c r="S484" i="4" a="1"/>
  <c r="S484" i="4" s="1"/>
  <c r="R484" i="4"/>
  <c r="I484" i="4"/>
  <c r="K484" i="4" s="1"/>
  <c r="H484" i="4"/>
  <c r="AO483" i="4"/>
  <c r="AN483" i="4"/>
  <c r="AM483" i="4"/>
  <c r="AL483" i="4"/>
  <c r="W483" i="4"/>
  <c r="U483" i="4"/>
  <c r="S483" i="4" a="1"/>
  <c r="S483" i="4"/>
  <c r="R483" i="4"/>
  <c r="I483" i="4"/>
  <c r="K483" i="4" s="1"/>
  <c r="H483" i="4"/>
  <c r="AO482" i="4"/>
  <c r="AN482" i="4"/>
  <c r="AM482" i="4"/>
  <c r="AL482" i="4"/>
  <c r="W482" i="4"/>
  <c r="U482" i="4"/>
  <c r="S482" i="4" a="1"/>
  <c r="S482" i="4"/>
  <c r="R482" i="4"/>
  <c r="K482" i="4"/>
  <c r="I482" i="4"/>
  <c r="H482" i="4"/>
  <c r="AO481" i="4"/>
  <c r="AN481" i="4"/>
  <c r="AM481" i="4"/>
  <c r="AL481" i="4"/>
  <c r="U481" i="4"/>
  <c r="W481" i="4" s="1"/>
  <c r="S481" i="4" a="1"/>
  <c r="S481" i="4" s="1"/>
  <c r="R481" i="4"/>
  <c r="I481" i="4"/>
  <c r="K481" i="4" s="1"/>
  <c r="H481" i="4"/>
  <c r="AO480" i="4"/>
  <c r="AN480" i="4"/>
  <c r="AM480" i="4"/>
  <c r="AL480" i="4"/>
  <c r="W480" i="4"/>
  <c r="U480" i="4"/>
  <c r="S480" i="4" a="1"/>
  <c r="S480" i="4"/>
  <c r="R480" i="4"/>
  <c r="K480" i="4"/>
  <c r="I480" i="4"/>
  <c r="H480" i="4"/>
  <c r="AO479" i="4"/>
  <c r="AN479" i="4"/>
  <c r="AM479" i="4"/>
  <c r="AL479" i="4"/>
  <c r="W479" i="4"/>
  <c r="V479" i="4"/>
  <c r="X479" i="4" s="1"/>
  <c r="U479" i="4"/>
  <c r="T479" i="4"/>
  <c r="S479" i="4" a="1"/>
  <c r="S479" i="4"/>
  <c r="R479" i="4"/>
  <c r="K479" i="4"/>
  <c r="I479" i="4"/>
  <c r="H479" i="4"/>
  <c r="AO478" i="4"/>
  <c r="AN478" i="4"/>
  <c r="AM478" i="4"/>
  <c r="AL478" i="4"/>
  <c r="U478" i="4"/>
  <c r="W478" i="4" s="1"/>
  <c r="T478" i="4"/>
  <c r="S478" i="4" a="1"/>
  <c r="S478" i="4"/>
  <c r="R478" i="4"/>
  <c r="K478" i="4"/>
  <c r="I478" i="4"/>
  <c r="H478" i="4"/>
  <c r="AO477" i="4"/>
  <c r="AN477" i="4"/>
  <c r="AM477" i="4"/>
  <c r="AL477" i="4"/>
  <c r="U477" i="4"/>
  <c r="W477" i="4" s="1"/>
  <c r="S477" i="4" a="1"/>
  <c r="S477" i="4" s="1"/>
  <c r="R477" i="4"/>
  <c r="I477" i="4"/>
  <c r="K477" i="4" s="1"/>
  <c r="H477" i="4"/>
  <c r="AO476" i="4"/>
  <c r="AN476" i="4"/>
  <c r="AM476" i="4"/>
  <c r="AL476" i="4"/>
  <c r="U476" i="4"/>
  <c r="W476" i="4" s="1"/>
  <c r="T476" i="4"/>
  <c r="S476" i="4" a="1"/>
  <c r="S476" i="4" s="1"/>
  <c r="R476" i="4"/>
  <c r="I476" i="4"/>
  <c r="K476" i="4" s="1"/>
  <c r="H476" i="4"/>
  <c r="AO475" i="4"/>
  <c r="AN475" i="4"/>
  <c r="AM475" i="4"/>
  <c r="AL475" i="4"/>
  <c r="X475" i="4"/>
  <c r="U475" i="4"/>
  <c r="W475" i="4" s="1"/>
  <c r="T475" i="4"/>
  <c r="S475" i="4" a="1"/>
  <c r="S475" i="4"/>
  <c r="V475" i="4" s="1"/>
  <c r="R475" i="4"/>
  <c r="I475" i="4"/>
  <c r="K475" i="4" s="1"/>
  <c r="H475" i="4"/>
  <c r="AO474" i="4"/>
  <c r="AN474" i="4"/>
  <c r="AM474" i="4"/>
  <c r="AL474" i="4"/>
  <c r="W474" i="4"/>
  <c r="U474" i="4"/>
  <c r="S474" i="4" a="1"/>
  <c r="S474" i="4" s="1"/>
  <c r="R474" i="4"/>
  <c r="I474" i="4"/>
  <c r="K474" i="4" s="1"/>
  <c r="H474" i="4"/>
  <c r="AO473" i="4"/>
  <c r="AN473" i="4"/>
  <c r="AM473" i="4"/>
  <c r="AL473" i="4"/>
  <c r="W473" i="4"/>
  <c r="U473" i="4"/>
  <c r="S473" i="4" a="1"/>
  <c r="S473" i="4" s="1"/>
  <c r="R473" i="4"/>
  <c r="I473" i="4"/>
  <c r="K473" i="4" s="1"/>
  <c r="H473" i="4"/>
  <c r="AO472" i="4"/>
  <c r="AN472" i="4"/>
  <c r="AM472" i="4"/>
  <c r="AL472" i="4"/>
  <c r="W472" i="4"/>
  <c r="U472" i="4"/>
  <c r="S472" i="4" a="1"/>
  <c r="S472" i="4" s="1"/>
  <c r="R472" i="4"/>
  <c r="I472" i="4"/>
  <c r="K472" i="4" s="1"/>
  <c r="H472" i="4"/>
  <c r="AO471" i="4"/>
  <c r="AN471" i="4"/>
  <c r="AM471" i="4"/>
  <c r="AL471" i="4"/>
  <c r="W471" i="4"/>
  <c r="U471" i="4"/>
  <c r="S471" i="4" a="1"/>
  <c r="S471" i="4"/>
  <c r="T471" i="4" s="1"/>
  <c r="R471" i="4"/>
  <c r="K471" i="4"/>
  <c r="I471" i="4"/>
  <c r="H471" i="4"/>
  <c r="AO470" i="4"/>
  <c r="AN470" i="4"/>
  <c r="AM470" i="4"/>
  <c r="AL470" i="4"/>
  <c r="U470" i="4"/>
  <c r="W470" i="4" s="1"/>
  <c r="T470" i="4"/>
  <c r="S470" i="4" a="1"/>
  <c r="S470" i="4"/>
  <c r="R470" i="4"/>
  <c r="K470" i="4"/>
  <c r="I470" i="4"/>
  <c r="H470" i="4"/>
  <c r="AO469" i="4"/>
  <c r="AN469" i="4"/>
  <c r="AM469" i="4"/>
  <c r="AL469" i="4"/>
  <c r="W469" i="4"/>
  <c r="V469" i="4"/>
  <c r="X469" i="4" s="1"/>
  <c r="U469" i="4"/>
  <c r="S469" i="4" a="1"/>
  <c r="S469" i="4"/>
  <c r="T469" i="4" s="1"/>
  <c r="R469" i="4"/>
  <c r="I469" i="4"/>
  <c r="K469" i="4" s="1"/>
  <c r="H469" i="4"/>
  <c r="AO468" i="4"/>
  <c r="AN468" i="4"/>
  <c r="AM468" i="4"/>
  <c r="AL468" i="4"/>
  <c r="W468" i="4"/>
  <c r="U468" i="4"/>
  <c r="S468" i="4" a="1"/>
  <c r="S468" i="4" s="1"/>
  <c r="V468" i="4" s="1"/>
  <c r="X468" i="4" s="1"/>
  <c r="R468" i="4"/>
  <c r="K468" i="4"/>
  <c r="I468" i="4"/>
  <c r="H468" i="4"/>
  <c r="AO467" i="4"/>
  <c r="AN467" i="4"/>
  <c r="AM467" i="4"/>
  <c r="AL467" i="4"/>
  <c r="U467" i="4"/>
  <c r="W467" i="4" s="1"/>
  <c r="T467" i="4"/>
  <c r="S467" i="4" a="1"/>
  <c r="S467" i="4"/>
  <c r="R467" i="4"/>
  <c r="I467" i="4"/>
  <c r="K467" i="4" s="1"/>
  <c r="H467" i="4"/>
  <c r="AO466" i="4"/>
  <c r="AN466" i="4"/>
  <c r="AM466" i="4"/>
  <c r="AL466" i="4"/>
  <c r="U466" i="4"/>
  <c r="W466" i="4" s="1"/>
  <c r="S466" i="4" a="1"/>
  <c r="S466" i="4" s="1"/>
  <c r="R466" i="4"/>
  <c r="I466" i="4"/>
  <c r="K466" i="4" s="1"/>
  <c r="H466" i="4"/>
  <c r="AO465" i="4"/>
  <c r="AN465" i="4"/>
  <c r="AM465" i="4"/>
  <c r="AL465" i="4"/>
  <c r="U465" i="4"/>
  <c r="W465" i="4" s="1"/>
  <c r="S465" i="4" a="1"/>
  <c r="S465" i="4" s="1"/>
  <c r="R465" i="4"/>
  <c r="I465" i="4"/>
  <c r="K465" i="4" s="1"/>
  <c r="H465" i="4"/>
  <c r="AO464" i="4"/>
  <c r="AN464" i="4"/>
  <c r="AM464" i="4"/>
  <c r="AL464" i="4"/>
  <c r="U464" i="4"/>
  <c r="W464" i="4" s="1"/>
  <c r="S464" i="4" a="1"/>
  <c r="S464" i="4"/>
  <c r="R464" i="4"/>
  <c r="K464" i="4"/>
  <c r="I464" i="4"/>
  <c r="H464" i="4"/>
  <c r="AO463" i="4"/>
  <c r="AN463" i="4"/>
  <c r="AM463" i="4"/>
  <c r="AL463" i="4"/>
  <c r="W463" i="4"/>
  <c r="U463" i="4"/>
  <c r="S463" i="4" a="1"/>
  <c r="S463" i="4"/>
  <c r="R463" i="4"/>
  <c r="I463" i="4"/>
  <c r="K463" i="4" s="1"/>
  <c r="H463" i="4"/>
  <c r="AO462" i="4"/>
  <c r="AN462" i="4"/>
  <c r="AM462" i="4"/>
  <c r="AL462" i="4"/>
  <c r="W462" i="4"/>
  <c r="U462" i="4"/>
  <c r="S462" i="4" a="1"/>
  <c r="S462" i="4"/>
  <c r="R462" i="4"/>
  <c r="I462" i="4"/>
  <c r="K462" i="4" s="1"/>
  <c r="H462" i="4"/>
  <c r="AO461" i="4"/>
  <c r="AN461" i="4"/>
  <c r="AM461" i="4"/>
  <c r="AL461" i="4"/>
  <c r="U461" i="4"/>
  <c r="W461" i="4" s="1"/>
  <c r="T461" i="4"/>
  <c r="S461" i="4" a="1"/>
  <c r="S461" i="4"/>
  <c r="V461" i="4" s="1"/>
  <c r="X461" i="4" s="1"/>
  <c r="R461" i="4"/>
  <c r="I461" i="4"/>
  <c r="K461" i="4" s="1"/>
  <c r="H461" i="4"/>
  <c r="AO460" i="4"/>
  <c r="AN460" i="4"/>
  <c r="AM460" i="4"/>
  <c r="AL460" i="4"/>
  <c r="U460" i="4"/>
  <c r="W460" i="4" s="1"/>
  <c r="S460" i="4" a="1"/>
  <c r="S460" i="4"/>
  <c r="R460" i="4"/>
  <c r="I460" i="4"/>
  <c r="K460" i="4" s="1"/>
  <c r="H460" i="4"/>
  <c r="AO459" i="4"/>
  <c r="AN459" i="4"/>
  <c r="AM459" i="4"/>
  <c r="AL459" i="4"/>
  <c r="U459" i="4"/>
  <c r="W459" i="4" s="1"/>
  <c r="S459" i="4" a="1"/>
  <c r="S459" i="4"/>
  <c r="R459" i="4"/>
  <c r="K459" i="4"/>
  <c r="I459" i="4"/>
  <c r="H459" i="4"/>
  <c r="AO458" i="4"/>
  <c r="AN458" i="4"/>
  <c r="AM458" i="4"/>
  <c r="AL458" i="4"/>
  <c r="U458" i="4"/>
  <c r="W458" i="4" s="1"/>
  <c r="T458" i="4"/>
  <c r="S458" i="4" a="1"/>
  <c r="S458" i="4"/>
  <c r="R458" i="4"/>
  <c r="I458" i="4"/>
  <c r="K458" i="4" s="1"/>
  <c r="H458" i="4"/>
  <c r="AO457" i="4"/>
  <c r="AN457" i="4"/>
  <c r="AM457" i="4"/>
  <c r="AL457" i="4"/>
  <c r="U457" i="4"/>
  <c r="W457" i="4" s="1"/>
  <c r="S457" i="4" a="1"/>
  <c r="S457" i="4"/>
  <c r="R457" i="4"/>
  <c r="I457" i="4"/>
  <c r="K457" i="4" s="1"/>
  <c r="H457" i="4"/>
  <c r="AO456" i="4"/>
  <c r="AN456" i="4"/>
  <c r="AM456" i="4"/>
  <c r="AL456" i="4"/>
  <c r="W456" i="4"/>
  <c r="U456" i="4"/>
  <c r="S456" i="4" a="1"/>
  <c r="S456" i="4" s="1"/>
  <c r="V456" i="4" s="1"/>
  <c r="X456" i="4" s="1"/>
  <c r="R456" i="4"/>
  <c r="K456" i="4"/>
  <c r="I456" i="4"/>
  <c r="H456" i="4"/>
  <c r="AO455" i="4"/>
  <c r="AN455" i="4"/>
  <c r="AM455" i="4"/>
  <c r="AL455" i="4"/>
  <c r="U455" i="4"/>
  <c r="W455" i="4" s="1"/>
  <c r="S455" i="4" a="1"/>
  <c r="S455" i="4" s="1"/>
  <c r="R455" i="4"/>
  <c r="K455" i="4"/>
  <c r="I455" i="4"/>
  <c r="H455" i="4"/>
  <c r="AO454" i="4"/>
  <c r="AN454" i="4"/>
  <c r="AM454" i="4"/>
  <c r="AL454" i="4"/>
  <c r="U454" i="4"/>
  <c r="W454" i="4" s="1"/>
  <c r="S454" i="4" a="1"/>
  <c r="S454" i="4"/>
  <c r="R454" i="4"/>
  <c r="I454" i="4"/>
  <c r="K454" i="4" s="1"/>
  <c r="H454" i="4"/>
  <c r="AO453" i="4"/>
  <c r="AN453" i="4"/>
  <c r="AM453" i="4"/>
  <c r="AL453" i="4"/>
  <c r="W453" i="4"/>
  <c r="U453" i="4"/>
  <c r="S453" i="4" a="1"/>
  <c r="S453" i="4"/>
  <c r="V453" i="4" s="1"/>
  <c r="X453" i="4" s="1"/>
  <c r="R453" i="4"/>
  <c r="K453" i="4"/>
  <c r="I453" i="4"/>
  <c r="H453" i="4"/>
  <c r="AO452" i="4"/>
  <c r="AN452" i="4"/>
  <c r="AM452" i="4"/>
  <c r="AL452" i="4"/>
  <c r="U452" i="4"/>
  <c r="W452" i="4" s="1"/>
  <c r="T452" i="4"/>
  <c r="S452" i="4" a="1"/>
  <c r="S452" i="4"/>
  <c r="V452" i="4" s="1"/>
  <c r="X452" i="4" s="1"/>
  <c r="R452" i="4"/>
  <c r="I452" i="4"/>
  <c r="K452" i="4" s="1"/>
  <c r="H452" i="4"/>
  <c r="AO451" i="4"/>
  <c r="AN451" i="4"/>
  <c r="AM451" i="4"/>
  <c r="AL451" i="4"/>
  <c r="W451" i="4"/>
  <c r="U451" i="4"/>
  <c r="S451" i="4" a="1"/>
  <c r="S451" i="4"/>
  <c r="T451" i="4" s="1"/>
  <c r="R451" i="4"/>
  <c r="I451" i="4"/>
  <c r="K451" i="4" s="1"/>
  <c r="H451" i="4"/>
  <c r="AO450" i="4"/>
  <c r="AN450" i="4"/>
  <c r="AM450" i="4"/>
  <c r="AL450" i="4"/>
  <c r="W450" i="4"/>
  <c r="U450" i="4"/>
  <c r="S450" i="4" a="1"/>
  <c r="S450" i="4"/>
  <c r="V450" i="4" s="1"/>
  <c r="X450" i="4" s="1"/>
  <c r="R450" i="4"/>
  <c r="K450" i="4"/>
  <c r="I450" i="4"/>
  <c r="H450" i="4"/>
  <c r="AO449" i="4"/>
  <c r="AN449" i="4"/>
  <c r="AM449" i="4"/>
  <c r="AL449" i="4"/>
  <c r="W449" i="4"/>
  <c r="V449" i="4"/>
  <c r="X449" i="4" s="1"/>
  <c r="U449" i="4"/>
  <c r="S449" i="4" a="1"/>
  <c r="S449" i="4"/>
  <c r="T449" i="4" s="1"/>
  <c r="R449" i="4"/>
  <c r="K449" i="4"/>
  <c r="I449" i="4"/>
  <c r="H449" i="4"/>
  <c r="AO448" i="4"/>
  <c r="AN448" i="4"/>
  <c r="AM448" i="4"/>
  <c r="AL448" i="4"/>
  <c r="W448" i="4"/>
  <c r="U448" i="4"/>
  <c r="S448" i="4" a="1"/>
  <c r="S448" i="4" s="1"/>
  <c r="R448" i="4"/>
  <c r="I448" i="4"/>
  <c r="K448" i="4" s="1"/>
  <c r="H448" i="4"/>
  <c r="AO447" i="4"/>
  <c r="AN447" i="4"/>
  <c r="AM447" i="4"/>
  <c r="AL447" i="4"/>
  <c r="U447" i="4"/>
  <c r="W447" i="4" s="1"/>
  <c r="T447" i="4"/>
  <c r="S447" i="4" a="1"/>
  <c r="S447" i="4"/>
  <c r="R447" i="4"/>
  <c r="K447" i="4"/>
  <c r="I447" i="4"/>
  <c r="H447" i="4"/>
  <c r="AO446" i="4"/>
  <c r="AN446" i="4"/>
  <c r="AM446" i="4"/>
  <c r="AL446" i="4"/>
  <c r="U446" i="4"/>
  <c r="W446" i="4" s="1"/>
  <c r="S446" i="4" a="1"/>
  <c r="S446" i="4" s="1"/>
  <c r="R446" i="4"/>
  <c r="K446" i="4"/>
  <c r="I446" i="4"/>
  <c r="H446" i="4"/>
  <c r="AO445" i="4"/>
  <c r="AN445" i="4"/>
  <c r="AM445" i="4"/>
  <c r="AL445" i="4"/>
  <c r="X445" i="4"/>
  <c r="U445" i="4"/>
  <c r="W445" i="4" s="1"/>
  <c r="S445" i="4" a="1"/>
  <c r="S445" i="4" s="1"/>
  <c r="V445" i="4" s="1"/>
  <c r="R445" i="4"/>
  <c r="I445" i="4"/>
  <c r="K445" i="4" s="1"/>
  <c r="H445" i="4"/>
  <c r="AO444" i="4"/>
  <c r="AN444" i="4"/>
  <c r="AM444" i="4"/>
  <c r="AL444" i="4"/>
  <c r="U444" i="4"/>
  <c r="W444" i="4" s="1"/>
  <c r="S444" i="4" a="1"/>
  <c r="S444" i="4"/>
  <c r="R444" i="4"/>
  <c r="K444" i="4"/>
  <c r="I444" i="4"/>
  <c r="H444" i="4"/>
  <c r="AO443" i="4"/>
  <c r="AN443" i="4"/>
  <c r="AM443" i="4"/>
  <c r="AL443" i="4"/>
  <c r="W443" i="4"/>
  <c r="U443" i="4"/>
  <c r="S443" i="4" a="1"/>
  <c r="S443" i="4"/>
  <c r="R443" i="4"/>
  <c r="I443" i="4"/>
  <c r="K443" i="4" s="1"/>
  <c r="H443" i="4"/>
  <c r="AO442" i="4"/>
  <c r="AN442" i="4"/>
  <c r="AM442" i="4"/>
  <c r="AL442" i="4"/>
  <c r="W442" i="4"/>
  <c r="U442" i="4"/>
  <c r="S442" i="4" a="1"/>
  <c r="S442" i="4"/>
  <c r="R442" i="4"/>
  <c r="K442" i="4"/>
  <c r="I442" i="4"/>
  <c r="H442" i="4"/>
  <c r="AO441" i="4"/>
  <c r="AN441" i="4"/>
  <c r="AM441" i="4"/>
  <c r="AL441" i="4"/>
  <c r="U441" i="4"/>
  <c r="W441" i="4" s="1"/>
  <c r="S441" i="4" a="1"/>
  <c r="S441" i="4"/>
  <c r="V441" i="4" s="1"/>
  <c r="X441" i="4" s="1"/>
  <c r="R441" i="4"/>
  <c r="I441" i="4"/>
  <c r="K441" i="4" s="1"/>
  <c r="H441" i="4"/>
  <c r="AO440" i="4"/>
  <c r="AN440" i="4"/>
  <c r="AM440" i="4"/>
  <c r="AL440" i="4"/>
  <c r="U440" i="4"/>
  <c r="W440" i="4" s="1"/>
  <c r="S440" i="4" a="1"/>
  <c r="S440" i="4"/>
  <c r="R440" i="4"/>
  <c r="I440" i="4"/>
  <c r="K440" i="4" s="1"/>
  <c r="H440" i="4"/>
  <c r="AO439" i="4"/>
  <c r="AN439" i="4"/>
  <c r="AM439" i="4"/>
  <c r="AL439" i="4"/>
  <c r="W439" i="4"/>
  <c r="V439" i="4"/>
  <c r="X439" i="4" s="1"/>
  <c r="U439" i="4"/>
  <c r="S439" i="4" a="1"/>
  <c r="S439" i="4"/>
  <c r="T439" i="4" s="1"/>
  <c r="R439" i="4"/>
  <c r="K439" i="4"/>
  <c r="I439" i="4"/>
  <c r="H439" i="4"/>
  <c r="AO438" i="4"/>
  <c r="AN438" i="4"/>
  <c r="AM438" i="4"/>
  <c r="AL438" i="4"/>
  <c r="W438" i="4"/>
  <c r="U438" i="4"/>
  <c r="T438" i="4"/>
  <c r="S438" i="4" a="1"/>
  <c r="S438" i="4"/>
  <c r="R438" i="4"/>
  <c r="K438" i="4"/>
  <c r="I438" i="4"/>
  <c r="H438" i="4"/>
  <c r="AO437" i="4"/>
  <c r="AN437" i="4"/>
  <c r="AM437" i="4"/>
  <c r="AL437" i="4"/>
  <c r="W437" i="4"/>
  <c r="V437" i="4"/>
  <c r="X437" i="4" s="1"/>
  <c r="U437" i="4"/>
  <c r="T437" i="4"/>
  <c r="S437" i="4" a="1"/>
  <c r="S437" i="4"/>
  <c r="R437" i="4"/>
  <c r="K437" i="4"/>
  <c r="I437" i="4"/>
  <c r="H437" i="4"/>
  <c r="AO436" i="4"/>
  <c r="AN436" i="4"/>
  <c r="AM436" i="4"/>
  <c r="AL436" i="4"/>
  <c r="U436" i="4"/>
  <c r="W436" i="4" s="1"/>
  <c r="T436" i="4"/>
  <c r="S436" i="4" a="1"/>
  <c r="S436" i="4" s="1"/>
  <c r="V436" i="4" s="1"/>
  <c r="X436" i="4" s="1"/>
  <c r="R436" i="4"/>
  <c r="K436" i="4"/>
  <c r="I436" i="4"/>
  <c r="H436" i="4"/>
  <c r="AO435" i="4"/>
  <c r="AN435" i="4"/>
  <c r="AM435" i="4"/>
  <c r="AL435" i="4"/>
  <c r="U435" i="4"/>
  <c r="W435" i="4" s="1"/>
  <c r="S435" i="4" a="1"/>
  <c r="S435" i="4" s="1"/>
  <c r="T435" i="4" s="1"/>
  <c r="R435" i="4"/>
  <c r="I435" i="4"/>
  <c r="K435" i="4" s="1"/>
  <c r="H435" i="4"/>
  <c r="AO434" i="4"/>
  <c r="AN434" i="4"/>
  <c r="AM434" i="4"/>
  <c r="AL434" i="4"/>
  <c r="U434" i="4"/>
  <c r="W434" i="4" s="1"/>
  <c r="S434" i="4" a="1"/>
  <c r="S434" i="4"/>
  <c r="R434" i="4"/>
  <c r="K434" i="4"/>
  <c r="I434" i="4"/>
  <c r="H434" i="4"/>
  <c r="AO433" i="4"/>
  <c r="AN433" i="4"/>
  <c r="AM433" i="4"/>
  <c r="AL433" i="4"/>
  <c r="U433" i="4"/>
  <c r="W433" i="4" s="1"/>
  <c r="T433" i="4"/>
  <c r="S433" i="4" a="1"/>
  <c r="S433" i="4"/>
  <c r="V433" i="4" s="1"/>
  <c r="X433" i="4" s="1"/>
  <c r="R433" i="4"/>
  <c r="I433" i="4"/>
  <c r="K433" i="4" s="1"/>
  <c r="H433" i="4"/>
  <c r="AO432" i="4"/>
  <c r="AN432" i="4"/>
  <c r="AM432" i="4"/>
  <c r="AL432" i="4"/>
  <c r="W432" i="4"/>
  <c r="U432" i="4"/>
  <c r="S432" i="4" a="1"/>
  <c r="S432" i="4" s="1"/>
  <c r="R432" i="4"/>
  <c r="I432" i="4"/>
  <c r="K432" i="4" s="1"/>
  <c r="H432" i="4"/>
  <c r="AO431" i="4"/>
  <c r="AN431" i="4"/>
  <c r="AM431" i="4"/>
  <c r="AL431" i="4"/>
  <c r="W431" i="4"/>
  <c r="U431" i="4"/>
  <c r="S431" i="4" a="1"/>
  <c r="S431" i="4"/>
  <c r="R431" i="4"/>
  <c r="K431" i="4"/>
  <c r="I431" i="4"/>
  <c r="H431" i="4"/>
  <c r="AO430" i="4"/>
  <c r="AN430" i="4"/>
  <c r="AM430" i="4"/>
  <c r="AL430" i="4"/>
  <c r="W430" i="4"/>
  <c r="U430" i="4"/>
  <c r="S430" i="4" a="1"/>
  <c r="S430" i="4" s="1"/>
  <c r="V430" i="4" s="1"/>
  <c r="X430" i="4" s="1"/>
  <c r="R430" i="4"/>
  <c r="K430" i="4"/>
  <c r="I430" i="4"/>
  <c r="H430" i="4"/>
  <c r="AO429" i="4"/>
  <c r="AN429" i="4"/>
  <c r="AM429" i="4"/>
  <c r="AL429" i="4"/>
  <c r="W429" i="4"/>
  <c r="V429" i="4"/>
  <c r="X429" i="4" s="1"/>
  <c r="U429" i="4"/>
  <c r="S429" i="4" a="1"/>
  <c r="S429" i="4"/>
  <c r="T429" i="4" s="1"/>
  <c r="R429" i="4"/>
  <c r="K429" i="4"/>
  <c r="I429" i="4"/>
  <c r="H429" i="4"/>
  <c r="AO428" i="4"/>
  <c r="AN428" i="4"/>
  <c r="AM428" i="4"/>
  <c r="AL428" i="4"/>
  <c r="U428" i="4"/>
  <c r="W428" i="4" s="1"/>
  <c r="T428" i="4"/>
  <c r="S428" i="4" a="1"/>
  <c r="S428" i="4"/>
  <c r="R428" i="4"/>
  <c r="I428" i="4"/>
  <c r="K428" i="4" s="1"/>
  <c r="H428" i="4"/>
  <c r="AO427" i="4"/>
  <c r="AN427" i="4"/>
  <c r="AM427" i="4"/>
  <c r="AL427" i="4"/>
  <c r="X427" i="4"/>
  <c r="W427" i="4"/>
  <c r="V427" i="4"/>
  <c r="U427" i="4"/>
  <c r="T427" i="4"/>
  <c r="S427" i="4" a="1"/>
  <c r="S427" i="4"/>
  <c r="R427" i="4"/>
  <c r="I427" i="4"/>
  <c r="K427" i="4" s="1"/>
  <c r="H427" i="4"/>
  <c r="AO426" i="4"/>
  <c r="AN426" i="4"/>
  <c r="AM426" i="4"/>
  <c r="AL426" i="4"/>
  <c r="U426" i="4"/>
  <c r="W426" i="4" s="1"/>
  <c r="S426" i="4" a="1"/>
  <c r="S426" i="4"/>
  <c r="R426" i="4"/>
  <c r="K426" i="4"/>
  <c r="I426" i="4"/>
  <c r="H426" i="4"/>
  <c r="AO425" i="4"/>
  <c r="AN425" i="4"/>
  <c r="AM425" i="4"/>
  <c r="AL425" i="4"/>
  <c r="X425" i="4"/>
  <c r="W425" i="4"/>
  <c r="U425" i="4"/>
  <c r="V425" i="4" s="1"/>
  <c r="T425" i="4"/>
  <c r="S425" i="4" a="1"/>
  <c r="S425" i="4" s="1"/>
  <c r="R425" i="4"/>
  <c r="I425" i="4"/>
  <c r="K425" i="4" s="1"/>
  <c r="H425" i="4"/>
  <c r="AO424" i="4"/>
  <c r="AN424" i="4"/>
  <c r="AM424" i="4"/>
  <c r="AL424" i="4"/>
  <c r="X424" i="4"/>
  <c r="U424" i="4"/>
  <c r="W424" i="4" s="1"/>
  <c r="T424" i="4"/>
  <c r="S424" i="4" a="1"/>
  <c r="S424" i="4"/>
  <c r="V424" i="4" s="1"/>
  <c r="R424" i="4"/>
  <c r="K424" i="4"/>
  <c r="I424" i="4"/>
  <c r="H424" i="4"/>
  <c r="AO423" i="4"/>
  <c r="AN423" i="4"/>
  <c r="AM423" i="4"/>
  <c r="AL423" i="4"/>
  <c r="U423" i="4"/>
  <c r="W423" i="4" s="1"/>
  <c r="S423" i="4" a="1"/>
  <c r="S423" i="4"/>
  <c r="R423" i="4"/>
  <c r="I423" i="4"/>
  <c r="K423" i="4" s="1"/>
  <c r="H423" i="4"/>
  <c r="AO422" i="4"/>
  <c r="AN422" i="4"/>
  <c r="AM422" i="4"/>
  <c r="AL422" i="4"/>
  <c r="W422" i="4"/>
  <c r="U422" i="4"/>
  <c r="S422" i="4" a="1"/>
  <c r="S422" i="4" s="1"/>
  <c r="R422" i="4"/>
  <c r="I422" i="4"/>
  <c r="K422" i="4" s="1"/>
  <c r="H422" i="4"/>
  <c r="AO421" i="4"/>
  <c r="AN421" i="4"/>
  <c r="AM421" i="4"/>
  <c r="AL421" i="4"/>
  <c r="U421" i="4"/>
  <c r="W421" i="4" s="1"/>
  <c r="S421" i="4" a="1"/>
  <c r="S421" i="4"/>
  <c r="V421" i="4" s="1"/>
  <c r="X421" i="4" s="1"/>
  <c r="R421" i="4"/>
  <c r="I421" i="4"/>
  <c r="K421" i="4" s="1"/>
  <c r="H421" i="4"/>
  <c r="AO420" i="4"/>
  <c r="AN420" i="4"/>
  <c r="AM420" i="4"/>
  <c r="AL420" i="4"/>
  <c r="U420" i="4"/>
  <c r="W420" i="4" s="1"/>
  <c r="S420" i="4" a="1"/>
  <c r="S420" i="4" s="1"/>
  <c r="R420" i="4"/>
  <c r="K420" i="4"/>
  <c r="I420" i="4"/>
  <c r="H420" i="4"/>
  <c r="AO419" i="4"/>
  <c r="AN419" i="4"/>
  <c r="AM419" i="4"/>
  <c r="AL419" i="4"/>
  <c r="U419" i="4"/>
  <c r="W419" i="4" s="1"/>
  <c r="S419" i="4" a="1"/>
  <c r="S419" i="4"/>
  <c r="R419" i="4"/>
  <c r="K419" i="4"/>
  <c r="I419" i="4"/>
  <c r="H419" i="4"/>
  <c r="AO418" i="4"/>
  <c r="AN418" i="4"/>
  <c r="AM418" i="4"/>
  <c r="AL418" i="4"/>
  <c r="U418" i="4"/>
  <c r="W418" i="4" s="1"/>
  <c r="T418" i="4"/>
  <c r="S418" i="4" a="1"/>
  <c r="S418" i="4"/>
  <c r="R418" i="4"/>
  <c r="I418" i="4"/>
  <c r="K418" i="4" s="1"/>
  <c r="H418" i="4"/>
  <c r="AO417" i="4"/>
  <c r="AN417" i="4"/>
  <c r="AM417" i="4"/>
  <c r="AL417" i="4"/>
  <c r="W417" i="4"/>
  <c r="V417" i="4"/>
  <c r="X417" i="4" s="1"/>
  <c r="U417" i="4"/>
  <c r="S417" i="4" a="1"/>
  <c r="S417" i="4" s="1"/>
  <c r="T417" i="4" s="1"/>
  <c r="R417" i="4"/>
  <c r="K417" i="4"/>
  <c r="I417" i="4"/>
  <c r="H417" i="4"/>
  <c r="AO416" i="4"/>
  <c r="AN416" i="4"/>
  <c r="AM416" i="4"/>
  <c r="AL416" i="4"/>
  <c r="U416" i="4"/>
  <c r="W416" i="4" s="1"/>
  <c r="T416" i="4"/>
  <c r="S416" i="4" a="1"/>
  <c r="S416" i="4" s="1"/>
  <c r="V416" i="4" s="1"/>
  <c r="X416" i="4" s="1"/>
  <c r="R416" i="4"/>
  <c r="K416" i="4"/>
  <c r="I416" i="4"/>
  <c r="H416" i="4"/>
  <c r="AO415" i="4"/>
  <c r="AN415" i="4"/>
  <c r="AM415" i="4"/>
  <c r="AL415" i="4"/>
  <c r="X415" i="4"/>
  <c r="V415" i="4"/>
  <c r="U415" i="4"/>
  <c r="W415" i="4" s="1"/>
  <c r="T415" i="4"/>
  <c r="S415" i="4" a="1"/>
  <c r="S415" i="4" s="1"/>
  <c r="R415" i="4"/>
  <c r="K415" i="4"/>
  <c r="I415" i="4"/>
  <c r="H415" i="4"/>
  <c r="AO414" i="4"/>
  <c r="AN414" i="4"/>
  <c r="AM414" i="4"/>
  <c r="AL414" i="4"/>
  <c r="X414" i="4"/>
  <c r="W414" i="4"/>
  <c r="U414" i="4"/>
  <c r="T414" i="4"/>
  <c r="S414" i="4" a="1"/>
  <c r="S414" i="4"/>
  <c r="V414" i="4" s="1"/>
  <c r="R414" i="4"/>
  <c r="K414" i="4"/>
  <c r="I414" i="4"/>
  <c r="H414" i="4"/>
  <c r="AO413" i="4"/>
  <c r="AN413" i="4"/>
  <c r="AM413" i="4"/>
  <c r="AL413" i="4"/>
  <c r="U413" i="4"/>
  <c r="W413" i="4" s="1"/>
  <c r="S413" i="4" a="1"/>
  <c r="S413" i="4"/>
  <c r="R413" i="4"/>
  <c r="K413" i="4"/>
  <c r="I413" i="4"/>
  <c r="H413" i="4"/>
  <c r="AO412" i="4"/>
  <c r="AN412" i="4"/>
  <c r="AM412" i="4"/>
  <c r="AL412" i="4"/>
  <c r="W412" i="4"/>
  <c r="U412" i="4"/>
  <c r="S412" i="4" a="1"/>
  <c r="S412" i="4"/>
  <c r="R412" i="4"/>
  <c r="I412" i="4"/>
  <c r="K412" i="4" s="1"/>
  <c r="H412" i="4"/>
  <c r="AO411" i="4"/>
  <c r="AN411" i="4"/>
  <c r="AM411" i="4"/>
  <c r="AL411" i="4"/>
  <c r="W411" i="4"/>
  <c r="U411" i="4"/>
  <c r="S411" i="4" a="1"/>
  <c r="S411" i="4"/>
  <c r="T411" i="4" s="1"/>
  <c r="R411" i="4"/>
  <c r="K411" i="4"/>
  <c r="I411" i="4"/>
  <c r="H411" i="4"/>
  <c r="AO410" i="4"/>
  <c r="AN410" i="4"/>
  <c r="AM410" i="4"/>
  <c r="AL410" i="4"/>
  <c r="W410" i="4"/>
  <c r="U410" i="4"/>
  <c r="T410" i="4"/>
  <c r="S410" i="4" a="1"/>
  <c r="S410" i="4" s="1"/>
  <c r="R410" i="4"/>
  <c r="K410" i="4"/>
  <c r="I410" i="4"/>
  <c r="H410" i="4"/>
  <c r="AO409" i="4"/>
  <c r="AN409" i="4"/>
  <c r="AM409" i="4"/>
  <c r="AL409" i="4"/>
  <c r="U409" i="4"/>
  <c r="W409" i="4" s="1"/>
  <c r="S409" i="4" a="1"/>
  <c r="S409" i="4"/>
  <c r="T409" i="4" s="1"/>
  <c r="R409" i="4"/>
  <c r="I409" i="4"/>
  <c r="K409" i="4" s="1"/>
  <c r="H409" i="4"/>
  <c r="AO408" i="4"/>
  <c r="AN408" i="4"/>
  <c r="AM408" i="4"/>
  <c r="AL408" i="4"/>
  <c r="U408" i="4"/>
  <c r="W408" i="4" s="1"/>
  <c r="S408" i="4" a="1"/>
  <c r="S408" i="4" s="1"/>
  <c r="R408" i="4"/>
  <c r="K408" i="4"/>
  <c r="I408" i="4"/>
  <c r="H408" i="4"/>
  <c r="AO407" i="4"/>
  <c r="AN407" i="4"/>
  <c r="AM407" i="4"/>
  <c r="AL407" i="4"/>
  <c r="W407" i="4"/>
  <c r="V407" i="4"/>
  <c r="X407" i="4" s="1"/>
  <c r="U407" i="4"/>
  <c r="T407" i="4"/>
  <c r="S407" i="4" a="1"/>
  <c r="S407" i="4"/>
  <c r="R407" i="4"/>
  <c r="I407" i="4"/>
  <c r="K407" i="4" s="1"/>
  <c r="H407" i="4"/>
  <c r="AO406" i="4"/>
  <c r="AN406" i="4"/>
  <c r="AM406" i="4"/>
  <c r="AL406" i="4"/>
  <c r="W406" i="4"/>
  <c r="U406" i="4"/>
  <c r="S406" i="4" a="1"/>
  <c r="S406" i="4"/>
  <c r="R406" i="4"/>
  <c r="K406" i="4"/>
  <c r="I406" i="4"/>
  <c r="H406" i="4"/>
  <c r="AO405" i="4"/>
  <c r="AN405" i="4"/>
  <c r="AM405" i="4"/>
  <c r="AL405" i="4"/>
  <c r="V405" i="4"/>
  <c r="X405" i="4" s="1"/>
  <c r="U405" i="4"/>
  <c r="W405" i="4" s="1"/>
  <c r="T405" i="4"/>
  <c r="S405" i="4" a="1"/>
  <c r="S405" i="4" s="1"/>
  <c r="R405" i="4"/>
  <c r="K405" i="4"/>
  <c r="I405" i="4"/>
  <c r="H405" i="4"/>
  <c r="AO404" i="4"/>
  <c r="AN404" i="4"/>
  <c r="AM404" i="4"/>
  <c r="AL404" i="4"/>
  <c r="U404" i="4"/>
  <c r="W404" i="4" s="1"/>
  <c r="S404" i="4" a="1"/>
  <c r="S404" i="4" s="1"/>
  <c r="R404" i="4"/>
  <c r="I404" i="4"/>
  <c r="K404" i="4" s="1"/>
  <c r="H404" i="4"/>
  <c r="AO403" i="4"/>
  <c r="AN403" i="4"/>
  <c r="AM403" i="4"/>
  <c r="AL403" i="4"/>
  <c r="X403" i="4"/>
  <c r="U403" i="4"/>
  <c r="W403" i="4" s="1"/>
  <c r="S403" i="4" a="1"/>
  <c r="S403" i="4"/>
  <c r="V403" i="4" s="1"/>
  <c r="R403" i="4"/>
  <c r="K403" i="4"/>
  <c r="I403" i="4"/>
  <c r="H403" i="4"/>
  <c r="AO402" i="4"/>
  <c r="AN402" i="4"/>
  <c r="AM402" i="4"/>
  <c r="AL402" i="4"/>
  <c r="W402" i="4"/>
  <c r="U402" i="4"/>
  <c r="S402" i="4" a="1"/>
  <c r="S402" i="4"/>
  <c r="R402" i="4"/>
  <c r="I402" i="4"/>
  <c r="K402" i="4" s="1"/>
  <c r="H402" i="4"/>
  <c r="AO401" i="4"/>
  <c r="AN401" i="4"/>
  <c r="AM401" i="4"/>
  <c r="AL401" i="4"/>
  <c r="W401" i="4"/>
  <c r="U401" i="4"/>
  <c r="S401" i="4" a="1"/>
  <c r="S401" i="4" s="1"/>
  <c r="R401" i="4"/>
  <c r="I401" i="4"/>
  <c r="K401" i="4" s="1"/>
  <c r="H401" i="4"/>
  <c r="AO400" i="4"/>
  <c r="AN400" i="4"/>
  <c r="AM400" i="4"/>
  <c r="AL400" i="4"/>
  <c r="W400" i="4"/>
  <c r="U400" i="4"/>
  <c r="S400" i="4" a="1"/>
  <c r="S400" i="4" s="1"/>
  <c r="R400" i="4"/>
  <c r="I400" i="4"/>
  <c r="K400" i="4" s="1"/>
  <c r="H400" i="4"/>
  <c r="AO399" i="4"/>
  <c r="AN399" i="4"/>
  <c r="AM399" i="4"/>
  <c r="AL399" i="4"/>
  <c r="X399" i="4"/>
  <c r="W399" i="4"/>
  <c r="V399" i="4"/>
  <c r="U399" i="4"/>
  <c r="T399" i="4"/>
  <c r="S399" i="4" a="1"/>
  <c r="S399" i="4"/>
  <c r="R399" i="4"/>
  <c r="K399" i="4"/>
  <c r="I399" i="4"/>
  <c r="H399" i="4"/>
  <c r="AO398" i="4"/>
  <c r="AN398" i="4"/>
  <c r="AM398" i="4"/>
  <c r="AL398" i="4"/>
  <c r="U398" i="4"/>
  <c r="W398" i="4" s="1"/>
  <c r="S398" i="4" a="1"/>
  <c r="S398" i="4"/>
  <c r="R398" i="4"/>
  <c r="K398" i="4"/>
  <c r="I398" i="4"/>
  <c r="H398" i="4"/>
  <c r="AO397" i="4"/>
  <c r="AN397" i="4"/>
  <c r="AM397" i="4"/>
  <c r="AL397" i="4"/>
  <c r="U397" i="4"/>
  <c r="W397" i="4" s="1"/>
  <c r="S397" i="4" a="1"/>
  <c r="S397" i="4"/>
  <c r="T397" i="4" s="1"/>
  <c r="R397" i="4"/>
  <c r="I397" i="4"/>
  <c r="K397" i="4" s="1"/>
  <c r="H397" i="4"/>
  <c r="AO396" i="4"/>
  <c r="AN396" i="4"/>
  <c r="AM396" i="4"/>
  <c r="AL396" i="4"/>
  <c r="W396" i="4"/>
  <c r="U396" i="4"/>
  <c r="S396" i="4" a="1"/>
  <c r="S396" i="4" s="1"/>
  <c r="R396" i="4"/>
  <c r="K396" i="4"/>
  <c r="I396" i="4"/>
  <c r="H396" i="4"/>
  <c r="AO395" i="4"/>
  <c r="AN395" i="4"/>
  <c r="AM395" i="4"/>
  <c r="AL395" i="4"/>
  <c r="U395" i="4"/>
  <c r="W395" i="4" s="1"/>
  <c r="S395" i="4" a="1"/>
  <c r="S395" i="4" s="1"/>
  <c r="R395" i="4"/>
  <c r="I395" i="4"/>
  <c r="K395" i="4" s="1"/>
  <c r="H395" i="4"/>
  <c r="AO394" i="4"/>
  <c r="AN394" i="4"/>
  <c r="AM394" i="4"/>
  <c r="AL394" i="4"/>
  <c r="W394" i="4"/>
  <c r="U394" i="4"/>
  <c r="S394" i="4" a="1"/>
  <c r="S394" i="4" s="1"/>
  <c r="R394" i="4"/>
  <c r="I394" i="4"/>
  <c r="K394" i="4" s="1"/>
  <c r="H394" i="4"/>
  <c r="AO393" i="4"/>
  <c r="AN393" i="4"/>
  <c r="AM393" i="4"/>
  <c r="AL393" i="4"/>
  <c r="U393" i="4"/>
  <c r="W393" i="4" s="1"/>
  <c r="S393" i="4" a="1"/>
  <c r="S393" i="4"/>
  <c r="V393" i="4" s="1"/>
  <c r="X393" i="4" s="1"/>
  <c r="R393" i="4"/>
  <c r="K393" i="4"/>
  <c r="I393" i="4"/>
  <c r="H393" i="4"/>
  <c r="AO392" i="4"/>
  <c r="AN392" i="4"/>
  <c r="AM392" i="4"/>
  <c r="AL392" i="4"/>
  <c r="W392" i="4"/>
  <c r="U392" i="4"/>
  <c r="S392" i="4" a="1"/>
  <c r="S392" i="4" s="1"/>
  <c r="V392" i="4" s="1"/>
  <c r="X392" i="4" s="1"/>
  <c r="R392" i="4"/>
  <c r="I392" i="4"/>
  <c r="K392" i="4" s="1"/>
  <c r="H392" i="4"/>
  <c r="AO391" i="4"/>
  <c r="AN391" i="4"/>
  <c r="AM391" i="4"/>
  <c r="AL391" i="4"/>
  <c r="W391" i="4"/>
  <c r="U391" i="4"/>
  <c r="S391" i="4" a="1"/>
  <c r="S391" i="4"/>
  <c r="R391" i="4"/>
  <c r="K391" i="4"/>
  <c r="I391" i="4"/>
  <c r="H391" i="4"/>
  <c r="AO390" i="4"/>
  <c r="AN390" i="4"/>
  <c r="AM390" i="4"/>
  <c r="AL390" i="4"/>
  <c r="U390" i="4"/>
  <c r="W390" i="4" s="1"/>
  <c r="S390" i="4" a="1"/>
  <c r="S390" i="4" s="1"/>
  <c r="R390" i="4"/>
  <c r="K390" i="4"/>
  <c r="I390" i="4"/>
  <c r="H390" i="4"/>
  <c r="AO389" i="4"/>
  <c r="AN389" i="4"/>
  <c r="AM389" i="4"/>
  <c r="AL389" i="4"/>
  <c r="W389" i="4"/>
  <c r="U389" i="4"/>
  <c r="S389" i="4" a="1"/>
  <c r="S389" i="4" s="1"/>
  <c r="T389" i="4" s="1"/>
  <c r="R389" i="4"/>
  <c r="K389" i="4"/>
  <c r="I389" i="4"/>
  <c r="H389" i="4"/>
  <c r="AO388" i="4"/>
  <c r="AN388" i="4"/>
  <c r="AM388" i="4"/>
  <c r="AL388" i="4"/>
  <c r="U388" i="4"/>
  <c r="W388" i="4" s="1"/>
  <c r="S388" i="4" a="1"/>
  <c r="S388" i="4" s="1"/>
  <c r="R388" i="4"/>
  <c r="I388" i="4"/>
  <c r="K388" i="4" s="1"/>
  <c r="H388" i="4"/>
  <c r="AO387" i="4"/>
  <c r="AN387" i="4"/>
  <c r="AM387" i="4"/>
  <c r="AL387" i="4"/>
  <c r="X387" i="4"/>
  <c r="W387" i="4"/>
  <c r="V387" i="4"/>
  <c r="U387" i="4"/>
  <c r="T387" i="4"/>
  <c r="S387" i="4" a="1"/>
  <c r="S387" i="4"/>
  <c r="R387" i="4"/>
  <c r="I387" i="4"/>
  <c r="K387" i="4" s="1"/>
  <c r="H387" i="4"/>
  <c r="AO386" i="4"/>
  <c r="AN386" i="4"/>
  <c r="AM386" i="4"/>
  <c r="AL386" i="4"/>
  <c r="U386" i="4"/>
  <c r="W386" i="4" s="1"/>
  <c r="S386" i="4" a="1"/>
  <c r="S386" i="4"/>
  <c r="R386" i="4"/>
  <c r="K386" i="4"/>
  <c r="I386" i="4"/>
  <c r="H386" i="4"/>
  <c r="AO385" i="4"/>
  <c r="AN385" i="4"/>
  <c r="AM385" i="4"/>
  <c r="AL385" i="4"/>
  <c r="U385" i="4"/>
  <c r="W385" i="4" s="1"/>
  <c r="T385" i="4"/>
  <c r="S385" i="4" a="1"/>
  <c r="S385" i="4" s="1"/>
  <c r="V385" i="4" s="1"/>
  <c r="X385" i="4" s="1"/>
  <c r="R385" i="4"/>
  <c r="I385" i="4"/>
  <c r="K385" i="4" s="1"/>
  <c r="H385" i="4"/>
  <c r="AO384" i="4"/>
  <c r="AN384" i="4"/>
  <c r="AM384" i="4"/>
  <c r="AL384" i="4"/>
  <c r="U384" i="4"/>
  <c r="W384" i="4" s="1"/>
  <c r="T384" i="4"/>
  <c r="S384" i="4" a="1"/>
  <c r="S384" i="4"/>
  <c r="R384" i="4"/>
  <c r="I384" i="4"/>
  <c r="K384" i="4" s="1"/>
  <c r="H384" i="4"/>
  <c r="AO383" i="4"/>
  <c r="AN383" i="4"/>
  <c r="AM383" i="4"/>
  <c r="AL383" i="4"/>
  <c r="W383" i="4"/>
  <c r="U383" i="4"/>
  <c r="S383" i="4" a="1"/>
  <c r="S383" i="4" s="1"/>
  <c r="R383" i="4"/>
  <c r="I383" i="4"/>
  <c r="K383" i="4" s="1"/>
  <c r="H383" i="4"/>
  <c r="AO382" i="4"/>
  <c r="AN382" i="4"/>
  <c r="AM382" i="4"/>
  <c r="AL382" i="4"/>
  <c r="X382" i="4"/>
  <c r="W382" i="4"/>
  <c r="U382" i="4"/>
  <c r="S382" i="4" a="1"/>
  <c r="S382" i="4" s="1"/>
  <c r="V382" i="4" s="1"/>
  <c r="R382" i="4"/>
  <c r="I382" i="4"/>
  <c r="K382" i="4" s="1"/>
  <c r="H382" i="4"/>
  <c r="AO381" i="4"/>
  <c r="AN381" i="4"/>
  <c r="AM381" i="4"/>
  <c r="AL381" i="4"/>
  <c r="W381" i="4"/>
  <c r="U381" i="4"/>
  <c r="S381" i="4" a="1"/>
  <c r="S381" i="4" s="1"/>
  <c r="R381" i="4"/>
  <c r="I381" i="4"/>
  <c r="K381" i="4" s="1"/>
  <c r="H381" i="4"/>
  <c r="AO380" i="4"/>
  <c r="AN380" i="4"/>
  <c r="AM380" i="4"/>
  <c r="AL380" i="4"/>
  <c r="U380" i="4"/>
  <c r="W380" i="4" s="1"/>
  <c r="S380" i="4" a="1"/>
  <c r="S380" i="4"/>
  <c r="R380" i="4"/>
  <c r="K380" i="4"/>
  <c r="I380" i="4"/>
  <c r="H380" i="4"/>
  <c r="AO379" i="4"/>
  <c r="AN379" i="4"/>
  <c r="AM379" i="4"/>
  <c r="AL379" i="4"/>
  <c r="W379" i="4"/>
  <c r="U379" i="4"/>
  <c r="V379" i="4" s="1"/>
  <c r="X379" i="4" s="1"/>
  <c r="S379" i="4" a="1"/>
  <c r="S379" i="4" s="1"/>
  <c r="T379" i="4" s="1"/>
  <c r="R379" i="4"/>
  <c r="K379" i="4"/>
  <c r="I379" i="4"/>
  <c r="H379" i="4"/>
  <c r="AO378" i="4"/>
  <c r="AN378" i="4"/>
  <c r="AM378" i="4"/>
  <c r="AL378" i="4"/>
  <c r="X378" i="4"/>
  <c r="U378" i="4"/>
  <c r="W378" i="4" s="1"/>
  <c r="T378" i="4"/>
  <c r="S378" i="4" a="1"/>
  <c r="S378" i="4"/>
  <c r="V378" i="4" s="1"/>
  <c r="R378" i="4"/>
  <c r="K378" i="4"/>
  <c r="I378" i="4"/>
  <c r="H378" i="4"/>
  <c r="AO377" i="4"/>
  <c r="AN377" i="4"/>
  <c r="AM377" i="4"/>
  <c r="AL377" i="4"/>
  <c r="U377" i="4"/>
  <c r="W377" i="4" s="1"/>
  <c r="T377" i="4"/>
  <c r="S377" i="4" a="1"/>
  <c r="S377" i="4" s="1"/>
  <c r="V377" i="4" s="1"/>
  <c r="X377" i="4" s="1"/>
  <c r="R377" i="4"/>
  <c r="I377" i="4"/>
  <c r="K377" i="4" s="1"/>
  <c r="H377" i="4"/>
  <c r="AO376" i="4"/>
  <c r="AN376" i="4"/>
  <c r="AM376" i="4"/>
  <c r="AL376" i="4"/>
  <c r="U376" i="4"/>
  <c r="W376" i="4" s="1"/>
  <c r="S376" i="4" a="1"/>
  <c r="S376" i="4" s="1"/>
  <c r="R376" i="4"/>
  <c r="I376" i="4"/>
  <c r="K376" i="4" s="1"/>
  <c r="H376" i="4"/>
  <c r="AO375" i="4"/>
  <c r="AN375" i="4"/>
  <c r="AM375" i="4"/>
  <c r="AL375" i="4"/>
  <c r="U375" i="4"/>
  <c r="W375" i="4" s="1"/>
  <c r="S375" i="4" a="1"/>
  <c r="S375" i="4" s="1"/>
  <c r="R375" i="4"/>
  <c r="K375" i="4"/>
  <c r="I375" i="4"/>
  <c r="H375" i="4"/>
  <c r="AO374" i="4"/>
  <c r="AN374" i="4"/>
  <c r="AM374" i="4"/>
  <c r="AL374" i="4"/>
  <c r="U374" i="4"/>
  <c r="W374" i="4" s="1"/>
  <c r="T374" i="4"/>
  <c r="S374" i="4" a="1"/>
  <c r="S374" i="4"/>
  <c r="R374" i="4"/>
  <c r="I374" i="4"/>
  <c r="K374" i="4" s="1"/>
  <c r="H374" i="4"/>
  <c r="AO373" i="4"/>
  <c r="AN373" i="4"/>
  <c r="AM373" i="4"/>
  <c r="AL373" i="4"/>
  <c r="W373" i="4"/>
  <c r="U373" i="4"/>
  <c r="S373" i="4" a="1"/>
  <c r="S373" i="4"/>
  <c r="R373" i="4"/>
  <c r="K373" i="4"/>
  <c r="I373" i="4"/>
  <c r="H373" i="4"/>
  <c r="AO372" i="4"/>
  <c r="AN372" i="4"/>
  <c r="AM372" i="4"/>
  <c r="AL372" i="4"/>
  <c r="U372" i="4"/>
  <c r="W372" i="4" s="1"/>
  <c r="S372" i="4" a="1"/>
  <c r="S372" i="4"/>
  <c r="V372" i="4" s="1"/>
  <c r="X372" i="4" s="1"/>
  <c r="R372" i="4"/>
  <c r="I372" i="4"/>
  <c r="K372" i="4" s="1"/>
  <c r="H372" i="4"/>
  <c r="AO371" i="4"/>
  <c r="AN371" i="4"/>
  <c r="AM371" i="4"/>
  <c r="AL371" i="4"/>
  <c r="W371" i="4"/>
  <c r="V371" i="4"/>
  <c r="X371" i="4" s="1"/>
  <c r="U371" i="4"/>
  <c r="T371" i="4"/>
  <c r="S371" i="4" a="1"/>
  <c r="S371" i="4"/>
  <c r="R371" i="4"/>
  <c r="I371" i="4"/>
  <c r="K371" i="4" s="1"/>
  <c r="H371" i="4"/>
  <c r="AO370" i="4"/>
  <c r="AN370" i="4"/>
  <c r="AM370" i="4"/>
  <c r="AL370" i="4"/>
  <c r="U370" i="4"/>
  <c r="W370" i="4" s="1"/>
  <c r="S370" i="4" a="1"/>
  <c r="S370" i="4" s="1"/>
  <c r="R370" i="4"/>
  <c r="K370" i="4"/>
  <c r="I370" i="4"/>
  <c r="H370" i="4"/>
  <c r="AO369" i="4"/>
  <c r="AN369" i="4"/>
  <c r="AM369" i="4"/>
  <c r="AL369" i="4"/>
  <c r="U369" i="4"/>
  <c r="W369" i="4" s="1"/>
  <c r="S369" i="4" a="1"/>
  <c r="S369" i="4"/>
  <c r="T369" i="4" s="1"/>
  <c r="R369" i="4"/>
  <c r="I369" i="4"/>
  <c r="K369" i="4" s="1"/>
  <c r="H369" i="4"/>
  <c r="AO368" i="4"/>
  <c r="AN368" i="4"/>
  <c r="AM368" i="4"/>
  <c r="AL368" i="4"/>
  <c r="W368" i="4"/>
  <c r="U368" i="4"/>
  <c r="S368" i="4" a="1"/>
  <c r="S368" i="4" s="1"/>
  <c r="R368" i="4"/>
  <c r="I368" i="4"/>
  <c r="K368" i="4" s="1"/>
  <c r="H368" i="4"/>
  <c r="AO367" i="4"/>
  <c r="AN367" i="4"/>
  <c r="AM367" i="4"/>
  <c r="AL367" i="4"/>
  <c r="X367" i="4"/>
  <c r="V367" i="4"/>
  <c r="U367" i="4"/>
  <c r="W367" i="4" s="1"/>
  <c r="T367" i="4"/>
  <c r="S367" i="4" a="1"/>
  <c r="S367" i="4"/>
  <c r="R367" i="4"/>
  <c r="I367" i="4"/>
  <c r="K367" i="4" s="1"/>
  <c r="H367" i="4"/>
  <c r="AO366" i="4"/>
  <c r="AN366" i="4"/>
  <c r="AM366" i="4"/>
  <c r="AL366" i="4"/>
  <c r="W366" i="4"/>
  <c r="U366" i="4"/>
  <c r="T366" i="4"/>
  <c r="S366" i="4" a="1"/>
  <c r="S366" i="4"/>
  <c r="V366" i="4" s="1"/>
  <c r="X366" i="4" s="1"/>
  <c r="R366" i="4"/>
  <c r="K366" i="4"/>
  <c r="I366" i="4"/>
  <c r="H366" i="4"/>
  <c r="AO365" i="4"/>
  <c r="AN365" i="4"/>
  <c r="AM365" i="4"/>
  <c r="AL365" i="4"/>
  <c r="U365" i="4"/>
  <c r="W365" i="4" s="1"/>
  <c r="S365" i="4" a="1"/>
  <c r="S365" i="4" s="1"/>
  <c r="V365" i="4" s="1"/>
  <c r="X365" i="4" s="1"/>
  <c r="R365" i="4"/>
  <c r="K365" i="4"/>
  <c r="I365" i="4"/>
  <c r="H365" i="4"/>
  <c r="AO364" i="4"/>
  <c r="AN364" i="4"/>
  <c r="AM364" i="4"/>
  <c r="AL364" i="4"/>
  <c r="U364" i="4"/>
  <c r="W364" i="4" s="1"/>
  <c r="S364" i="4" a="1"/>
  <c r="S364" i="4" s="1"/>
  <c r="R364" i="4"/>
  <c r="I364" i="4"/>
  <c r="K364" i="4" s="1"/>
  <c r="H364" i="4"/>
  <c r="AO363" i="4"/>
  <c r="AN363" i="4"/>
  <c r="AM363" i="4"/>
  <c r="AL363" i="4"/>
  <c r="W363" i="4"/>
  <c r="U363" i="4"/>
  <c r="S363" i="4" a="1"/>
  <c r="S363" i="4" s="1"/>
  <c r="R363" i="4"/>
  <c r="I363" i="4"/>
  <c r="K363" i="4" s="1"/>
  <c r="H363" i="4"/>
  <c r="AO362" i="4"/>
  <c r="AN362" i="4"/>
  <c r="AM362" i="4"/>
  <c r="AL362" i="4"/>
  <c r="W362" i="4"/>
  <c r="U362" i="4"/>
  <c r="S362" i="4" a="1"/>
  <c r="S362" i="4" s="1"/>
  <c r="R362" i="4"/>
  <c r="K362" i="4"/>
  <c r="I362" i="4"/>
  <c r="H362" i="4"/>
  <c r="AO361" i="4"/>
  <c r="AN361" i="4"/>
  <c r="AM361" i="4"/>
  <c r="AL361" i="4"/>
  <c r="U361" i="4"/>
  <c r="W361" i="4" s="1"/>
  <c r="S361" i="4" a="1"/>
  <c r="S361" i="4"/>
  <c r="R361" i="4"/>
  <c r="I361" i="4"/>
  <c r="K361" i="4" s="1"/>
  <c r="H361" i="4"/>
  <c r="AO360" i="4"/>
  <c r="AN360" i="4"/>
  <c r="AM360" i="4"/>
  <c r="AL360" i="4"/>
  <c r="U360" i="4"/>
  <c r="W360" i="4" s="1"/>
  <c r="S360" i="4" a="1"/>
  <c r="S360" i="4"/>
  <c r="R360" i="4"/>
  <c r="K360" i="4"/>
  <c r="I360" i="4"/>
  <c r="H360" i="4"/>
  <c r="AO359" i="4"/>
  <c r="AN359" i="4"/>
  <c r="AM359" i="4"/>
  <c r="AL359" i="4"/>
  <c r="U359" i="4"/>
  <c r="W359" i="4" s="1"/>
  <c r="S359" i="4" a="1"/>
  <c r="S359" i="4"/>
  <c r="V359" i="4" s="1"/>
  <c r="X359" i="4" s="1"/>
  <c r="R359" i="4"/>
  <c r="K359" i="4"/>
  <c r="I359" i="4"/>
  <c r="H359" i="4"/>
  <c r="AO358" i="4"/>
  <c r="AN358" i="4"/>
  <c r="AM358" i="4"/>
  <c r="AL358" i="4"/>
  <c r="W358" i="4"/>
  <c r="U358" i="4"/>
  <c r="S358" i="4" a="1"/>
  <c r="S358" i="4" s="1"/>
  <c r="R358" i="4"/>
  <c r="I358" i="4"/>
  <c r="K358" i="4" s="1"/>
  <c r="H358" i="4"/>
  <c r="AO357" i="4"/>
  <c r="AN357" i="4"/>
  <c r="AM357" i="4"/>
  <c r="AL357" i="4"/>
  <c r="W357" i="4"/>
  <c r="V357" i="4"/>
  <c r="X357" i="4" s="1"/>
  <c r="U357" i="4"/>
  <c r="T357" i="4"/>
  <c r="S357" i="4" a="1"/>
  <c r="S357" i="4" s="1"/>
  <c r="R357" i="4"/>
  <c r="K357" i="4"/>
  <c r="I357" i="4"/>
  <c r="H357" i="4"/>
  <c r="AO356" i="4"/>
  <c r="AN356" i="4"/>
  <c r="AM356" i="4"/>
  <c r="AL356" i="4"/>
  <c r="W356" i="4"/>
  <c r="V356" i="4"/>
  <c r="X356" i="4" s="1"/>
  <c r="U356" i="4"/>
  <c r="S356" i="4" a="1"/>
  <c r="S356" i="4"/>
  <c r="T356" i="4" s="1"/>
  <c r="R356" i="4"/>
  <c r="I356" i="4"/>
  <c r="K356" i="4" s="1"/>
  <c r="H356" i="4"/>
  <c r="AO355" i="4"/>
  <c r="AN355" i="4"/>
  <c r="AM355" i="4"/>
  <c r="AL355" i="4"/>
  <c r="U355" i="4"/>
  <c r="W355" i="4" s="1"/>
  <c r="S355" i="4" a="1"/>
  <c r="S355" i="4" s="1"/>
  <c r="R355" i="4"/>
  <c r="K355" i="4"/>
  <c r="I355" i="4"/>
  <c r="H355" i="4"/>
  <c r="AO354" i="4"/>
  <c r="AN354" i="4"/>
  <c r="AM354" i="4"/>
  <c r="AL354" i="4"/>
  <c r="U354" i="4"/>
  <c r="W354" i="4" s="1"/>
  <c r="S354" i="4" a="1"/>
  <c r="S354" i="4"/>
  <c r="T354" i="4" s="1"/>
  <c r="R354" i="4"/>
  <c r="I354" i="4"/>
  <c r="K354" i="4" s="1"/>
  <c r="H354" i="4"/>
  <c r="AO353" i="4"/>
  <c r="AN353" i="4"/>
  <c r="AM353" i="4"/>
  <c r="AL353" i="4"/>
  <c r="U353" i="4"/>
  <c r="W353" i="4" s="1"/>
  <c r="S353" i="4" a="1"/>
  <c r="S353" i="4"/>
  <c r="V353" i="4" s="1"/>
  <c r="X353" i="4" s="1"/>
  <c r="R353" i="4"/>
  <c r="K353" i="4"/>
  <c r="I353" i="4"/>
  <c r="H353" i="4"/>
  <c r="AO352" i="4"/>
  <c r="AN352" i="4"/>
  <c r="AM352" i="4"/>
  <c r="AL352" i="4"/>
  <c r="W352" i="4"/>
  <c r="U352" i="4"/>
  <c r="S352" i="4" a="1"/>
  <c r="S352" i="4" s="1"/>
  <c r="T352" i="4" s="1"/>
  <c r="R352" i="4"/>
  <c r="K352" i="4"/>
  <c r="I352" i="4"/>
  <c r="H352" i="4"/>
  <c r="AO351" i="4"/>
  <c r="AN351" i="4"/>
  <c r="AM351" i="4"/>
  <c r="AL351" i="4"/>
  <c r="U351" i="4"/>
  <c r="W351" i="4" s="1"/>
  <c r="S351" i="4" a="1"/>
  <c r="S351" i="4" s="1"/>
  <c r="R351" i="4"/>
  <c r="K351" i="4"/>
  <c r="I351" i="4"/>
  <c r="H351" i="4"/>
  <c r="AO350" i="4"/>
  <c r="AN350" i="4"/>
  <c r="AM350" i="4"/>
  <c r="AL350" i="4"/>
  <c r="W350" i="4"/>
  <c r="V350" i="4"/>
  <c r="X350" i="4" s="1"/>
  <c r="U350" i="4"/>
  <c r="S350" i="4" a="1"/>
  <c r="S350" i="4"/>
  <c r="T350" i="4" s="1"/>
  <c r="R350" i="4"/>
  <c r="I350" i="4"/>
  <c r="K350" i="4" s="1"/>
  <c r="H350" i="4"/>
  <c r="AO349" i="4"/>
  <c r="AN349" i="4"/>
  <c r="AM349" i="4"/>
  <c r="AL349" i="4"/>
  <c r="W349" i="4"/>
  <c r="U349" i="4"/>
  <c r="S349" i="4" a="1"/>
  <c r="S349" i="4" s="1"/>
  <c r="R349" i="4"/>
  <c r="K349" i="4"/>
  <c r="I349" i="4"/>
  <c r="H349" i="4"/>
  <c r="AO348" i="4"/>
  <c r="AN348" i="4"/>
  <c r="AM348" i="4"/>
  <c r="AL348" i="4"/>
  <c r="W348" i="4"/>
  <c r="V348" i="4"/>
  <c r="X348" i="4" s="1"/>
  <c r="U348" i="4"/>
  <c r="S348" i="4" a="1"/>
  <c r="S348" i="4" s="1"/>
  <c r="T348" i="4" s="1"/>
  <c r="R348" i="4"/>
  <c r="I348" i="4"/>
  <c r="K348" i="4" s="1"/>
  <c r="H348" i="4"/>
  <c r="AO347" i="4"/>
  <c r="AN347" i="4"/>
  <c r="AM347" i="4"/>
  <c r="AL347" i="4"/>
  <c r="W347" i="4"/>
  <c r="U347" i="4"/>
  <c r="S347" i="4" a="1"/>
  <c r="S347" i="4" s="1"/>
  <c r="R347" i="4"/>
  <c r="K347" i="4"/>
  <c r="I347" i="4"/>
  <c r="H347" i="4"/>
  <c r="AO346" i="4"/>
  <c r="AN346" i="4"/>
  <c r="AM346" i="4"/>
  <c r="AL346" i="4"/>
  <c r="U346" i="4"/>
  <c r="W346" i="4" s="1"/>
  <c r="S346" i="4" a="1"/>
  <c r="S346" i="4" s="1"/>
  <c r="R346" i="4"/>
  <c r="K346" i="4"/>
  <c r="I346" i="4"/>
  <c r="H346" i="4"/>
  <c r="AO345" i="4"/>
  <c r="AN345" i="4"/>
  <c r="AM345" i="4"/>
  <c r="AL345" i="4"/>
  <c r="U345" i="4"/>
  <c r="W345" i="4" s="1"/>
  <c r="S345" i="4" a="1"/>
  <c r="S345" i="4"/>
  <c r="R345" i="4"/>
  <c r="K345" i="4"/>
  <c r="I345" i="4"/>
  <c r="H345" i="4"/>
  <c r="AO344" i="4"/>
  <c r="AN344" i="4"/>
  <c r="AM344" i="4"/>
  <c r="AL344" i="4"/>
  <c r="U344" i="4"/>
  <c r="W344" i="4" s="1"/>
  <c r="S344" i="4" a="1"/>
  <c r="S344" i="4" s="1"/>
  <c r="R344" i="4"/>
  <c r="I344" i="4"/>
  <c r="K344" i="4" s="1"/>
  <c r="H344" i="4"/>
  <c r="AO343" i="4"/>
  <c r="AN343" i="4"/>
  <c r="AM343" i="4"/>
  <c r="AL343" i="4"/>
  <c r="X343" i="4"/>
  <c r="W343" i="4"/>
  <c r="V343" i="4"/>
  <c r="U343" i="4"/>
  <c r="T343" i="4"/>
  <c r="S343" i="4" a="1"/>
  <c r="S343" i="4"/>
  <c r="R343" i="4"/>
  <c r="K343" i="4"/>
  <c r="I343" i="4"/>
  <c r="H343" i="4"/>
  <c r="AO342" i="4"/>
  <c r="AN342" i="4"/>
  <c r="AM342" i="4"/>
  <c r="AL342" i="4"/>
  <c r="U342" i="4"/>
  <c r="W342" i="4" s="1"/>
  <c r="S342" i="4" a="1"/>
  <c r="S342" i="4" s="1"/>
  <c r="R342" i="4"/>
  <c r="K342" i="4"/>
  <c r="I342" i="4"/>
  <c r="H342" i="4"/>
  <c r="AO341" i="4"/>
  <c r="AN341" i="4"/>
  <c r="AM341" i="4"/>
  <c r="AL341" i="4"/>
  <c r="U341" i="4"/>
  <c r="W341" i="4" s="1"/>
  <c r="S341" i="4" a="1"/>
  <c r="S341" i="4" s="1"/>
  <c r="T341" i="4" s="1"/>
  <c r="R341" i="4"/>
  <c r="K341" i="4"/>
  <c r="I341" i="4"/>
  <c r="H341" i="4"/>
  <c r="AO340" i="4"/>
  <c r="AN340" i="4"/>
  <c r="AM340" i="4"/>
  <c r="AL340" i="4"/>
  <c r="U340" i="4"/>
  <c r="W340" i="4" s="1"/>
  <c r="S340" i="4" a="1"/>
  <c r="S340" i="4" s="1"/>
  <c r="R340" i="4"/>
  <c r="I340" i="4"/>
  <c r="K340" i="4" s="1"/>
  <c r="H340" i="4"/>
  <c r="AO339" i="4"/>
  <c r="AN339" i="4"/>
  <c r="AM339" i="4"/>
  <c r="AL339" i="4"/>
  <c r="U339" i="4"/>
  <c r="W339" i="4" s="1"/>
  <c r="T339" i="4"/>
  <c r="S339" i="4" a="1"/>
  <c r="S339" i="4"/>
  <c r="R339" i="4"/>
  <c r="K339" i="4"/>
  <c r="I339" i="4"/>
  <c r="H339" i="4"/>
  <c r="AO338" i="4"/>
  <c r="AN338" i="4"/>
  <c r="AM338" i="4"/>
  <c r="AL338" i="4"/>
  <c r="W338" i="4"/>
  <c r="U338" i="4"/>
  <c r="S338" i="4" a="1"/>
  <c r="S338" i="4" s="1"/>
  <c r="R338" i="4"/>
  <c r="K338" i="4"/>
  <c r="I338" i="4"/>
  <c r="H338" i="4"/>
  <c r="AO337" i="4"/>
  <c r="AN337" i="4"/>
  <c r="AM337" i="4"/>
  <c r="AL337" i="4"/>
  <c r="W337" i="4"/>
  <c r="V337" i="4"/>
  <c r="X337" i="4" s="1"/>
  <c r="U337" i="4"/>
  <c r="S337" i="4" a="1"/>
  <c r="S337" i="4" s="1"/>
  <c r="T337" i="4" s="1"/>
  <c r="R337" i="4"/>
  <c r="K337" i="4"/>
  <c r="I337" i="4"/>
  <c r="H337" i="4"/>
  <c r="AO336" i="4"/>
  <c r="AN336" i="4"/>
  <c r="AM336" i="4"/>
  <c r="AL336" i="4"/>
  <c r="W336" i="4"/>
  <c r="V336" i="4"/>
  <c r="X336" i="4" s="1"/>
  <c r="U336" i="4"/>
  <c r="S336" i="4" a="1"/>
  <c r="S336" i="4"/>
  <c r="T336" i="4" s="1"/>
  <c r="R336" i="4"/>
  <c r="I336" i="4"/>
  <c r="K336" i="4" s="1"/>
  <c r="H336" i="4"/>
  <c r="AO335" i="4"/>
  <c r="AN335" i="4"/>
  <c r="AM335" i="4"/>
  <c r="AL335" i="4"/>
  <c r="W335" i="4"/>
  <c r="U335" i="4"/>
  <c r="S335" i="4" a="1"/>
  <c r="S335" i="4" s="1"/>
  <c r="R335" i="4"/>
  <c r="K335" i="4"/>
  <c r="I335" i="4"/>
  <c r="H335" i="4"/>
  <c r="AO334" i="4"/>
  <c r="AN334" i="4"/>
  <c r="AM334" i="4"/>
  <c r="AL334" i="4"/>
  <c r="W334" i="4"/>
  <c r="U334" i="4"/>
  <c r="S334" i="4" a="1"/>
  <c r="S334" i="4"/>
  <c r="T334" i="4" s="1"/>
  <c r="R334" i="4"/>
  <c r="K334" i="4"/>
  <c r="I334" i="4"/>
  <c r="H334" i="4"/>
  <c r="AO333" i="4"/>
  <c r="AN333" i="4"/>
  <c r="AM333" i="4"/>
  <c r="AL333" i="4"/>
  <c r="U333" i="4"/>
  <c r="W333" i="4" s="1"/>
  <c r="S333" i="4" a="1"/>
  <c r="S333" i="4" s="1"/>
  <c r="R333" i="4"/>
  <c r="K333" i="4"/>
  <c r="I333" i="4"/>
  <c r="H333" i="4"/>
  <c r="AO332" i="4"/>
  <c r="AN332" i="4"/>
  <c r="AM332" i="4"/>
  <c r="AL332" i="4"/>
  <c r="W332" i="4"/>
  <c r="U332" i="4"/>
  <c r="S332" i="4" a="1"/>
  <c r="S332" i="4" s="1"/>
  <c r="R332" i="4"/>
  <c r="I332" i="4"/>
  <c r="K332" i="4" s="1"/>
  <c r="H332" i="4"/>
  <c r="AO331" i="4"/>
  <c r="AN331" i="4"/>
  <c r="AM331" i="4"/>
  <c r="AL331" i="4"/>
  <c r="U331" i="4"/>
  <c r="W331" i="4" s="1"/>
  <c r="S331" i="4" a="1"/>
  <c r="S331" i="4"/>
  <c r="R331" i="4"/>
  <c r="K331" i="4"/>
  <c r="I331" i="4"/>
  <c r="H331" i="4"/>
  <c r="AO330" i="4"/>
  <c r="AN330" i="4"/>
  <c r="AM330" i="4"/>
  <c r="AL330" i="4"/>
  <c r="V330" i="4"/>
  <c r="X330" i="4" s="1"/>
  <c r="U330" i="4"/>
  <c r="W330" i="4" s="1"/>
  <c r="S330" i="4" a="1"/>
  <c r="S330" i="4"/>
  <c r="T330" i="4" s="1"/>
  <c r="R330" i="4"/>
  <c r="I330" i="4"/>
  <c r="K330" i="4" s="1"/>
  <c r="H330" i="4"/>
  <c r="AO329" i="4"/>
  <c r="AN329" i="4"/>
  <c r="AM329" i="4"/>
  <c r="AL329" i="4"/>
  <c r="W329" i="4"/>
  <c r="U329" i="4"/>
  <c r="S329" i="4" a="1"/>
  <c r="S329" i="4" s="1"/>
  <c r="R329" i="4"/>
  <c r="K329" i="4"/>
  <c r="I329" i="4"/>
  <c r="H329" i="4"/>
  <c r="AO328" i="4"/>
  <c r="AN328" i="4"/>
  <c r="AM328" i="4"/>
  <c r="AL328" i="4"/>
  <c r="W328" i="4"/>
  <c r="V328" i="4"/>
  <c r="X328" i="4" s="1"/>
  <c r="U328" i="4"/>
  <c r="S328" i="4" a="1"/>
  <c r="S328" i="4" s="1"/>
  <c r="T328" i="4" s="1"/>
  <c r="R328" i="4"/>
  <c r="I328" i="4"/>
  <c r="K328" i="4" s="1"/>
  <c r="H328" i="4"/>
  <c r="AO327" i="4"/>
  <c r="AN327" i="4"/>
  <c r="AM327" i="4"/>
  <c r="AL327" i="4"/>
  <c r="W327" i="4"/>
  <c r="U327" i="4"/>
  <c r="S327" i="4" a="1"/>
  <c r="S327" i="4" s="1"/>
  <c r="R327" i="4"/>
  <c r="K327" i="4"/>
  <c r="I327" i="4"/>
  <c r="H327" i="4"/>
  <c r="AO326" i="4"/>
  <c r="AN326" i="4"/>
  <c r="AM326" i="4"/>
  <c r="AL326" i="4"/>
  <c r="W326" i="4"/>
  <c r="V326" i="4"/>
  <c r="X326" i="4" s="1"/>
  <c r="U326" i="4"/>
  <c r="S326" i="4" a="1"/>
  <c r="S326" i="4" s="1"/>
  <c r="T326" i="4" s="1"/>
  <c r="R326" i="4"/>
  <c r="K326" i="4"/>
  <c r="I326" i="4"/>
  <c r="H326" i="4"/>
  <c r="AO325" i="4"/>
  <c r="AN325" i="4"/>
  <c r="AM325" i="4"/>
  <c r="AL325" i="4"/>
  <c r="U325" i="4"/>
  <c r="W325" i="4" s="1"/>
  <c r="S325" i="4" a="1"/>
  <c r="S325" i="4"/>
  <c r="R325" i="4"/>
  <c r="K325" i="4"/>
  <c r="I325" i="4"/>
  <c r="H325" i="4"/>
  <c r="AO324" i="4"/>
  <c r="AN324" i="4"/>
  <c r="AM324" i="4"/>
  <c r="AL324" i="4"/>
  <c r="U324" i="4"/>
  <c r="W324" i="4" s="1"/>
  <c r="S324" i="4" a="1"/>
  <c r="S324" i="4"/>
  <c r="T324" i="4" s="1"/>
  <c r="R324" i="4"/>
  <c r="I324" i="4"/>
  <c r="K324" i="4" s="1"/>
  <c r="H324" i="4"/>
  <c r="AO323" i="4"/>
  <c r="AN323" i="4"/>
  <c r="AM323" i="4"/>
  <c r="AL323" i="4"/>
  <c r="W323" i="4"/>
  <c r="V323" i="4"/>
  <c r="X323" i="4" s="1"/>
  <c r="U323" i="4"/>
  <c r="T323" i="4"/>
  <c r="S323" i="4" a="1"/>
  <c r="S323" i="4"/>
  <c r="R323" i="4"/>
  <c r="K323" i="4"/>
  <c r="I323" i="4"/>
  <c r="H323" i="4"/>
  <c r="AO322" i="4"/>
  <c r="AN322" i="4"/>
  <c r="AM322" i="4"/>
  <c r="AL322" i="4"/>
  <c r="U322" i="4"/>
  <c r="W322" i="4" s="1"/>
  <c r="S322" i="4" a="1"/>
  <c r="S322" i="4" s="1"/>
  <c r="R322" i="4"/>
  <c r="K322" i="4"/>
  <c r="I322" i="4"/>
  <c r="H322" i="4"/>
  <c r="AO321" i="4"/>
  <c r="AN321" i="4"/>
  <c r="AM321" i="4"/>
  <c r="AL321" i="4"/>
  <c r="U321" i="4"/>
  <c r="W321" i="4" s="1"/>
  <c r="S321" i="4" a="1"/>
  <c r="S321" i="4" s="1"/>
  <c r="T321" i="4" s="1"/>
  <c r="R321" i="4"/>
  <c r="K321" i="4"/>
  <c r="I321" i="4"/>
  <c r="H321" i="4"/>
  <c r="AO320" i="4"/>
  <c r="AN320" i="4"/>
  <c r="AM320" i="4"/>
  <c r="AL320" i="4"/>
  <c r="U320" i="4"/>
  <c r="W320" i="4" s="1"/>
  <c r="S320" i="4" a="1"/>
  <c r="S320" i="4"/>
  <c r="R320" i="4"/>
  <c r="K320" i="4"/>
  <c r="I320" i="4"/>
  <c r="H320" i="4"/>
  <c r="AO319" i="4"/>
  <c r="AN319" i="4"/>
  <c r="AM319" i="4"/>
  <c r="AL319" i="4"/>
  <c r="W319" i="4"/>
  <c r="U319" i="4"/>
  <c r="T319" i="4"/>
  <c r="S319" i="4" a="1"/>
  <c r="S319" i="4"/>
  <c r="V319" i="4" s="1"/>
  <c r="X319" i="4" s="1"/>
  <c r="R319" i="4"/>
  <c r="K319" i="4"/>
  <c r="I319" i="4"/>
  <c r="H319" i="4"/>
  <c r="AO318" i="4"/>
  <c r="AN318" i="4"/>
  <c r="AM318" i="4"/>
  <c r="AL318" i="4"/>
  <c r="W318" i="4"/>
  <c r="U318" i="4"/>
  <c r="S318" i="4" a="1"/>
  <c r="S318" i="4"/>
  <c r="R318" i="4"/>
  <c r="I318" i="4"/>
  <c r="K318" i="4" s="1"/>
  <c r="H318" i="4"/>
  <c r="AO317" i="4"/>
  <c r="AN317" i="4"/>
  <c r="AM317" i="4"/>
  <c r="AL317" i="4"/>
  <c r="U317" i="4"/>
  <c r="W317" i="4" s="1"/>
  <c r="T317" i="4"/>
  <c r="S317" i="4" a="1"/>
  <c r="S317" i="4" s="1"/>
  <c r="R317" i="4"/>
  <c r="K317" i="4"/>
  <c r="I317" i="4"/>
  <c r="H317" i="4"/>
  <c r="AO316" i="4"/>
  <c r="AN316" i="4"/>
  <c r="AM316" i="4"/>
  <c r="AL316" i="4"/>
  <c r="X316" i="4"/>
  <c r="W316" i="4"/>
  <c r="V316" i="4"/>
  <c r="U316" i="4"/>
  <c r="S316" i="4" a="1"/>
  <c r="S316" i="4"/>
  <c r="T316" i="4" s="1"/>
  <c r="R316" i="4"/>
  <c r="I316" i="4"/>
  <c r="K316" i="4" s="1"/>
  <c r="H316" i="4"/>
  <c r="AO315" i="4"/>
  <c r="AN315" i="4"/>
  <c r="AM315" i="4"/>
  <c r="AL315" i="4"/>
  <c r="W315" i="4"/>
  <c r="U315" i="4"/>
  <c r="S315" i="4" a="1"/>
  <c r="S315" i="4"/>
  <c r="V315" i="4" s="1"/>
  <c r="X315" i="4" s="1"/>
  <c r="R315" i="4"/>
  <c r="K315" i="4"/>
  <c r="I315" i="4"/>
  <c r="H315" i="4"/>
  <c r="AO314" i="4"/>
  <c r="AN314" i="4"/>
  <c r="AM314" i="4"/>
  <c r="AL314" i="4"/>
  <c r="U314" i="4"/>
  <c r="S314" i="4" a="1"/>
  <c r="S314" i="4"/>
  <c r="T314" i="4" s="1"/>
  <c r="R314" i="4"/>
  <c r="K314" i="4"/>
  <c r="I314" i="4"/>
  <c r="H314" i="4"/>
  <c r="AO313" i="4"/>
  <c r="AN313" i="4"/>
  <c r="AM313" i="4"/>
  <c r="AL313" i="4"/>
  <c r="U313" i="4"/>
  <c r="W313" i="4" s="1"/>
  <c r="S313" i="4" a="1"/>
  <c r="S313" i="4" s="1"/>
  <c r="R313" i="4"/>
  <c r="K313" i="4"/>
  <c r="I313" i="4"/>
  <c r="H313" i="4"/>
  <c r="AO312" i="4"/>
  <c r="AN312" i="4"/>
  <c r="AM312" i="4"/>
  <c r="AL312" i="4"/>
  <c r="W312" i="4"/>
  <c r="U312" i="4"/>
  <c r="S312" i="4" a="1"/>
  <c r="S312" i="4" s="1"/>
  <c r="T312" i="4" s="1"/>
  <c r="R312" i="4"/>
  <c r="K312" i="4"/>
  <c r="I312" i="4"/>
  <c r="H312" i="4"/>
  <c r="AO311" i="4"/>
  <c r="AN311" i="4"/>
  <c r="AM311" i="4"/>
  <c r="AL311" i="4"/>
  <c r="U311" i="4"/>
  <c r="W311" i="4" s="1"/>
  <c r="S311" i="4" a="1"/>
  <c r="S311" i="4" s="1"/>
  <c r="R311" i="4"/>
  <c r="K311" i="4"/>
  <c r="I311" i="4"/>
  <c r="H311" i="4"/>
  <c r="AO310" i="4"/>
  <c r="AN310" i="4"/>
  <c r="AM310" i="4"/>
  <c r="AL310" i="4"/>
  <c r="X310" i="4"/>
  <c r="V310" i="4"/>
  <c r="U310" i="4"/>
  <c r="W310" i="4" s="1"/>
  <c r="S310" i="4" a="1"/>
  <c r="S310" i="4"/>
  <c r="T310" i="4" s="1"/>
  <c r="R310" i="4"/>
  <c r="I310" i="4"/>
  <c r="K310" i="4" s="1"/>
  <c r="H310" i="4"/>
  <c r="AO309" i="4"/>
  <c r="AN309" i="4"/>
  <c r="AM309" i="4"/>
  <c r="AL309" i="4"/>
  <c r="W309" i="4"/>
  <c r="U309" i="4"/>
  <c r="S309" i="4" a="1"/>
  <c r="S309" i="4"/>
  <c r="V309" i="4" s="1"/>
  <c r="X309" i="4" s="1"/>
  <c r="R309" i="4"/>
  <c r="K309" i="4"/>
  <c r="I309" i="4"/>
  <c r="H309" i="4"/>
  <c r="AO308" i="4"/>
  <c r="AN308" i="4"/>
  <c r="AM308" i="4"/>
  <c r="AL308" i="4"/>
  <c r="U308" i="4"/>
  <c r="W308" i="4" s="1"/>
  <c r="S308" i="4" a="1"/>
  <c r="S308" i="4" s="1"/>
  <c r="R308" i="4"/>
  <c r="I308" i="4"/>
  <c r="K308" i="4" s="1"/>
  <c r="H308" i="4"/>
  <c r="AO307" i="4"/>
  <c r="AN307" i="4"/>
  <c r="AM307" i="4"/>
  <c r="AL307" i="4"/>
  <c r="W307" i="4"/>
  <c r="V307" i="4"/>
  <c r="X307" i="4" s="1"/>
  <c r="U307" i="4"/>
  <c r="S307" i="4" a="1"/>
  <c r="S307" i="4" s="1"/>
  <c r="T307" i="4" s="1"/>
  <c r="R307" i="4"/>
  <c r="K307" i="4"/>
  <c r="I307" i="4"/>
  <c r="H307" i="4"/>
  <c r="AO306" i="4"/>
  <c r="AN306" i="4"/>
  <c r="AM306" i="4"/>
  <c r="AL306" i="4"/>
  <c r="W306" i="4"/>
  <c r="V306" i="4"/>
  <c r="X306" i="4" s="1"/>
  <c r="U306" i="4"/>
  <c r="S306" i="4" a="1"/>
  <c r="S306" i="4"/>
  <c r="T306" i="4" s="1"/>
  <c r="R306" i="4"/>
  <c r="K306" i="4"/>
  <c r="I306" i="4"/>
  <c r="H306" i="4"/>
  <c r="AO305" i="4"/>
  <c r="AN305" i="4"/>
  <c r="AM305" i="4"/>
  <c r="AL305" i="4"/>
  <c r="U305" i="4"/>
  <c r="W305" i="4" s="1"/>
  <c r="S305" i="4" a="1"/>
  <c r="S305" i="4"/>
  <c r="R305" i="4"/>
  <c r="K305" i="4"/>
  <c r="I305" i="4"/>
  <c r="H305" i="4"/>
  <c r="AO304" i="4"/>
  <c r="AN304" i="4"/>
  <c r="AM304" i="4"/>
  <c r="AL304" i="4"/>
  <c r="W304" i="4"/>
  <c r="U304" i="4"/>
  <c r="S304" i="4" a="1"/>
  <c r="S304" i="4" s="1"/>
  <c r="T304" i="4" s="1"/>
  <c r="R304" i="4"/>
  <c r="I304" i="4"/>
  <c r="K304" i="4" s="1"/>
  <c r="H304" i="4"/>
  <c r="AO303" i="4"/>
  <c r="AN303" i="4"/>
  <c r="AM303" i="4"/>
  <c r="AL303" i="4"/>
  <c r="W303" i="4"/>
  <c r="V303" i="4"/>
  <c r="X303" i="4" s="1"/>
  <c r="U303" i="4"/>
  <c r="T303" i="4"/>
  <c r="S303" i="4" a="1"/>
  <c r="S303" i="4"/>
  <c r="R303" i="4"/>
  <c r="K303" i="4"/>
  <c r="I303" i="4"/>
  <c r="H303" i="4"/>
  <c r="AO302" i="4"/>
  <c r="AN302" i="4"/>
  <c r="AM302" i="4"/>
  <c r="AL302" i="4"/>
  <c r="U302" i="4"/>
  <c r="W302" i="4" s="1"/>
  <c r="S302" i="4" a="1"/>
  <c r="S302" i="4"/>
  <c r="T302" i="4" s="1"/>
  <c r="R302" i="4"/>
  <c r="K302" i="4"/>
  <c r="I302" i="4"/>
  <c r="H302" i="4"/>
  <c r="AO301" i="4"/>
  <c r="AN301" i="4"/>
  <c r="AM301" i="4"/>
  <c r="AL301" i="4"/>
  <c r="W301" i="4"/>
  <c r="V301" i="4"/>
  <c r="X301" i="4" s="1"/>
  <c r="U301" i="4"/>
  <c r="S301" i="4" a="1"/>
  <c r="S301" i="4" s="1"/>
  <c r="T301" i="4" s="1"/>
  <c r="R301" i="4"/>
  <c r="K301" i="4"/>
  <c r="I301" i="4"/>
  <c r="H301" i="4"/>
  <c r="AO300" i="4"/>
  <c r="AN300" i="4"/>
  <c r="AM300" i="4"/>
  <c r="AL300" i="4"/>
  <c r="U300" i="4"/>
  <c r="W300" i="4" s="1"/>
  <c r="S300" i="4" a="1"/>
  <c r="S300" i="4"/>
  <c r="R300" i="4"/>
  <c r="I300" i="4"/>
  <c r="K300" i="4" s="1"/>
  <c r="H300" i="4"/>
  <c r="AO299" i="4"/>
  <c r="AN299" i="4"/>
  <c r="AM299" i="4"/>
  <c r="AL299" i="4"/>
  <c r="W299" i="4"/>
  <c r="U299" i="4"/>
  <c r="S299" i="4" a="1"/>
  <c r="S299" i="4"/>
  <c r="R299" i="4"/>
  <c r="K299" i="4"/>
  <c r="I299" i="4"/>
  <c r="H299" i="4"/>
  <c r="AO298" i="4"/>
  <c r="AN298" i="4"/>
  <c r="AM298" i="4"/>
  <c r="AL298" i="4"/>
  <c r="W298" i="4"/>
  <c r="U298" i="4"/>
  <c r="S298" i="4" a="1"/>
  <c r="S298" i="4" s="1"/>
  <c r="R298" i="4"/>
  <c r="I298" i="4"/>
  <c r="K298" i="4" s="1"/>
  <c r="H298" i="4"/>
  <c r="AO297" i="4"/>
  <c r="AN297" i="4"/>
  <c r="AM297" i="4"/>
  <c r="AL297" i="4"/>
  <c r="X297" i="4"/>
  <c r="V297" i="4"/>
  <c r="U297" i="4"/>
  <c r="W297" i="4" s="1"/>
  <c r="T297" i="4"/>
  <c r="S297" i="4" a="1"/>
  <c r="S297" i="4" s="1"/>
  <c r="R297" i="4"/>
  <c r="K297" i="4"/>
  <c r="I297" i="4"/>
  <c r="H297" i="4"/>
  <c r="AO296" i="4"/>
  <c r="AN296" i="4"/>
  <c r="AM296" i="4"/>
  <c r="AL296" i="4"/>
  <c r="W296" i="4"/>
  <c r="U296" i="4"/>
  <c r="S296" i="4" a="1"/>
  <c r="S296" i="4"/>
  <c r="R296" i="4"/>
  <c r="I296" i="4"/>
  <c r="K296" i="4" s="1"/>
  <c r="H296" i="4"/>
  <c r="AO295" i="4"/>
  <c r="AN295" i="4"/>
  <c r="AM295" i="4"/>
  <c r="AL295" i="4"/>
  <c r="W295" i="4"/>
  <c r="V295" i="4"/>
  <c r="X295" i="4" s="1"/>
  <c r="U295" i="4"/>
  <c r="S295" i="4" a="1"/>
  <c r="S295" i="4" s="1"/>
  <c r="T295" i="4" s="1"/>
  <c r="R295" i="4"/>
  <c r="K295" i="4"/>
  <c r="I295" i="4"/>
  <c r="H295" i="4"/>
  <c r="AO294" i="4"/>
  <c r="AN294" i="4"/>
  <c r="AM294" i="4"/>
  <c r="AL294" i="4"/>
  <c r="W294" i="4"/>
  <c r="V294" i="4"/>
  <c r="X294" i="4" s="1"/>
  <c r="U294" i="4"/>
  <c r="S294" i="4" a="1"/>
  <c r="S294" i="4"/>
  <c r="T294" i="4" s="1"/>
  <c r="R294" i="4"/>
  <c r="I294" i="4"/>
  <c r="K294" i="4" s="1"/>
  <c r="H294" i="4"/>
  <c r="AO293" i="4"/>
  <c r="AN293" i="4"/>
  <c r="AM293" i="4"/>
  <c r="AL293" i="4"/>
  <c r="U293" i="4"/>
  <c r="W293" i="4" s="1"/>
  <c r="S293" i="4" a="1"/>
  <c r="S293" i="4" s="1"/>
  <c r="R293" i="4"/>
  <c r="K293" i="4"/>
  <c r="I293" i="4"/>
  <c r="H293" i="4"/>
  <c r="AO292" i="4"/>
  <c r="AN292" i="4"/>
  <c r="AM292" i="4"/>
  <c r="AL292" i="4"/>
  <c r="W292" i="4"/>
  <c r="U292" i="4"/>
  <c r="S292" i="4" a="1"/>
  <c r="S292" i="4" s="1"/>
  <c r="T292" i="4" s="1"/>
  <c r="R292" i="4"/>
  <c r="I292" i="4"/>
  <c r="K292" i="4" s="1"/>
  <c r="H292" i="4"/>
  <c r="AO291" i="4"/>
  <c r="AN291" i="4"/>
  <c r="AM291" i="4"/>
  <c r="AL291" i="4"/>
  <c r="U291" i="4"/>
  <c r="W291" i="4" s="1"/>
  <c r="T291" i="4"/>
  <c r="S291" i="4" a="1"/>
  <c r="S291" i="4" s="1"/>
  <c r="V291" i="4" s="1"/>
  <c r="X291" i="4" s="1"/>
  <c r="R291" i="4"/>
  <c r="K291" i="4"/>
  <c r="I291" i="4"/>
  <c r="H291" i="4"/>
  <c r="AO290" i="4"/>
  <c r="AN290" i="4"/>
  <c r="AM290" i="4"/>
  <c r="AL290" i="4"/>
  <c r="U290" i="4"/>
  <c r="W290" i="4" s="1"/>
  <c r="S290" i="4" a="1"/>
  <c r="S290" i="4" s="1"/>
  <c r="R290" i="4"/>
  <c r="I290" i="4"/>
  <c r="K290" i="4" s="1"/>
  <c r="H290" i="4"/>
  <c r="AO289" i="4"/>
  <c r="AN289" i="4"/>
  <c r="AM289" i="4"/>
  <c r="AL289" i="4"/>
  <c r="W289" i="4"/>
  <c r="U289" i="4"/>
  <c r="S289" i="4" a="1"/>
  <c r="S289" i="4" s="1"/>
  <c r="R289" i="4"/>
  <c r="K289" i="4"/>
  <c r="I289" i="4"/>
  <c r="H289" i="4"/>
  <c r="AO288" i="4"/>
  <c r="AN288" i="4"/>
  <c r="AM288" i="4"/>
  <c r="AL288" i="4"/>
  <c r="W288" i="4"/>
  <c r="V288" i="4"/>
  <c r="X288" i="4" s="1"/>
  <c r="U288" i="4"/>
  <c r="S288" i="4" a="1"/>
  <c r="S288" i="4"/>
  <c r="T288" i="4" s="1"/>
  <c r="R288" i="4"/>
  <c r="I288" i="4"/>
  <c r="K288" i="4" s="1"/>
  <c r="H288" i="4"/>
  <c r="AO287" i="4"/>
  <c r="AN287" i="4"/>
  <c r="AM287" i="4"/>
  <c r="AL287" i="4"/>
  <c r="W287" i="4"/>
  <c r="U287" i="4"/>
  <c r="S287" i="4" a="1"/>
  <c r="S287" i="4" s="1"/>
  <c r="R287" i="4"/>
  <c r="K287" i="4"/>
  <c r="I287" i="4"/>
  <c r="H287" i="4"/>
  <c r="AO286" i="4"/>
  <c r="AN286" i="4"/>
  <c r="AM286" i="4"/>
  <c r="AL286" i="4"/>
  <c r="W286" i="4"/>
  <c r="U286" i="4"/>
  <c r="S286" i="4" a="1"/>
  <c r="S286" i="4"/>
  <c r="R286" i="4"/>
  <c r="K286" i="4"/>
  <c r="I286" i="4"/>
  <c r="H286" i="4"/>
  <c r="AO285" i="4"/>
  <c r="AN285" i="4"/>
  <c r="AM285" i="4"/>
  <c r="AL285" i="4"/>
  <c r="W285" i="4"/>
  <c r="U285" i="4"/>
  <c r="S285" i="4" a="1"/>
  <c r="S285" i="4"/>
  <c r="R285" i="4"/>
  <c r="K285" i="4"/>
  <c r="I285" i="4"/>
  <c r="H285" i="4"/>
  <c r="AO284" i="4"/>
  <c r="AN284" i="4"/>
  <c r="AM284" i="4"/>
  <c r="AL284" i="4"/>
  <c r="V284" i="4"/>
  <c r="X284" i="4" s="1"/>
  <c r="U284" i="4"/>
  <c r="W284" i="4" s="1"/>
  <c r="S284" i="4" a="1"/>
  <c r="S284" i="4" s="1"/>
  <c r="T284" i="4" s="1"/>
  <c r="R284" i="4"/>
  <c r="I284" i="4"/>
  <c r="K284" i="4" s="1"/>
  <c r="H284" i="4"/>
  <c r="AO283" i="4"/>
  <c r="AN283" i="4"/>
  <c r="AM283" i="4"/>
  <c r="AL283" i="4"/>
  <c r="X283" i="4"/>
  <c r="V283" i="4"/>
  <c r="U283" i="4"/>
  <c r="W283" i="4" s="1"/>
  <c r="T283" i="4"/>
  <c r="S283" i="4" a="1"/>
  <c r="S283" i="4"/>
  <c r="R283" i="4"/>
  <c r="K283" i="4"/>
  <c r="I283" i="4"/>
  <c r="H283" i="4"/>
  <c r="AO282" i="4"/>
  <c r="AN282" i="4"/>
  <c r="AM282" i="4"/>
  <c r="AL282" i="4"/>
  <c r="U282" i="4"/>
  <c r="W282" i="4" s="1"/>
  <c r="S282" i="4" a="1"/>
  <c r="S282" i="4"/>
  <c r="R282" i="4"/>
  <c r="K282" i="4"/>
  <c r="I282" i="4"/>
  <c r="H282" i="4"/>
  <c r="AO281" i="4"/>
  <c r="AN281" i="4"/>
  <c r="AM281" i="4"/>
  <c r="AL281" i="4"/>
  <c r="U281" i="4"/>
  <c r="W281" i="4" s="1"/>
  <c r="S281" i="4" a="1"/>
  <c r="S281" i="4" s="1"/>
  <c r="T281" i="4" s="1"/>
  <c r="R281" i="4"/>
  <c r="K281" i="4"/>
  <c r="I281" i="4"/>
  <c r="H281" i="4"/>
  <c r="AO280" i="4"/>
  <c r="AN280" i="4"/>
  <c r="AM280" i="4"/>
  <c r="AL280" i="4"/>
  <c r="U280" i="4"/>
  <c r="W280" i="4" s="1"/>
  <c r="S280" i="4" a="1"/>
  <c r="S280" i="4"/>
  <c r="R280" i="4"/>
  <c r="I280" i="4"/>
  <c r="K280" i="4" s="1"/>
  <c r="H280" i="4"/>
  <c r="AO279" i="4"/>
  <c r="AN279" i="4"/>
  <c r="AM279" i="4"/>
  <c r="AL279" i="4"/>
  <c r="W279" i="4"/>
  <c r="U279" i="4"/>
  <c r="S279" i="4" a="1"/>
  <c r="S279" i="4" s="1"/>
  <c r="R279" i="4"/>
  <c r="K279" i="4"/>
  <c r="I279" i="4"/>
  <c r="H279" i="4"/>
  <c r="AO278" i="4"/>
  <c r="AN278" i="4"/>
  <c r="AM278" i="4"/>
  <c r="AL278" i="4"/>
  <c r="W278" i="4"/>
  <c r="U278" i="4"/>
  <c r="S278" i="4" a="1"/>
  <c r="S278" i="4"/>
  <c r="R278" i="4"/>
  <c r="K278" i="4"/>
  <c r="I278" i="4"/>
  <c r="H278" i="4"/>
  <c r="AO277" i="4"/>
  <c r="AN277" i="4"/>
  <c r="AM277" i="4"/>
  <c r="AL277" i="4"/>
  <c r="U277" i="4"/>
  <c r="W277" i="4" s="1"/>
  <c r="S277" i="4" a="1"/>
  <c r="S277" i="4"/>
  <c r="R277" i="4"/>
  <c r="K277" i="4"/>
  <c r="I277" i="4"/>
  <c r="H277" i="4"/>
  <c r="AO276" i="4"/>
  <c r="AN276" i="4"/>
  <c r="AM276" i="4"/>
  <c r="AL276" i="4"/>
  <c r="W276" i="4"/>
  <c r="V276" i="4"/>
  <c r="X276" i="4" s="1"/>
  <c r="U276" i="4"/>
  <c r="S276" i="4" a="1"/>
  <c r="S276" i="4"/>
  <c r="T276" i="4" s="1"/>
  <c r="R276" i="4"/>
  <c r="I276" i="4"/>
  <c r="K276" i="4" s="1"/>
  <c r="H276" i="4"/>
  <c r="AO275" i="4"/>
  <c r="AN275" i="4"/>
  <c r="AM275" i="4"/>
  <c r="AL275" i="4"/>
  <c r="W275" i="4"/>
  <c r="U275" i="4"/>
  <c r="S275" i="4" a="1"/>
  <c r="S275" i="4" s="1"/>
  <c r="R275" i="4"/>
  <c r="K275" i="4"/>
  <c r="I275" i="4"/>
  <c r="H275" i="4"/>
  <c r="AO274" i="4"/>
  <c r="AN274" i="4"/>
  <c r="AM274" i="4"/>
  <c r="AL274" i="4"/>
  <c r="U274" i="4"/>
  <c r="W274" i="4" s="1"/>
  <c r="S274" i="4" a="1"/>
  <c r="S274" i="4"/>
  <c r="T274" i="4" s="1"/>
  <c r="R274" i="4"/>
  <c r="I274" i="4"/>
  <c r="K274" i="4" s="1"/>
  <c r="H274" i="4"/>
  <c r="AO273" i="4"/>
  <c r="AN273" i="4"/>
  <c r="AM273" i="4"/>
  <c r="AL273" i="4"/>
  <c r="V273" i="4"/>
  <c r="X273" i="4" s="1"/>
  <c r="U273" i="4"/>
  <c r="W273" i="4" s="1"/>
  <c r="T273" i="4"/>
  <c r="S273" i="4" a="1"/>
  <c r="S273" i="4"/>
  <c r="R273" i="4"/>
  <c r="K273" i="4"/>
  <c r="I273" i="4"/>
  <c r="H273" i="4"/>
  <c r="AO272" i="4"/>
  <c r="AN272" i="4"/>
  <c r="AM272" i="4"/>
  <c r="AL272" i="4"/>
  <c r="U272" i="4"/>
  <c r="S272" i="4" a="1"/>
  <c r="S272" i="4" s="1"/>
  <c r="T272" i="4" s="1"/>
  <c r="R272" i="4"/>
  <c r="I272" i="4"/>
  <c r="K272" i="4" s="1"/>
  <c r="H272" i="4"/>
  <c r="AO271" i="4"/>
  <c r="AN271" i="4"/>
  <c r="AM271" i="4"/>
  <c r="AL271" i="4"/>
  <c r="U271" i="4"/>
  <c r="W271" i="4" s="1"/>
  <c r="S271" i="4" a="1"/>
  <c r="S271" i="4"/>
  <c r="R271" i="4"/>
  <c r="K271" i="4"/>
  <c r="I271" i="4"/>
  <c r="H271" i="4"/>
  <c r="AO270" i="4"/>
  <c r="AN270" i="4"/>
  <c r="AM270" i="4"/>
  <c r="AL270" i="4"/>
  <c r="W270" i="4"/>
  <c r="U270" i="4"/>
  <c r="V270" i="4" s="1"/>
  <c r="X270" i="4" s="1"/>
  <c r="S270" i="4" a="1"/>
  <c r="S270" i="4"/>
  <c r="T270" i="4" s="1"/>
  <c r="R270" i="4"/>
  <c r="I270" i="4"/>
  <c r="K270" i="4" s="1"/>
  <c r="H270" i="4"/>
  <c r="AO269" i="4"/>
  <c r="AN269" i="4"/>
  <c r="AM269" i="4"/>
  <c r="AL269" i="4"/>
  <c r="W269" i="4"/>
  <c r="U269" i="4"/>
  <c r="S269" i="4" a="1"/>
  <c r="S269" i="4" s="1"/>
  <c r="R269" i="4"/>
  <c r="K269" i="4"/>
  <c r="I269" i="4"/>
  <c r="H269" i="4"/>
  <c r="AO268" i="4"/>
  <c r="AN268" i="4"/>
  <c r="AM268" i="4"/>
  <c r="AL268" i="4"/>
  <c r="U268" i="4"/>
  <c r="W268" i="4" s="1"/>
  <c r="S268" i="4" a="1"/>
  <c r="S268" i="4" s="1"/>
  <c r="R268" i="4"/>
  <c r="I268" i="4"/>
  <c r="K268" i="4" s="1"/>
  <c r="H268" i="4"/>
  <c r="AO267" i="4"/>
  <c r="AN267" i="4"/>
  <c r="AM267" i="4"/>
  <c r="AL267" i="4"/>
  <c r="W267" i="4"/>
  <c r="V267" i="4"/>
  <c r="X267" i="4" s="1"/>
  <c r="U267" i="4"/>
  <c r="S267" i="4" a="1"/>
  <c r="S267" i="4"/>
  <c r="T267" i="4" s="1"/>
  <c r="R267" i="4"/>
  <c r="K267" i="4"/>
  <c r="I267" i="4"/>
  <c r="H267" i="4"/>
  <c r="AO266" i="4"/>
  <c r="AN266" i="4"/>
  <c r="AM266" i="4"/>
  <c r="AL266" i="4"/>
  <c r="U266" i="4"/>
  <c r="S266" i="4" a="1"/>
  <c r="S266" i="4"/>
  <c r="T266" i="4" s="1"/>
  <c r="R266" i="4"/>
  <c r="K266" i="4"/>
  <c r="I266" i="4"/>
  <c r="H266" i="4"/>
  <c r="AO265" i="4"/>
  <c r="AN265" i="4"/>
  <c r="AM265" i="4"/>
  <c r="AL265" i="4"/>
  <c r="U265" i="4"/>
  <c r="W265" i="4" s="1"/>
  <c r="S265" i="4" a="1"/>
  <c r="S265" i="4"/>
  <c r="R265" i="4"/>
  <c r="K265" i="4"/>
  <c r="I265" i="4"/>
  <c r="H265" i="4"/>
  <c r="AO264" i="4"/>
  <c r="AN264" i="4"/>
  <c r="AM264" i="4"/>
  <c r="AL264" i="4"/>
  <c r="W264" i="4"/>
  <c r="V264" i="4"/>
  <c r="X264" i="4" s="1"/>
  <c r="U264" i="4"/>
  <c r="S264" i="4" a="1"/>
  <c r="S264" i="4" s="1"/>
  <c r="T264" i="4" s="1"/>
  <c r="R264" i="4"/>
  <c r="I264" i="4"/>
  <c r="K264" i="4" s="1"/>
  <c r="H264" i="4"/>
  <c r="AO263" i="4"/>
  <c r="AN263" i="4"/>
  <c r="AM263" i="4"/>
  <c r="AL263" i="4"/>
  <c r="W263" i="4"/>
  <c r="V263" i="4"/>
  <c r="X263" i="4" s="1"/>
  <c r="U263" i="4"/>
  <c r="T263" i="4"/>
  <c r="S263" i="4" a="1"/>
  <c r="S263" i="4"/>
  <c r="R263" i="4"/>
  <c r="K263" i="4"/>
  <c r="I263" i="4"/>
  <c r="H263" i="4"/>
  <c r="AO262" i="4"/>
  <c r="AN262" i="4"/>
  <c r="AM262" i="4"/>
  <c r="AL262" i="4"/>
  <c r="U262" i="4"/>
  <c r="W262" i="4" s="1"/>
  <c r="S262" i="4" a="1"/>
  <c r="S262" i="4" s="1"/>
  <c r="R262" i="4"/>
  <c r="K262" i="4"/>
  <c r="I262" i="4"/>
  <c r="H262" i="4"/>
  <c r="AO261" i="4"/>
  <c r="AN261" i="4"/>
  <c r="AM261" i="4"/>
  <c r="AL261" i="4"/>
  <c r="W261" i="4"/>
  <c r="U261" i="4"/>
  <c r="S261" i="4" a="1"/>
  <c r="S261" i="4" s="1"/>
  <c r="R261" i="4"/>
  <c r="K261" i="4"/>
  <c r="I261" i="4"/>
  <c r="H261" i="4"/>
  <c r="AO260" i="4"/>
  <c r="AN260" i="4"/>
  <c r="AM260" i="4"/>
  <c r="AL260" i="4"/>
  <c r="U260" i="4"/>
  <c r="W260" i="4" s="1"/>
  <c r="S260" i="4" a="1"/>
  <c r="S260" i="4"/>
  <c r="R260" i="4"/>
  <c r="K260" i="4"/>
  <c r="I260" i="4"/>
  <c r="H260" i="4"/>
  <c r="AO259" i="4"/>
  <c r="AN259" i="4"/>
  <c r="AM259" i="4"/>
  <c r="AL259" i="4"/>
  <c r="U259" i="4"/>
  <c r="W259" i="4" s="1"/>
  <c r="T259" i="4"/>
  <c r="S259" i="4" a="1"/>
  <c r="S259" i="4" s="1"/>
  <c r="R259" i="4"/>
  <c r="K259" i="4"/>
  <c r="I259" i="4"/>
  <c r="H259" i="4"/>
  <c r="AO258" i="4"/>
  <c r="AN258" i="4"/>
  <c r="AM258" i="4"/>
  <c r="AL258" i="4"/>
  <c r="W258" i="4"/>
  <c r="U258" i="4"/>
  <c r="S258" i="4" a="1"/>
  <c r="S258" i="4"/>
  <c r="R258" i="4"/>
  <c r="I258" i="4"/>
  <c r="K258" i="4" s="1"/>
  <c r="H258" i="4"/>
  <c r="AO257" i="4"/>
  <c r="AN257" i="4"/>
  <c r="AM257" i="4"/>
  <c r="AL257" i="4"/>
  <c r="W257" i="4"/>
  <c r="U257" i="4"/>
  <c r="S257" i="4" a="1"/>
  <c r="S257" i="4" s="1"/>
  <c r="R257" i="4"/>
  <c r="K257" i="4"/>
  <c r="I257" i="4"/>
  <c r="H257" i="4"/>
  <c r="AO256" i="4"/>
  <c r="AN256" i="4"/>
  <c r="AM256" i="4"/>
  <c r="AL256" i="4"/>
  <c r="W256" i="4"/>
  <c r="V256" i="4"/>
  <c r="X256" i="4" s="1"/>
  <c r="U256" i="4"/>
  <c r="S256" i="4" a="1"/>
  <c r="S256" i="4"/>
  <c r="T256" i="4" s="1"/>
  <c r="R256" i="4"/>
  <c r="I256" i="4"/>
  <c r="K256" i="4" s="1"/>
  <c r="H256" i="4"/>
  <c r="AO255" i="4"/>
  <c r="AN255" i="4"/>
  <c r="AM255" i="4"/>
  <c r="AL255" i="4"/>
  <c r="U255" i="4"/>
  <c r="W255" i="4" s="1"/>
  <c r="S255" i="4" a="1"/>
  <c r="S255" i="4"/>
  <c r="V255" i="4" s="1"/>
  <c r="X255" i="4" s="1"/>
  <c r="R255" i="4"/>
  <c r="K255" i="4"/>
  <c r="I255" i="4"/>
  <c r="H255" i="4"/>
  <c r="AO254" i="4"/>
  <c r="AN254" i="4"/>
  <c r="AM254" i="4"/>
  <c r="AL254" i="4"/>
  <c r="U254" i="4"/>
  <c r="W254" i="4" s="1"/>
  <c r="S254" i="4" a="1"/>
  <c r="S254" i="4"/>
  <c r="T254" i="4" s="1"/>
  <c r="R254" i="4"/>
  <c r="I254" i="4"/>
  <c r="K254" i="4" s="1"/>
  <c r="H254" i="4"/>
  <c r="AO253" i="4"/>
  <c r="AN253" i="4"/>
  <c r="AM253" i="4"/>
  <c r="AL253" i="4"/>
  <c r="V253" i="4"/>
  <c r="X253" i="4" s="1"/>
  <c r="U253" i="4"/>
  <c r="W253" i="4" s="1"/>
  <c r="S253" i="4" a="1"/>
  <c r="S253" i="4"/>
  <c r="T253" i="4" s="1"/>
  <c r="R253" i="4"/>
  <c r="K253" i="4"/>
  <c r="I253" i="4"/>
  <c r="H253" i="4"/>
  <c r="AO252" i="4"/>
  <c r="AN252" i="4"/>
  <c r="AM252" i="4"/>
  <c r="AL252" i="4"/>
  <c r="W252" i="4"/>
  <c r="U252" i="4"/>
  <c r="S252" i="4" a="1"/>
  <c r="S252" i="4" s="1"/>
  <c r="T252" i="4" s="1"/>
  <c r="R252" i="4"/>
  <c r="I252" i="4"/>
  <c r="K252" i="4" s="1"/>
  <c r="H252" i="4"/>
  <c r="AO251" i="4"/>
  <c r="AN251" i="4"/>
  <c r="AM251" i="4"/>
  <c r="AL251" i="4"/>
  <c r="U251" i="4"/>
  <c r="W251" i="4" s="1"/>
  <c r="S251" i="4" a="1"/>
  <c r="S251" i="4" s="1"/>
  <c r="R251" i="4"/>
  <c r="K251" i="4"/>
  <c r="I251" i="4"/>
  <c r="H251" i="4"/>
  <c r="AO250" i="4"/>
  <c r="AN250" i="4"/>
  <c r="AM250" i="4"/>
  <c r="AL250" i="4"/>
  <c r="W250" i="4"/>
  <c r="U250" i="4"/>
  <c r="S250" i="4" a="1"/>
  <c r="S250" i="4"/>
  <c r="R250" i="4"/>
  <c r="I250" i="4"/>
  <c r="K250" i="4" s="1"/>
  <c r="H250" i="4"/>
  <c r="AO249" i="4"/>
  <c r="AN249" i="4"/>
  <c r="AM249" i="4"/>
  <c r="AL249" i="4"/>
  <c r="W249" i="4"/>
  <c r="U249" i="4"/>
  <c r="S249" i="4" a="1"/>
  <c r="S249" i="4"/>
  <c r="V249" i="4" s="1"/>
  <c r="X249" i="4" s="1"/>
  <c r="R249" i="4"/>
  <c r="K249" i="4"/>
  <c r="I249" i="4"/>
  <c r="H249" i="4"/>
  <c r="AO248" i="4"/>
  <c r="AN248" i="4"/>
  <c r="AM248" i="4"/>
  <c r="AL248" i="4"/>
  <c r="U248" i="4"/>
  <c r="W248" i="4" s="1"/>
  <c r="S248" i="4" a="1"/>
  <c r="S248" i="4" s="1"/>
  <c r="T248" i="4" s="1"/>
  <c r="R248" i="4"/>
  <c r="I248" i="4"/>
  <c r="K248" i="4" s="1"/>
  <c r="H248" i="4"/>
  <c r="AO247" i="4"/>
  <c r="AN247" i="4"/>
  <c r="AM247" i="4"/>
  <c r="AL247" i="4"/>
  <c r="W247" i="4"/>
  <c r="U247" i="4"/>
  <c r="S247" i="4" a="1"/>
  <c r="S247" i="4"/>
  <c r="R247" i="4"/>
  <c r="K247" i="4"/>
  <c r="I247" i="4"/>
  <c r="H247" i="4"/>
  <c r="AO246" i="4"/>
  <c r="AN246" i="4"/>
  <c r="AM246" i="4"/>
  <c r="AL246" i="4"/>
  <c r="W246" i="4"/>
  <c r="U246" i="4"/>
  <c r="S246" i="4" a="1"/>
  <c r="S246" i="4"/>
  <c r="R246" i="4"/>
  <c r="K246" i="4"/>
  <c r="I246" i="4"/>
  <c r="H246" i="4"/>
  <c r="AO245" i="4"/>
  <c r="AN245" i="4"/>
  <c r="AM245" i="4"/>
  <c r="AL245" i="4"/>
  <c r="V245" i="4"/>
  <c r="X245" i="4" s="1"/>
  <c r="U245" i="4"/>
  <c r="W245" i="4" s="1"/>
  <c r="S245" i="4" a="1"/>
  <c r="S245" i="4"/>
  <c r="T245" i="4" s="1"/>
  <c r="R245" i="4"/>
  <c r="K245" i="4"/>
  <c r="I245" i="4"/>
  <c r="H245" i="4"/>
  <c r="AO244" i="4"/>
  <c r="AN244" i="4"/>
  <c r="AM244" i="4"/>
  <c r="AL244" i="4"/>
  <c r="W244" i="4"/>
  <c r="U244" i="4"/>
  <c r="S244" i="4" a="1"/>
  <c r="S244" i="4" s="1"/>
  <c r="R244" i="4"/>
  <c r="I244" i="4"/>
  <c r="K244" i="4" s="1"/>
  <c r="H244" i="4"/>
  <c r="AO243" i="4"/>
  <c r="AN243" i="4"/>
  <c r="AM243" i="4"/>
  <c r="AL243" i="4"/>
  <c r="U243" i="4"/>
  <c r="W243" i="4" s="1"/>
  <c r="T243" i="4"/>
  <c r="S243" i="4" a="1"/>
  <c r="S243" i="4"/>
  <c r="R243" i="4"/>
  <c r="K243" i="4"/>
  <c r="I243" i="4"/>
  <c r="H243" i="4"/>
  <c r="AO242" i="4"/>
  <c r="AN242" i="4"/>
  <c r="AM242" i="4"/>
  <c r="AL242" i="4"/>
  <c r="V242" i="4"/>
  <c r="X242" i="4" s="1"/>
  <c r="U242" i="4"/>
  <c r="W242" i="4" s="1"/>
  <c r="S242" i="4" a="1"/>
  <c r="S242" i="4"/>
  <c r="T242" i="4" s="1"/>
  <c r="R242" i="4"/>
  <c r="K242" i="4"/>
  <c r="I242" i="4"/>
  <c r="H242" i="4"/>
  <c r="AO241" i="4"/>
  <c r="AN241" i="4"/>
  <c r="AM241" i="4"/>
  <c r="AL241" i="4"/>
  <c r="U241" i="4"/>
  <c r="S241" i="4" a="1"/>
  <c r="S241" i="4" s="1"/>
  <c r="T241" i="4" s="1"/>
  <c r="R241" i="4"/>
  <c r="K241" i="4"/>
  <c r="I241" i="4"/>
  <c r="H241" i="4"/>
  <c r="AO240" i="4"/>
  <c r="AN240" i="4"/>
  <c r="AM240" i="4"/>
  <c r="AL240" i="4"/>
  <c r="U240" i="4"/>
  <c r="W240" i="4" s="1"/>
  <c r="S240" i="4" a="1"/>
  <c r="S240" i="4"/>
  <c r="R240" i="4"/>
  <c r="K240" i="4"/>
  <c r="I240" i="4"/>
  <c r="H240" i="4"/>
  <c r="AO239" i="4"/>
  <c r="AN239" i="4"/>
  <c r="AM239" i="4"/>
  <c r="AL239" i="4"/>
  <c r="U239" i="4"/>
  <c r="W239" i="4" s="1"/>
  <c r="S239" i="4" a="1"/>
  <c r="S239" i="4" s="1"/>
  <c r="T239" i="4" s="1"/>
  <c r="R239" i="4"/>
  <c r="K239" i="4"/>
  <c r="I239" i="4"/>
  <c r="H239" i="4"/>
  <c r="AO238" i="4"/>
  <c r="AN238" i="4"/>
  <c r="AM238" i="4"/>
  <c r="AL238" i="4"/>
  <c r="W238" i="4"/>
  <c r="U238" i="4"/>
  <c r="S238" i="4" a="1"/>
  <c r="S238" i="4"/>
  <c r="R238" i="4"/>
  <c r="K238" i="4"/>
  <c r="I238" i="4"/>
  <c r="H238" i="4"/>
  <c r="AO237" i="4"/>
  <c r="AN237" i="4"/>
  <c r="AM237" i="4"/>
  <c r="AL237" i="4"/>
  <c r="U237" i="4"/>
  <c r="W237" i="4" s="1"/>
  <c r="S237" i="4" a="1"/>
  <c r="S237" i="4" s="1"/>
  <c r="R237" i="4"/>
  <c r="K237" i="4"/>
  <c r="I237" i="4"/>
  <c r="H237" i="4"/>
  <c r="AO236" i="4"/>
  <c r="AN236" i="4"/>
  <c r="AM236" i="4"/>
  <c r="AL236" i="4"/>
  <c r="X236" i="4"/>
  <c r="W236" i="4"/>
  <c r="V236" i="4"/>
  <c r="U236" i="4"/>
  <c r="S236" i="4" a="1"/>
  <c r="S236" i="4"/>
  <c r="T236" i="4" s="1"/>
  <c r="R236" i="4"/>
  <c r="I236" i="4"/>
  <c r="K236" i="4" s="1"/>
  <c r="H236" i="4"/>
  <c r="AO235" i="4"/>
  <c r="AN235" i="4"/>
  <c r="AM235" i="4"/>
  <c r="AL235" i="4"/>
  <c r="W235" i="4"/>
  <c r="U235" i="4"/>
  <c r="S235" i="4" a="1"/>
  <c r="S235" i="4" s="1"/>
  <c r="R235" i="4"/>
  <c r="K235" i="4"/>
  <c r="I235" i="4"/>
  <c r="H235" i="4"/>
  <c r="AO234" i="4"/>
  <c r="AN234" i="4"/>
  <c r="AM234" i="4"/>
  <c r="AL234" i="4"/>
  <c r="W234" i="4"/>
  <c r="V234" i="4"/>
  <c r="X234" i="4" s="1"/>
  <c r="U234" i="4"/>
  <c r="S234" i="4" a="1"/>
  <c r="S234" i="4"/>
  <c r="T234" i="4" s="1"/>
  <c r="R234" i="4"/>
  <c r="I234" i="4"/>
  <c r="K234" i="4" s="1"/>
  <c r="H234" i="4"/>
  <c r="AO233" i="4"/>
  <c r="AN233" i="4"/>
  <c r="AM233" i="4"/>
  <c r="AL233" i="4"/>
  <c r="U233" i="4"/>
  <c r="W233" i="4" s="1"/>
  <c r="T233" i="4"/>
  <c r="S233" i="4" a="1"/>
  <c r="S233" i="4"/>
  <c r="R233" i="4"/>
  <c r="K233" i="4"/>
  <c r="I233" i="4"/>
  <c r="H233" i="4"/>
  <c r="AO232" i="4"/>
  <c r="AN232" i="4"/>
  <c r="AM232" i="4"/>
  <c r="AL232" i="4"/>
  <c r="U232" i="4"/>
  <c r="W232" i="4" s="1"/>
  <c r="S232" i="4" a="1"/>
  <c r="S232" i="4" s="1"/>
  <c r="R232" i="4"/>
  <c r="I232" i="4"/>
  <c r="K232" i="4" s="1"/>
  <c r="H232" i="4"/>
  <c r="AO231" i="4"/>
  <c r="AN231" i="4"/>
  <c r="AM231" i="4"/>
  <c r="AL231" i="4"/>
  <c r="U231" i="4"/>
  <c r="W231" i="4" s="1"/>
  <c r="T231" i="4"/>
  <c r="S231" i="4" a="1"/>
  <c r="S231" i="4"/>
  <c r="R231" i="4"/>
  <c r="K231" i="4"/>
  <c r="I231" i="4"/>
  <c r="H231" i="4"/>
  <c r="AO230" i="4"/>
  <c r="AN230" i="4"/>
  <c r="AM230" i="4"/>
  <c r="AL230" i="4"/>
  <c r="U230" i="4"/>
  <c r="S230" i="4" a="1"/>
  <c r="S230" i="4" s="1"/>
  <c r="T230" i="4" s="1"/>
  <c r="R230" i="4"/>
  <c r="K230" i="4"/>
  <c r="I230" i="4"/>
  <c r="H230" i="4"/>
  <c r="AO229" i="4"/>
  <c r="AN229" i="4"/>
  <c r="AM229" i="4"/>
  <c r="AL229" i="4"/>
  <c r="U229" i="4"/>
  <c r="W229" i="4" s="1"/>
  <c r="S229" i="4" a="1"/>
  <c r="S229" i="4" s="1"/>
  <c r="R229" i="4"/>
  <c r="I229" i="4"/>
  <c r="K229" i="4" s="1"/>
  <c r="H229" i="4"/>
  <c r="AO228" i="4"/>
  <c r="AN228" i="4"/>
  <c r="AM228" i="4"/>
  <c r="AL228" i="4"/>
  <c r="X228" i="4"/>
  <c r="W228" i="4"/>
  <c r="V228" i="4"/>
  <c r="U228" i="4"/>
  <c r="S228" i="4" a="1"/>
  <c r="S228" i="4" s="1"/>
  <c r="T228" i="4" s="1"/>
  <c r="R228" i="4"/>
  <c r="I228" i="4"/>
  <c r="K228" i="4" s="1"/>
  <c r="H228" i="4"/>
  <c r="AO227" i="4"/>
  <c r="AN227" i="4"/>
  <c r="AM227" i="4"/>
  <c r="AL227" i="4"/>
  <c r="U227" i="4"/>
  <c r="W227" i="4" s="1"/>
  <c r="T227" i="4"/>
  <c r="S227" i="4" a="1"/>
  <c r="S227" i="4"/>
  <c r="R227" i="4"/>
  <c r="K227" i="4"/>
  <c r="I227" i="4"/>
  <c r="H227" i="4"/>
  <c r="AO226" i="4"/>
  <c r="AN226" i="4"/>
  <c r="AM226" i="4"/>
  <c r="AL226" i="4"/>
  <c r="U226" i="4"/>
  <c r="W226" i="4" s="1"/>
  <c r="T226" i="4"/>
  <c r="S226" i="4" a="1"/>
  <c r="S226" i="4" s="1"/>
  <c r="V226" i="4" s="1"/>
  <c r="X226" i="4" s="1"/>
  <c r="R226" i="4"/>
  <c r="I226" i="4"/>
  <c r="K226" i="4" s="1"/>
  <c r="H226" i="4"/>
  <c r="AO225" i="4"/>
  <c r="AN225" i="4"/>
  <c r="AM225" i="4"/>
  <c r="AL225" i="4"/>
  <c r="U225" i="4"/>
  <c r="W225" i="4" s="1"/>
  <c r="S225" i="4" a="1"/>
  <c r="S225" i="4"/>
  <c r="T225" i="4" s="1"/>
  <c r="R225" i="4"/>
  <c r="I225" i="4"/>
  <c r="K225" i="4" s="1"/>
  <c r="H225" i="4"/>
  <c r="AO224" i="4"/>
  <c r="AN224" i="4"/>
  <c r="AM224" i="4"/>
  <c r="AL224" i="4"/>
  <c r="W224" i="4"/>
  <c r="V224" i="4"/>
  <c r="X224" i="4" s="1"/>
  <c r="U224" i="4"/>
  <c r="S224" i="4" a="1"/>
  <c r="S224" i="4" s="1"/>
  <c r="T224" i="4" s="1"/>
  <c r="R224" i="4"/>
  <c r="K224" i="4"/>
  <c r="I224" i="4"/>
  <c r="H224" i="4"/>
  <c r="AO223" i="4"/>
  <c r="AN223" i="4"/>
  <c r="AM223" i="4"/>
  <c r="AL223" i="4"/>
  <c r="U223" i="4"/>
  <c r="W223" i="4" s="1"/>
  <c r="S223" i="4" a="1"/>
  <c r="S223" i="4"/>
  <c r="V223" i="4" s="1"/>
  <c r="X223" i="4" s="1"/>
  <c r="R223" i="4"/>
  <c r="I223" i="4"/>
  <c r="K223" i="4" s="1"/>
  <c r="H223" i="4"/>
  <c r="AO222" i="4"/>
  <c r="AN222" i="4"/>
  <c r="AM222" i="4"/>
  <c r="AL222" i="4"/>
  <c r="W222" i="4"/>
  <c r="U222" i="4"/>
  <c r="S222" i="4" a="1"/>
  <c r="S222" i="4" s="1"/>
  <c r="R222" i="4"/>
  <c r="I222" i="4"/>
  <c r="K222" i="4" s="1"/>
  <c r="H222" i="4"/>
  <c r="AO221" i="4"/>
  <c r="AN221" i="4"/>
  <c r="AM221" i="4"/>
  <c r="AL221" i="4"/>
  <c r="U221" i="4"/>
  <c r="W221" i="4" s="1"/>
  <c r="S221" i="4" a="1"/>
  <c r="S221" i="4"/>
  <c r="R221" i="4"/>
  <c r="K221" i="4"/>
  <c r="I221" i="4"/>
  <c r="H221" i="4"/>
  <c r="AO220" i="4"/>
  <c r="AN220" i="4"/>
  <c r="AM220" i="4"/>
  <c r="AL220" i="4"/>
  <c r="V220" i="4"/>
  <c r="X220" i="4" s="1"/>
  <c r="U220" i="4"/>
  <c r="W220" i="4" s="1"/>
  <c r="T220" i="4"/>
  <c r="S220" i="4" a="1"/>
  <c r="S220" i="4" s="1"/>
  <c r="R220" i="4"/>
  <c r="I220" i="4"/>
  <c r="K220" i="4" s="1"/>
  <c r="H220" i="4"/>
  <c r="AO219" i="4"/>
  <c r="AN219" i="4"/>
  <c r="AM219" i="4"/>
  <c r="AL219" i="4"/>
  <c r="U219" i="4"/>
  <c r="W219" i="4" s="1"/>
  <c r="S219" i="4" a="1"/>
  <c r="S219" i="4"/>
  <c r="R219" i="4"/>
  <c r="I219" i="4"/>
  <c r="K219" i="4" s="1"/>
  <c r="H219" i="4"/>
  <c r="AO218" i="4"/>
  <c r="AN218" i="4"/>
  <c r="AM218" i="4"/>
  <c r="AL218" i="4"/>
  <c r="W218" i="4"/>
  <c r="U218" i="4"/>
  <c r="S218" i="4" a="1"/>
  <c r="S218" i="4" s="1"/>
  <c r="R218" i="4"/>
  <c r="K218" i="4"/>
  <c r="I218" i="4"/>
  <c r="H218" i="4"/>
  <c r="AO217" i="4"/>
  <c r="AN217" i="4"/>
  <c r="AM217" i="4"/>
  <c r="AL217" i="4"/>
  <c r="U217" i="4"/>
  <c r="W217" i="4" s="1"/>
  <c r="S217" i="4" a="1"/>
  <c r="S217" i="4" s="1"/>
  <c r="V217" i="4" s="1"/>
  <c r="X217" i="4" s="1"/>
  <c r="R217" i="4"/>
  <c r="I217" i="4"/>
  <c r="K217" i="4" s="1"/>
  <c r="H217" i="4"/>
  <c r="AO216" i="4"/>
  <c r="AN216" i="4"/>
  <c r="AM216" i="4"/>
  <c r="AL216" i="4"/>
  <c r="U216" i="4"/>
  <c r="W216" i="4" s="1"/>
  <c r="T216" i="4"/>
  <c r="S216" i="4" a="1"/>
  <c r="S216" i="4" s="1"/>
  <c r="R216" i="4"/>
  <c r="I216" i="4"/>
  <c r="K216" i="4" s="1"/>
  <c r="H216" i="4"/>
  <c r="AO215" i="4"/>
  <c r="AN215" i="4"/>
  <c r="AM215" i="4"/>
  <c r="AL215" i="4"/>
  <c r="U215" i="4"/>
  <c r="W215" i="4" s="1"/>
  <c r="S215" i="4" a="1"/>
  <c r="S215" i="4"/>
  <c r="R215" i="4"/>
  <c r="K215" i="4"/>
  <c r="I215" i="4"/>
  <c r="H215" i="4"/>
  <c r="AO214" i="4"/>
  <c r="AN214" i="4"/>
  <c r="AM214" i="4"/>
  <c r="AL214" i="4"/>
  <c r="V214" i="4"/>
  <c r="X214" i="4" s="1"/>
  <c r="U214" i="4"/>
  <c r="W214" i="4" s="1"/>
  <c r="S214" i="4" a="1"/>
  <c r="S214" i="4" s="1"/>
  <c r="T214" i="4" s="1"/>
  <c r="R214" i="4"/>
  <c r="K214" i="4"/>
  <c r="I214" i="4"/>
  <c r="H214" i="4"/>
  <c r="AO213" i="4"/>
  <c r="AN213" i="4"/>
  <c r="AM213" i="4"/>
  <c r="AL213" i="4"/>
  <c r="U213" i="4"/>
  <c r="W213" i="4" s="1"/>
  <c r="S213" i="4" a="1"/>
  <c r="S213" i="4" s="1"/>
  <c r="R213" i="4"/>
  <c r="I213" i="4"/>
  <c r="K213" i="4" s="1"/>
  <c r="H213" i="4"/>
  <c r="AO212" i="4"/>
  <c r="AN212" i="4"/>
  <c r="AM212" i="4"/>
  <c r="AL212" i="4"/>
  <c r="U212" i="4"/>
  <c r="W212" i="4" s="1"/>
  <c r="S212" i="4" a="1"/>
  <c r="S212" i="4" s="1"/>
  <c r="V212" i="4" s="1"/>
  <c r="X212" i="4" s="1"/>
  <c r="R212" i="4"/>
  <c r="I212" i="4"/>
  <c r="K212" i="4" s="1"/>
  <c r="H212" i="4"/>
  <c r="AO211" i="4"/>
  <c r="AN211" i="4"/>
  <c r="AM211" i="4"/>
  <c r="AL211" i="4"/>
  <c r="U211" i="4"/>
  <c r="W211" i="4" s="1"/>
  <c r="T211" i="4"/>
  <c r="S211" i="4" a="1"/>
  <c r="S211" i="4"/>
  <c r="R211" i="4"/>
  <c r="K211" i="4"/>
  <c r="I211" i="4"/>
  <c r="H211" i="4"/>
  <c r="AO210" i="4"/>
  <c r="AN210" i="4"/>
  <c r="AM210" i="4"/>
  <c r="AL210" i="4"/>
  <c r="U210" i="4"/>
  <c r="S210" i="4" a="1"/>
  <c r="S210" i="4" s="1"/>
  <c r="T210" i="4" s="1"/>
  <c r="R210" i="4"/>
  <c r="I210" i="4"/>
  <c r="K210" i="4" s="1"/>
  <c r="H210" i="4"/>
  <c r="AO209" i="4"/>
  <c r="AN209" i="4"/>
  <c r="AM209" i="4"/>
  <c r="AL209" i="4"/>
  <c r="U209" i="4"/>
  <c r="W209" i="4" s="1"/>
  <c r="S209" i="4" a="1"/>
  <c r="S209" i="4"/>
  <c r="R209" i="4"/>
  <c r="I209" i="4"/>
  <c r="K209" i="4" s="1"/>
  <c r="H209" i="4"/>
  <c r="AO208" i="4"/>
  <c r="AN208" i="4"/>
  <c r="AM208" i="4"/>
  <c r="AL208" i="4"/>
  <c r="X208" i="4"/>
  <c r="W208" i="4"/>
  <c r="V208" i="4"/>
  <c r="U208" i="4"/>
  <c r="S208" i="4" a="1"/>
  <c r="S208" i="4" s="1"/>
  <c r="T208" i="4" s="1"/>
  <c r="R208" i="4"/>
  <c r="I208" i="4"/>
  <c r="K208" i="4" s="1"/>
  <c r="H208" i="4"/>
  <c r="AO207" i="4"/>
  <c r="AN207" i="4"/>
  <c r="AM207" i="4"/>
  <c r="AL207" i="4"/>
  <c r="U207" i="4"/>
  <c r="W207" i="4" s="1"/>
  <c r="T207" i="4"/>
  <c r="S207" i="4" a="1"/>
  <c r="S207" i="4"/>
  <c r="R207" i="4"/>
  <c r="I207" i="4"/>
  <c r="K207" i="4" s="1"/>
  <c r="H207" i="4"/>
  <c r="AO206" i="4"/>
  <c r="AN206" i="4"/>
  <c r="AM206" i="4"/>
  <c r="AL206" i="4"/>
  <c r="U206" i="4"/>
  <c r="W206" i="4" s="1"/>
  <c r="S206" i="4" a="1"/>
  <c r="S206" i="4" s="1"/>
  <c r="V206" i="4" s="1"/>
  <c r="X206" i="4" s="1"/>
  <c r="R206" i="4"/>
  <c r="I206" i="4"/>
  <c r="K206" i="4" s="1"/>
  <c r="H206" i="4"/>
  <c r="AO205" i="4"/>
  <c r="AN205" i="4"/>
  <c r="AM205" i="4"/>
  <c r="AL205" i="4"/>
  <c r="U205" i="4"/>
  <c r="W205" i="4" s="1"/>
  <c r="S205" i="4" a="1"/>
  <c r="S205" i="4"/>
  <c r="T205" i="4" s="1"/>
  <c r="R205" i="4"/>
  <c r="I205" i="4"/>
  <c r="K205" i="4" s="1"/>
  <c r="H205" i="4"/>
  <c r="AO204" i="4"/>
  <c r="AN204" i="4"/>
  <c r="AM204" i="4"/>
  <c r="AL204" i="4"/>
  <c r="W204" i="4"/>
  <c r="V204" i="4"/>
  <c r="X204" i="4" s="1"/>
  <c r="U204" i="4"/>
  <c r="S204" i="4" a="1"/>
  <c r="S204" i="4" s="1"/>
  <c r="T204" i="4" s="1"/>
  <c r="R204" i="4"/>
  <c r="K204" i="4"/>
  <c r="I204" i="4"/>
  <c r="H204" i="4"/>
  <c r="AO203" i="4"/>
  <c r="AN203" i="4"/>
  <c r="AM203" i="4"/>
  <c r="AL203" i="4"/>
  <c r="U203" i="4"/>
  <c r="W203" i="4" s="1"/>
  <c r="S203" i="4" a="1"/>
  <c r="S203" i="4" s="1"/>
  <c r="R203" i="4"/>
  <c r="I203" i="4"/>
  <c r="K203" i="4" s="1"/>
  <c r="H203" i="4"/>
  <c r="AO202" i="4"/>
  <c r="AN202" i="4"/>
  <c r="AM202" i="4"/>
  <c r="AL202" i="4"/>
  <c r="W202" i="4"/>
  <c r="U202" i="4"/>
  <c r="S202" i="4" a="1"/>
  <c r="S202" i="4" s="1"/>
  <c r="R202" i="4"/>
  <c r="I202" i="4"/>
  <c r="K202" i="4" s="1"/>
  <c r="H202" i="4"/>
  <c r="AO201" i="4"/>
  <c r="AN201" i="4"/>
  <c r="AM201" i="4"/>
  <c r="AL201" i="4"/>
  <c r="U201" i="4"/>
  <c r="W201" i="4" s="1"/>
  <c r="S201" i="4" a="1"/>
  <c r="S201" i="4"/>
  <c r="R201" i="4"/>
  <c r="I201" i="4"/>
  <c r="K201" i="4" s="1"/>
  <c r="H201" i="4"/>
  <c r="AO200" i="4"/>
  <c r="AN200" i="4"/>
  <c r="AM200" i="4"/>
  <c r="AL200" i="4"/>
  <c r="V200" i="4"/>
  <c r="X200" i="4" s="1"/>
  <c r="U200" i="4"/>
  <c r="W200" i="4" s="1"/>
  <c r="T200" i="4"/>
  <c r="S200" i="4" a="1"/>
  <c r="S200" i="4" s="1"/>
  <c r="R200" i="4"/>
  <c r="I200" i="4"/>
  <c r="K200" i="4" s="1"/>
  <c r="H200" i="4"/>
  <c r="AO199" i="4"/>
  <c r="AN199" i="4"/>
  <c r="AM199" i="4"/>
  <c r="AL199" i="4"/>
  <c r="U199" i="4"/>
  <c r="W199" i="4" s="1"/>
  <c r="S199" i="4" a="1"/>
  <c r="S199" i="4"/>
  <c r="R199" i="4"/>
  <c r="I199" i="4"/>
  <c r="K199" i="4" s="1"/>
  <c r="H199" i="4"/>
  <c r="AO198" i="4"/>
  <c r="AN198" i="4"/>
  <c r="AM198" i="4"/>
  <c r="AL198" i="4"/>
  <c r="W198" i="4"/>
  <c r="U198" i="4"/>
  <c r="S198" i="4" a="1"/>
  <c r="S198" i="4" s="1"/>
  <c r="R198" i="4"/>
  <c r="K198" i="4"/>
  <c r="I198" i="4"/>
  <c r="H198" i="4"/>
  <c r="AO197" i="4"/>
  <c r="AN197" i="4"/>
  <c r="AM197" i="4"/>
  <c r="AL197" i="4"/>
  <c r="U197" i="4"/>
  <c r="W197" i="4" s="1"/>
  <c r="T197" i="4"/>
  <c r="S197" i="4" a="1"/>
  <c r="S197" i="4" s="1"/>
  <c r="V197" i="4" s="1"/>
  <c r="X197" i="4" s="1"/>
  <c r="R197" i="4"/>
  <c r="I197" i="4"/>
  <c r="K197" i="4" s="1"/>
  <c r="H197" i="4"/>
  <c r="AO196" i="4"/>
  <c r="AN196" i="4"/>
  <c r="AM196" i="4"/>
  <c r="AL196" i="4"/>
  <c r="U196" i="4"/>
  <c r="W196" i="4" s="1"/>
  <c r="T196" i="4"/>
  <c r="S196" i="4" a="1"/>
  <c r="S196" i="4" s="1"/>
  <c r="R196" i="4"/>
  <c r="I196" i="4"/>
  <c r="K196" i="4" s="1"/>
  <c r="AO195" i="4"/>
  <c r="AN195" i="4"/>
  <c r="AM195" i="4"/>
  <c r="AL195" i="4"/>
  <c r="W195" i="4"/>
  <c r="U195" i="4"/>
  <c r="S195" i="4" a="1"/>
  <c r="S195" i="4"/>
  <c r="R195" i="4"/>
  <c r="K195" i="4"/>
  <c r="I195" i="4"/>
  <c r="H195" i="4"/>
  <c r="AO194" i="4"/>
  <c r="AN194" i="4"/>
  <c r="AM194" i="4"/>
  <c r="AL194" i="4"/>
  <c r="W194" i="4"/>
  <c r="U194" i="4"/>
  <c r="V194" i="4" s="1"/>
  <c r="X194" i="4" s="1"/>
  <c r="S194" i="4" a="1"/>
  <c r="S194" i="4"/>
  <c r="T194" i="4" s="1"/>
  <c r="R194" i="4"/>
  <c r="I194" i="4"/>
  <c r="K194" i="4" s="1"/>
  <c r="H194" i="4"/>
  <c r="AO193" i="4"/>
  <c r="AN193" i="4"/>
  <c r="AM193" i="4"/>
  <c r="AL193" i="4"/>
  <c r="X193" i="4"/>
  <c r="W193" i="4"/>
  <c r="U193" i="4"/>
  <c r="T193" i="4"/>
  <c r="S193" i="4" a="1"/>
  <c r="S193" i="4"/>
  <c r="V193" i="4" s="1"/>
  <c r="R193" i="4"/>
  <c r="I193" i="4"/>
  <c r="K193" i="4" s="1"/>
  <c r="AO192" i="4"/>
  <c r="AN192" i="4"/>
  <c r="AM192" i="4"/>
  <c r="AL192" i="4"/>
  <c r="U192" i="4"/>
  <c r="W192" i="4" s="1"/>
  <c r="S192" i="4" a="1"/>
  <c r="S192" i="4" s="1"/>
  <c r="R192" i="4"/>
  <c r="I192" i="4"/>
  <c r="K192" i="4" s="1"/>
  <c r="H192" i="4"/>
  <c r="AO191" i="4"/>
  <c r="AN191" i="4"/>
  <c r="AM191" i="4"/>
  <c r="AL191" i="4"/>
  <c r="W191" i="4"/>
  <c r="U191" i="4"/>
  <c r="S191" i="4" a="1"/>
  <c r="S191" i="4"/>
  <c r="T191" i="4" s="1"/>
  <c r="R191" i="4"/>
  <c r="I191" i="4"/>
  <c r="K191" i="4" s="1"/>
  <c r="H191" i="4"/>
  <c r="AO190" i="4"/>
  <c r="AN190" i="4"/>
  <c r="AM190" i="4"/>
  <c r="AL190" i="4"/>
  <c r="W190" i="4"/>
  <c r="V190" i="4"/>
  <c r="X190" i="4" s="1"/>
  <c r="U190" i="4"/>
  <c r="S190" i="4" a="1"/>
  <c r="S190" i="4"/>
  <c r="T190" i="4" s="1"/>
  <c r="R190" i="4"/>
  <c r="I190" i="4"/>
  <c r="K190" i="4" s="1"/>
  <c r="H190" i="4"/>
  <c r="AO189" i="4"/>
  <c r="AN189" i="4"/>
  <c r="AM189" i="4"/>
  <c r="AL189" i="4"/>
  <c r="W189" i="4"/>
  <c r="V189" i="4"/>
  <c r="X189" i="4" s="1"/>
  <c r="U189" i="4"/>
  <c r="S189" i="4" a="1"/>
  <c r="S189" i="4" s="1"/>
  <c r="T189" i="4" s="1"/>
  <c r="R189" i="4"/>
  <c r="I189" i="4"/>
  <c r="K189" i="4" s="1"/>
  <c r="H189" i="4"/>
  <c r="AO188" i="4"/>
  <c r="AN188" i="4"/>
  <c r="AM188" i="4"/>
  <c r="AL188" i="4"/>
  <c r="U188" i="4"/>
  <c r="T188" i="4"/>
  <c r="S188" i="4" a="1"/>
  <c r="S188" i="4"/>
  <c r="R188" i="4"/>
  <c r="I188" i="4"/>
  <c r="K188" i="4" s="1"/>
  <c r="H188" i="4"/>
  <c r="AO187" i="4"/>
  <c r="AN187" i="4"/>
  <c r="AM187" i="4"/>
  <c r="AL187" i="4"/>
  <c r="W187" i="4"/>
  <c r="U187" i="4"/>
  <c r="S187" i="4" a="1"/>
  <c r="S187" i="4"/>
  <c r="R187" i="4"/>
  <c r="I187" i="4"/>
  <c r="K187" i="4" s="1"/>
  <c r="H187" i="4"/>
  <c r="AO186" i="4"/>
  <c r="AN186" i="4"/>
  <c r="AM186" i="4"/>
  <c r="AL186" i="4"/>
  <c r="W186" i="4"/>
  <c r="U186" i="4"/>
  <c r="S186" i="4" a="1"/>
  <c r="S186" i="4"/>
  <c r="T186" i="4" s="1"/>
  <c r="R186" i="4"/>
  <c r="I186" i="4"/>
  <c r="K186" i="4" s="1"/>
  <c r="H186" i="4"/>
  <c r="AO185" i="4"/>
  <c r="AN185" i="4"/>
  <c r="AM185" i="4"/>
  <c r="AL185" i="4"/>
  <c r="W185" i="4"/>
  <c r="V185" i="4"/>
  <c r="X185" i="4" s="1"/>
  <c r="U185" i="4"/>
  <c r="S185" i="4" a="1"/>
  <c r="S185" i="4"/>
  <c r="T185" i="4" s="1"/>
  <c r="R185" i="4"/>
  <c r="I185" i="4"/>
  <c r="K185" i="4" s="1"/>
  <c r="H185" i="4"/>
  <c r="AO184" i="4"/>
  <c r="AN184" i="4"/>
  <c r="AM184" i="4"/>
  <c r="AL184" i="4"/>
  <c r="V184" i="4"/>
  <c r="X184" i="4" s="1"/>
  <c r="U184" i="4"/>
  <c r="W184" i="4" s="1"/>
  <c r="T184" i="4"/>
  <c r="S184" i="4" a="1"/>
  <c r="S184" i="4" s="1"/>
  <c r="R184" i="4"/>
  <c r="I184" i="4"/>
  <c r="K184" i="4" s="1"/>
  <c r="H184" i="4"/>
  <c r="AO183" i="4"/>
  <c r="AN183" i="4"/>
  <c r="AM183" i="4"/>
  <c r="AL183" i="4"/>
  <c r="W183" i="4"/>
  <c r="U183" i="4"/>
  <c r="S183" i="4" a="1"/>
  <c r="S183" i="4" s="1"/>
  <c r="R183" i="4"/>
  <c r="I183" i="4"/>
  <c r="K183" i="4" s="1"/>
  <c r="H183" i="4"/>
  <c r="AO182" i="4"/>
  <c r="AN182" i="4"/>
  <c r="AM182" i="4"/>
  <c r="AL182" i="4"/>
  <c r="U182" i="4"/>
  <c r="W182" i="4" s="1"/>
  <c r="S182" i="4" a="1"/>
  <c r="S182" i="4"/>
  <c r="V182" i="4" s="1"/>
  <c r="X182" i="4" s="1"/>
  <c r="R182" i="4"/>
  <c r="I182" i="4"/>
  <c r="K182" i="4" s="1"/>
  <c r="H182" i="4"/>
  <c r="AO181" i="4"/>
  <c r="AN181" i="4"/>
  <c r="AM181" i="4"/>
  <c r="AL181" i="4"/>
  <c r="W181" i="4"/>
  <c r="U181" i="4"/>
  <c r="S181" i="4" a="1"/>
  <c r="S181" i="4"/>
  <c r="T181" i="4" s="1"/>
  <c r="R181" i="4"/>
  <c r="I181" i="4"/>
  <c r="K181" i="4" s="1"/>
  <c r="H181" i="4"/>
  <c r="AO180" i="4"/>
  <c r="AN180" i="4"/>
  <c r="AM180" i="4"/>
  <c r="AL180" i="4"/>
  <c r="W180" i="4"/>
  <c r="V180" i="4"/>
  <c r="X180" i="4" s="1"/>
  <c r="U180" i="4"/>
  <c r="S180" i="4" a="1"/>
  <c r="S180" i="4"/>
  <c r="T180" i="4" s="1"/>
  <c r="R180" i="4"/>
  <c r="I180" i="4"/>
  <c r="K180" i="4" s="1"/>
  <c r="H180" i="4"/>
  <c r="AO179" i="4"/>
  <c r="AN179" i="4"/>
  <c r="AM179" i="4"/>
  <c r="AL179" i="4"/>
  <c r="W179" i="4"/>
  <c r="V179" i="4"/>
  <c r="X179" i="4" s="1"/>
  <c r="U179" i="4"/>
  <c r="S179" i="4" a="1"/>
  <c r="S179" i="4" s="1"/>
  <c r="T179" i="4" s="1"/>
  <c r="R179" i="4"/>
  <c r="K179" i="4"/>
  <c r="I179" i="4"/>
  <c r="H179" i="4"/>
  <c r="AO178" i="4"/>
  <c r="AN178" i="4"/>
  <c r="AM178" i="4"/>
  <c r="AL178" i="4"/>
  <c r="U178" i="4"/>
  <c r="T178" i="4"/>
  <c r="S178" i="4" a="1"/>
  <c r="S178" i="4"/>
  <c r="R178" i="4"/>
  <c r="I178" i="4"/>
  <c r="K178" i="4" s="1"/>
  <c r="H178" i="4"/>
  <c r="AO177" i="4"/>
  <c r="AN177" i="4"/>
  <c r="AM177" i="4"/>
  <c r="AL177" i="4"/>
  <c r="W177" i="4"/>
  <c r="U177" i="4"/>
  <c r="S177" i="4" a="1"/>
  <c r="S177" i="4" s="1"/>
  <c r="R177" i="4"/>
  <c r="K177" i="4"/>
  <c r="I177" i="4"/>
  <c r="H177" i="4"/>
  <c r="AO176" i="4"/>
  <c r="AN176" i="4"/>
  <c r="AM176" i="4"/>
  <c r="AL176" i="4"/>
  <c r="W176" i="4"/>
  <c r="U176" i="4"/>
  <c r="S176" i="4" a="1"/>
  <c r="S176" i="4" s="1"/>
  <c r="R176" i="4"/>
  <c r="I176" i="4"/>
  <c r="K176" i="4" s="1"/>
  <c r="H176" i="4"/>
  <c r="AO175" i="4"/>
  <c r="AN175" i="4"/>
  <c r="AM175" i="4"/>
  <c r="AL175" i="4"/>
  <c r="W175" i="4"/>
  <c r="V175" i="4"/>
  <c r="X175" i="4" s="1"/>
  <c r="U175" i="4"/>
  <c r="S175" i="4" a="1"/>
  <c r="S175" i="4"/>
  <c r="T175" i="4" s="1"/>
  <c r="R175" i="4"/>
  <c r="I175" i="4"/>
  <c r="K175" i="4" s="1"/>
  <c r="H175" i="4"/>
  <c r="AO174" i="4"/>
  <c r="AN174" i="4"/>
  <c r="AM174" i="4"/>
  <c r="AL174" i="4"/>
  <c r="U174" i="4"/>
  <c r="W174" i="4" s="1"/>
  <c r="T174" i="4"/>
  <c r="S174" i="4" a="1"/>
  <c r="S174" i="4" s="1"/>
  <c r="V174" i="4" s="1"/>
  <c r="X174" i="4" s="1"/>
  <c r="R174" i="4"/>
  <c r="I174" i="4"/>
  <c r="K174" i="4" s="1"/>
  <c r="H174" i="4"/>
  <c r="AO173" i="4"/>
  <c r="AN173" i="4"/>
  <c r="AM173" i="4"/>
  <c r="AL173" i="4"/>
  <c r="W173" i="4"/>
  <c r="U173" i="4"/>
  <c r="S173" i="4" a="1"/>
  <c r="S173" i="4" s="1"/>
  <c r="R173" i="4"/>
  <c r="I173" i="4"/>
  <c r="K173" i="4" s="1"/>
  <c r="H173" i="4"/>
  <c r="AO172" i="4"/>
  <c r="AN172" i="4"/>
  <c r="AM172" i="4"/>
  <c r="AL172" i="4"/>
  <c r="U172" i="4"/>
  <c r="W172" i="4" s="1"/>
  <c r="T172" i="4"/>
  <c r="S172" i="4" a="1"/>
  <c r="S172" i="4"/>
  <c r="V172" i="4" s="1"/>
  <c r="X172" i="4" s="1"/>
  <c r="R172" i="4"/>
  <c r="I172" i="4"/>
  <c r="K172" i="4" s="1"/>
  <c r="H172" i="4"/>
  <c r="AO171" i="4"/>
  <c r="AN171" i="4"/>
  <c r="AM171" i="4"/>
  <c r="AL171" i="4"/>
  <c r="X171" i="4"/>
  <c r="W171" i="4"/>
  <c r="V171" i="4"/>
  <c r="U171" i="4"/>
  <c r="S171" i="4" a="1"/>
  <c r="S171" i="4"/>
  <c r="T171" i="4" s="1"/>
  <c r="R171" i="4"/>
  <c r="I171" i="4"/>
  <c r="K171" i="4" s="1"/>
  <c r="H171" i="4"/>
  <c r="AO170" i="4"/>
  <c r="AN170" i="4"/>
  <c r="AM170" i="4"/>
  <c r="AL170" i="4"/>
  <c r="W170" i="4"/>
  <c r="V170" i="4"/>
  <c r="X170" i="4" s="1"/>
  <c r="U170" i="4"/>
  <c r="S170" i="4" a="1"/>
  <c r="S170" i="4"/>
  <c r="T170" i="4" s="1"/>
  <c r="R170" i="4"/>
  <c r="I170" i="4"/>
  <c r="K170" i="4" s="1"/>
  <c r="H170" i="4"/>
  <c r="AO169" i="4"/>
  <c r="AN169" i="4"/>
  <c r="AM169" i="4"/>
  <c r="AL169" i="4"/>
  <c r="W169" i="4"/>
  <c r="U169" i="4"/>
  <c r="S169" i="4" a="1"/>
  <c r="S169" i="4" s="1"/>
  <c r="T169" i="4" s="1"/>
  <c r="R169" i="4"/>
  <c r="K169" i="4"/>
  <c r="I169" i="4"/>
  <c r="H169" i="4"/>
  <c r="AO168" i="4"/>
  <c r="AN168" i="4"/>
  <c r="AM168" i="4"/>
  <c r="AL168" i="4"/>
  <c r="U168" i="4"/>
  <c r="T168" i="4"/>
  <c r="S168" i="4" a="1"/>
  <c r="S168" i="4"/>
  <c r="R168" i="4"/>
  <c r="I168" i="4"/>
  <c r="K168" i="4" s="1"/>
  <c r="H168" i="4"/>
  <c r="AO167" i="4"/>
  <c r="AN167" i="4"/>
  <c r="AM167" i="4"/>
  <c r="AL167" i="4"/>
  <c r="W167" i="4"/>
  <c r="U167" i="4"/>
  <c r="S167" i="4" a="1"/>
  <c r="S167" i="4"/>
  <c r="R167" i="4"/>
  <c r="K167" i="4"/>
  <c r="I167" i="4"/>
  <c r="H167" i="4"/>
  <c r="AO166" i="4"/>
  <c r="AN166" i="4"/>
  <c r="AM166" i="4"/>
  <c r="AL166" i="4"/>
  <c r="W166" i="4"/>
  <c r="U166" i="4"/>
  <c r="S166" i="4" a="1"/>
  <c r="S166" i="4" s="1"/>
  <c r="R166" i="4"/>
  <c r="I166" i="4"/>
  <c r="K166" i="4" s="1"/>
  <c r="H166" i="4"/>
  <c r="AO165" i="4"/>
  <c r="AN165" i="4"/>
  <c r="AM165" i="4"/>
  <c r="AL165" i="4"/>
  <c r="W165" i="4"/>
  <c r="V165" i="4"/>
  <c r="X165" i="4" s="1"/>
  <c r="U165" i="4"/>
  <c r="S165" i="4" a="1"/>
  <c r="S165" i="4"/>
  <c r="T165" i="4" s="1"/>
  <c r="R165" i="4"/>
  <c r="I165" i="4"/>
  <c r="K165" i="4" s="1"/>
  <c r="H165" i="4"/>
  <c r="AO164" i="4"/>
  <c r="AN164" i="4"/>
  <c r="AM164" i="4"/>
  <c r="AL164" i="4"/>
  <c r="V164" i="4"/>
  <c r="X164" i="4" s="1"/>
  <c r="U164" i="4"/>
  <c r="W164" i="4" s="1"/>
  <c r="T164" i="4"/>
  <c r="S164" i="4" a="1"/>
  <c r="S164" i="4" s="1"/>
  <c r="R164" i="4"/>
  <c r="I164" i="4"/>
  <c r="K164" i="4" s="1"/>
  <c r="H164" i="4"/>
  <c r="AO163" i="4"/>
  <c r="AN163" i="4"/>
  <c r="AM163" i="4"/>
  <c r="AL163" i="4"/>
  <c r="W163" i="4"/>
  <c r="U163" i="4"/>
  <c r="S163" i="4" a="1"/>
  <c r="S163" i="4" s="1"/>
  <c r="R163" i="4"/>
  <c r="I163" i="4"/>
  <c r="K163" i="4" s="1"/>
  <c r="H163" i="4"/>
  <c r="AO162" i="4"/>
  <c r="AN162" i="4"/>
  <c r="AM162" i="4"/>
  <c r="AL162" i="4"/>
  <c r="U162" i="4"/>
  <c r="W162" i="4" s="1"/>
  <c r="S162" i="4" a="1"/>
  <c r="S162" i="4" s="1"/>
  <c r="R162" i="4"/>
  <c r="I162" i="4"/>
  <c r="K162" i="4" s="1"/>
  <c r="H162" i="4"/>
  <c r="AO161" i="4"/>
  <c r="AN161" i="4"/>
  <c r="AM161" i="4"/>
  <c r="AL161" i="4"/>
  <c r="X161" i="4"/>
  <c r="W161" i="4"/>
  <c r="V161" i="4"/>
  <c r="U161" i="4"/>
  <c r="S161" i="4" a="1"/>
  <c r="S161" i="4"/>
  <c r="T161" i="4" s="1"/>
  <c r="R161" i="4"/>
  <c r="I161" i="4"/>
  <c r="K161" i="4" s="1"/>
  <c r="H161" i="4"/>
  <c r="AO160" i="4"/>
  <c r="AN160" i="4"/>
  <c r="AM160" i="4"/>
  <c r="AL160" i="4"/>
  <c r="W160" i="4"/>
  <c r="U160" i="4"/>
  <c r="S160" i="4" a="1"/>
  <c r="S160" i="4"/>
  <c r="T160" i="4" s="1"/>
  <c r="R160" i="4"/>
  <c r="I160" i="4"/>
  <c r="K160" i="4" s="1"/>
  <c r="H160" i="4"/>
  <c r="AO159" i="4"/>
  <c r="AN159" i="4"/>
  <c r="AM159" i="4"/>
  <c r="AL159" i="4"/>
  <c r="W159" i="4"/>
  <c r="U159" i="4"/>
  <c r="S159" i="4" a="1"/>
  <c r="S159" i="4" s="1"/>
  <c r="T159" i="4" s="1"/>
  <c r="R159" i="4"/>
  <c r="I159" i="4"/>
  <c r="K159" i="4" s="1"/>
  <c r="H159" i="4"/>
  <c r="AO158" i="4"/>
  <c r="AN158" i="4"/>
  <c r="AM158" i="4"/>
  <c r="AL158" i="4"/>
  <c r="U158" i="4"/>
  <c r="T158" i="4"/>
  <c r="S158" i="4" a="1"/>
  <c r="S158" i="4"/>
  <c r="R158" i="4"/>
  <c r="I158" i="4"/>
  <c r="K158" i="4" s="1"/>
  <c r="H158" i="4"/>
  <c r="AO157" i="4"/>
  <c r="AN157" i="4"/>
  <c r="AM157" i="4"/>
  <c r="AL157" i="4"/>
  <c r="W157" i="4"/>
  <c r="U157" i="4"/>
  <c r="S157" i="4" a="1"/>
  <c r="S157" i="4" s="1"/>
  <c r="R157" i="4"/>
  <c r="K157" i="4"/>
  <c r="I157" i="4"/>
  <c r="H157" i="4"/>
  <c r="AO156" i="4"/>
  <c r="AN156" i="4"/>
  <c r="AM156" i="4"/>
  <c r="AL156" i="4"/>
  <c r="W156" i="4"/>
  <c r="U156" i="4"/>
  <c r="S156" i="4" a="1"/>
  <c r="S156" i="4" s="1"/>
  <c r="R156" i="4"/>
  <c r="I156" i="4"/>
  <c r="K156" i="4" s="1"/>
  <c r="H156" i="4"/>
  <c r="AO155" i="4"/>
  <c r="AN155" i="4"/>
  <c r="AM155" i="4"/>
  <c r="AL155" i="4"/>
  <c r="W155" i="4"/>
  <c r="V155" i="4"/>
  <c r="X155" i="4" s="1"/>
  <c r="U155" i="4"/>
  <c r="S155" i="4" a="1"/>
  <c r="S155" i="4"/>
  <c r="T155" i="4" s="1"/>
  <c r="R155" i="4"/>
  <c r="K155" i="4"/>
  <c r="I155" i="4"/>
  <c r="H155" i="4"/>
  <c r="AO154" i="4"/>
  <c r="AN154" i="4"/>
  <c r="AM154" i="4"/>
  <c r="AL154" i="4"/>
  <c r="V154" i="4"/>
  <c r="X154" i="4" s="1"/>
  <c r="U154" i="4"/>
  <c r="W154" i="4" s="1"/>
  <c r="S154" i="4" a="1"/>
  <c r="S154" i="4" s="1"/>
  <c r="T154" i="4" s="1"/>
  <c r="R154" i="4"/>
  <c r="I154" i="4"/>
  <c r="K154" i="4" s="1"/>
  <c r="H154" i="4"/>
  <c r="AO153" i="4"/>
  <c r="AN153" i="4"/>
  <c r="AM153" i="4"/>
  <c r="AL153" i="4"/>
  <c r="U153" i="4"/>
  <c r="S153" i="4" a="1"/>
  <c r="S153" i="4" s="1"/>
  <c r="R153" i="4"/>
  <c r="AO152" i="4"/>
  <c r="AN152" i="4"/>
  <c r="AM152" i="4"/>
  <c r="AL152" i="4"/>
  <c r="U152" i="4"/>
  <c r="S152" i="4" a="1"/>
  <c r="S152" i="4" s="1"/>
  <c r="V152" i="4" s="1"/>
  <c r="X152" i="4" s="1"/>
  <c r="R152" i="4"/>
  <c r="AO151" i="4"/>
  <c r="AN151" i="4"/>
  <c r="AM151" i="4"/>
  <c r="AL151" i="4"/>
  <c r="U151" i="4"/>
  <c r="T151" i="4"/>
  <c r="S151" i="4" a="1"/>
  <c r="S151" i="4"/>
  <c r="R151" i="4"/>
  <c r="AO150" i="4"/>
  <c r="AN150" i="4"/>
  <c r="AM150" i="4"/>
  <c r="AL150" i="4"/>
  <c r="AG150" i="4"/>
  <c r="W150" i="4"/>
  <c r="U150" i="4"/>
  <c r="S150" i="4" a="1"/>
  <c r="S150" i="4"/>
  <c r="AO149" i="4"/>
  <c r="AN149" i="4"/>
  <c r="AM149" i="4"/>
  <c r="AL149" i="4"/>
  <c r="U149" i="4"/>
  <c r="W149" i="4" s="1"/>
  <c r="T149" i="4"/>
  <c r="S149" i="4" a="1"/>
  <c r="S149" i="4"/>
  <c r="V149" i="4" s="1"/>
  <c r="X149" i="4" s="1"/>
  <c r="R149" i="4"/>
  <c r="AO148" i="4"/>
  <c r="AN148" i="4"/>
  <c r="AM148" i="4"/>
  <c r="AL148" i="4"/>
  <c r="AG148" i="4"/>
  <c r="V148" i="4"/>
  <c r="X148" i="4" s="1"/>
  <c r="U148" i="4"/>
  <c r="W148" i="4" s="1"/>
  <c r="S148" i="4" a="1"/>
  <c r="S148" i="4" s="1"/>
  <c r="T148" i="4" s="1"/>
  <c r="AO147" i="4"/>
  <c r="AN147" i="4"/>
  <c r="AM147" i="4"/>
  <c r="AL147" i="4"/>
  <c r="W147" i="4"/>
  <c r="U147" i="4"/>
  <c r="S147" i="4" a="1"/>
  <c r="S147" i="4"/>
  <c r="T147" i="4" s="1"/>
  <c r="R147" i="4"/>
  <c r="I147" i="4"/>
  <c r="K147" i="4" s="1"/>
  <c r="H147" i="4"/>
  <c r="W146" i="4"/>
  <c r="U146" i="4"/>
  <c r="S146" i="4" a="1"/>
  <c r="S146" i="4"/>
  <c r="K146" i="4"/>
  <c r="I146" i="4"/>
  <c r="H146" i="4"/>
  <c r="AO145" i="4"/>
  <c r="AN145" i="4"/>
  <c r="AM145" i="4"/>
  <c r="AL145" i="4"/>
  <c r="U145" i="4"/>
  <c r="W145" i="4" s="1"/>
  <c r="S145" i="4" a="1"/>
  <c r="S145" i="4"/>
  <c r="T145" i="4" s="1"/>
  <c r="R145" i="4"/>
  <c r="I145" i="4"/>
  <c r="K145" i="4" s="1"/>
  <c r="H145" i="4"/>
  <c r="AO144" i="4"/>
  <c r="AN144" i="4"/>
  <c r="AM144" i="4"/>
  <c r="AL144" i="4"/>
  <c r="W144" i="4"/>
  <c r="U144" i="4"/>
  <c r="T144" i="4"/>
  <c r="S144" i="4" a="1"/>
  <c r="S144" i="4" s="1"/>
  <c r="V144" i="4" s="1"/>
  <c r="X144" i="4" s="1"/>
  <c r="R144" i="4"/>
  <c r="K144" i="4"/>
  <c r="I144" i="4"/>
  <c r="H144" i="4"/>
  <c r="AO143" i="4"/>
  <c r="AN143" i="4"/>
  <c r="AM143" i="4"/>
  <c r="AL143" i="4"/>
  <c r="U143" i="4"/>
  <c r="T143" i="4"/>
  <c r="S143" i="4" a="1"/>
  <c r="S143" i="4"/>
  <c r="R143" i="4"/>
  <c r="K143" i="4"/>
  <c r="AO142" i="4"/>
  <c r="AN142" i="4"/>
  <c r="AM142" i="4"/>
  <c r="AL142" i="4"/>
  <c r="V142" i="4"/>
  <c r="X142" i="4" s="1"/>
  <c r="U142" i="4"/>
  <c r="S142" i="4" a="1"/>
  <c r="S142" i="4" s="1"/>
  <c r="T142" i="4" s="1"/>
  <c r="R142" i="4"/>
  <c r="K142" i="4"/>
  <c r="AO141" i="4"/>
  <c r="AN141" i="4"/>
  <c r="AM141" i="4"/>
  <c r="AL141" i="4"/>
  <c r="U141" i="4"/>
  <c r="S141" i="4" a="1"/>
  <c r="S141" i="4"/>
  <c r="R141" i="4"/>
  <c r="K141" i="4"/>
  <c r="AO140" i="4"/>
  <c r="AN140" i="4"/>
  <c r="AM140" i="4"/>
  <c r="AL140" i="4"/>
  <c r="U140" i="4"/>
  <c r="W140" i="4" s="1"/>
  <c r="S140" i="4" a="1"/>
  <c r="S140" i="4" s="1"/>
  <c r="R140" i="4"/>
  <c r="K140" i="4"/>
  <c r="H140" i="4"/>
  <c r="AO139" i="4"/>
  <c r="AN139" i="4"/>
  <c r="AM139" i="4"/>
  <c r="AL139" i="4"/>
  <c r="W139" i="4"/>
  <c r="U139" i="4"/>
  <c r="S139" i="4" a="1"/>
  <c r="S139" i="4" s="1"/>
  <c r="R139" i="4"/>
  <c r="K139" i="4"/>
  <c r="H139" i="4"/>
  <c r="AO138" i="4"/>
  <c r="AN138" i="4"/>
  <c r="AM138" i="4"/>
  <c r="AL138" i="4"/>
  <c r="W138" i="4"/>
  <c r="U138" i="4"/>
  <c r="S138" i="4" a="1"/>
  <c r="S138" i="4"/>
  <c r="T138" i="4" s="1"/>
  <c r="R138" i="4"/>
  <c r="K138" i="4"/>
  <c r="H138" i="4"/>
  <c r="AO137" i="4"/>
  <c r="AN137" i="4"/>
  <c r="AM137" i="4"/>
  <c r="AL137" i="4"/>
  <c r="U137" i="4"/>
  <c r="W137" i="4" s="1"/>
  <c r="S137" i="4" a="1"/>
  <c r="S137" i="4" s="1"/>
  <c r="V137" i="4" s="1"/>
  <c r="X137" i="4" s="1"/>
  <c r="R137" i="4"/>
  <c r="K137" i="4"/>
  <c r="H137" i="4"/>
  <c r="AO136" i="4"/>
  <c r="AN136" i="4"/>
  <c r="AM136" i="4"/>
  <c r="AL136" i="4"/>
  <c r="U136" i="4"/>
  <c r="V136" i="4" s="1"/>
  <c r="X136" i="4" s="1"/>
  <c r="T136" i="4"/>
  <c r="S136" i="4" a="1"/>
  <c r="S136" i="4"/>
  <c r="R136" i="4"/>
  <c r="K136" i="4"/>
  <c r="H136" i="4"/>
  <c r="AO135" i="4"/>
  <c r="AN135" i="4"/>
  <c r="AM135" i="4"/>
  <c r="AL135" i="4"/>
  <c r="AG135" i="4"/>
  <c r="U135" i="4"/>
  <c r="W135" i="4" s="1"/>
  <c r="S135" i="4" a="1"/>
  <c r="S135" i="4" s="1"/>
  <c r="R135" i="4"/>
  <c r="K135" i="4"/>
  <c r="H135" i="4"/>
  <c r="AN134" i="4"/>
  <c r="AM134" i="4"/>
  <c r="AL134" i="4"/>
  <c r="AH134" i="4"/>
  <c r="AO134" i="4" s="1"/>
  <c r="W134" i="4"/>
  <c r="U134" i="4"/>
  <c r="S134" i="4" a="1"/>
  <c r="S134" i="4"/>
  <c r="T134" i="4" s="1"/>
  <c r="R134" i="4"/>
  <c r="K134" i="4"/>
  <c r="H134" i="4"/>
  <c r="AO133" i="4"/>
  <c r="AN133" i="4"/>
  <c r="AM133" i="4"/>
  <c r="AL133" i="4"/>
  <c r="V133" i="4"/>
  <c r="X133" i="4" s="1"/>
  <c r="U133" i="4"/>
  <c r="W133" i="4" s="1"/>
  <c r="S133" i="4" a="1"/>
  <c r="S133" i="4"/>
  <c r="T133" i="4" s="1"/>
  <c r="R133" i="4"/>
  <c r="K133" i="4"/>
  <c r="H133" i="4"/>
  <c r="AO132" i="4"/>
  <c r="AN132" i="4"/>
  <c r="AM132" i="4"/>
  <c r="AL132" i="4"/>
  <c r="U132" i="4"/>
  <c r="W132" i="4" s="1"/>
  <c r="S132" i="4" a="1"/>
  <c r="S132" i="4"/>
  <c r="V132" i="4" s="1"/>
  <c r="X132" i="4" s="1"/>
  <c r="R132" i="4"/>
  <c r="K132" i="4"/>
  <c r="H132" i="4"/>
  <c r="AO131" i="4"/>
  <c r="AN131" i="4"/>
  <c r="AM131" i="4"/>
  <c r="AL131" i="4"/>
  <c r="W131" i="4"/>
  <c r="U131" i="4"/>
  <c r="S131" i="4" a="1"/>
  <c r="S131" i="4" s="1"/>
  <c r="V131" i="4" s="1"/>
  <c r="X131" i="4" s="1"/>
  <c r="R131" i="4"/>
  <c r="K131" i="4"/>
  <c r="H131" i="4"/>
  <c r="AO130" i="4"/>
  <c r="AN130" i="4"/>
  <c r="AM130" i="4"/>
  <c r="AL130" i="4"/>
  <c r="W130" i="4"/>
  <c r="U130" i="4"/>
  <c r="S130" i="4" a="1"/>
  <c r="S130" i="4" s="1"/>
  <c r="R130" i="4"/>
  <c r="K130" i="4"/>
  <c r="H130" i="4"/>
  <c r="AN129" i="4"/>
  <c r="AM129" i="4"/>
  <c r="AL129" i="4"/>
  <c r="AH129" i="4"/>
  <c r="AO129" i="4" s="1"/>
  <c r="W129" i="4"/>
  <c r="U129" i="4"/>
  <c r="S129" i="4" a="1"/>
  <c r="S129" i="4"/>
  <c r="T129" i="4" s="1"/>
  <c r="R129" i="4"/>
  <c r="K129" i="4"/>
  <c r="H129" i="4"/>
  <c r="AO128" i="4"/>
  <c r="AN128" i="4"/>
  <c r="AM128" i="4"/>
  <c r="AL128" i="4"/>
  <c r="U128" i="4"/>
  <c r="V128" i="4" s="1"/>
  <c r="X128" i="4" s="1"/>
  <c r="T128" i="4"/>
  <c r="S128" i="4" a="1"/>
  <c r="S128" i="4"/>
  <c r="R128" i="4"/>
  <c r="K128" i="4"/>
  <c r="H128" i="4"/>
  <c r="AO127" i="4"/>
  <c r="AN127" i="4"/>
  <c r="AM127" i="4"/>
  <c r="AL127" i="4"/>
  <c r="U127" i="4"/>
  <c r="W127" i="4" s="1"/>
  <c r="S127" i="4" a="1"/>
  <c r="S127" i="4" s="1"/>
  <c r="R127" i="4"/>
  <c r="K127" i="4"/>
  <c r="H127" i="4"/>
  <c r="AO126" i="4"/>
  <c r="AN126" i="4"/>
  <c r="AM126" i="4"/>
  <c r="AL126" i="4"/>
  <c r="X126" i="4"/>
  <c r="U126" i="4"/>
  <c r="W126" i="4" s="1"/>
  <c r="T126" i="4"/>
  <c r="S126" i="4" a="1"/>
  <c r="S126" i="4" s="1"/>
  <c r="V126" i="4" s="1"/>
  <c r="R126" i="4"/>
  <c r="K126" i="4"/>
  <c r="H126" i="4"/>
  <c r="AO125" i="4"/>
  <c r="AN125" i="4"/>
  <c r="AM125" i="4"/>
  <c r="AL125" i="4"/>
  <c r="W125" i="4"/>
  <c r="U125" i="4"/>
  <c r="V125" i="4" s="1"/>
  <c r="X125" i="4" s="1"/>
  <c r="T125" i="4"/>
  <c r="S125" i="4" a="1"/>
  <c r="S125" i="4"/>
  <c r="R125" i="4"/>
  <c r="K125" i="4"/>
  <c r="H125" i="4"/>
  <c r="AO124" i="4"/>
  <c r="AN124" i="4"/>
  <c r="AM124" i="4"/>
  <c r="AL124" i="4"/>
  <c r="AH124" i="4"/>
  <c r="W124" i="4"/>
  <c r="U124" i="4"/>
  <c r="S124" i="4" a="1"/>
  <c r="S124" i="4" s="1"/>
  <c r="R124" i="4"/>
  <c r="K124" i="4"/>
  <c r="H124" i="4"/>
  <c r="AO123" i="4"/>
  <c r="AN123" i="4"/>
  <c r="AM123" i="4"/>
  <c r="AL123" i="4"/>
  <c r="W123" i="4"/>
  <c r="U123" i="4"/>
  <c r="S123" i="4" a="1"/>
  <c r="S123" i="4" s="1"/>
  <c r="T123" i="4" s="1"/>
  <c r="R123" i="4"/>
  <c r="K123" i="4"/>
  <c r="H123" i="4"/>
  <c r="AO122" i="4"/>
  <c r="AN122" i="4"/>
  <c r="AM122" i="4"/>
  <c r="AL122" i="4"/>
  <c r="X122" i="4"/>
  <c r="W122" i="4"/>
  <c r="U122" i="4"/>
  <c r="T122" i="4"/>
  <c r="S122" i="4" a="1"/>
  <c r="S122" i="4"/>
  <c r="V122" i="4" s="1"/>
  <c r="R122" i="4"/>
  <c r="K122" i="4"/>
  <c r="H122" i="4"/>
  <c r="AO121" i="4"/>
  <c r="AN121" i="4"/>
  <c r="AM121" i="4"/>
  <c r="AL121" i="4"/>
  <c r="U121" i="4"/>
  <c r="W121" i="4" s="1"/>
  <c r="T121" i="4"/>
  <c r="S121" i="4" a="1"/>
  <c r="S121" i="4" s="1"/>
  <c r="V121" i="4" s="1"/>
  <c r="X121" i="4" s="1"/>
  <c r="R121" i="4"/>
  <c r="K121" i="4"/>
  <c r="H121" i="4"/>
  <c r="AN120" i="4"/>
  <c r="AM120" i="4"/>
  <c r="AL120" i="4"/>
  <c r="AH120" i="4"/>
  <c r="AO120" i="4" s="1"/>
  <c r="V120" i="4"/>
  <c r="X120" i="4" s="1"/>
  <c r="U120" i="4"/>
  <c r="W120" i="4" s="1"/>
  <c r="S120" i="4" a="1"/>
  <c r="S120" i="4" s="1"/>
  <c r="T120" i="4" s="1"/>
  <c r="R120" i="4"/>
  <c r="K120" i="4"/>
  <c r="H120" i="4"/>
  <c r="AO119" i="4"/>
  <c r="AN119" i="4"/>
  <c r="AM119" i="4"/>
  <c r="AL119" i="4"/>
  <c r="AH119" i="4"/>
  <c r="U119" i="4"/>
  <c r="W119" i="4" s="1"/>
  <c r="S119" i="4" a="1"/>
  <c r="S119" i="4" s="1"/>
  <c r="R119" i="4"/>
  <c r="K119" i="4"/>
  <c r="H119" i="4"/>
  <c r="AO118" i="4"/>
  <c r="AN118" i="4"/>
  <c r="AM118" i="4"/>
  <c r="AL118" i="4"/>
  <c r="AG118" i="4"/>
  <c r="W118" i="4"/>
  <c r="V118" i="4"/>
  <c r="X118" i="4" s="1"/>
  <c r="U118" i="4"/>
  <c r="T118" i="4"/>
  <c r="S118" i="4" a="1"/>
  <c r="S118" i="4" s="1"/>
  <c r="R118" i="4"/>
  <c r="K118" i="4"/>
  <c r="H118" i="4"/>
  <c r="AO117" i="4"/>
  <c r="AN117" i="4"/>
  <c r="AM117" i="4"/>
  <c r="AL117" i="4"/>
  <c r="AH117" i="4"/>
  <c r="U117" i="4"/>
  <c r="W117" i="4" s="1"/>
  <c r="S117" i="4" a="1"/>
  <c r="S117" i="4" s="1"/>
  <c r="R117" i="4"/>
  <c r="K117" i="4"/>
  <c r="H117" i="4"/>
  <c r="AO116" i="4"/>
  <c r="AN116" i="4"/>
  <c r="AM116" i="4"/>
  <c r="AL116" i="4"/>
  <c r="AG116" i="4"/>
  <c r="V116" i="4"/>
  <c r="X116" i="4" s="1"/>
  <c r="U116" i="4"/>
  <c r="W116" i="4" s="1"/>
  <c r="T116" i="4"/>
  <c r="S116" i="4" a="1"/>
  <c r="S116" i="4" s="1"/>
  <c r="R116" i="4"/>
  <c r="K116" i="4"/>
  <c r="H116" i="4"/>
  <c r="AO115" i="4"/>
  <c r="AN115" i="4"/>
  <c r="AM115" i="4"/>
  <c r="AL115" i="4"/>
  <c r="X115" i="4"/>
  <c r="W115" i="4"/>
  <c r="U115" i="4"/>
  <c r="T115" i="4"/>
  <c r="S115" i="4" a="1"/>
  <c r="S115" i="4" s="1"/>
  <c r="V115" i="4" s="1"/>
  <c r="R115" i="4"/>
  <c r="K115" i="4"/>
  <c r="H115" i="4"/>
  <c r="AO114" i="4"/>
  <c r="AN114" i="4"/>
  <c r="AM114" i="4"/>
  <c r="AL114" i="4"/>
  <c r="X114" i="4"/>
  <c r="W114" i="4"/>
  <c r="U114" i="4"/>
  <c r="S114" i="4" a="1"/>
  <c r="S114" i="4"/>
  <c r="V114" i="4" s="1"/>
  <c r="R114" i="4"/>
  <c r="K114" i="4"/>
  <c r="H114" i="4"/>
  <c r="AO113" i="4"/>
  <c r="AN113" i="4"/>
  <c r="AM113" i="4"/>
  <c r="AL113" i="4"/>
  <c r="AH113" i="4"/>
  <c r="W113" i="4"/>
  <c r="U113" i="4"/>
  <c r="S113" i="4" a="1"/>
  <c r="S113" i="4" s="1"/>
  <c r="R113" i="4"/>
  <c r="K113" i="4"/>
  <c r="H113" i="4"/>
  <c r="AO112" i="4"/>
  <c r="AN112" i="4"/>
  <c r="AM112" i="4"/>
  <c r="AL112" i="4"/>
  <c r="W112" i="4"/>
  <c r="U112" i="4"/>
  <c r="S112" i="4" a="1"/>
  <c r="S112" i="4"/>
  <c r="T112" i="4" s="1"/>
  <c r="R112" i="4"/>
  <c r="K112" i="4"/>
  <c r="H112" i="4"/>
  <c r="AO111" i="4"/>
  <c r="AN111" i="4"/>
  <c r="AM111" i="4"/>
  <c r="AL111" i="4"/>
  <c r="AH111" i="4"/>
  <c r="X111" i="4"/>
  <c r="W111" i="4"/>
  <c r="V111" i="4"/>
  <c r="U111" i="4"/>
  <c r="S111" i="4" a="1"/>
  <c r="S111" i="4" s="1"/>
  <c r="T111" i="4" s="1"/>
  <c r="R111" i="4"/>
  <c r="K111" i="4"/>
  <c r="H111" i="4"/>
  <c r="AO110" i="4"/>
  <c r="AN110" i="4"/>
  <c r="AM110" i="4"/>
  <c r="AL110" i="4"/>
  <c r="AH110" i="4"/>
  <c r="U110" i="4"/>
  <c r="W110" i="4" s="1"/>
  <c r="S110" i="4" a="1"/>
  <c r="S110" i="4"/>
  <c r="T110" i="4" s="1"/>
  <c r="R110" i="4"/>
  <c r="K110" i="4"/>
  <c r="H110" i="4"/>
  <c r="AO109" i="4"/>
  <c r="AN109" i="4"/>
  <c r="AM109" i="4"/>
  <c r="AL109" i="4"/>
  <c r="U109" i="4"/>
  <c r="W109" i="4" s="1"/>
  <c r="T109" i="4"/>
  <c r="S109" i="4" a="1"/>
  <c r="S109" i="4"/>
  <c r="V109" i="4" s="1"/>
  <c r="X109" i="4" s="1"/>
  <c r="R109" i="4"/>
  <c r="K109" i="4"/>
  <c r="H109" i="4"/>
  <c r="AO108" i="4"/>
  <c r="AN108" i="4"/>
  <c r="AM108" i="4"/>
  <c r="AL108" i="4"/>
  <c r="U108" i="4"/>
  <c r="W108" i="4" s="1"/>
  <c r="S108" i="4" a="1"/>
  <c r="S108" i="4"/>
  <c r="T108" i="4" s="1"/>
  <c r="R108" i="4"/>
  <c r="K108" i="4"/>
  <c r="H108" i="4"/>
  <c r="AO107" i="4"/>
  <c r="AN107" i="4"/>
  <c r="AM107" i="4"/>
  <c r="AL107" i="4"/>
  <c r="W107" i="4"/>
  <c r="U107" i="4"/>
  <c r="S107" i="4" a="1"/>
  <c r="S107" i="4" s="1"/>
  <c r="R107" i="4"/>
  <c r="AO106" i="4"/>
  <c r="AN106" i="4"/>
  <c r="AM106" i="4"/>
  <c r="AL106" i="4"/>
  <c r="U106" i="4"/>
  <c r="W106" i="4" s="1"/>
  <c r="T106" i="4"/>
  <c r="S106" i="4" a="1"/>
  <c r="S106" i="4"/>
  <c r="R106" i="4"/>
  <c r="AO105" i="4"/>
  <c r="AN105" i="4"/>
  <c r="AM105" i="4"/>
  <c r="AL105" i="4"/>
  <c r="U105" i="4"/>
  <c r="S105" i="4" a="1"/>
  <c r="S105" i="4" s="1"/>
  <c r="R105" i="4"/>
  <c r="AO104" i="4"/>
  <c r="AN104" i="4"/>
  <c r="AM104" i="4"/>
  <c r="AL104" i="4"/>
  <c r="W104" i="4"/>
  <c r="U104" i="4"/>
  <c r="S104" i="4" a="1"/>
  <c r="S104" i="4" s="1"/>
  <c r="R104" i="4"/>
  <c r="AO103" i="4"/>
  <c r="AN103" i="4"/>
  <c r="AM103" i="4"/>
  <c r="AL103" i="4"/>
  <c r="AG103" i="4"/>
  <c r="W103" i="4"/>
  <c r="U103" i="4"/>
  <c r="S103" i="4" a="1"/>
  <c r="S103" i="4" s="1"/>
  <c r="R103" i="4"/>
  <c r="AO102" i="4"/>
  <c r="AN102" i="4"/>
  <c r="AM102" i="4"/>
  <c r="AL102" i="4"/>
  <c r="X102" i="4"/>
  <c r="W102" i="4"/>
  <c r="U102" i="4"/>
  <c r="V102" i="4" s="1"/>
  <c r="T102" i="4"/>
  <c r="S102" i="4" a="1"/>
  <c r="S102" i="4"/>
  <c r="R102" i="4"/>
  <c r="K102" i="4"/>
  <c r="H102" i="4"/>
  <c r="AO101" i="4"/>
  <c r="AN101" i="4"/>
  <c r="AM101" i="4"/>
  <c r="AL101" i="4"/>
  <c r="W101" i="4"/>
  <c r="U101" i="4"/>
  <c r="S101" i="4" a="1"/>
  <c r="S101" i="4"/>
  <c r="V101" i="4" s="1"/>
  <c r="X101" i="4" s="1"/>
  <c r="R101" i="4"/>
  <c r="K101" i="4"/>
  <c r="H101" i="4"/>
  <c r="AO100" i="4"/>
  <c r="AN100" i="4"/>
  <c r="AM100" i="4"/>
  <c r="AL100" i="4"/>
  <c r="W100" i="4"/>
  <c r="U100" i="4"/>
  <c r="S100" i="4" a="1"/>
  <c r="S100" i="4"/>
  <c r="T100" i="4" s="1"/>
  <c r="R100" i="4"/>
  <c r="K100" i="4"/>
  <c r="H100" i="4"/>
  <c r="AO99" i="4"/>
  <c r="AN99" i="4"/>
  <c r="AM99" i="4"/>
  <c r="AL99" i="4"/>
  <c r="W99" i="4"/>
  <c r="V99" i="4"/>
  <c r="X99" i="4" s="1"/>
  <c r="U99" i="4"/>
  <c r="S99" i="4" a="1"/>
  <c r="S99" i="4"/>
  <c r="T99" i="4" s="1"/>
  <c r="R99" i="4"/>
  <c r="K99" i="4"/>
  <c r="H99" i="4"/>
  <c r="AO98" i="4"/>
  <c r="AN98" i="4"/>
  <c r="AM98" i="4"/>
  <c r="AL98" i="4"/>
  <c r="V98" i="4"/>
  <c r="X98" i="4" s="1"/>
  <c r="U98" i="4"/>
  <c r="W98" i="4" s="1"/>
  <c r="S98" i="4" a="1"/>
  <c r="S98" i="4"/>
  <c r="T98" i="4" s="1"/>
  <c r="R98" i="4"/>
  <c r="K98" i="4"/>
  <c r="H98" i="4"/>
  <c r="AO97" i="4"/>
  <c r="AN97" i="4"/>
  <c r="AM97" i="4"/>
  <c r="AL97" i="4"/>
  <c r="W97" i="4"/>
  <c r="U97" i="4"/>
  <c r="S97" i="4" a="1"/>
  <c r="S97" i="4" s="1"/>
  <c r="V97" i="4" s="1"/>
  <c r="X97" i="4" s="1"/>
  <c r="R97" i="4"/>
  <c r="K97" i="4"/>
  <c r="H97" i="4"/>
  <c r="AO96" i="4"/>
  <c r="AN96" i="4"/>
  <c r="AM96" i="4"/>
  <c r="AL96" i="4"/>
  <c r="W96" i="4"/>
  <c r="U96" i="4"/>
  <c r="S96" i="4" a="1"/>
  <c r="S96" i="4"/>
  <c r="V96" i="4" s="1"/>
  <c r="X96" i="4" s="1"/>
  <c r="R96" i="4"/>
  <c r="K96" i="4"/>
  <c r="H96" i="4"/>
  <c r="AN95" i="4"/>
  <c r="AM95" i="4"/>
  <c r="AL95" i="4"/>
  <c r="AH95" i="4"/>
  <c r="AO95" i="4" s="1"/>
  <c r="W95" i="4"/>
  <c r="U95" i="4"/>
  <c r="S95" i="4" a="1"/>
  <c r="S95" i="4"/>
  <c r="T95" i="4" s="1"/>
  <c r="R95" i="4"/>
  <c r="K95" i="4"/>
  <c r="H95" i="4"/>
  <c r="AO94" i="4"/>
  <c r="AN94" i="4"/>
  <c r="AM94" i="4"/>
  <c r="AL94" i="4"/>
  <c r="AG94" i="4"/>
  <c r="W94" i="4"/>
  <c r="U94" i="4"/>
  <c r="S94" i="4" a="1"/>
  <c r="S94" i="4" s="1"/>
  <c r="R94" i="4"/>
  <c r="K94" i="4"/>
  <c r="H94" i="4"/>
  <c r="AN93" i="4"/>
  <c r="AM93" i="4"/>
  <c r="AL93" i="4"/>
  <c r="AH93" i="4"/>
  <c r="AO93" i="4" s="1"/>
  <c r="U93" i="4"/>
  <c r="W93" i="4" s="1"/>
  <c r="S93" i="4" a="1"/>
  <c r="S93" i="4" s="1"/>
  <c r="R93" i="4"/>
  <c r="K93" i="4"/>
  <c r="H93" i="4"/>
  <c r="AO92" i="4"/>
  <c r="AN92" i="4"/>
  <c r="AM92" i="4"/>
  <c r="AL92" i="4"/>
  <c r="AG92" i="4"/>
  <c r="W92" i="4"/>
  <c r="U92" i="4"/>
  <c r="S92" i="4" a="1"/>
  <c r="S92" i="4"/>
  <c r="V92" i="4" s="1"/>
  <c r="X92" i="4" s="1"/>
  <c r="R92" i="4"/>
  <c r="K92" i="4"/>
  <c r="H92" i="4"/>
  <c r="AO91" i="4"/>
  <c r="AN91" i="4"/>
  <c r="AM91" i="4"/>
  <c r="AL91" i="4"/>
  <c r="AH91" i="4"/>
  <c r="W91" i="4"/>
  <c r="U91" i="4"/>
  <c r="S91" i="4" a="1"/>
  <c r="S91" i="4" s="1"/>
  <c r="R91" i="4"/>
  <c r="K91" i="4"/>
  <c r="H91" i="4"/>
  <c r="AO90" i="4"/>
  <c r="AN90" i="4"/>
  <c r="AM90" i="4"/>
  <c r="AL90" i="4"/>
  <c r="AG90" i="4"/>
  <c r="W90" i="4"/>
  <c r="U90" i="4"/>
  <c r="S90" i="4" a="1"/>
  <c r="S90" i="4"/>
  <c r="T90" i="4" s="1"/>
  <c r="R90" i="4"/>
  <c r="AO89" i="4"/>
  <c r="AN89" i="4"/>
  <c r="AM89" i="4"/>
  <c r="AL89" i="4"/>
  <c r="W89" i="4"/>
  <c r="U89" i="4"/>
  <c r="S89" i="4" a="1"/>
  <c r="S89" i="4"/>
  <c r="R89" i="4"/>
  <c r="K89" i="4"/>
  <c r="H89" i="4"/>
  <c r="AO88" i="4"/>
  <c r="AN88" i="4"/>
  <c r="AM88" i="4"/>
  <c r="AL88" i="4"/>
  <c r="U88" i="4"/>
  <c r="W88" i="4" s="1"/>
  <c r="S88" i="4" a="1"/>
  <c r="S88" i="4"/>
  <c r="V88" i="4" s="1"/>
  <c r="X88" i="4" s="1"/>
  <c r="R88" i="4"/>
  <c r="K88" i="4"/>
  <c r="H88" i="4"/>
  <c r="AO87" i="4"/>
  <c r="AN87" i="4"/>
  <c r="AM87" i="4"/>
  <c r="AL87" i="4"/>
  <c r="W87" i="4"/>
  <c r="U87" i="4"/>
  <c r="S87" i="4" a="1"/>
  <c r="S87" i="4" s="1"/>
  <c r="T87" i="4" s="1"/>
  <c r="R87" i="4"/>
  <c r="K87" i="4"/>
  <c r="H87" i="4"/>
  <c r="AO86" i="4"/>
  <c r="AN86" i="4"/>
  <c r="AM86" i="4"/>
  <c r="AL86" i="4"/>
  <c r="U86" i="4"/>
  <c r="S86" i="4" a="1"/>
  <c r="S86" i="4"/>
  <c r="T86" i="4" s="1"/>
  <c r="R86" i="4"/>
  <c r="K86" i="4"/>
  <c r="AO85" i="4"/>
  <c r="AN85" i="4"/>
  <c r="AM85" i="4"/>
  <c r="AL85" i="4"/>
  <c r="U85" i="4"/>
  <c r="S85" i="4" a="1"/>
  <c r="S85" i="4" s="1"/>
  <c r="R85" i="4"/>
  <c r="K85" i="4"/>
  <c r="H85" i="4"/>
  <c r="AO84" i="4"/>
  <c r="AN84" i="4"/>
  <c r="AM84" i="4"/>
  <c r="AL84" i="4"/>
  <c r="V84" i="4"/>
  <c r="X84" i="4" s="1"/>
  <c r="U84" i="4"/>
  <c r="T84" i="4"/>
  <c r="S84" i="4" a="1"/>
  <c r="S84" i="4" s="1"/>
  <c r="R84" i="4"/>
  <c r="K84" i="4"/>
  <c r="H84" i="4"/>
  <c r="AO83" i="4"/>
  <c r="AN83" i="4"/>
  <c r="AM83" i="4"/>
  <c r="AL83" i="4"/>
  <c r="W83" i="4"/>
  <c r="U83" i="4"/>
  <c r="S83" i="4" a="1"/>
  <c r="S83" i="4"/>
  <c r="V83" i="4" s="1"/>
  <c r="X83" i="4" s="1"/>
  <c r="R83" i="4"/>
  <c r="K83" i="4"/>
  <c r="H83" i="4"/>
  <c r="AO82" i="4"/>
  <c r="AN82" i="4"/>
  <c r="AM82" i="4"/>
  <c r="AL82" i="4"/>
  <c r="AH82" i="4"/>
  <c r="W82" i="4"/>
  <c r="U82" i="4"/>
  <c r="S82" i="4" a="1"/>
  <c r="S82" i="4"/>
  <c r="V82" i="4" s="1"/>
  <c r="X82" i="4" s="1"/>
  <c r="R82" i="4"/>
  <c r="K82" i="4"/>
  <c r="H82" i="4"/>
  <c r="AO81" i="4"/>
  <c r="AN81" i="4"/>
  <c r="AM81" i="4"/>
  <c r="AL81" i="4"/>
  <c r="W81" i="4"/>
  <c r="V81" i="4"/>
  <c r="X81" i="4" s="1"/>
  <c r="U81" i="4"/>
  <c r="S81" i="4" a="1"/>
  <c r="S81" i="4"/>
  <c r="T81" i="4" s="1"/>
  <c r="R81" i="4"/>
  <c r="K81" i="4"/>
  <c r="H81" i="4"/>
  <c r="AO80" i="4"/>
  <c r="AN80" i="4"/>
  <c r="AM80" i="4"/>
  <c r="AL80" i="4"/>
  <c r="AH80" i="4"/>
  <c r="W80" i="4"/>
  <c r="U80" i="4"/>
  <c r="S80" i="4" a="1"/>
  <c r="S80" i="4" s="1"/>
  <c r="R80" i="4"/>
  <c r="K80" i="4"/>
  <c r="H80" i="4"/>
  <c r="AO79" i="4"/>
  <c r="AN79" i="4"/>
  <c r="AM79" i="4"/>
  <c r="AL79" i="4"/>
  <c r="W79" i="4"/>
  <c r="U79" i="4"/>
  <c r="S79" i="4" a="1"/>
  <c r="S79" i="4"/>
  <c r="T79" i="4" s="1"/>
  <c r="R79" i="4"/>
  <c r="K79" i="4"/>
  <c r="H79" i="4"/>
  <c r="AO78" i="4"/>
  <c r="AN78" i="4"/>
  <c r="AM78" i="4"/>
  <c r="AL78" i="4"/>
  <c r="AH78" i="4"/>
  <c r="X78" i="4"/>
  <c r="W78" i="4"/>
  <c r="V78" i="4"/>
  <c r="U78" i="4"/>
  <c r="T78" i="4"/>
  <c r="S78" i="4" a="1"/>
  <c r="S78" i="4"/>
  <c r="R78" i="4"/>
  <c r="K78" i="4"/>
  <c r="H78" i="4"/>
  <c r="AO77" i="4"/>
  <c r="AN77" i="4"/>
  <c r="AM77" i="4"/>
  <c r="AL77" i="4"/>
  <c r="U77" i="4"/>
  <c r="W77" i="4" s="1"/>
  <c r="S77" i="4" a="1"/>
  <c r="S77" i="4"/>
  <c r="V77" i="4" s="1"/>
  <c r="X77" i="4" s="1"/>
  <c r="R77" i="4"/>
  <c r="K77" i="4"/>
  <c r="H77" i="4"/>
  <c r="AO76" i="4"/>
  <c r="AN76" i="4"/>
  <c r="AM76" i="4"/>
  <c r="AL76" i="4"/>
  <c r="U76" i="4"/>
  <c r="W76" i="4" s="1"/>
  <c r="S76" i="4" a="1"/>
  <c r="S76" i="4"/>
  <c r="V76" i="4" s="1"/>
  <c r="X76" i="4" s="1"/>
  <c r="R76" i="4"/>
  <c r="K76" i="4"/>
  <c r="H76" i="4"/>
  <c r="AO75" i="4"/>
  <c r="AN75" i="4"/>
  <c r="AM75" i="4"/>
  <c r="AL75" i="4"/>
  <c r="W75" i="4"/>
  <c r="V75" i="4"/>
  <c r="X75" i="4" s="1"/>
  <c r="U75" i="4"/>
  <c r="S75" i="4" a="1"/>
  <c r="S75" i="4"/>
  <c r="T75" i="4" s="1"/>
  <c r="R75" i="4"/>
  <c r="K75" i="4"/>
  <c r="H75" i="4"/>
  <c r="AO74" i="4"/>
  <c r="AN74" i="4"/>
  <c r="AM74" i="4"/>
  <c r="AL74" i="4"/>
  <c r="W74" i="4"/>
  <c r="U74" i="4"/>
  <c r="S74" i="4" a="1"/>
  <c r="S74" i="4"/>
  <c r="V74" i="4" s="1"/>
  <c r="X74" i="4" s="1"/>
  <c r="R74" i="4"/>
  <c r="K74" i="4"/>
  <c r="H74" i="4"/>
  <c r="AO73" i="4"/>
  <c r="AN73" i="4"/>
  <c r="AM73" i="4"/>
  <c r="AL73" i="4"/>
  <c r="U73" i="4"/>
  <c r="S73" i="4" a="1"/>
  <c r="S73" i="4"/>
  <c r="V73" i="4" s="1"/>
  <c r="X73" i="4" s="1"/>
  <c r="R73" i="4"/>
  <c r="K73" i="4"/>
  <c r="H73" i="4"/>
  <c r="AN72" i="4"/>
  <c r="AM72" i="4"/>
  <c r="AL72" i="4"/>
  <c r="AH72" i="4"/>
  <c r="AO72" i="4" s="1"/>
  <c r="W72" i="4"/>
  <c r="V72" i="4"/>
  <c r="X72" i="4" s="1"/>
  <c r="U72" i="4"/>
  <c r="S72" i="4" a="1"/>
  <c r="S72" i="4"/>
  <c r="T72" i="4" s="1"/>
  <c r="R72" i="4"/>
  <c r="K72" i="4"/>
  <c r="H72" i="4"/>
  <c r="AO71" i="4"/>
  <c r="AN71" i="4"/>
  <c r="AM71" i="4"/>
  <c r="AL71" i="4"/>
  <c r="AH71" i="4"/>
  <c r="W71" i="4"/>
  <c r="U71" i="4"/>
  <c r="S71" i="4" a="1"/>
  <c r="S71" i="4"/>
  <c r="V71" i="4" s="1"/>
  <c r="X71" i="4" s="1"/>
  <c r="R71" i="4"/>
  <c r="K71" i="4"/>
  <c r="H71" i="4"/>
  <c r="AO70" i="4"/>
  <c r="AN70" i="4"/>
  <c r="AM70" i="4"/>
  <c r="AL70" i="4"/>
  <c r="U70" i="4"/>
  <c r="T70" i="4"/>
  <c r="S70" i="4" a="1"/>
  <c r="S70" i="4" s="1"/>
  <c r="V70" i="4" s="1"/>
  <c r="X70" i="4" s="1"/>
  <c r="R70" i="4"/>
  <c r="K70" i="4"/>
  <c r="H70" i="4"/>
  <c r="AN69" i="4"/>
  <c r="AM69" i="4"/>
  <c r="AL69" i="4"/>
  <c r="AH69" i="4"/>
  <c r="AO69" i="4" s="1"/>
  <c r="U69" i="4"/>
  <c r="W69" i="4" s="1"/>
  <c r="S69" i="4" a="1"/>
  <c r="S69" i="4" s="1"/>
  <c r="R69" i="4"/>
  <c r="K69" i="4"/>
  <c r="H69" i="4"/>
  <c r="AO68" i="4"/>
  <c r="AN68" i="4"/>
  <c r="AM68" i="4"/>
  <c r="AL68" i="4"/>
  <c r="AG68" i="4"/>
  <c r="W68" i="4"/>
  <c r="U68" i="4"/>
  <c r="S68" i="4" a="1"/>
  <c r="S68" i="4"/>
  <c r="V68" i="4" s="1"/>
  <c r="X68" i="4" s="1"/>
  <c r="R68" i="4"/>
  <c r="K68" i="4"/>
  <c r="H68" i="4"/>
  <c r="AO67" i="4"/>
  <c r="AN67" i="4"/>
  <c r="AM67" i="4"/>
  <c r="AL67" i="4"/>
  <c r="U67" i="4"/>
  <c r="V67" i="4" s="1"/>
  <c r="X67" i="4" s="1"/>
  <c r="S67" i="4" a="1"/>
  <c r="S67" i="4"/>
  <c r="T67" i="4" s="1"/>
  <c r="R67" i="4"/>
  <c r="K67" i="4"/>
  <c r="H67" i="4"/>
  <c r="AO66" i="4"/>
  <c r="AN66" i="4"/>
  <c r="AM66" i="4"/>
  <c r="AL66" i="4"/>
  <c r="AH66" i="4"/>
  <c r="U66" i="4"/>
  <c r="W66" i="4" s="1"/>
  <c r="S66" i="4" a="1"/>
  <c r="S66" i="4" s="1"/>
  <c r="R66" i="4"/>
  <c r="K66" i="4"/>
  <c r="H66" i="4"/>
  <c r="AN65" i="4"/>
  <c r="AM65" i="4"/>
  <c r="AL65" i="4"/>
  <c r="AH65" i="4"/>
  <c r="AO65" i="4" s="1"/>
  <c r="X65" i="4"/>
  <c r="W65" i="4"/>
  <c r="V65" i="4"/>
  <c r="U65" i="4"/>
  <c r="T65" i="4"/>
  <c r="S65" i="4" a="1"/>
  <c r="S65" i="4"/>
  <c r="R65" i="4"/>
  <c r="K65" i="4"/>
  <c r="H65" i="4"/>
  <c r="AO64" i="4"/>
  <c r="AN64" i="4"/>
  <c r="AM64" i="4"/>
  <c r="AL64" i="4"/>
  <c r="U64" i="4"/>
  <c r="W64" i="4" s="1"/>
  <c r="S64" i="4" a="1"/>
  <c r="S64" i="4"/>
  <c r="V64" i="4" s="1"/>
  <c r="X64" i="4" s="1"/>
  <c r="R64" i="4"/>
  <c r="K64" i="4"/>
  <c r="H64" i="4"/>
  <c r="AO63" i="4"/>
  <c r="AN63" i="4"/>
  <c r="AM63" i="4"/>
  <c r="AL63" i="4"/>
  <c r="W63" i="4"/>
  <c r="U63" i="4"/>
  <c r="S63" i="4" a="1"/>
  <c r="S63" i="4" s="1"/>
  <c r="R63" i="4"/>
  <c r="K63" i="4"/>
  <c r="H63" i="4"/>
  <c r="AO62" i="4"/>
  <c r="AN62" i="4"/>
  <c r="AM62" i="4"/>
  <c r="AL62" i="4"/>
  <c r="W62" i="4"/>
  <c r="U62" i="4"/>
  <c r="S62" i="4" a="1"/>
  <c r="S62" i="4"/>
  <c r="T62" i="4" s="1"/>
  <c r="R62" i="4"/>
  <c r="K62" i="4"/>
  <c r="H62" i="4"/>
  <c r="AO61" i="4"/>
  <c r="AN61" i="4"/>
  <c r="AM61" i="4"/>
  <c r="AL61" i="4"/>
  <c r="U61" i="4"/>
  <c r="W61" i="4" s="1"/>
  <c r="S61" i="4" a="1"/>
  <c r="S61" i="4"/>
  <c r="V61" i="4" s="1"/>
  <c r="X61" i="4" s="1"/>
  <c r="R61" i="4"/>
  <c r="K61" i="4"/>
  <c r="H61" i="4"/>
  <c r="AQ60" i="4"/>
  <c r="AO60" i="4"/>
  <c r="AN60" i="4"/>
  <c r="AM60" i="4"/>
  <c r="AL60" i="4"/>
  <c r="U60" i="4"/>
  <c r="W60" i="4" s="1"/>
  <c r="S60" i="4" a="1"/>
  <c r="S60" i="4"/>
  <c r="T60" i="4" s="1"/>
  <c r="R60" i="4"/>
  <c r="K60" i="4"/>
  <c r="H60" i="4"/>
  <c r="AO59" i="4"/>
  <c r="AN59" i="4"/>
  <c r="AM59" i="4"/>
  <c r="AL59" i="4"/>
  <c r="AG59" i="4"/>
  <c r="W59" i="4"/>
  <c r="U59" i="4"/>
  <c r="S59" i="4" a="1"/>
  <c r="S59" i="4"/>
  <c r="T59" i="4" s="1"/>
  <c r="R59" i="4"/>
  <c r="K59" i="4"/>
  <c r="H59" i="4"/>
  <c r="AO58" i="4"/>
  <c r="AN58" i="4"/>
  <c r="AM58" i="4"/>
  <c r="AL58" i="4"/>
  <c r="AG58" i="4"/>
  <c r="U58" i="4"/>
  <c r="W58" i="4" s="1"/>
  <c r="S58" i="4" a="1"/>
  <c r="S58" i="4"/>
  <c r="T58" i="4" s="1"/>
  <c r="R58" i="4"/>
  <c r="K58" i="4"/>
  <c r="H58" i="4"/>
  <c r="AO57" i="4"/>
  <c r="AN57" i="4"/>
  <c r="AM57" i="4"/>
  <c r="AL57" i="4"/>
  <c r="U57" i="4"/>
  <c r="W57" i="4" s="1"/>
  <c r="S57" i="4" a="1"/>
  <c r="S57" i="4" s="1"/>
  <c r="R57" i="4"/>
  <c r="K57" i="4"/>
  <c r="AO56" i="4"/>
  <c r="AN56" i="4"/>
  <c r="AM56" i="4"/>
  <c r="AL56" i="4"/>
  <c r="W56" i="4"/>
  <c r="V56" i="4"/>
  <c r="X56" i="4" s="1"/>
  <c r="U56" i="4"/>
  <c r="S56" i="4" a="1"/>
  <c r="S56" i="4"/>
  <c r="T56" i="4" s="1"/>
  <c r="R56" i="4"/>
  <c r="K56" i="4"/>
  <c r="AO55" i="4"/>
  <c r="AN55" i="4"/>
  <c r="AM55" i="4"/>
  <c r="AL55" i="4"/>
  <c r="U55" i="4"/>
  <c r="W55" i="4" s="1"/>
  <c r="S55" i="4" a="1"/>
  <c r="S55" i="4"/>
  <c r="T55" i="4" s="1"/>
  <c r="R55" i="4"/>
  <c r="K55" i="4"/>
  <c r="AO54" i="4"/>
  <c r="AN54" i="4"/>
  <c r="AM54" i="4"/>
  <c r="AL54" i="4"/>
  <c r="U54" i="4"/>
  <c r="W54" i="4" s="1"/>
  <c r="S54" i="4" a="1"/>
  <c r="S54" i="4"/>
  <c r="V54" i="4" s="1"/>
  <c r="X54" i="4" s="1"/>
  <c r="R54" i="4"/>
  <c r="K54" i="4"/>
  <c r="AO53" i="4"/>
  <c r="AN53" i="4"/>
  <c r="AM53" i="4"/>
  <c r="AL53" i="4"/>
  <c r="U53" i="4"/>
  <c r="W53" i="4" s="1"/>
  <c r="S53" i="4" a="1"/>
  <c r="S53" i="4"/>
  <c r="V53" i="4" s="1"/>
  <c r="X53" i="4" s="1"/>
  <c r="R53" i="4"/>
  <c r="K53" i="4"/>
  <c r="AO52" i="4"/>
  <c r="AN52" i="4"/>
  <c r="AM52" i="4"/>
  <c r="AL52" i="4"/>
  <c r="U52" i="4"/>
  <c r="V52" i="4" s="1"/>
  <c r="X52" i="4" s="1"/>
  <c r="T52" i="4"/>
  <c r="S52" i="4" a="1"/>
  <c r="S52" i="4"/>
  <c r="R52" i="4"/>
  <c r="K52" i="4"/>
  <c r="AO51" i="4"/>
  <c r="AN51" i="4"/>
  <c r="AM51" i="4"/>
  <c r="AL51" i="4"/>
  <c r="X51" i="4"/>
  <c r="W51" i="4"/>
  <c r="U51" i="4"/>
  <c r="S51" i="4" a="1"/>
  <c r="S51" i="4"/>
  <c r="V51" i="4" s="1"/>
  <c r="R51" i="4"/>
  <c r="K51" i="4"/>
  <c r="AO50" i="4"/>
  <c r="AN50" i="4"/>
  <c r="AM50" i="4"/>
  <c r="AL50" i="4"/>
  <c r="U50" i="4"/>
  <c r="W50" i="4" s="1"/>
  <c r="S50" i="4" a="1"/>
  <c r="S50" i="4"/>
  <c r="V50" i="4" s="1"/>
  <c r="X50" i="4" s="1"/>
  <c r="R50" i="4"/>
  <c r="K50" i="4"/>
  <c r="AO49" i="4"/>
  <c r="AN49" i="4"/>
  <c r="AM49" i="4"/>
  <c r="AL49" i="4"/>
  <c r="U49" i="4"/>
  <c r="W49" i="4" s="1"/>
  <c r="S49" i="4" a="1"/>
  <c r="S49" i="4" s="1"/>
  <c r="V49" i="4" s="1"/>
  <c r="X49" i="4" s="1"/>
  <c r="R49" i="4"/>
  <c r="K49" i="4"/>
  <c r="AO48" i="4"/>
  <c r="AN48" i="4"/>
  <c r="AM48" i="4"/>
  <c r="AL48" i="4"/>
  <c r="W48" i="4"/>
  <c r="U48" i="4"/>
  <c r="S48" i="4" a="1"/>
  <c r="S48" i="4" s="1"/>
  <c r="R48" i="4"/>
  <c r="K48" i="4"/>
  <c r="AO47" i="4"/>
  <c r="AN47" i="4"/>
  <c r="AM47" i="4"/>
  <c r="AL47" i="4"/>
  <c r="U47" i="4"/>
  <c r="W47" i="4" s="1"/>
  <c r="S47" i="4" a="1"/>
  <c r="S47" i="4" s="1"/>
  <c r="R47" i="4"/>
  <c r="K47" i="4"/>
  <c r="AO46" i="4"/>
  <c r="AN46" i="4"/>
  <c r="AM46" i="4"/>
  <c r="AL46" i="4"/>
  <c r="W46" i="4"/>
  <c r="U46" i="4"/>
  <c r="S46" i="4" a="1"/>
  <c r="S46" i="4"/>
  <c r="T46" i="4" s="1"/>
  <c r="R46" i="4"/>
  <c r="K46" i="4"/>
  <c r="AO45" i="4"/>
  <c r="AN45" i="4"/>
  <c r="AM45" i="4"/>
  <c r="AL45" i="4"/>
  <c r="U45" i="4"/>
  <c r="W45" i="4" s="1"/>
  <c r="S45" i="4" a="1"/>
  <c r="S45" i="4"/>
  <c r="T45" i="4" s="1"/>
  <c r="R45" i="4"/>
  <c r="K45" i="4"/>
  <c r="AO44" i="4"/>
  <c r="AN44" i="4"/>
  <c r="AM44" i="4"/>
  <c r="AL44" i="4"/>
  <c r="U44" i="4"/>
  <c r="W44" i="4" s="1"/>
  <c r="S44" i="4" a="1"/>
  <c r="S44" i="4" s="1"/>
  <c r="R44" i="4"/>
  <c r="K44" i="4"/>
  <c r="AO43" i="4"/>
  <c r="AN43" i="4"/>
  <c r="AM43" i="4"/>
  <c r="AL43" i="4"/>
  <c r="W43" i="4"/>
  <c r="U43" i="4"/>
  <c r="S43" i="4" a="1"/>
  <c r="S43" i="4" s="1"/>
  <c r="R43" i="4"/>
  <c r="K43" i="4"/>
  <c r="AO42" i="4"/>
  <c r="AN42" i="4"/>
  <c r="AM42" i="4"/>
  <c r="AL42" i="4"/>
  <c r="AG42" i="4"/>
  <c r="W42" i="4"/>
  <c r="U42" i="4"/>
  <c r="S42" i="4" a="1"/>
  <c r="S42" i="4"/>
  <c r="T42" i="4" s="1"/>
  <c r="R42" i="4"/>
  <c r="K42" i="4"/>
  <c r="H42" i="4"/>
  <c r="AO41" i="4"/>
  <c r="AN41" i="4"/>
  <c r="AM41" i="4"/>
  <c r="AL41" i="4"/>
  <c r="U41" i="4"/>
  <c r="W41" i="4" s="1"/>
  <c r="S41" i="4" a="1"/>
  <c r="S41" i="4"/>
  <c r="V41" i="4" s="1"/>
  <c r="X41" i="4" s="1"/>
  <c r="R41" i="4"/>
  <c r="K41" i="4"/>
  <c r="H41" i="4"/>
  <c r="AO40" i="4"/>
  <c r="AN40" i="4"/>
  <c r="AM40" i="4"/>
  <c r="AL40" i="4"/>
  <c r="W40" i="4"/>
  <c r="U40" i="4"/>
  <c r="S40" i="4" a="1"/>
  <c r="S40" i="4" s="1"/>
  <c r="T40" i="4" s="1"/>
  <c r="R40" i="4"/>
  <c r="K40" i="4"/>
  <c r="H40" i="4"/>
  <c r="AO39" i="4"/>
  <c r="AN39" i="4"/>
  <c r="AM39" i="4"/>
  <c r="AL39" i="4"/>
  <c r="U39" i="4"/>
  <c r="W39" i="4" s="1"/>
  <c r="S39" i="4" a="1"/>
  <c r="S39" i="4" s="1"/>
  <c r="R39" i="4"/>
  <c r="K39" i="4"/>
  <c r="H39" i="4"/>
  <c r="AO38" i="4"/>
  <c r="AN38" i="4"/>
  <c r="AM38" i="4"/>
  <c r="AL38" i="4"/>
  <c r="U38" i="4"/>
  <c r="W38" i="4" s="1"/>
  <c r="S38" i="4" a="1"/>
  <c r="S38" i="4"/>
  <c r="T38" i="4" s="1"/>
  <c r="R38" i="4"/>
  <c r="K38" i="4"/>
  <c r="H38" i="4"/>
  <c r="AO37" i="4"/>
  <c r="AN37" i="4"/>
  <c r="AM37" i="4"/>
  <c r="AL37" i="4"/>
  <c r="W37" i="4"/>
  <c r="U37" i="4"/>
  <c r="S37" i="4" a="1"/>
  <c r="S37" i="4"/>
  <c r="T37" i="4" s="1"/>
  <c r="R37" i="4"/>
  <c r="K37" i="4"/>
  <c r="H37" i="4"/>
  <c r="AO36" i="4"/>
  <c r="AN36" i="4"/>
  <c r="AM36" i="4"/>
  <c r="AL36" i="4"/>
  <c r="U36" i="4"/>
  <c r="W36" i="4" s="1"/>
  <c r="S36" i="4" a="1"/>
  <c r="S36" i="4" s="1"/>
  <c r="R36" i="4"/>
  <c r="K36" i="4"/>
  <c r="H36" i="4"/>
  <c r="AO35" i="4"/>
  <c r="AN35" i="4"/>
  <c r="AM35" i="4"/>
  <c r="AL35" i="4"/>
  <c r="U35" i="4"/>
  <c r="W35" i="4" s="1"/>
  <c r="S35" i="4" a="1"/>
  <c r="S35" i="4" s="1"/>
  <c r="V35" i="4" s="1"/>
  <c r="X35" i="4" s="1"/>
  <c r="R35" i="4"/>
  <c r="K35" i="4"/>
  <c r="H35" i="4"/>
  <c r="AO34" i="4"/>
  <c r="AN34" i="4"/>
  <c r="AM34" i="4"/>
  <c r="AL34" i="4"/>
  <c r="U34" i="4"/>
  <c r="W34" i="4" s="1"/>
  <c r="S34" i="4" a="1"/>
  <c r="S34" i="4"/>
  <c r="V34" i="4" s="1"/>
  <c r="X34" i="4" s="1"/>
  <c r="R34" i="4"/>
  <c r="K34" i="4"/>
  <c r="H34" i="4"/>
  <c r="AO33" i="4"/>
  <c r="AN33" i="4"/>
  <c r="AM33" i="4"/>
  <c r="AL33" i="4"/>
  <c r="U33" i="4"/>
  <c r="W33" i="4" s="1"/>
  <c r="S33" i="4" a="1"/>
  <c r="S33" i="4" s="1"/>
  <c r="R33" i="4"/>
  <c r="K33" i="4"/>
  <c r="H33" i="4"/>
  <c r="AO32" i="4"/>
  <c r="AN32" i="4"/>
  <c r="AM32" i="4"/>
  <c r="AL32" i="4"/>
  <c r="AG32" i="4"/>
  <c r="W32" i="4"/>
  <c r="U32" i="4"/>
  <c r="S32" i="4" a="1"/>
  <c r="S32" i="4" s="1"/>
  <c r="R32" i="4"/>
  <c r="K32" i="4"/>
  <c r="H32" i="4"/>
  <c r="AO31" i="4"/>
  <c r="AN31" i="4"/>
  <c r="AM31" i="4"/>
  <c r="AL31" i="4"/>
  <c r="U31" i="4"/>
  <c r="W31" i="4" s="1"/>
  <c r="S31" i="4" a="1"/>
  <c r="S31" i="4" s="1"/>
  <c r="R31" i="4"/>
  <c r="K31" i="4"/>
  <c r="H31" i="4"/>
  <c r="AO30" i="4"/>
  <c r="AN30" i="4"/>
  <c r="AM30" i="4"/>
  <c r="AL30" i="4"/>
  <c r="W30" i="4"/>
  <c r="U30" i="4"/>
  <c r="S30" i="4" a="1"/>
  <c r="S30" i="4"/>
  <c r="V30" i="4" s="1"/>
  <c r="X30" i="4" s="1"/>
  <c r="R30" i="4"/>
  <c r="K30" i="4"/>
  <c r="H30" i="4"/>
  <c r="AO29" i="4"/>
  <c r="AN29" i="4"/>
  <c r="AM29" i="4"/>
  <c r="AL29" i="4"/>
  <c r="U29" i="4"/>
  <c r="W29" i="4" s="1"/>
  <c r="S29" i="4" a="1"/>
  <c r="S29" i="4"/>
  <c r="V29" i="4" s="1"/>
  <c r="X29" i="4" s="1"/>
  <c r="R29" i="4"/>
  <c r="K29" i="4"/>
  <c r="H29" i="4"/>
  <c r="AO28" i="4"/>
  <c r="AN28" i="4"/>
  <c r="AM28" i="4"/>
  <c r="AL28" i="4"/>
  <c r="U28" i="4"/>
  <c r="W28" i="4" s="1"/>
  <c r="S28" i="4" a="1"/>
  <c r="S28" i="4" s="1"/>
  <c r="R28" i="4"/>
  <c r="K28" i="4"/>
  <c r="H28" i="4"/>
  <c r="AO27" i="4"/>
  <c r="AN27" i="4"/>
  <c r="AM27" i="4"/>
  <c r="AL27" i="4"/>
  <c r="AH27" i="4"/>
  <c r="U27" i="4"/>
  <c r="W27" i="4" s="1"/>
  <c r="S27" i="4" a="1"/>
  <c r="S27" i="4"/>
  <c r="V27" i="4" s="1"/>
  <c r="X27" i="4" s="1"/>
  <c r="R27" i="4"/>
  <c r="K27" i="4"/>
  <c r="H27" i="4"/>
  <c r="AN26" i="4"/>
  <c r="AM26" i="4"/>
  <c r="AL26" i="4"/>
  <c r="AH26" i="4"/>
  <c r="AO26" i="4" s="1"/>
  <c r="U26" i="4"/>
  <c r="W26" i="4" s="1"/>
  <c r="S26" i="4" a="1"/>
  <c r="S26" i="4" s="1"/>
  <c r="R26" i="4"/>
  <c r="K26" i="4"/>
  <c r="H26" i="4"/>
  <c r="AN25" i="4"/>
  <c r="AM25" i="4"/>
  <c r="AL25" i="4"/>
  <c r="AH25" i="4"/>
  <c r="AO25" i="4" s="1"/>
  <c r="W25" i="4"/>
  <c r="U25" i="4"/>
  <c r="S25" i="4" a="1"/>
  <c r="S25" i="4"/>
  <c r="V25" i="4" s="1"/>
  <c r="X25" i="4" s="1"/>
  <c r="R25" i="4"/>
  <c r="K25" i="4"/>
  <c r="H25" i="4"/>
  <c r="AO24" i="4"/>
  <c r="AN24" i="4"/>
  <c r="AM24" i="4"/>
  <c r="AL24" i="4"/>
  <c r="U24" i="4"/>
  <c r="W24" i="4" s="1"/>
  <c r="S24" i="4" a="1"/>
  <c r="S24" i="4"/>
  <c r="T24" i="4" s="1"/>
  <c r="R24" i="4"/>
  <c r="K24" i="4"/>
  <c r="H24" i="4"/>
  <c r="AO23" i="4"/>
  <c r="AN23" i="4"/>
  <c r="AM23" i="4"/>
  <c r="AL23" i="4"/>
  <c r="W23" i="4"/>
  <c r="U23" i="4"/>
  <c r="S23" i="4" a="1"/>
  <c r="S23" i="4" s="1"/>
  <c r="R23" i="4"/>
  <c r="K23" i="4"/>
  <c r="H23" i="4"/>
  <c r="AO22" i="4"/>
  <c r="AN22" i="4"/>
  <c r="AM22" i="4"/>
  <c r="AL22" i="4"/>
  <c r="AH22" i="4"/>
  <c r="U22" i="4"/>
  <c r="W22" i="4" s="1"/>
  <c r="S22" i="4" a="1"/>
  <c r="S22" i="4" s="1"/>
  <c r="R22" i="4"/>
  <c r="K22" i="4"/>
  <c r="H22" i="4"/>
  <c r="AO21" i="4"/>
  <c r="AN21" i="4"/>
  <c r="AM21" i="4"/>
  <c r="AL21" i="4"/>
  <c r="U21" i="4"/>
  <c r="V21" i="4" s="1"/>
  <c r="X21" i="4" s="1"/>
  <c r="T21" i="4"/>
  <c r="S21" i="4" a="1"/>
  <c r="S21" i="4"/>
  <c r="R21" i="4"/>
  <c r="K21" i="4"/>
  <c r="H21" i="4"/>
  <c r="AO20" i="4"/>
  <c r="AN20" i="4"/>
  <c r="AM20" i="4"/>
  <c r="AL20" i="4"/>
  <c r="U20" i="4"/>
  <c r="W20" i="4" s="1"/>
  <c r="S20" i="4" a="1"/>
  <c r="S20" i="4"/>
  <c r="T20" i="4" s="1"/>
  <c r="R20" i="4"/>
  <c r="K20" i="4"/>
  <c r="H20" i="4"/>
  <c r="AO19" i="4"/>
  <c r="AN19" i="4"/>
  <c r="AM19" i="4"/>
  <c r="AL19" i="4"/>
  <c r="U19" i="4"/>
  <c r="W19" i="4" s="1"/>
  <c r="S19" i="4" a="1"/>
  <c r="S19" i="4"/>
  <c r="V19" i="4" s="1"/>
  <c r="X19" i="4" s="1"/>
  <c r="R19" i="4"/>
  <c r="K19" i="4"/>
  <c r="H19" i="4"/>
  <c r="AN18" i="4"/>
  <c r="AM18" i="4"/>
  <c r="AL18" i="4"/>
  <c r="AH18" i="4"/>
  <c r="AO18" i="4" s="1"/>
  <c r="U18" i="4"/>
  <c r="W18" i="4" s="1"/>
  <c r="S18" i="4" a="1"/>
  <c r="S18" i="4" s="1"/>
  <c r="R18" i="4"/>
  <c r="K18" i="4"/>
  <c r="H18" i="4"/>
  <c r="AO17" i="4"/>
  <c r="AN17" i="4"/>
  <c r="AM17" i="4"/>
  <c r="AL17" i="4"/>
  <c r="U17" i="4"/>
  <c r="W17" i="4" s="1"/>
  <c r="S17" i="4" a="1"/>
  <c r="S17" i="4"/>
  <c r="T17" i="4" s="1"/>
  <c r="R17" i="4"/>
  <c r="K17" i="4"/>
  <c r="H17" i="4"/>
  <c r="AN16" i="4"/>
  <c r="AM16" i="4"/>
  <c r="AL16" i="4"/>
  <c r="AH16" i="4"/>
  <c r="AO16" i="4" s="1"/>
  <c r="W16" i="4"/>
  <c r="U16" i="4"/>
  <c r="S16" i="4" a="1"/>
  <c r="S16" i="4" s="1"/>
  <c r="R16" i="4"/>
  <c r="K16" i="4"/>
  <c r="H16" i="4"/>
  <c r="AO15" i="4"/>
  <c r="AN15" i="4"/>
  <c r="AM15" i="4"/>
  <c r="AL15" i="4"/>
  <c r="W15" i="4"/>
  <c r="U15" i="4"/>
  <c r="S15" i="4" a="1"/>
  <c r="S15" i="4"/>
  <c r="V15" i="4" s="1"/>
  <c r="X15" i="4" s="1"/>
  <c r="R15" i="4"/>
  <c r="K15" i="4"/>
  <c r="H15" i="4"/>
  <c r="AO14" i="4"/>
  <c r="AN14" i="4"/>
  <c r="AM14" i="4"/>
  <c r="AL14" i="4"/>
  <c r="U14" i="4"/>
  <c r="W14" i="4" s="1"/>
  <c r="S14" i="4" a="1"/>
  <c r="S14" i="4"/>
  <c r="T14" i="4" s="1"/>
  <c r="R14" i="4"/>
  <c r="K14" i="4"/>
  <c r="H14" i="4"/>
  <c r="AO13" i="4"/>
  <c r="AN13" i="4"/>
  <c r="AM13" i="4"/>
  <c r="AL13" i="4"/>
  <c r="U13" i="4"/>
  <c r="W13" i="4" s="1"/>
  <c r="S13" i="4" a="1"/>
  <c r="S13" i="4" s="1"/>
  <c r="R13" i="4"/>
  <c r="K13" i="4"/>
  <c r="H13" i="4"/>
  <c r="AO12" i="4"/>
  <c r="AN12" i="4"/>
  <c r="AM12" i="4"/>
  <c r="AL12" i="4"/>
  <c r="U12" i="4"/>
  <c r="S12" i="4" a="1"/>
  <c r="S12" i="4"/>
  <c r="V12" i="4" s="1"/>
  <c r="X12" i="4" s="1"/>
  <c r="R12" i="4"/>
  <c r="K12" i="4"/>
  <c r="H12" i="4"/>
  <c r="AO11" i="4"/>
  <c r="AN11" i="4"/>
  <c r="AM11" i="4"/>
  <c r="AL11" i="4"/>
  <c r="U11" i="4"/>
  <c r="S11" i="4" a="1"/>
  <c r="S11" i="4"/>
  <c r="V11" i="4" s="1"/>
  <c r="X11" i="4" s="1"/>
  <c r="R11" i="4"/>
  <c r="K11" i="4"/>
  <c r="H11" i="4"/>
  <c r="AO10" i="4"/>
  <c r="AN10" i="4"/>
  <c r="AM10" i="4"/>
  <c r="AL10" i="4"/>
  <c r="U10" i="4"/>
  <c r="S10" i="4" a="1"/>
  <c r="S10" i="4" s="1"/>
  <c r="R10" i="4"/>
  <c r="K10" i="4"/>
  <c r="H10" i="4"/>
  <c r="AO9" i="4"/>
  <c r="AN9" i="4"/>
  <c r="AM9" i="4"/>
  <c r="AL9" i="4"/>
  <c r="V9" i="4"/>
  <c r="X9" i="4" s="1"/>
  <c r="U9" i="4"/>
  <c r="S9" i="4" a="1"/>
  <c r="S9" i="4"/>
  <c r="T9" i="4" s="1"/>
  <c r="R9" i="4"/>
  <c r="K9" i="4"/>
  <c r="H9" i="4"/>
  <c r="AO8" i="4"/>
  <c r="AN8" i="4"/>
  <c r="AM8" i="4"/>
  <c r="AL8" i="4"/>
  <c r="U8" i="4"/>
  <c r="S8" i="4" a="1"/>
  <c r="S8" i="4" s="1"/>
  <c r="T8" i="4" s="1"/>
  <c r="R8" i="4"/>
  <c r="K8" i="4"/>
  <c r="H8" i="4"/>
  <c r="AO7" i="4"/>
  <c r="AN7" i="4"/>
  <c r="AM7" i="4"/>
  <c r="AL7" i="4"/>
  <c r="AH7" i="4"/>
  <c r="U7" i="4"/>
  <c r="S7" i="4" a="1"/>
  <c r="S7" i="4"/>
  <c r="V7" i="4" s="1"/>
  <c r="X7" i="4" s="1"/>
  <c r="R7" i="4"/>
  <c r="K7" i="4"/>
  <c r="H7" i="4"/>
  <c r="AO6" i="4"/>
  <c r="AN6" i="4"/>
  <c r="AM6" i="4"/>
  <c r="AL6" i="4"/>
  <c r="U6" i="4"/>
  <c r="S6" i="4" a="1"/>
  <c r="S6" i="4" s="1"/>
  <c r="R6" i="4"/>
  <c r="K6" i="4"/>
  <c r="H6" i="4"/>
  <c r="AO5" i="4"/>
  <c r="AN5" i="4"/>
  <c r="AM5" i="4"/>
  <c r="AL5" i="4"/>
  <c r="U5" i="4"/>
  <c r="S5" i="4" a="1"/>
  <c r="S5" i="4" s="1"/>
  <c r="T5" i="4" s="1"/>
  <c r="R5" i="4"/>
  <c r="K5" i="4"/>
  <c r="H5" i="4"/>
  <c r="AO4" i="4"/>
  <c r="AN4" i="4"/>
  <c r="AM4" i="4"/>
  <c r="AL4" i="4"/>
  <c r="AH4" i="4"/>
  <c r="U4" i="4"/>
  <c r="S4" i="4" a="1"/>
  <c r="S4" i="4"/>
  <c r="V4" i="4" s="1"/>
  <c r="X4" i="4" s="1"/>
  <c r="R4" i="4"/>
  <c r="K4" i="4"/>
  <c r="H4" i="4"/>
  <c r="AO3" i="4"/>
  <c r="AN3" i="4"/>
  <c r="AM3" i="4"/>
  <c r="AL3" i="4"/>
  <c r="U3" i="4"/>
  <c r="S3" i="4" a="1"/>
  <c r="S3" i="4"/>
  <c r="V3" i="4" s="1"/>
  <c r="X3" i="4" s="1"/>
  <c r="R3" i="4"/>
  <c r="K3" i="4"/>
  <c r="H3" i="4"/>
  <c r="AN2" i="4"/>
  <c r="AM2" i="4"/>
  <c r="AL2" i="4"/>
  <c r="AH2" i="4"/>
  <c r="AO2" i="4" s="1"/>
  <c r="V2" i="4"/>
  <c r="X2" i="4" s="1"/>
  <c r="U2" i="4"/>
  <c r="S2" i="4" a="1"/>
  <c r="S2" i="4"/>
  <c r="T2" i="4" s="1"/>
  <c r="R2" i="4"/>
  <c r="K2" i="4"/>
  <c r="H2" i="4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T105" i="4" l="1"/>
  <c r="V105" i="4"/>
  <c r="X105" i="4" s="1"/>
  <c r="V130" i="4"/>
  <c r="X130" i="4" s="1"/>
  <c r="T130" i="4"/>
  <c r="T153" i="4"/>
  <c r="V153" i="4"/>
  <c r="X153" i="4" s="1"/>
  <c r="V251" i="4"/>
  <c r="X251" i="4" s="1"/>
  <c r="T251" i="4"/>
  <c r="T262" i="4"/>
  <c r="V262" i="4"/>
  <c r="X262" i="4" s="1"/>
  <c r="V279" i="4"/>
  <c r="X279" i="4" s="1"/>
  <c r="T279" i="4"/>
  <c r="T287" i="4"/>
  <c r="V287" i="4"/>
  <c r="X287" i="4" s="1"/>
  <c r="T47" i="4"/>
  <c r="V47" i="4"/>
  <c r="X47" i="4" s="1"/>
  <c r="V235" i="4"/>
  <c r="X235" i="4" s="1"/>
  <c r="T235" i="4"/>
  <c r="T66" i="4"/>
  <c r="V66" i="4"/>
  <c r="X66" i="4" s="1"/>
  <c r="V91" i="4"/>
  <c r="X91" i="4" s="1"/>
  <c r="T91" i="4"/>
  <c r="V104" i="4"/>
  <c r="X104" i="4" s="1"/>
  <c r="T104" i="4"/>
  <c r="T113" i="4"/>
  <c r="V113" i="4"/>
  <c r="X113" i="4" s="1"/>
  <c r="V119" i="4"/>
  <c r="X119" i="4" s="1"/>
  <c r="T119" i="4"/>
  <c r="V135" i="4"/>
  <c r="X135" i="4" s="1"/>
  <c r="T135" i="4"/>
  <c r="T156" i="4"/>
  <c r="V156" i="4"/>
  <c r="X156" i="4" s="1"/>
  <c r="T176" i="4"/>
  <c r="V176" i="4"/>
  <c r="X176" i="4" s="1"/>
  <c r="V85" i="4"/>
  <c r="X85" i="4" s="1"/>
  <c r="T85" i="4"/>
  <c r="T103" i="4"/>
  <c r="V103" i="4"/>
  <c r="X103" i="4" s="1"/>
  <c r="T139" i="4"/>
  <c r="V139" i="4"/>
  <c r="X139" i="4" s="1"/>
  <c r="V140" i="4"/>
  <c r="X140" i="4" s="1"/>
  <c r="T140" i="4"/>
  <c r="T157" i="4"/>
  <c r="V157" i="4"/>
  <c r="X157" i="4" s="1"/>
  <c r="T177" i="4"/>
  <c r="V177" i="4"/>
  <c r="X177" i="4" s="1"/>
  <c r="T290" i="4"/>
  <c r="V290" i="4"/>
  <c r="X290" i="4" s="1"/>
  <c r="V293" i="4"/>
  <c r="X293" i="4" s="1"/>
  <c r="T293" i="4"/>
  <c r="T166" i="4"/>
  <c r="V166" i="4"/>
  <c r="X166" i="4" s="1"/>
  <c r="V36" i="4"/>
  <c r="X36" i="4" s="1"/>
  <c r="T36" i="4"/>
  <c r="V13" i="4"/>
  <c r="X13" i="4" s="1"/>
  <c r="T13" i="4"/>
  <c r="V18" i="4"/>
  <c r="X18" i="4" s="1"/>
  <c r="T18" i="4"/>
  <c r="T80" i="4"/>
  <c r="V80" i="4"/>
  <c r="X80" i="4" s="1"/>
  <c r="V229" i="4"/>
  <c r="X229" i="4" s="1"/>
  <c r="T229" i="4"/>
  <c r="T6" i="4"/>
  <c r="V6" i="4"/>
  <c r="X6" i="4" s="1"/>
  <c r="V26" i="4"/>
  <c r="X26" i="4" s="1"/>
  <c r="T26" i="4"/>
  <c r="V28" i="4"/>
  <c r="X28" i="4" s="1"/>
  <c r="T28" i="4"/>
  <c r="T31" i="4"/>
  <c r="V31" i="4"/>
  <c r="X31" i="4" s="1"/>
  <c r="V33" i="4"/>
  <c r="X33" i="4" s="1"/>
  <c r="T33" i="4"/>
  <c r="V44" i="4"/>
  <c r="X44" i="4" s="1"/>
  <c r="T44" i="4"/>
  <c r="V69" i="4"/>
  <c r="X69" i="4" s="1"/>
  <c r="T69" i="4"/>
  <c r="T43" i="4"/>
  <c r="V43" i="4"/>
  <c r="X43" i="4" s="1"/>
  <c r="V16" i="4"/>
  <c r="X16" i="4" s="1"/>
  <c r="T16" i="4"/>
  <c r="T23" i="4"/>
  <c r="V23" i="4"/>
  <c r="X23" i="4" s="1"/>
  <c r="V10" i="4"/>
  <c r="X10" i="4" s="1"/>
  <c r="T10" i="4"/>
  <c r="T63" i="4"/>
  <c r="V63" i="4"/>
  <c r="X63" i="4" s="1"/>
  <c r="V162" i="4"/>
  <c r="X162" i="4" s="1"/>
  <c r="T162" i="4"/>
  <c r="T57" i="4"/>
  <c r="V57" i="4"/>
  <c r="X57" i="4" s="1"/>
  <c r="V94" i="4"/>
  <c r="X94" i="4" s="1"/>
  <c r="T94" i="4"/>
  <c r="V203" i="4"/>
  <c r="X203" i="4" s="1"/>
  <c r="T203" i="4"/>
  <c r="V39" i="4"/>
  <c r="X39" i="4" s="1"/>
  <c r="T39" i="4"/>
  <c r="T93" i="4"/>
  <c r="V93" i="4"/>
  <c r="X93" i="4" s="1"/>
  <c r="V124" i="4"/>
  <c r="X124" i="4" s="1"/>
  <c r="T124" i="4"/>
  <c r="V257" i="4"/>
  <c r="X257" i="4" s="1"/>
  <c r="T257" i="4"/>
  <c r="T22" i="4"/>
  <c r="V22" i="4"/>
  <c r="X22" i="4" s="1"/>
  <c r="V32" i="4"/>
  <c r="X32" i="4" s="1"/>
  <c r="T32" i="4"/>
  <c r="T107" i="4"/>
  <c r="V107" i="4"/>
  <c r="X107" i="4" s="1"/>
  <c r="T48" i="4"/>
  <c r="V48" i="4"/>
  <c r="X48" i="4" s="1"/>
  <c r="T117" i="4"/>
  <c r="V117" i="4"/>
  <c r="X117" i="4" s="1"/>
  <c r="V192" i="4"/>
  <c r="X192" i="4" s="1"/>
  <c r="T192" i="4"/>
  <c r="T268" i="4"/>
  <c r="V268" i="4"/>
  <c r="X268" i="4" s="1"/>
  <c r="W21" i="4"/>
  <c r="T29" i="4"/>
  <c r="T73" i="4"/>
  <c r="V79" i="4"/>
  <c r="X79" i="4" s="1"/>
  <c r="V14" i="4"/>
  <c r="X14" i="4" s="1"/>
  <c r="V24" i="4"/>
  <c r="X24" i="4" s="1"/>
  <c r="V58" i="4"/>
  <c r="X58" i="4" s="1"/>
  <c r="T25" i="4"/>
  <c r="V5" i="4"/>
  <c r="X5" i="4" s="1"/>
  <c r="V20" i="4"/>
  <c r="X20" i="4" s="1"/>
  <c r="V42" i="4"/>
  <c r="X42" i="4" s="1"/>
  <c r="V46" i="4"/>
  <c r="X46" i="4" s="1"/>
  <c r="V59" i="4"/>
  <c r="X59" i="4" s="1"/>
  <c r="V62" i="4"/>
  <c r="X62" i="4" s="1"/>
  <c r="V90" i="4"/>
  <c r="V95" i="4"/>
  <c r="X95" i="4" s="1"/>
  <c r="V134" i="4"/>
  <c r="X134" i="4" s="1"/>
  <c r="W188" i="4"/>
  <c r="V188" i="4"/>
  <c r="X188" i="4" s="1"/>
  <c r="T202" i="4"/>
  <c r="V202" i="4"/>
  <c r="X202" i="4" s="1"/>
  <c r="V241" i="4"/>
  <c r="X241" i="4" s="1"/>
  <c r="W241" i="4"/>
  <c r="V259" i="4"/>
  <c r="X259" i="4" s="1"/>
  <c r="T265" i="4"/>
  <c r="V265" i="4"/>
  <c r="X265" i="4" s="1"/>
  <c r="V271" i="4"/>
  <c r="X271" i="4" s="1"/>
  <c r="T271" i="4"/>
  <c r="V289" i="4"/>
  <c r="X289" i="4" s="1"/>
  <c r="T289" i="4"/>
  <c r="T296" i="4"/>
  <c r="V296" i="4"/>
  <c r="X296" i="4" s="1"/>
  <c r="T322" i="4"/>
  <c r="V322" i="4"/>
  <c r="X322" i="4" s="1"/>
  <c r="V329" i="4"/>
  <c r="X329" i="4" s="1"/>
  <c r="T329" i="4"/>
  <c r="T358" i="4"/>
  <c r="V358" i="4"/>
  <c r="X358" i="4" s="1"/>
  <c r="T141" i="4"/>
  <c r="V141" i="4"/>
  <c r="X141" i="4" s="1"/>
  <c r="V210" i="4"/>
  <c r="X210" i="4" s="1"/>
  <c r="W210" i="4"/>
  <c r="T222" i="4"/>
  <c r="V222" i="4"/>
  <c r="X222" i="4" s="1"/>
  <c r="T285" i="4"/>
  <c r="V285" i="4"/>
  <c r="X285" i="4" s="1"/>
  <c r="T308" i="4"/>
  <c r="V308" i="4"/>
  <c r="X308" i="4" s="1"/>
  <c r="V349" i="4"/>
  <c r="X349" i="4" s="1"/>
  <c r="T349" i="4"/>
  <c r="T167" i="4"/>
  <c r="V167" i="4"/>
  <c r="X167" i="4" s="1"/>
  <c r="V230" i="4"/>
  <c r="X230" i="4" s="1"/>
  <c r="W230" i="4"/>
  <c r="T261" i="4"/>
  <c r="V261" i="4"/>
  <c r="X261" i="4" s="1"/>
  <c r="V272" i="4"/>
  <c r="X272" i="4" s="1"/>
  <c r="W272" i="4"/>
  <c r="T332" i="4"/>
  <c r="V332" i="4"/>
  <c r="X332" i="4" s="1"/>
  <c r="T338" i="4"/>
  <c r="V338" i="4"/>
  <c r="X338" i="4" s="1"/>
  <c r="T3" i="4"/>
  <c r="T49" i="4"/>
  <c r="W52" i="4"/>
  <c r="T53" i="4"/>
  <c r="V60" i="4"/>
  <c r="X60" i="4" s="1"/>
  <c r="T76" i="4"/>
  <c r="T82" i="4"/>
  <c r="T96" i="4"/>
  <c r="V127" i="4"/>
  <c r="X127" i="4" s="1"/>
  <c r="T131" i="4"/>
  <c r="T152" i="4"/>
  <c r="T163" i="4"/>
  <c r="V163" i="4"/>
  <c r="X163" i="4" s="1"/>
  <c r="T212" i="4"/>
  <c r="V213" i="4"/>
  <c r="X213" i="4" s="1"/>
  <c r="T213" i="4"/>
  <c r="T232" i="4"/>
  <c r="V232" i="4"/>
  <c r="X232" i="4" s="1"/>
  <c r="V237" i="4"/>
  <c r="X237" i="4" s="1"/>
  <c r="T244" i="4"/>
  <c r="V244" i="4"/>
  <c r="X244" i="4" s="1"/>
  <c r="V248" i="4"/>
  <c r="X248" i="4" s="1"/>
  <c r="T250" i="4"/>
  <c r="V250" i="4"/>
  <c r="X250" i="4" s="1"/>
  <c r="V254" i="4"/>
  <c r="X254" i="4" s="1"/>
  <c r="V266" i="4"/>
  <c r="X266" i="4" s="1"/>
  <c r="W266" i="4"/>
  <c r="T280" i="4"/>
  <c r="V280" i="4"/>
  <c r="X280" i="4" s="1"/>
  <c r="T286" i="4"/>
  <c r="V286" i="4"/>
  <c r="X286" i="4" s="1"/>
  <c r="V362" i="4"/>
  <c r="X362" i="4" s="1"/>
  <c r="T362" i="4"/>
  <c r="T363" i="4"/>
  <c r="V363" i="4"/>
  <c r="X363" i="4" s="1"/>
  <c r="V40" i="4"/>
  <c r="X40" i="4" s="1"/>
  <c r="V100" i="4"/>
  <c r="X100" i="4" s="1"/>
  <c r="V108" i="4"/>
  <c r="X108" i="4" s="1"/>
  <c r="V112" i="4"/>
  <c r="X112" i="4" s="1"/>
  <c r="V123" i="4"/>
  <c r="X123" i="4" s="1"/>
  <c r="T127" i="4"/>
  <c r="W143" i="4"/>
  <c r="V143" i="4"/>
  <c r="X143" i="4" s="1"/>
  <c r="V195" i="4"/>
  <c r="X195" i="4" s="1"/>
  <c r="T195" i="4"/>
  <c r="T223" i="4"/>
  <c r="T237" i="4"/>
  <c r="V333" i="4"/>
  <c r="X333" i="4" s="1"/>
  <c r="T333" i="4"/>
  <c r="T340" i="4"/>
  <c r="V340" i="4"/>
  <c r="X340" i="4" s="1"/>
  <c r="T342" i="4"/>
  <c r="V342" i="4"/>
  <c r="X342" i="4" s="1"/>
  <c r="V351" i="4"/>
  <c r="X351" i="4" s="1"/>
  <c r="T351" i="4"/>
  <c r="V400" i="4"/>
  <c r="X400" i="4" s="1"/>
  <c r="T400" i="4"/>
  <c r="V401" i="4"/>
  <c r="X401" i="4" s="1"/>
  <c r="T401" i="4"/>
  <c r="V408" i="4"/>
  <c r="X408" i="4" s="1"/>
  <c r="T408" i="4"/>
  <c r="V150" i="4"/>
  <c r="X150" i="4" s="1"/>
  <c r="T150" i="4"/>
  <c r="T7" i="4"/>
  <c r="W158" i="4"/>
  <c r="V158" i="4"/>
  <c r="X158" i="4" s="1"/>
  <c r="T173" i="4"/>
  <c r="V173" i="4"/>
  <c r="X173" i="4" s="1"/>
  <c r="V181" i="4"/>
  <c r="X181" i="4" s="1"/>
  <c r="V186" i="4"/>
  <c r="X186" i="4" s="1"/>
  <c r="T187" i="4"/>
  <c r="V187" i="4"/>
  <c r="X187" i="4" s="1"/>
  <c r="V215" i="4"/>
  <c r="X215" i="4" s="1"/>
  <c r="T215" i="4"/>
  <c r="T275" i="4"/>
  <c r="V275" i="4"/>
  <c r="X275" i="4" s="1"/>
  <c r="T298" i="4"/>
  <c r="V298" i="4"/>
  <c r="X298" i="4" s="1"/>
  <c r="V311" i="4"/>
  <c r="X311" i="4" s="1"/>
  <c r="T311" i="4"/>
  <c r="V375" i="4"/>
  <c r="X375" i="4" s="1"/>
  <c r="T375" i="4"/>
  <c r="V388" i="4"/>
  <c r="X388" i="4" s="1"/>
  <c r="T388" i="4"/>
  <c r="T34" i="4"/>
  <c r="V37" i="4"/>
  <c r="X37" i="4" s="1"/>
  <c r="T77" i="4"/>
  <c r="T88" i="4"/>
  <c r="T101" i="4"/>
  <c r="W136" i="4"/>
  <c r="T137" i="4"/>
  <c r="V146" i="4"/>
  <c r="X146" i="4" s="1"/>
  <c r="T146" i="4"/>
  <c r="W151" i="4"/>
  <c r="V151" i="4"/>
  <c r="X151" i="4" s="1"/>
  <c r="V191" i="4"/>
  <c r="X191" i="4" s="1"/>
  <c r="T206" i="4"/>
  <c r="V269" i="4"/>
  <c r="X269" i="4" s="1"/>
  <c r="T269" i="4"/>
  <c r="V281" i="4"/>
  <c r="X281" i="4" s="1"/>
  <c r="T282" i="4"/>
  <c r="V282" i="4"/>
  <c r="X282" i="4" s="1"/>
  <c r="V299" i="4"/>
  <c r="X299" i="4" s="1"/>
  <c r="T299" i="4"/>
  <c r="V304" i="4"/>
  <c r="X304" i="4" s="1"/>
  <c r="V305" i="4"/>
  <c r="X305" i="4" s="1"/>
  <c r="T305" i="4"/>
  <c r="V355" i="4"/>
  <c r="X355" i="4" s="1"/>
  <c r="T355" i="4"/>
  <c r="V390" i="4"/>
  <c r="X390" i="4" s="1"/>
  <c r="T390" i="4"/>
  <c r="T83" i="4"/>
  <c r="V89" i="4"/>
  <c r="X89" i="4" s="1"/>
  <c r="T89" i="4"/>
  <c r="T246" i="4"/>
  <c r="V246" i="4"/>
  <c r="X246" i="4" s="1"/>
  <c r="T258" i="4"/>
  <c r="V258" i="4"/>
  <c r="X258" i="4" s="1"/>
  <c r="T300" i="4"/>
  <c r="V300" i="4"/>
  <c r="X300" i="4" s="1"/>
  <c r="T313" i="4"/>
  <c r="V313" i="4"/>
  <c r="X313" i="4" s="1"/>
  <c r="T327" i="4"/>
  <c r="V327" i="4"/>
  <c r="X327" i="4" s="1"/>
  <c r="T335" i="4"/>
  <c r="V335" i="4"/>
  <c r="X335" i="4" s="1"/>
  <c r="T11" i="4"/>
  <c r="T19" i="4"/>
  <c r="V86" i="4"/>
  <c r="X86" i="4" s="1"/>
  <c r="V87" i="4"/>
  <c r="X87" i="4" s="1"/>
  <c r="T97" i="4"/>
  <c r="T27" i="4"/>
  <c r="T35" i="4"/>
  <c r="T41" i="4"/>
  <c r="T50" i="4"/>
  <c r="T54" i="4"/>
  <c r="T61" i="4"/>
  <c r="T12" i="4"/>
  <c r="T15" i="4"/>
  <c r="T30" i="4"/>
  <c r="T68" i="4"/>
  <c r="T71" i="4"/>
  <c r="T74" i="4"/>
  <c r="T92" i="4"/>
  <c r="T132" i="4"/>
  <c r="V147" i="4"/>
  <c r="X147" i="4" s="1"/>
  <c r="V159" i="4"/>
  <c r="X159" i="4" s="1"/>
  <c r="W168" i="4"/>
  <c r="V168" i="4"/>
  <c r="X168" i="4" s="1"/>
  <c r="T182" i="4"/>
  <c r="T183" i="4"/>
  <c r="V183" i="4"/>
  <c r="X183" i="4" s="1"/>
  <c r="V198" i="4"/>
  <c r="X198" i="4" s="1"/>
  <c r="T198" i="4"/>
  <c r="V199" i="4"/>
  <c r="X199" i="4" s="1"/>
  <c r="T199" i="4"/>
  <c r="V8" i="4"/>
  <c r="X8" i="4" s="1"/>
  <c r="V17" i="4"/>
  <c r="X17" i="4" s="1"/>
  <c r="V38" i="4"/>
  <c r="X38" i="4" s="1"/>
  <c r="T51" i="4"/>
  <c r="V55" i="4"/>
  <c r="X55" i="4" s="1"/>
  <c r="V110" i="4"/>
  <c r="X110" i="4" s="1"/>
  <c r="W128" i="4"/>
  <c r="V145" i="4"/>
  <c r="X145" i="4" s="1"/>
  <c r="T217" i="4"/>
  <c r="V218" i="4"/>
  <c r="X218" i="4" s="1"/>
  <c r="T218" i="4"/>
  <c r="V219" i="4"/>
  <c r="X219" i="4" s="1"/>
  <c r="T219" i="4"/>
  <c r="V239" i="4"/>
  <c r="X239" i="4" s="1"/>
  <c r="T240" i="4"/>
  <c r="V240" i="4"/>
  <c r="X240" i="4" s="1"/>
  <c r="V277" i="4"/>
  <c r="X277" i="4" s="1"/>
  <c r="T320" i="4"/>
  <c r="V320" i="4"/>
  <c r="X320" i="4" s="1"/>
  <c r="T344" i="4"/>
  <c r="V344" i="4"/>
  <c r="X344" i="4" s="1"/>
  <c r="V368" i="4"/>
  <c r="X368" i="4" s="1"/>
  <c r="T368" i="4"/>
  <c r="T381" i="4"/>
  <c r="V381" i="4"/>
  <c r="X381" i="4" s="1"/>
  <c r="V395" i="4"/>
  <c r="X395" i="4" s="1"/>
  <c r="T395" i="4"/>
  <c r="T4" i="4"/>
  <c r="T64" i="4"/>
  <c r="V45" i="4"/>
  <c r="X45" i="4" s="1"/>
  <c r="V106" i="4"/>
  <c r="X106" i="4" s="1"/>
  <c r="T114" i="4"/>
  <c r="V129" i="4"/>
  <c r="X129" i="4" s="1"/>
  <c r="V138" i="4"/>
  <c r="X138" i="4" s="1"/>
  <c r="V160" i="4"/>
  <c r="X160" i="4" s="1"/>
  <c r="V169" i="4"/>
  <c r="X169" i="4" s="1"/>
  <c r="W178" i="4"/>
  <c r="V178" i="4"/>
  <c r="X178" i="4" s="1"/>
  <c r="V209" i="4"/>
  <c r="X209" i="4" s="1"/>
  <c r="T209" i="4"/>
  <c r="T247" i="4"/>
  <c r="V247" i="4"/>
  <c r="X247" i="4" s="1"/>
  <c r="V314" i="4"/>
  <c r="X314" i="4" s="1"/>
  <c r="W314" i="4"/>
  <c r="T346" i="4"/>
  <c r="V346" i="4"/>
  <c r="X346" i="4" s="1"/>
  <c r="T347" i="4"/>
  <c r="V347" i="4"/>
  <c r="X347" i="4" s="1"/>
  <c r="V370" i="4"/>
  <c r="X370" i="4" s="1"/>
  <c r="T370" i="4"/>
  <c r="V383" i="4"/>
  <c r="X383" i="4" s="1"/>
  <c r="T383" i="4"/>
  <c r="V196" i="4"/>
  <c r="X196" i="4" s="1"/>
  <c r="V211" i="4"/>
  <c r="X211" i="4" s="1"/>
  <c r="V216" i="4"/>
  <c r="X216" i="4" s="1"/>
  <c r="V231" i="4"/>
  <c r="X231" i="4" s="1"/>
  <c r="V233" i="4"/>
  <c r="X233" i="4" s="1"/>
  <c r="T278" i="4"/>
  <c r="V278" i="4"/>
  <c r="X278" i="4" s="1"/>
  <c r="V341" i="4"/>
  <c r="X341" i="4" s="1"/>
  <c r="V345" i="4"/>
  <c r="X345" i="4" s="1"/>
  <c r="T345" i="4"/>
  <c r="V360" i="4"/>
  <c r="X360" i="4" s="1"/>
  <c r="T360" i="4"/>
  <c r="V361" i="4"/>
  <c r="X361" i="4" s="1"/>
  <c r="T361" i="4"/>
  <c r="V364" i="4"/>
  <c r="X364" i="4" s="1"/>
  <c r="V391" i="4"/>
  <c r="X391" i="4" s="1"/>
  <c r="T391" i="4"/>
  <c r="T403" i="4"/>
  <c r="V466" i="4"/>
  <c r="X466" i="4" s="1"/>
  <c r="T466" i="4"/>
  <c r="T551" i="4"/>
  <c r="V551" i="4"/>
  <c r="X551" i="4" s="1"/>
  <c r="V553" i="4"/>
  <c r="X553" i="4" s="1"/>
  <c r="T553" i="4"/>
  <c r="V562" i="4"/>
  <c r="X562" i="4" s="1"/>
  <c r="T562" i="4"/>
  <c r="V582" i="4"/>
  <c r="X582" i="4" s="1"/>
  <c r="T582" i="4"/>
  <c r="V292" i="4"/>
  <c r="X292" i="4" s="1"/>
  <c r="T364" i="4"/>
  <c r="V384" i="4"/>
  <c r="X384" i="4" s="1"/>
  <c r="V404" i="4"/>
  <c r="X404" i="4" s="1"/>
  <c r="T404" i="4"/>
  <c r="V420" i="4"/>
  <c r="X420" i="4" s="1"/>
  <c r="T420" i="4"/>
  <c r="V435" i="4"/>
  <c r="X435" i="4" s="1"/>
  <c r="V448" i="4"/>
  <c r="X448" i="4" s="1"/>
  <c r="T448" i="4"/>
  <c r="V464" i="4"/>
  <c r="X464" i="4" s="1"/>
  <c r="T464" i="4"/>
  <c r="V542" i="4"/>
  <c r="X542" i="4" s="1"/>
  <c r="T542" i="4"/>
  <c r="V564" i="4"/>
  <c r="X564" i="4" s="1"/>
  <c r="T564" i="4"/>
  <c r="V566" i="4"/>
  <c r="X566" i="4" s="1"/>
  <c r="T566" i="4"/>
  <c r="V584" i="4"/>
  <c r="X584" i="4" s="1"/>
  <c r="T584" i="4"/>
  <c r="V380" i="4"/>
  <c r="X380" i="4" s="1"/>
  <c r="T380" i="4"/>
  <c r="V396" i="4"/>
  <c r="X396" i="4" s="1"/>
  <c r="T396" i="4"/>
  <c r="V412" i="4"/>
  <c r="X412" i="4" s="1"/>
  <c r="T412" i="4"/>
  <c r="V426" i="4"/>
  <c r="X426" i="4" s="1"/>
  <c r="T426" i="4"/>
  <c r="V454" i="4"/>
  <c r="X454" i="4" s="1"/>
  <c r="T454" i="4"/>
  <c r="T511" i="4"/>
  <c r="V511" i="4"/>
  <c r="X511" i="4" s="1"/>
  <c r="V544" i="4"/>
  <c r="X544" i="4" s="1"/>
  <c r="T544" i="4"/>
  <c r="V546" i="4"/>
  <c r="X546" i="4" s="1"/>
  <c r="T546" i="4"/>
  <c r="T365" i="4"/>
  <c r="T392" i="4"/>
  <c r="V411" i="4"/>
  <c r="X411" i="4" s="1"/>
  <c r="T430" i="4"/>
  <c r="T531" i="4"/>
  <c r="V531" i="4"/>
  <c r="X531" i="4" s="1"/>
  <c r="V317" i="4"/>
  <c r="X317" i="4" s="1"/>
  <c r="V352" i="4"/>
  <c r="X352" i="4" s="1"/>
  <c r="T372" i="4"/>
  <c r="T421" i="4"/>
  <c r="V422" i="4"/>
  <c r="X422" i="4" s="1"/>
  <c r="T422" i="4"/>
  <c r="T441" i="4"/>
  <c r="V455" i="4"/>
  <c r="X455" i="4" s="1"/>
  <c r="T455" i="4"/>
  <c r="V457" i="4"/>
  <c r="X457" i="4" s="1"/>
  <c r="T457" i="4"/>
  <c r="V555" i="4"/>
  <c r="X555" i="4" s="1"/>
  <c r="T555" i="4"/>
  <c r="V201" i="4"/>
  <c r="X201" i="4" s="1"/>
  <c r="V221" i="4"/>
  <c r="X221" i="4" s="1"/>
  <c r="T315" i="4"/>
  <c r="T318" i="4"/>
  <c r="V318" i="4"/>
  <c r="X318" i="4" s="1"/>
  <c r="V331" i="4"/>
  <c r="X331" i="4" s="1"/>
  <c r="V339" i="4"/>
  <c r="X339" i="4" s="1"/>
  <c r="V369" i="4"/>
  <c r="X369" i="4" s="1"/>
  <c r="V397" i="4"/>
  <c r="X397" i="4" s="1"/>
  <c r="V398" i="4"/>
  <c r="X398" i="4" s="1"/>
  <c r="V402" i="4"/>
  <c r="X402" i="4" s="1"/>
  <c r="T402" i="4"/>
  <c r="V413" i="4"/>
  <c r="X413" i="4" s="1"/>
  <c r="V423" i="4"/>
  <c r="X423" i="4" s="1"/>
  <c r="V431" i="4"/>
  <c r="X431" i="4" s="1"/>
  <c r="T431" i="4"/>
  <c r="V443" i="4"/>
  <c r="X443" i="4" s="1"/>
  <c r="T443" i="4"/>
  <c r="V493" i="4"/>
  <c r="X493" i="4" s="1"/>
  <c r="T493" i="4"/>
  <c r="T503" i="4"/>
  <c r="V503" i="4"/>
  <c r="X503" i="4" s="1"/>
  <c r="V515" i="4"/>
  <c r="X515" i="4" s="1"/>
  <c r="T515" i="4"/>
  <c r="V207" i="4"/>
  <c r="X207" i="4" s="1"/>
  <c r="V227" i="4"/>
  <c r="X227" i="4" s="1"/>
  <c r="T238" i="4"/>
  <c r="V238" i="4"/>
  <c r="X238" i="4" s="1"/>
  <c r="V243" i="4"/>
  <c r="X243" i="4" s="1"/>
  <c r="T260" i="4"/>
  <c r="V260" i="4"/>
  <c r="X260" i="4" s="1"/>
  <c r="V274" i="4"/>
  <c r="X274" i="4" s="1"/>
  <c r="V302" i="4"/>
  <c r="X302" i="4" s="1"/>
  <c r="V312" i="4"/>
  <c r="X312" i="4" s="1"/>
  <c r="V321" i="4"/>
  <c r="X321" i="4" s="1"/>
  <c r="V324" i="4"/>
  <c r="X324" i="4" s="1"/>
  <c r="V325" i="4"/>
  <c r="X325" i="4" s="1"/>
  <c r="T325" i="4"/>
  <c r="V373" i="4"/>
  <c r="X373" i="4" s="1"/>
  <c r="T373" i="4"/>
  <c r="V386" i="4"/>
  <c r="X386" i="4" s="1"/>
  <c r="T386" i="4"/>
  <c r="V389" i="4"/>
  <c r="X389" i="4" s="1"/>
  <c r="V406" i="4"/>
  <c r="X406" i="4" s="1"/>
  <c r="T406" i="4"/>
  <c r="V432" i="4"/>
  <c r="X432" i="4" s="1"/>
  <c r="T432" i="4"/>
  <c r="V459" i="4"/>
  <c r="X459" i="4" s="1"/>
  <c r="T481" i="4"/>
  <c r="V481" i="4"/>
  <c r="X481" i="4" s="1"/>
  <c r="V506" i="4"/>
  <c r="X506" i="4" s="1"/>
  <c r="T506" i="4"/>
  <c r="V535" i="4"/>
  <c r="X535" i="4" s="1"/>
  <c r="T535" i="4"/>
  <c r="T201" i="4"/>
  <c r="T221" i="4"/>
  <c r="T249" i="4"/>
  <c r="V252" i="4"/>
  <c r="X252" i="4" s="1"/>
  <c r="T255" i="4"/>
  <c r="T277" i="4"/>
  <c r="T309" i="4"/>
  <c r="T331" i="4"/>
  <c r="T353" i="4"/>
  <c r="T359" i="4"/>
  <c r="V374" i="4"/>
  <c r="X374" i="4" s="1"/>
  <c r="T382" i="4"/>
  <c r="T393" i="4"/>
  <c r="T398" i="4"/>
  <c r="V410" i="4"/>
  <c r="X410" i="4" s="1"/>
  <c r="T413" i="4"/>
  <c r="V418" i="4"/>
  <c r="X418" i="4" s="1"/>
  <c r="T423" i="4"/>
  <c r="V428" i="4"/>
  <c r="X428" i="4" s="1"/>
  <c r="V472" i="4"/>
  <c r="X472" i="4" s="1"/>
  <c r="T472" i="4"/>
  <c r="V473" i="4"/>
  <c r="X473" i="4" s="1"/>
  <c r="T473" i="4"/>
  <c r="V474" i="4"/>
  <c r="X474" i="4" s="1"/>
  <c r="T474" i="4"/>
  <c r="V483" i="4"/>
  <c r="X483" i="4" s="1"/>
  <c r="T483" i="4"/>
  <c r="T571" i="4"/>
  <c r="V571" i="4"/>
  <c r="X571" i="4" s="1"/>
  <c r="V573" i="4"/>
  <c r="X573" i="4" s="1"/>
  <c r="T573" i="4"/>
  <c r="V394" i="4"/>
  <c r="X394" i="4" s="1"/>
  <c r="T394" i="4"/>
  <c r="V444" i="4"/>
  <c r="X444" i="4" s="1"/>
  <c r="T444" i="4"/>
  <c r="V484" i="4"/>
  <c r="X484" i="4" s="1"/>
  <c r="T484" i="4"/>
  <c r="V486" i="4"/>
  <c r="X486" i="4" s="1"/>
  <c r="T486" i="4"/>
  <c r="V205" i="4"/>
  <c r="X205" i="4" s="1"/>
  <c r="V225" i="4"/>
  <c r="X225" i="4" s="1"/>
  <c r="V419" i="4"/>
  <c r="X419" i="4" s="1"/>
  <c r="V446" i="4"/>
  <c r="X446" i="4" s="1"/>
  <c r="T446" i="4"/>
  <c r="V451" i="4"/>
  <c r="X451" i="4" s="1"/>
  <c r="V463" i="4"/>
  <c r="X463" i="4" s="1"/>
  <c r="T463" i="4"/>
  <c r="V477" i="4"/>
  <c r="X477" i="4" s="1"/>
  <c r="V496" i="4"/>
  <c r="X496" i="4" s="1"/>
  <c r="T496" i="4"/>
  <c r="V438" i="4"/>
  <c r="X438" i="4" s="1"/>
  <c r="V470" i="4"/>
  <c r="X470" i="4" s="1"/>
  <c r="V480" i="4"/>
  <c r="X480" i="4" s="1"/>
  <c r="T480" i="4"/>
  <c r="T510" i="4"/>
  <c r="T514" i="4"/>
  <c r="T526" i="4"/>
  <c r="T543" i="4"/>
  <c r="T563" i="4"/>
  <c r="V575" i="4"/>
  <c r="X575" i="4" s="1"/>
  <c r="T585" i="4"/>
  <c r="V585" i="4"/>
  <c r="X585" i="4" s="1"/>
  <c r="T625" i="4"/>
  <c r="V625" i="4"/>
  <c r="X625" i="4" s="1"/>
  <c r="T637" i="4"/>
  <c r="V637" i="4"/>
  <c r="X637" i="4" s="1"/>
  <c r="V652" i="4"/>
  <c r="X652" i="4" s="1"/>
  <c r="T652" i="4"/>
  <c r="T653" i="4"/>
  <c r="V653" i="4"/>
  <c r="X653" i="4" s="1"/>
  <c r="V660" i="4"/>
  <c r="X660" i="4" s="1"/>
  <c r="T660" i="4"/>
  <c r="T608" i="4"/>
  <c r="V616" i="4"/>
  <c r="X616" i="4" s="1"/>
  <c r="T616" i="4"/>
  <c r="V618" i="4"/>
  <c r="X618" i="4" s="1"/>
  <c r="V624" i="4"/>
  <c r="X624" i="4" s="1"/>
  <c r="T624" i="4"/>
  <c r="V632" i="4"/>
  <c r="X632" i="4" s="1"/>
  <c r="T632" i="4"/>
  <c r="V659" i="4"/>
  <c r="X659" i="4" s="1"/>
  <c r="T477" i="4"/>
  <c r="V576" i="4"/>
  <c r="X576" i="4" s="1"/>
  <c r="T576" i="4"/>
  <c r="T587" i="4"/>
  <c r="V587" i="4"/>
  <c r="X587" i="4" s="1"/>
  <c r="V596" i="4"/>
  <c r="X596" i="4" s="1"/>
  <c r="T596" i="4"/>
  <c r="T597" i="4"/>
  <c r="V597" i="4"/>
  <c r="X597" i="4" s="1"/>
  <c r="V601" i="4"/>
  <c r="X601" i="4" s="1"/>
  <c r="V626" i="4"/>
  <c r="X626" i="4" s="1"/>
  <c r="T626" i="4"/>
  <c r="V540" i="4"/>
  <c r="X540" i="4" s="1"/>
  <c r="T540" i="4"/>
  <c r="V552" i="4"/>
  <c r="X552" i="4" s="1"/>
  <c r="T552" i="4"/>
  <c r="V556" i="4"/>
  <c r="X556" i="4" s="1"/>
  <c r="T556" i="4"/>
  <c r="V560" i="4"/>
  <c r="X560" i="4" s="1"/>
  <c r="T560" i="4"/>
  <c r="V572" i="4"/>
  <c r="X572" i="4" s="1"/>
  <c r="T572" i="4"/>
  <c r="T602" i="4"/>
  <c r="V648" i="4"/>
  <c r="X648" i="4" s="1"/>
  <c r="T648" i="4"/>
  <c r="V487" i="4"/>
  <c r="X487" i="4" s="1"/>
  <c r="V501" i="4"/>
  <c r="X501" i="4" s="1"/>
  <c r="T508" i="4"/>
  <c r="V519" i="4"/>
  <c r="X519" i="4" s="1"/>
  <c r="V520" i="4"/>
  <c r="X520" i="4" s="1"/>
  <c r="T520" i="4"/>
  <c r="T528" i="4"/>
  <c r="V532" i="4"/>
  <c r="X532" i="4" s="1"/>
  <c r="T532" i="4"/>
  <c r="V536" i="4"/>
  <c r="X536" i="4" s="1"/>
  <c r="T536" i="4"/>
  <c r="V549" i="4"/>
  <c r="X549" i="4" s="1"/>
  <c r="T549" i="4"/>
  <c r="T557" i="4"/>
  <c r="T568" i="4"/>
  <c r="V640" i="4"/>
  <c r="X640" i="4" s="1"/>
  <c r="T640" i="4"/>
  <c r="T641" i="4"/>
  <c r="V641" i="4"/>
  <c r="X641" i="4" s="1"/>
  <c r="W647" i="4"/>
  <c r="V647" i="4"/>
  <c r="X647" i="4" s="1"/>
  <c r="T722" i="4"/>
  <c r="V722" i="4"/>
  <c r="X722" i="4" s="1"/>
  <c r="W728" i="4"/>
  <c r="V728" i="4"/>
  <c r="X728" i="4" s="1"/>
  <c r="V434" i="4"/>
  <c r="X434" i="4" s="1"/>
  <c r="V467" i="4"/>
  <c r="X467" i="4" s="1"/>
  <c r="T488" i="4"/>
  <c r="V495" i="4"/>
  <c r="X495" i="4" s="1"/>
  <c r="V502" i="4"/>
  <c r="X502" i="4" s="1"/>
  <c r="T502" i="4"/>
  <c r="T505" i="4"/>
  <c r="V512" i="4"/>
  <c r="X512" i="4" s="1"/>
  <c r="T512" i="4"/>
  <c r="V516" i="4"/>
  <c r="X516" i="4" s="1"/>
  <c r="T516" i="4"/>
  <c r="T524" i="4"/>
  <c r="V529" i="4"/>
  <c r="X529" i="4" s="1"/>
  <c r="T529" i="4"/>
  <c r="T545" i="4"/>
  <c r="V545" i="4"/>
  <c r="X545" i="4" s="1"/>
  <c r="T565" i="4"/>
  <c r="V565" i="4"/>
  <c r="X565" i="4" s="1"/>
  <c r="V569" i="4"/>
  <c r="X569" i="4" s="1"/>
  <c r="T569" i="4"/>
  <c r="T603" i="4"/>
  <c r="V603" i="4"/>
  <c r="X603" i="4" s="1"/>
  <c r="V609" i="4"/>
  <c r="X609" i="4" s="1"/>
  <c r="V610" i="4"/>
  <c r="X610" i="4" s="1"/>
  <c r="T610" i="4"/>
  <c r="V639" i="4"/>
  <c r="X639" i="4" s="1"/>
  <c r="V376" i="4"/>
  <c r="X376" i="4" s="1"/>
  <c r="V442" i="4"/>
  <c r="X442" i="4" s="1"/>
  <c r="T442" i="4"/>
  <c r="V447" i="4"/>
  <c r="X447" i="4" s="1"/>
  <c r="T450" i="4"/>
  <c r="T456" i="4"/>
  <c r="V462" i="4"/>
  <c r="X462" i="4" s="1"/>
  <c r="T462" i="4"/>
  <c r="V465" i="4"/>
  <c r="X465" i="4" s="1"/>
  <c r="T468" i="4"/>
  <c r="V482" i="4"/>
  <c r="X482" i="4" s="1"/>
  <c r="T482" i="4"/>
  <c r="T485" i="4"/>
  <c r="V491" i="4"/>
  <c r="X491" i="4" s="1"/>
  <c r="V492" i="4"/>
  <c r="X492" i="4" s="1"/>
  <c r="T492" i="4"/>
  <c r="T525" i="4"/>
  <c r="V525" i="4"/>
  <c r="X525" i="4" s="1"/>
  <c r="V541" i="4"/>
  <c r="X541" i="4" s="1"/>
  <c r="V561" i="4"/>
  <c r="X561" i="4" s="1"/>
  <c r="T583" i="4"/>
  <c r="T592" i="4"/>
  <c r="T599" i="4"/>
  <c r="V599" i="4"/>
  <c r="X599" i="4" s="1"/>
  <c r="V604" i="4"/>
  <c r="X604" i="4" s="1"/>
  <c r="T604" i="4"/>
  <c r="W655" i="4"/>
  <c r="V655" i="4"/>
  <c r="X655" i="4" s="1"/>
  <c r="T657" i="4"/>
  <c r="V657" i="4"/>
  <c r="X657" i="4" s="1"/>
  <c r="T376" i="4"/>
  <c r="T419" i="4"/>
  <c r="T434" i="4"/>
  <c r="T445" i="4"/>
  <c r="T453" i="4"/>
  <c r="T459" i="4"/>
  <c r="T465" i="4"/>
  <c r="V471" i="4"/>
  <c r="X471" i="4" s="1"/>
  <c r="T495" i="4"/>
  <c r="T499" i="4"/>
  <c r="V521" i="4"/>
  <c r="X521" i="4" s="1"/>
  <c r="V530" i="4"/>
  <c r="X530" i="4" s="1"/>
  <c r="T533" i="4"/>
  <c r="V570" i="4"/>
  <c r="X570" i="4" s="1"/>
  <c r="T570" i="4"/>
  <c r="T629" i="4"/>
  <c r="V629" i="4"/>
  <c r="X629" i="4" s="1"/>
  <c r="V522" i="4"/>
  <c r="X522" i="4" s="1"/>
  <c r="T522" i="4"/>
  <c r="V612" i="4"/>
  <c r="X612" i="4" s="1"/>
  <c r="T612" i="4"/>
  <c r="T613" i="4"/>
  <c r="V613" i="4"/>
  <c r="X613" i="4" s="1"/>
  <c r="T621" i="4"/>
  <c r="V621" i="4"/>
  <c r="X621" i="4" s="1"/>
  <c r="V636" i="4"/>
  <c r="X636" i="4" s="1"/>
  <c r="T636" i="4"/>
  <c r="V669" i="4"/>
  <c r="X669" i="4" s="1"/>
  <c r="T669" i="4"/>
  <c r="V334" i="4"/>
  <c r="X334" i="4" s="1"/>
  <c r="V354" i="4"/>
  <c r="X354" i="4" s="1"/>
  <c r="V409" i="4"/>
  <c r="X409" i="4" s="1"/>
  <c r="V440" i="4"/>
  <c r="X440" i="4" s="1"/>
  <c r="T440" i="4"/>
  <c r="V460" i="4"/>
  <c r="X460" i="4" s="1"/>
  <c r="T460" i="4"/>
  <c r="V476" i="4"/>
  <c r="X476" i="4" s="1"/>
  <c r="V489" i="4"/>
  <c r="X489" i="4" s="1"/>
  <c r="V490" i="4"/>
  <c r="X490" i="4" s="1"/>
  <c r="V500" i="4"/>
  <c r="X500" i="4" s="1"/>
  <c r="T500" i="4"/>
  <c r="T534" i="4"/>
  <c r="V579" i="4"/>
  <c r="X579" i="4" s="1"/>
  <c r="V580" i="4"/>
  <c r="X580" i="4" s="1"/>
  <c r="T580" i="4"/>
  <c r="V589" i="4"/>
  <c r="X589" i="4" s="1"/>
  <c r="V605" i="4"/>
  <c r="X605" i="4" s="1"/>
  <c r="V611" i="4"/>
  <c r="X611" i="4" s="1"/>
  <c r="V614" i="4"/>
  <c r="X614" i="4" s="1"/>
  <c r="T614" i="4"/>
  <c r="T623" i="4"/>
  <c r="V623" i="4"/>
  <c r="X623" i="4" s="1"/>
  <c r="V635" i="4"/>
  <c r="X635" i="4" s="1"/>
  <c r="V594" i="4"/>
  <c r="X594" i="4" s="1"/>
  <c r="T594" i="4"/>
  <c r="V598" i="4"/>
  <c r="X598" i="4" s="1"/>
  <c r="T617" i="4"/>
  <c r="V617" i="4"/>
  <c r="X617" i="4" s="1"/>
  <c r="V630" i="4"/>
  <c r="X630" i="4" s="1"/>
  <c r="T630" i="4"/>
  <c r="V650" i="4"/>
  <c r="X650" i="4" s="1"/>
  <c r="T650" i="4"/>
  <c r="T670" i="4"/>
  <c r="V670" i="4"/>
  <c r="X670" i="4" s="1"/>
  <c r="T697" i="4"/>
  <c r="V697" i="4"/>
  <c r="X697" i="4" s="1"/>
  <c r="V750" i="4"/>
  <c r="X750" i="4" s="1"/>
  <c r="T750" i="4"/>
  <c r="T767" i="4"/>
  <c r="V767" i="4"/>
  <c r="X767" i="4" s="1"/>
  <c r="T627" i="4"/>
  <c r="V627" i="4"/>
  <c r="X627" i="4" s="1"/>
  <c r="V645" i="4"/>
  <c r="X645" i="4" s="1"/>
  <c r="V646" i="4"/>
  <c r="X646" i="4" s="1"/>
  <c r="V665" i="4"/>
  <c r="X665" i="4" s="1"/>
  <c r="T678" i="4"/>
  <c r="V678" i="4"/>
  <c r="X678" i="4" s="1"/>
  <c r="T598" i="4"/>
  <c r="T638" i="4"/>
  <c r="T658" i="4"/>
  <c r="T662" i="4"/>
  <c r="V671" i="4"/>
  <c r="X671" i="4" s="1"/>
  <c r="T671" i="4"/>
  <c r="T686" i="4"/>
  <c r="V686" i="4"/>
  <c r="X686" i="4" s="1"/>
  <c r="T783" i="4"/>
  <c r="V783" i="4"/>
  <c r="X783" i="4" s="1"/>
  <c r="T643" i="4"/>
  <c r="V643" i="4"/>
  <c r="X643" i="4" s="1"/>
  <c r="T646" i="4"/>
  <c r="T663" i="4"/>
  <c r="V663" i="4"/>
  <c r="X663" i="4" s="1"/>
  <c r="V705" i="4"/>
  <c r="X705" i="4" s="1"/>
  <c r="T705" i="4"/>
  <c r="W782" i="4"/>
  <c r="V782" i="4"/>
  <c r="X782" i="4" s="1"/>
  <c r="V681" i="4"/>
  <c r="X681" i="4" s="1"/>
  <c r="T681" i="4"/>
  <c r="T694" i="4"/>
  <c r="V694" i="4"/>
  <c r="X694" i="4" s="1"/>
  <c r="T740" i="4"/>
  <c r="V740" i="4"/>
  <c r="X740" i="4" s="1"/>
  <c r="V458" i="4"/>
  <c r="X458" i="4" s="1"/>
  <c r="V478" i="4"/>
  <c r="X478" i="4" s="1"/>
  <c r="V498" i="4"/>
  <c r="X498" i="4" s="1"/>
  <c r="V518" i="4"/>
  <c r="X518" i="4" s="1"/>
  <c r="V538" i="4"/>
  <c r="X538" i="4" s="1"/>
  <c r="V615" i="4"/>
  <c r="X615" i="4" s="1"/>
  <c r="V672" i="4"/>
  <c r="X672" i="4" s="1"/>
  <c r="V675" i="4"/>
  <c r="X675" i="4" s="1"/>
  <c r="T675" i="4"/>
  <c r="V600" i="4"/>
  <c r="X600" i="4" s="1"/>
  <c r="T622" i="4"/>
  <c r="V673" i="4"/>
  <c r="X673" i="4" s="1"/>
  <c r="V674" i="4"/>
  <c r="X674" i="4" s="1"/>
  <c r="T688" i="4"/>
  <c r="V688" i="4"/>
  <c r="X688" i="4" s="1"/>
  <c r="W723" i="4"/>
  <c r="V723" i="4"/>
  <c r="X723" i="4" s="1"/>
  <c r="V682" i="4"/>
  <c r="X682" i="4" s="1"/>
  <c r="V593" i="4"/>
  <c r="X593" i="4" s="1"/>
  <c r="T607" i="4"/>
  <c r="V607" i="4"/>
  <c r="X607" i="4" s="1"/>
  <c r="V619" i="4"/>
  <c r="X619" i="4" s="1"/>
  <c r="V620" i="4"/>
  <c r="X620" i="4" s="1"/>
  <c r="V633" i="4"/>
  <c r="X633" i="4" s="1"/>
  <c r="V634" i="4"/>
  <c r="X634" i="4" s="1"/>
  <c r="V676" i="4"/>
  <c r="X676" i="4" s="1"/>
  <c r="T789" i="4"/>
  <c r="V789" i="4"/>
  <c r="X789" i="4" s="1"/>
  <c r="V642" i="4"/>
  <c r="X642" i="4" s="1"/>
  <c r="T680" i="4"/>
  <c r="V680" i="4"/>
  <c r="X680" i="4" s="1"/>
  <c r="V683" i="4"/>
  <c r="X683" i="4" s="1"/>
  <c r="T684" i="4"/>
  <c r="V684" i="4"/>
  <c r="X684" i="4" s="1"/>
  <c r="T704" i="4"/>
  <c r="V704" i="4"/>
  <c r="X704" i="4" s="1"/>
  <c r="V709" i="4"/>
  <c r="X709" i="4" s="1"/>
  <c r="V715" i="4"/>
  <c r="X715" i="4" s="1"/>
  <c r="V727" i="4"/>
  <c r="X727" i="4" s="1"/>
  <c r="T727" i="4"/>
  <c r="V743" i="4"/>
  <c r="X743" i="4" s="1"/>
  <c r="V748" i="4"/>
  <c r="X748" i="4" s="1"/>
  <c r="T748" i="4"/>
  <c r="T766" i="4"/>
  <c r="V766" i="4"/>
  <c r="X766" i="4" s="1"/>
  <c r="V786" i="4"/>
  <c r="X786" i="4" s="1"/>
  <c r="T787" i="4"/>
  <c r="V787" i="4"/>
  <c r="X787" i="4" s="1"/>
  <c r="T749" i="4"/>
  <c r="V749" i="4"/>
  <c r="X749" i="4" s="1"/>
  <c r="V788" i="4"/>
  <c r="X788" i="4" s="1"/>
  <c r="T788" i="4"/>
  <c r="V692" i="4"/>
  <c r="X692" i="4" s="1"/>
  <c r="T733" i="4"/>
  <c r="T741" i="4"/>
  <c r="V756" i="4"/>
  <c r="X756" i="4" s="1"/>
  <c r="T757" i="4"/>
  <c r="V757" i="4"/>
  <c r="X757" i="4" s="1"/>
  <c r="V790" i="4"/>
  <c r="X790" i="4" s="1"/>
  <c r="T790" i="4"/>
  <c r="V796" i="4"/>
  <c r="X796" i="4" s="1"/>
  <c r="T796" i="4"/>
  <c r="V803" i="4"/>
  <c r="X803" i="4" s="1"/>
  <c r="T803" i="4"/>
  <c r="T730" i="4"/>
  <c r="V730" i="4"/>
  <c r="X730" i="4" s="1"/>
  <c r="T738" i="4"/>
  <c r="V738" i="4"/>
  <c r="X738" i="4" s="1"/>
  <c r="W762" i="4"/>
  <c r="V762" i="4"/>
  <c r="X762" i="4" s="1"/>
  <c r="V768" i="4"/>
  <c r="X768" i="4" s="1"/>
  <c r="T768" i="4"/>
  <c r="T769" i="4"/>
  <c r="V769" i="4"/>
  <c r="X769" i="4" s="1"/>
  <c r="V776" i="4"/>
  <c r="X776" i="4" s="1"/>
  <c r="T776" i="4"/>
  <c r="V823" i="4"/>
  <c r="X823" i="4" s="1"/>
  <c r="T823" i="4"/>
  <c r="T824" i="4"/>
  <c r="V824" i="4"/>
  <c r="X824" i="4" s="1"/>
  <c r="V706" i="4"/>
  <c r="X706" i="4" s="1"/>
  <c r="V707" i="4"/>
  <c r="X707" i="4" s="1"/>
  <c r="T707" i="4"/>
  <c r="V729" i="4"/>
  <c r="X729" i="4" s="1"/>
  <c r="T764" i="4"/>
  <c r="V764" i="4"/>
  <c r="X764" i="4" s="1"/>
  <c r="T818" i="4"/>
  <c r="V818" i="4"/>
  <c r="X818" i="4" s="1"/>
  <c r="T690" i="4"/>
  <c r="V690" i="4"/>
  <c r="X690" i="4" s="1"/>
  <c r="V725" i="4"/>
  <c r="X725" i="4" s="1"/>
  <c r="T725" i="4"/>
  <c r="V745" i="4"/>
  <c r="X745" i="4" s="1"/>
  <c r="V752" i="4"/>
  <c r="X752" i="4" s="1"/>
  <c r="T771" i="4"/>
  <c r="V771" i="4"/>
  <c r="X771" i="4" s="1"/>
  <c r="T777" i="4"/>
  <c r="V777" i="4"/>
  <c r="X777" i="4" s="1"/>
  <c r="T793" i="4"/>
  <c r="V793" i="4"/>
  <c r="X793" i="4" s="1"/>
  <c r="V798" i="4"/>
  <c r="X798" i="4" s="1"/>
  <c r="T798" i="4"/>
  <c r="V805" i="4"/>
  <c r="X805" i="4" s="1"/>
  <c r="T805" i="4"/>
  <c r="W817" i="4"/>
  <c r="V644" i="4"/>
  <c r="X644" i="4" s="1"/>
  <c r="V654" i="4"/>
  <c r="X654" i="4" s="1"/>
  <c r="V664" i="4"/>
  <c r="X664" i="4" s="1"/>
  <c r="T702" i="4"/>
  <c r="V702" i="4"/>
  <c r="X702" i="4" s="1"/>
  <c r="T718" i="4"/>
  <c r="V718" i="4"/>
  <c r="X718" i="4" s="1"/>
  <c r="T747" i="4"/>
  <c r="V747" i="4"/>
  <c r="X747" i="4" s="1"/>
  <c r="V754" i="4"/>
  <c r="X754" i="4" s="1"/>
  <c r="T754" i="4"/>
  <c r="T759" i="4"/>
  <c r="V759" i="4"/>
  <c r="X759" i="4" s="1"/>
  <c r="T773" i="4"/>
  <c r="V773" i="4"/>
  <c r="X773" i="4" s="1"/>
  <c r="T806" i="4"/>
  <c r="V806" i="4"/>
  <c r="X806" i="4" s="1"/>
  <c r="W772" i="4"/>
  <c r="V772" i="4"/>
  <c r="X772" i="4" s="1"/>
  <c r="V691" i="4"/>
  <c r="X691" i="4" s="1"/>
  <c r="T691" i="4"/>
  <c r="T710" i="4"/>
  <c r="V710" i="4"/>
  <c r="X710" i="4" s="1"/>
  <c r="T760" i="4"/>
  <c r="T778" i="4"/>
  <c r="V780" i="4"/>
  <c r="X780" i="4" s="1"/>
  <c r="T780" i="4"/>
  <c r="T807" i="4"/>
  <c r="T785" i="4"/>
  <c r="V785" i="4"/>
  <c r="X785" i="4" s="1"/>
  <c r="T809" i="4"/>
  <c r="V809" i="4"/>
  <c r="X809" i="4" s="1"/>
  <c r="T820" i="4"/>
  <c r="V820" i="4"/>
  <c r="X820" i="4" s="1"/>
  <c r="T850" i="4"/>
  <c r="V850" i="4"/>
  <c r="X850" i="4" s="1"/>
  <c r="V835" i="4"/>
  <c r="X835" i="4" s="1"/>
  <c r="T835" i="4"/>
  <c r="V708" i="4"/>
  <c r="X708" i="4" s="1"/>
  <c r="V770" i="4"/>
  <c r="X770" i="4" s="1"/>
  <c r="V792" i="4"/>
  <c r="X792" i="4" s="1"/>
  <c r="T797" i="4"/>
  <c r="V797" i="4"/>
  <c r="X797" i="4" s="1"/>
  <c r="T801" i="4"/>
  <c r="V801" i="4"/>
  <c r="X801" i="4" s="1"/>
  <c r="T816" i="4"/>
  <c r="V816" i="4"/>
  <c r="X816" i="4" s="1"/>
  <c r="T821" i="4"/>
  <c r="V821" i="4"/>
  <c r="X821" i="4" s="1"/>
  <c r="T830" i="4"/>
  <c r="V830" i="4"/>
  <c r="X830" i="4" s="1"/>
  <c r="T917" i="4"/>
  <c r="V917" i="4"/>
  <c r="X917" i="4" s="1"/>
  <c r="V698" i="4"/>
  <c r="X698" i="4" s="1"/>
  <c r="V714" i="4"/>
  <c r="X714" i="4" s="1"/>
  <c r="V734" i="4"/>
  <c r="X734" i="4" s="1"/>
  <c r="V781" i="4"/>
  <c r="X781" i="4" s="1"/>
  <c r="V811" i="4"/>
  <c r="X811" i="4" s="1"/>
  <c r="T811" i="4"/>
  <c r="T812" i="4"/>
  <c r="V812" i="4"/>
  <c r="X812" i="4" s="1"/>
  <c r="T822" i="4"/>
  <c r="V822" i="4"/>
  <c r="X822" i="4" s="1"/>
  <c r="V829" i="4"/>
  <c r="X829" i="4" s="1"/>
  <c r="T838" i="4"/>
  <c r="V838" i="4"/>
  <c r="X838" i="4" s="1"/>
  <c r="V843" i="4"/>
  <c r="X843" i="4" s="1"/>
  <c r="T843" i="4"/>
  <c r="T844" i="4"/>
  <c r="V844" i="4"/>
  <c r="X844" i="4" s="1"/>
  <c r="T846" i="4"/>
  <c r="V846" i="4"/>
  <c r="X846" i="4" s="1"/>
  <c r="V865" i="4"/>
  <c r="X865" i="4" s="1"/>
  <c r="T865" i="4"/>
  <c r="T832" i="4"/>
  <c r="V832" i="4"/>
  <c r="X832" i="4" s="1"/>
  <c r="T765" i="4"/>
  <c r="V765" i="4"/>
  <c r="X765" i="4" s="1"/>
  <c r="T779" i="4"/>
  <c r="V779" i="4"/>
  <c r="X779" i="4" s="1"/>
  <c r="V827" i="4"/>
  <c r="X827" i="4" s="1"/>
  <c r="T827" i="4"/>
  <c r="T804" i="4"/>
  <c r="V804" i="4"/>
  <c r="X804" i="4" s="1"/>
  <c r="V826" i="4"/>
  <c r="X826" i="4" s="1"/>
  <c r="T840" i="4"/>
  <c r="V840" i="4"/>
  <c r="X840" i="4" s="1"/>
  <c r="V858" i="4"/>
  <c r="X858" i="4" s="1"/>
  <c r="T858" i="4"/>
  <c r="V868" i="4"/>
  <c r="X868" i="4" s="1"/>
  <c r="T868" i="4"/>
  <c r="T799" i="4"/>
  <c r="V799" i="4"/>
  <c r="X799" i="4" s="1"/>
  <c r="T834" i="4"/>
  <c r="V834" i="4"/>
  <c r="X834" i="4" s="1"/>
  <c r="V859" i="4"/>
  <c r="X859" i="4" s="1"/>
  <c r="T859" i="4"/>
  <c r="T860" i="4"/>
  <c r="V860" i="4"/>
  <c r="X860" i="4" s="1"/>
  <c r="V836" i="4"/>
  <c r="X836" i="4" s="1"/>
  <c r="V867" i="4"/>
  <c r="X867" i="4" s="1"/>
  <c r="T867" i="4"/>
  <c r="V898" i="4"/>
  <c r="X898" i="4" s="1"/>
  <c r="T898" i="4"/>
  <c r="V902" i="4"/>
  <c r="X902" i="4" s="1"/>
  <c r="V907" i="4"/>
  <c r="X907" i="4" s="1"/>
  <c r="W921" i="4"/>
  <c r="V921" i="4"/>
  <c r="X921" i="4" s="1"/>
  <c r="T923" i="4"/>
  <c r="V923" i="4"/>
  <c r="X923" i="4" s="1"/>
  <c r="T936" i="4"/>
  <c r="V936" i="4"/>
  <c r="X936" i="4" s="1"/>
  <c r="V878" i="4"/>
  <c r="X878" i="4" s="1"/>
  <c r="T878" i="4"/>
  <c r="V887" i="4"/>
  <c r="X887" i="4" s="1"/>
  <c r="T887" i="4"/>
  <c r="T892" i="4"/>
  <c r="V892" i="4"/>
  <c r="X892" i="4" s="1"/>
  <c r="T949" i="4"/>
  <c r="T958" i="4"/>
  <c r="V958" i="4"/>
  <c r="X958" i="4" s="1"/>
  <c r="T930" i="4"/>
  <c r="V930" i="4"/>
  <c r="X930" i="4" s="1"/>
  <c r="T938" i="4"/>
  <c r="V938" i="4"/>
  <c r="X938" i="4" s="1"/>
  <c r="V888" i="4"/>
  <c r="X888" i="4" s="1"/>
  <c r="T888" i="4"/>
  <c r="T910" i="4"/>
  <c r="V910" i="4"/>
  <c r="X910" i="4" s="1"/>
  <c r="T911" i="4"/>
  <c r="V911" i="4"/>
  <c r="X911" i="4" s="1"/>
  <c r="T879" i="4"/>
  <c r="V909" i="4"/>
  <c r="X909" i="4" s="1"/>
  <c r="V884" i="4"/>
  <c r="X884" i="4" s="1"/>
  <c r="T905" i="4"/>
  <c r="V912" i="4"/>
  <c r="X912" i="4" s="1"/>
  <c r="T912" i="4"/>
  <c r="T913" i="4"/>
  <c r="V913" i="4"/>
  <c r="X913" i="4" s="1"/>
  <c r="V919" i="4"/>
  <c r="X919" i="4" s="1"/>
  <c r="T919" i="4"/>
  <c r="T847" i="4"/>
  <c r="T889" i="4"/>
  <c r="V900" i="4"/>
  <c r="X900" i="4" s="1"/>
  <c r="V918" i="4"/>
  <c r="X918" i="4" s="1"/>
  <c r="T920" i="4"/>
  <c r="V920" i="4"/>
  <c r="X920" i="4" s="1"/>
  <c r="V925" i="4"/>
  <c r="X925" i="4" s="1"/>
  <c r="T925" i="4"/>
  <c r="T946" i="4"/>
  <c r="V946" i="4"/>
  <c r="X946" i="4" s="1"/>
  <c r="V855" i="4"/>
  <c r="X855" i="4" s="1"/>
  <c r="T894" i="4"/>
  <c r="V894" i="4"/>
  <c r="X894" i="4" s="1"/>
  <c r="T895" i="4"/>
  <c r="V895" i="4"/>
  <c r="X895" i="4" s="1"/>
  <c r="T906" i="4"/>
  <c r="V906" i="4"/>
  <c r="X906" i="4" s="1"/>
  <c r="T915" i="4"/>
  <c r="V915" i="4"/>
  <c r="X915" i="4" s="1"/>
  <c r="T926" i="4"/>
  <c r="V926" i="4"/>
  <c r="X926" i="4" s="1"/>
  <c r="V977" i="4"/>
  <c r="X977" i="4" s="1"/>
  <c r="T977" i="4"/>
  <c r="T814" i="4"/>
  <c r="V814" i="4"/>
  <c r="X814" i="4" s="1"/>
  <c r="V841" i="4"/>
  <c r="X841" i="4" s="1"/>
  <c r="T856" i="4"/>
  <c r="T875" i="4"/>
  <c r="V875" i="4"/>
  <c r="X875" i="4" s="1"/>
  <c r="V901" i="4"/>
  <c r="X901" i="4" s="1"/>
  <c r="T916" i="4"/>
  <c r="V916" i="4"/>
  <c r="X916" i="4" s="1"/>
  <c r="T942" i="4"/>
  <c r="V942" i="4"/>
  <c r="X942" i="4" s="1"/>
  <c r="V825" i="4"/>
  <c r="X825" i="4" s="1"/>
  <c r="T833" i="4"/>
  <c r="T842" i="4"/>
  <c r="V842" i="4"/>
  <c r="X842" i="4" s="1"/>
  <c r="V845" i="4"/>
  <c r="X845" i="4" s="1"/>
  <c r="V874" i="4"/>
  <c r="X874" i="4" s="1"/>
  <c r="V881" i="4"/>
  <c r="X881" i="4" s="1"/>
  <c r="T896" i="4"/>
  <c r="T903" i="4"/>
  <c r="V903" i="4"/>
  <c r="X903" i="4" s="1"/>
  <c r="V941" i="4"/>
  <c r="X941" i="4" s="1"/>
  <c r="W962" i="4"/>
  <c r="V962" i="4"/>
  <c r="X962" i="4" s="1"/>
  <c r="T969" i="4"/>
  <c r="V969" i="4"/>
  <c r="X969" i="4" s="1"/>
  <c r="T968" i="4"/>
  <c r="V968" i="4"/>
  <c r="X968" i="4" s="1"/>
  <c r="T928" i="4"/>
  <c r="V928" i="4"/>
  <c r="X928" i="4" s="1"/>
  <c r="T983" i="4"/>
  <c r="V983" i="4"/>
  <c r="X983" i="4" s="1"/>
  <c r="V992" i="4"/>
  <c r="X992" i="4" s="1"/>
  <c r="T992" i="4"/>
  <c r="V3" i="6"/>
  <c r="W3" i="6" s="1"/>
  <c r="T3" i="6"/>
  <c r="V953" i="4"/>
  <c r="X953" i="4" s="1"/>
  <c r="T953" i="4"/>
  <c r="V982" i="4"/>
  <c r="X982" i="4" s="1"/>
  <c r="T943" i="4"/>
  <c r="V943" i="4"/>
  <c r="X943" i="4" s="1"/>
  <c r="T948" i="4"/>
  <c r="V948" i="4"/>
  <c r="X948" i="4" s="1"/>
  <c r="V985" i="4"/>
  <c r="X985" i="4" s="1"/>
  <c r="T985" i="4"/>
  <c r="T954" i="4"/>
  <c r="V954" i="4"/>
  <c r="X954" i="4" s="1"/>
  <c r="W986" i="4"/>
  <c r="V986" i="4"/>
  <c r="X986" i="4" s="1"/>
  <c r="T922" i="4"/>
  <c r="V922" i="4"/>
  <c r="X922" i="4" s="1"/>
  <c r="V932" i="4"/>
  <c r="X932" i="4" s="1"/>
  <c r="W972" i="4"/>
  <c r="V972" i="4"/>
  <c r="X972" i="4" s="1"/>
  <c r="V30" i="6"/>
  <c r="W30" i="6" s="1"/>
  <c r="T30" i="6"/>
  <c r="T934" i="4"/>
  <c r="V934" i="4"/>
  <c r="X934" i="4" s="1"/>
  <c r="T940" i="4"/>
  <c r="V940" i="4"/>
  <c r="X940" i="4" s="1"/>
  <c r="T955" i="4"/>
  <c r="V955" i="4"/>
  <c r="X955" i="4" s="1"/>
  <c r="T974" i="4"/>
  <c r="V974" i="4"/>
  <c r="X974" i="4" s="1"/>
  <c r="V981" i="4"/>
  <c r="X981" i="4" s="1"/>
  <c r="V8" i="6"/>
  <c r="W8" i="6" s="1"/>
  <c r="T8" i="6"/>
  <c r="V10" i="6"/>
  <c r="W10" i="6" s="1"/>
  <c r="T10" i="6"/>
  <c r="T21" i="6"/>
  <c r="V21" i="6"/>
  <c r="W21" i="6" s="1"/>
  <c r="T31" i="6"/>
  <c r="V31" i="6"/>
  <c r="W31" i="6" s="1"/>
  <c r="V1001" i="4"/>
  <c r="X1001" i="4" s="1"/>
  <c r="T1001" i="4"/>
  <c r="V12" i="6"/>
  <c r="W12" i="6" s="1"/>
  <c r="V39" i="6"/>
  <c r="W39" i="6" s="1"/>
  <c r="V48" i="6"/>
  <c r="W48" i="6" s="1"/>
  <c r="T48" i="6"/>
  <c r="V939" i="4"/>
  <c r="X939" i="4" s="1"/>
  <c r="V961" i="4"/>
  <c r="X961" i="4" s="1"/>
  <c r="V987" i="4"/>
  <c r="X987" i="4" s="1"/>
  <c r="V990" i="4"/>
  <c r="X990" i="4" s="1"/>
  <c r="W996" i="4"/>
  <c r="V996" i="4"/>
  <c r="X996" i="4" s="1"/>
  <c r="T1005" i="4"/>
  <c r="T12" i="6"/>
  <c r="V22" i="6"/>
  <c r="W22" i="6" s="1"/>
  <c r="T22" i="6"/>
  <c r="T39" i="6"/>
  <c r="T40" i="6"/>
  <c r="V40" i="6"/>
  <c r="W40" i="6" s="1"/>
  <c r="V4" i="6"/>
  <c r="W4" i="6" s="1"/>
  <c r="T4" i="6"/>
  <c r="V13" i="6"/>
  <c r="W13" i="6" s="1"/>
  <c r="T13" i="6"/>
  <c r="V25" i="6"/>
  <c r="W25" i="6" s="1"/>
  <c r="T25" i="6"/>
  <c r="T51" i="6"/>
  <c r="V51" i="6"/>
  <c r="W51" i="6" s="1"/>
  <c r="V58" i="6"/>
  <c r="W58" i="6" s="1"/>
  <c r="T58" i="6"/>
  <c r="T26" i="6"/>
  <c r="V26" i="6"/>
  <c r="W26" i="6" s="1"/>
  <c r="V34" i="6"/>
  <c r="W34" i="6" s="1"/>
  <c r="T34" i="6"/>
  <c r="V42" i="6"/>
  <c r="W42" i="6" s="1"/>
  <c r="T42" i="6"/>
  <c r="T80" i="6"/>
  <c r="V80" i="6"/>
  <c r="W80" i="6" s="1"/>
  <c r="V1002" i="4"/>
  <c r="X1002" i="4" s="1"/>
  <c r="V1003" i="4"/>
  <c r="X1003" i="4" s="1"/>
  <c r="T1003" i="4"/>
  <c r="T16" i="6"/>
  <c r="V16" i="6"/>
  <c r="W16" i="6" s="1"/>
  <c r="V27" i="6"/>
  <c r="W27" i="6" s="1"/>
  <c r="T27" i="6"/>
  <c r="T35" i="6"/>
  <c r="V35" i="6"/>
  <c r="W35" i="6" s="1"/>
  <c r="T956" i="4"/>
  <c r="V956" i="4"/>
  <c r="X956" i="4" s="1"/>
  <c r="T993" i="4"/>
  <c r="I4" i="5"/>
  <c r="G9" i="5"/>
  <c r="I9" i="5" s="1"/>
  <c r="I11" i="5" s="1"/>
  <c r="T17" i="6"/>
  <c r="T36" i="6"/>
  <c r="V36" i="6"/>
  <c r="W36" i="6" s="1"/>
  <c r="T44" i="6"/>
  <c r="V44" i="6"/>
  <c r="W44" i="6" s="1"/>
  <c r="V45" i="6"/>
  <c r="W45" i="6" s="1"/>
  <c r="T45" i="6"/>
  <c r="V927" i="4"/>
  <c r="X927" i="4" s="1"/>
  <c r="V971" i="4"/>
  <c r="X971" i="4" s="1"/>
  <c r="V975" i="4"/>
  <c r="X975" i="4" s="1"/>
  <c r="T975" i="4"/>
  <c r="V994" i="4"/>
  <c r="X994" i="4" s="1"/>
  <c r="T994" i="4"/>
  <c r="V1012" i="4"/>
  <c r="X1012" i="4" s="1"/>
  <c r="T1012" i="4"/>
  <c r="V18" i="6"/>
  <c r="W18" i="6" s="1"/>
  <c r="T18" i="6"/>
  <c r="T66" i="6"/>
  <c r="V66" i="6"/>
  <c r="W66" i="6" s="1"/>
  <c r="V950" i="4"/>
  <c r="X950" i="4" s="1"/>
  <c r="V970" i="4"/>
  <c r="X970" i="4" s="1"/>
  <c r="T971" i="4"/>
  <c r="V979" i="4"/>
  <c r="X979" i="4" s="1"/>
  <c r="V984" i="4"/>
  <c r="X984" i="4" s="1"/>
  <c r="T999" i="4"/>
  <c r="V999" i="4"/>
  <c r="X999" i="4" s="1"/>
  <c r="V33" i="6"/>
  <c r="W33" i="6" s="1"/>
  <c r="V995" i="4"/>
  <c r="X995" i="4" s="1"/>
  <c r="T11" i="6"/>
  <c r="V11" i="6"/>
  <c r="W11" i="6" s="1"/>
  <c r="V15" i="6"/>
  <c r="W15" i="6" s="1"/>
  <c r="T75" i="6"/>
  <c r="V75" i="6"/>
  <c r="W75" i="6" s="1"/>
  <c r="T76" i="6"/>
  <c r="V76" i="6"/>
  <c r="W76" i="6" s="1"/>
  <c r="V77" i="6"/>
  <c r="W77" i="6" s="1"/>
  <c r="T77" i="6"/>
  <c r="V78" i="6"/>
  <c r="W78" i="6" s="1"/>
  <c r="T78" i="6"/>
  <c r="T91" i="6"/>
  <c r="V91" i="6"/>
  <c r="W91" i="6" s="1"/>
  <c r="V92" i="6"/>
  <c r="W92" i="6" s="1"/>
  <c r="T92" i="6"/>
  <c r="V59" i="6"/>
  <c r="W59" i="6" s="1"/>
  <c r="T59" i="6"/>
  <c r="T60" i="6"/>
  <c r="V60" i="6"/>
  <c r="W60" i="6" s="1"/>
  <c r="V69" i="6"/>
  <c r="W69" i="6" s="1"/>
  <c r="T69" i="6"/>
  <c r="V82" i="6"/>
  <c r="W82" i="6" s="1"/>
  <c r="T82" i="6"/>
  <c r="T96" i="6"/>
  <c r="V96" i="6"/>
  <c r="W96" i="6" s="1"/>
  <c r="V97" i="6"/>
  <c r="W97" i="6" s="1"/>
  <c r="T97" i="6"/>
  <c r="T55" i="6"/>
  <c r="V55" i="6"/>
  <c r="W55" i="6" s="1"/>
  <c r="V61" i="6"/>
  <c r="W61" i="6" s="1"/>
  <c r="V62" i="6"/>
  <c r="W62" i="6" s="1"/>
  <c r="T62" i="6"/>
  <c r="T71" i="6"/>
  <c r="V71" i="6"/>
  <c r="W71" i="6" s="1"/>
  <c r="V23" i="6"/>
  <c r="W23" i="6" s="1"/>
  <c r="T23" i="6"/>
  <c r="V72" i="6"/>
  <c r="W72" i="6" s="1"/>
  <c r="T72" i="6"/>
  <c r="V978" i="4"/>
  <c r="X978" i="4" s="1"/>
  <c r="V988" i="4"/>
  <c r="X988" i="4" s="1"/>
  <c r="V1010" i="4"/>
  <c r="X1010" i="4" s="1"/>
  <c r="T1010" i="4"/>
  <c r="V28" i="6"/>
  <c r="W28" i="6" s="1"/>
  <c r="T28" i="6"/>
  <c r="V50" i="6"/>
  <c r="W50" i="6" s="1"/>
  <c r="T19" i="6"/>
  <c r="V38" i="6"/>
  <c r="W38" i="6" s="1"/>
  <c r="V41" i="6"/>
  <c r="W41" i="6" s="1"/>
  <c r="V57" i="6"/>
  <c r="W57" i="6" s="1"/>
  <c r="V87" i="6"/>
  <c r="W87" i="6" s="1"/>
  <c r="T87" i="6"/>
  <c r="V74" i="6"/>
  <c r="W74" i="6" s="1"/>
  <c r="V83" i="6"/>
  <c r="W83" i="6" s="1"/>
  <c r="V112" i="6"/>
  <c r="W112" i="6" s="1"/>
  <c r="T112" i="6"/>
  <c r="V133" i="6"/>
  <c r="W133" i="6" s="1"/>
  <c r="T133" i="6"/>
  <c r="V79" i="6"/>
  <c r="W79" i="6" s="1"/>
  <c r="V88" i="6"/>
  <c r="W88" i="6" s="1"/>
  <c r="V114" i="6"/>
  <c r="W114" i="6" s="1"/>
  <c r="T114" i="6"/>
  <c r="V115" i="6"/>
  <c r="W115" i="6" s="1"/>
  <c r="T115" i="6"/>
  <c r="T89" i="6"/>
  <c r="T98" i="6"/>
  <c r="K103" i="6"/>
  <c r="V105" i="6"/>
  <c r="W105" i="6" s="1"/>
  <c r="T106" i="6"/>
  <c r="T116" i="6"/>
  <c r="V67" i="6"/>
  <c r="W67" i="6" s="1"/>
  <c r="T67" i="6"/>
  <c r="AM103" i="6"/>
  <c r="AL103" i="6"/>
  <c r="AJ103" i="6"/>
  <c r="V107" i="6"/>
  <c r="W107" i="6" s="1"/>
  <c r="T107" i="6"/>
  <c r="V118" i="6"/>
  <c r="W118" i="6" s="1"/>
  <c r="T118" i="6"/>
  <c r="V43" i="6"/>
  <c r="W43" i="6" s="1"/>
  <c r="V63" i="6"/>
  <c r="W63" i="6" s="1"/>
  <c r="V85" i="6"/>
  <c r="W85" i="6" s="1"/>
  <c r="T99" i="6"/>
  <c r="V109" i="6"/>
  <c r="W109" i="6" s="1"/>
  <c r="T109" i="6"/>
  <c r="T52" i="6"/>
  <c r="T63" i="6"/>
  <c r="V68" i="6"/>
  <c r="W68" i="6" s="1"/>
  <c r="V90" i="6"/>
  <c r="W90" i="6" s="1"/>
  <c r="K101" i="6"/>
  <c r="V108" i="6"/>
  <c r="W108" i="6" s="1"/>
  <c r="V110" i="6"/>
  <c r="W110" i="6" s="1"/>
  <c r="T110" i="6"/>
  <c r="V125" i="6"/>
  <c r="W125" i="6" s="1"/>
  <c r="T125" i="6"/>
  <c r="T126" i="6"/>
  <c r="V126" i="6"/>
  <c r="W126" i="6" s="1"/>
  <c r="V53" i="6"/>
  <c r="W53" i="6" s="1"/>
  <c r="V64" i="6"/>
  <c r="W64" i="6" s="1"/>
  <c r="V73" i="6"/>
  <c r="W73" i="6" s="1"/>
  <c r="V81" i="6"/>
  <c r="W81" i="6" s="1"/>
  <c r="V95" i="6"/>
  <c r="W95" i="6" s="1"/>
  <c r="V122" i="6"/>
  <c r="W122" i="6" s="1"/>
  <c r="T122" i="6"/>
  <c r="V123" i="6"/>
  <c r="W123" i="6" s="1"/>
  <c r="T123" i="6"/>
  <c r="V124" i="6"/>
  <c r="W124" i="6" s="1"/>
  <c r="T124" i="6"/>
  <c r="Q8" i="13"/>
  <c r="Q11" i="13"/>
  <c r="Q29" i="13"/>
  <c r="Q17" i="13"/>
  <c r="Q30" i="13"/>
  <c r="Q9" i="13"/>
  <c r="Q12" i="13"/>
  <c r="Q2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tc={632a47b8-64e1-492f-899d-d1c9d08744f3}</author>
  </authors>
  <commentList>
    <comment ref="A1" authorId="0" shapeId="0" xr:uid="{632A47B8-64E1-492F-899D-D1C9D08744F3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@hiennt78@fih-foxconn.com confirm model &amp; price &amp; budget
Assigned to hiennt78@fih-foxconn.com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tc={4fde2862-6d88-4054-adbc-941fb00feee4}</author>
    <author>tc={4e5e9285-55b4-4e1b-bca4-1be7c78f816b}</author>
    <author>tc={f48384ea-0cca-4bed-921a-bf020f8509a6}</author>
    <author>tc={4f7e5618-8362-423a-818a-a8097249242e}</author>
  </authors>
  <commentList>
    <comment ref="M13" authorId="0" shapeId="0" xr:uid="{4FDE2862-6D88-4054-ADBC-941FB00FEEE4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@nhungntt@fih-foxconn.com
Assigned to nhungntt@fih-foxconn.com</t>
      </text>
    </comment>
    <comment ref="M14" authorId="1" shapeId="0" xr:uid="{4E5E9285-55B4-4E1B-BCA4-1BE7C78F816B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@quytt@fih-foxconn.com
Assigned to quytt@fih-foxconn.com</t>
      </text>
    </comment>
    <comment ref="M15" authorId="2" shapeId="0" xr:uid="{F48384EA-0CCA-4BED-921A-BF020F8509A6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@nhungntt@fih-foxconn.com
Assigned to nhungntt@fih-foxconn.com</t>
      </text>
    </comment>
    <comment ref="M17" authorId="3" shapeId="0" xr:uid="{4F7E5618-8362-423A-818A-A8097249242E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@huongnt8@fih-foxconn.com
Assigned to nhungntt@fih-foxconn.com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tc={a7099d25-52c3-42b3-bdf6-2af3fc70c3a3}</author>
    <author>tc={321afc70-529f-4866-bc92-68fd06a669dc}</author>
    <author>tc={85f03982-54f0-40bb-b941-b5de2dbdec4d}</author>
    <author>tc={c481570d-1fca-4778-9d82-2f6965755e7a}</author>
    <author>tc={1ff7b83a-6733-4743-933a-d9be66084da1}</author>
    <author>tc={f320e630-8035-4c38-9356-37555770fd1f}</author>
    <author>tc={6a9cd79f-73ae-4a32-8dca-a0b47e94124f}</author>
    <author>tc={4de19189-1646-453d-b255-0f9428116ff5}</author>
    <author>tc={21a57b63-454c-4d5d-8345-5b87a36d781c}</author>
    <author>tc={5758ccfa-5b90-4b74-ad39-bbe1c4c65d32}</author>
    <author>tc={85af6f88-c55c-4e02-b29d-f8b6cab0220a}</author>
    <author>tc={487fa2af-4e81-47e6-9b7d-10db2189a84c}</author>
    <author>tc={ebe0a0bd-890b-4d36-ac6c-f7e382f0b721}</author>
    <author>tc={b0e34f1d-a1d7-4c39-bd7b-3a66767aea4c}</author>
    <author>tc={c353e39e-f695-40ad-bd6e-20600846693e}</author>
    <author>tc={664b3e73-e0ee-4e4e-b4d1-8b5841e58b6a}</author>
    <author>tc={25ca6580-97b7-44bd-94d7-b237da5b3d4d}</author>
    <author>tc={5b751415-dcc0-4c48-bf3c-3f6d46e42365}</author>
    <author>tc={2dc5671c-0fec-4472-97b8-43720cee9534}</author>
    <author>tc={c942c004-b403-4a30-872f-949afa7c5d27}</author>
    <author>tc={ae9f50dd-ddc1-4989-a468-eaeb27f5420b}</author>
    <author>tc={66ef1244-0f6e-4dce-a2bb-cdd4b258e926}</author>
  </authors>
  <commentList>
    <comment ref="J6" authorId="0" shapeId="0" xr:uid="{A7099D25-52C3-42B3-BDF6-2AF3FC70C3A3}">
      <text>
        <t>[對話串註解]
您的 Excel 版本可讓您讀取此對話串註解; 但若以較新的 Excel 版本開啟此檔案，將會移除對它進行的所有編輯。深入了解: https://go.microsoft.com/fwlink/?linkid=870924。
註解:
    Dữ liệu cũ là 29x</t>
      </text>
    </comment>
    <comment ref="J18" authorId="1" shapeId="0" xr:uid="{321AFC70-529F-4866-BC92-68FD06A669DC}">
      <text>
        <t>[對話串註解]
您的 Excel 版本可讓您讀取此對話串註解; 但若以較新的 Excel 版本開啟此檔案，將會移除對它進行的所有編輯。深入了解: https://go.microsoft.com/fwlink/?linkid=870924。
註解:
    Tổng need: 42x
Xuất 40x PC Assy</t>
      </text>
    </comment>
    <comment ref="J19" authorId="2" shapeId="0" xr:uid="{85F03982-54F0-40BB-B941-B5DE2DBDEC4D}">
      <text>
        <t>[對話串註解]
您的 Excel 版本可讓您讀取此對話串註解; 但若以較新的 Excel 版本開啟此檔案，將會移除對它進行的所有編輯。深入了解: https://go.microsoft.com/fwlink/?linkid=870924。
註解:
    need 42x</t>
      </text>
    </comment>
    <comment ref="J22" authorId="3" shapeId="0" xr:uid="{C481570D-1FCA-4778-9D82-2F6965755E7A}">
      <text>
        <t>[對話串註解]
您的 Excel 版本可讓您讀取此對話串註解; 但若以較新的 Excel 版本開啟此檔案，將會移除對它進行的所有編輯。深入了解: https://go.microsoft.com/fwlink/?linkid=870924。
註解:
    Total need 115x,
Have: 16x mini PC,</t>
      </text>
    </comment>
    <comment ref="J24" authorId="4" shapeId="0" xr:uid="{1FF7B83A-6733-4743-933A-D9BE66084DA1}">
      <text>
        <t>[對話串註解]
您的 Excel 版本可讓您讀取此對話串註解; 但若以較新的 Excel 版本開啟此檔案，將會移除對它進行的所有編輯。深入了解: https://go.microsoft.com/fwlink/?linkid=870924。
註解:
    128X need</t>
      </text>
    </comment>
    <comment ref="AK128" authorId="5" shapeId="0" xr:uid="{F320E630-8035-4C38-9356-37555770FD1F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@linhnp@fih-foxconn.com check status
Assigned to linhnp@fih-foxconn.com</t>
      </text>
    </comment>
    <comment ref="J152" authorId="6" shapeId="0" xr:uid="{6A9CD79F-73AE-4A32-8DCA-A0B47E94124F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@anhnt40@fih-foxconn.com dòng request này a
Assigned to anhnt40@fih-foxconn.com</t>
      </text>
    </comment>
    <comment ref="A155" authorId="7" shapeId="0" xr:uid="{4DE19189-1646-453D-B255-0F9428116FF5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Dear chị @maint5@fih-foxconn.com @giangth1@fih-foxconn.com em mới thêm demand cho IPC cho TE cho P27 FATP P1.0, các chị check giúp em nhé ạ
Assigned to maint5@fih-foxconn.com
回覆:
    Gửi chị mail duyệt
回覆:
    P27 P1.0 FATP MVA demand approval from Mr. Laughing and demand for OM Team
回覆:
    On budget now @huyennn1@fih-foxconn.com @maint5@fih-foxconn.com
Reassigned to huyennn1@fih-foxconn.com</t>
      </text>
    </comment>
    <comment ref="H159" authorId="8" shapeId="0" xr:uid="{21A57B63-454C-4D5D-8345-5B87A36D781C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@linhnp@fih-foxconn.com Request trên WMS con này c để lại nhé. Kho chưa có stock để tạo wms
Assigned to linhnp@fih-foxconn.com</t>
      </text>
    </comment>
    <comment ref="H160" authorId="9" shapeId="0" xr:uid="{5758CCFA-5B90-4B74-AD39-BBE1C4C65D32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@giangth1@fih-foxconn.com  pls support to check
Assigned to giangth1@fih-foxconn.com
回覆:
    Waiting for PAS mini PC quotation
回覆:
    NUC 14 Essential NUC14MNK150 Intel N150, Ram 16GB DDR5, SSD 256GB, Wi-Fi and Bluetooth, NoOS, 3Yrs Wty @linhdd@fih-foxconn.com lấy con này anh nhé
Reassigned to linhdd@fih-foxconn.com
回覆:
    @quydt@fih-foxconn.com  
@hoannv1@fih-foxconn.com  check hộ em có lấy đc hàng OM báo không nhé, có vẻ đúng cầu hình rồi.
Reassigned to quydt@fih-foxconn.com
回覆:
    Cấu hình thì OK, cơ mà màu mè thì a không biết nhá, thấy bảo phải trắng đen gì đấy, màu mè thì chú tự check nhé @linhdd@fih-foxconn.com
Reassigned to linhdd@fih-foxconn.com
回覆:
    Có 1 loại thôi anh
回覆:
    Con này TE đang dùng 50 con
回覆:
    OK. Bên a nhận nhé. Màu đen nhỉ?
回覆:
    từ từ tẹo anh nhé. qua Thứ 2 em hỏi lại model này đã ạ
回覆:
    Chi phí Demo line theo em hiểu bác đang duyệt giá cũ</t>
      </text>
    </comment>
    <comment ref="I161" authorId="10" shapeId="0" xr:uid="{85AF6F88-C55C-4E02-B29D-F8B6CAB0220A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@toandv1@fih-foxconn.com  No approval mail
Assigned to toandv1@fih-foxconn.com</t>
      </text>
    </comment>
    <comment ref="I162" authorId="11" shapeId="0" xr:uid="{487FA2AF-4E81-47E6-9B7D-10DB2189A84C}">
      <text>
        <t>[對話串註解]
您的 Excel 版本可讓您讀取此對話串註解; 但若以較新的 Excel 版本開啟此檔案，將會移除對它進行的所有編輯。深入了解: https://go.microsoft.com/fwlink/?linkid=870924。
註解:
    FW: P27 Assy Budget Request &amp; P26 Packing Budget Request</t>
      </text>
    </comment>
    <comment ref="L162" authorId="12" shapeId="0" xr:uid="{EBE0A0BD-890B-4D36-AC6C-F7E382F0B721}">
      <text>
        <t>[對話串註解]
您的 Excel 版本可讓您讀取此對話串註解; 但若以較新的 Excel 版本開啟此檔案，將會移除對它進行的所有編輯。深入了解: https://go.microsoft.com/fwlink/?linkid=870924。
註解:
    https://docs.google.com/spreadsheets/d/1EwLEdVaqzb7HAulDP64LKzfFic7R6pFG-bveewCIv8w/edit?gid=1402757199#gid=1402757199</t>
      </text>
    </comment>
    <comment ref="AF162" authorId="13" shapeId="0" xr:uid="{B0E34F1D-A1D7-4C39-BD7B-3A66767AEA4C}">
      <text>
        <t>[對話串註解]
您的 Excel 版本可讓您讀取此對話串註解; 但若以較新的 Excel 版本開啟此檔案，將會移除對它進行的所有編輯。深入了解: https://go.microsoft.com/fwlink/?linkid=870924。
註解:
    1FSHQ50177 8DT9VH4
1FSHQ50177 HDT9VH4
1FSHQ50177 G9T9VH4
1FSHQ50177 5TT9VH4
1FSHQ50177 HCT9VH4</t>
      </text>
    </comment>
    <comment ref="I164" authorId="14" shapeId="0" xr:uid="{C353E39E-F695-40AD-BD6E-20600846693E}">
      <text>
        <t>[對話串註解]
您的 Excel 版本可讓您讀取此對話串註解; 但若以較新的 Excel 版本開啟此檔案，將會移除對它進行的所有編輯。深入了解: https://go.microsoft.com/fwlink/?linkid=870924。
註解:
    FW: P27 Assy Budget Request &amp; P26 Packing Budget Request</t>
      </text>
    </comment>
    <comment ref="L164" authorId="15" shapeId="0" xr:uid="{664B3E73-E0EE-4E4E-B4D1-8B5841E58B6A}">
      <text>
        <t>[對話串註解]
您的 Excel 版本可讓您讀取此對話串註解; 但若以較新的 Excel 版本開啟此檔案，將會移除對它進行的所有編輯。深入了解: https://go.microsoft.com/fwlink/?linkid=870924。
註解:
    https://docs.google.com/spreadsheets/d/1EwLEdVaqzb7HAulDP64LKzfFic7R6pFG-bveewCIv8w/edit?gid=1402757199#gid=1402757199</t>
      </text>
    </comment>
    <comment ref="H174" authorId="16" shapeId="0" xr:uid="{25CA6580-97B7-44BD-94D7-B237DA5B3D4D}">
      <text>
        <t>[對話串註解]
您的 Excel 版本可讓您讀取此對話串註解; 但若以較新的 Excel 版本開啟此檔案，將會移除對它進行的所有編輯。深入了解: https://go.microsoft.com/fwlink/?linkid=870924。
註解:
    FW: P27 NPI getting approval for MVA (SMT QC)</t>
      </text>
    </comment>
    <comment ref="H175" authorId="17" shapeId="0" xr:uid="{5B751415-DCC0-4C48-BF3C-3F6D46E42365}">
      <text>
        <t>[對話串註解]
您的 Excel 版本可讓您讀取此對話串註解; 但若以較新的 Excel 版本開啟此檔案，將會移除對它進行的所有編輯。深入了解: https://go.microsoft.com/fwlink/?linkid=870924。
註解:
    FW: P27 NPI getting approval for MVA (SMT QC)</t>
      </text>
    </comment>
    <comment ref="G193" authorId="18" shapeId="0" xr:uid="{2DC5671C-0FEC-4472-97B8-43720CEE9534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@trangnt9@fih-foxconn.com  pls check specs
Assigned to trangnt9@fih-foxconn.com</t>
      </text>
    </comment>
    <comment ref="J196" authorId="19" shapeId="0" xr:uid="{C942C004-B403-4A30-872F-949AFA7C5D27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Dear anh @tientn@fih-foxconn.com Leadtime PC nay 60 days ; nếu FAE cần gấp + kho OM WH có stock PC tương đương, OM-WH sẽ cho mượn trong thời gian đó trước anh. cc @linhnp@fih-foxconn.com
Assigned to tientn@fih-foxconn.com
回覆:
    Yes, vậy cho bên a mượn trước với, bên a cũng đang cần gấp</t>
      </text>
    </comment>
    <comment ref="G197" authorId="20" shapeId="0" xr:uid="{AE9F50DD-DDC1-4989-A468-EAEB27F5420B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@thaina@fih-foxconn.com  ls check specs
Assigned to thaina@fih-foxconn.com</t>
      </text>
    </comment>
    <comment ref="G199" authorId="21" shapeId="0" xr:uid="{66EF1244-0F6E-4DCE-A2BB-CDD4B258E926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@thaina@fih-foxconn.com  ls check specs
Assigned to thaina@fih-foxconn.com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tc={1fb7e3e7-aad7-4b67-aa34-697141f3c18b}</author>
    <author>tc={8a569e4e-6fc8-428b-a63a-14a0cc086a8b}</author>
    <author>tc={c51c9abb-0b48-4b92-a3ac-bda42aec4b5d}</author>
    <author>tc={e80bc8cc-cc23-41cb-9396-840c397f3a3c}</author>
    <author>tc={a7cec475-cb6f-492c-8842-b38d71b8f211}</author>
    <author>tc={1080a954-9ac6-44cc-93ab-8f12b76cd4d5}</author>
    <author>tc={4a7395d6-2602-4a5e-8e14-9d51f0bc732f}</author>
    <author/>
    <author>tc={826962dc-862f-4711-88d9-33fae5a9fcfe}</author>
    <author>tc={c5ad8fab-5dca-404c-bde3-218fe26ac5fb}</author>
    <author>tc={dca878c2-7b23-4767-acc7-e9fe7ac1d648}</author>
    <author>tc={bc8adec2-52d0-44e3-b875-df6a3b66f463}</author>
    <author>tc={964ffe3b-a073-4d24-b337-693a38460622}</author>
    <author>tc={15bb59e8-fedd-43cd-bd16-cd4d9aa858c5}</author>
    <author>tc={a5398148-608c-48b9-bbac-03c18c1f1b80}</author>
    <author>tc={cb953280-3d95-4da0-a448-7877efe4f460}</author>
    <author>tc={dcac7e94-1056-4aab-967c-4356c833d30c}</author>
    <author>tc={2cb64259-739f-41e9-8dff-9fe75d917cf6}</author>
    <author>tc={c66c8ac6-6fb3-4024-ab3a-34e465ae24ee}</author>
    <author>tc={51dbcb85-91ea-40a5-93cf-541bae1ba02f}</author>
    <author>tc={f5ec748d-916b-46da-a52b-43b36e04acda}</author>
    <author>tc={d3dedaab-a50f-452a-97a9-c9a99c7c2819}</author>
    <author>tc={5c5d76be-99cd-4b60-acdb-b461bfac94eb}</author>
    <author>tc={03bcbd84-ecf4-464d-ac70-f47225894675}</author>
    <author>tc={fa56c35a-c962-4632-a842-db5d591e557c}</author>
    <author>tc={18e7ada5-e095-447e-92dd-dea8058715e2}</author>
    <author>tc={9ad4470f-617b-4a0d-9eb5-dbfcc28ea720}</author>
    <author>tc={a6be903e-c4e2-4da3-9cb6-8bb64d5b188d}</author>
    <author>tc={54ce44e7-fa40-456b-b090-1a76cc34e1de}</author>
    <author>tc={3f909780-fadc-4092-b315-016821256ef9}</author>
    <author>tc={70ec8a04-52c0-46ef-b8c5-ad79963fac50}</author>
    <author>tc={96c0b659-965e-4486-873d-9a73d9670921}</author>
    <author>tc={da95fd1b-1949-4507-bbfe-a38af75422aa}</author>
    <author>tc={349a3e87-592e-4acf-be45-e7ae7ff75ec6}</author>
    <author>tc={70970e8d-12e5-48ae-b4a5-7b58ac945901}</author>
    <author>tc={4eb55f80-8e0c-4591-b239-e255944bbf82}</author>
  </authors>
  <commentList>
    <comment ref="O41" authorId="0" shapeId="0" xr:uid="{1FB7E3E7-AAD7-4B67-AA34-697141F3C18B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@bandt1@fih-foxconn.com  pls fill in N O P colums
Assigned to bandt1@fih-foxconn.com</t>
      </text>
    </comment>
    <comment ref="O48" authorId="1" shapeId="0" xr:uid="{8A569E4E-6FC8-428B-A63A-14A0CC086A8B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@manhnd6@fih-foxconn.com  pls fill
Assigned to manhnd6@fih-foxconn.com</t>
      </text>
    </comment>
    <comment ref="O70" authorId="2" shapeId="0" xr:uid="{C51C9ABB-0B48-4B92-A3AC-BDA42AEC4B5D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@haint2@fih-foxconn.com pls fill
Assigned to haint2@fih-foxconn.com</t>
      </text>
    </comment>
    <comment ref="H84" authorId="3" shapeId="0" xr:uid="{E80BC8CC-CC23-41CB-9396-840C397F3A3C}">
      <text>
        <t>[對話串註解]
您的 Excel 版本可讓您讀取此對話串註解; 但若以較新的 Excel 版本開啟此檔案，將會移除對它進行的所有編輯。深入了解: https://go.microsoft.com/fwlink/?linkid=870924。
註解:
    TE cfm đổi specs</t>
      </text>
    </comment>
    <comment ref="O89" authorId="4" shapeId="0" xr:uid="{A7CEC475-CB6F-492C-8842-B38D71B8F211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@bandt1@fih-foxconn.com  fill giúp t all những dòng của MFG nhé
Assigned to bandt1@fih-foxconn.com</t>
      </text>
    </comment>
    <comment ref="J93" authorId="5" shapeId="0" xr:uid="{1080A954-9AC6-44CC-93AB-8F12B76CD4D5}">
      <text>
        <t>[對話串註解]
您的 Excel 版本可讓您讀取此對話串註解; 但若以較新的 Excel 版本開啟此檔案，將會移除對它進行的所有編輯。深入了解: https://go.microsoft.com/fwlink/?linkid=870924。
註解:
    2=&gt; 1x chị Lịch edit qty ở link OM Buy cũ</t>
      </text>
    </comment>
    <comment ref="H96" authorId="6" shapeId="0" xr:uid="{4A7395D6-2602-4A5E-8E14-9D51F0BC732F}">
      <text>
        <t>[對話串註解]
您的 Excel 版本可讓您讀取此對話串註解; 但若以較新的 Excel 版本開啟此檔案，將會移除對它進行的所有編輯。深入了解: https://go.microsoft.com/fwlink/?linkid=870924。
註解:
    Mua U5</t>
      </text>
    </comment>
    <comment ref="G99" authorId="7" shapeId="0" xr:uid="{00000000-0006-0000-0500-000004000000}">
      <text>
        <r>
          <rPr>
            <sz val="10"/>
            <color rgb="FF000000"/>
            <rFont val="Arial"/>
            <scheme val="minor"/>
          </rPr>
          <t>From EVT stage, fixtures test with multiple slot (9 slot), core i5 run with CPU around 100% cause can't test. Trial with core i7 then CPU achieve 90%</t>
        </r>
      </text>
    </comment>
    <comment ref="H99" authorId="8" shapeId="0" xr:uid="{826962DC-862F-4711-88D9-33FAE5A9FCFE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@manhnd6@fih-foxconn.com
Assigned to manhnd6@fih-foxconn.com</t>
      </text>
    </comment>
    <comment ref="AI99" authorId="9" shapeId="0" xr:uid="{C5AD8FAB-5DCA-404C-BDE3-218FE26AC5FB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@linhnp@fih-foxconn.com WMS Request OR6TE : tạm thời chưa làm / budget done : Làm tiếp
Assigned to linhnp@fih-foxconn.com</t>
      </text>
    </comment>
    <comment ref="G100" authorId="7" shapeId="0" xr:uid="{00000000-0006-0000-0500-000003000000}">
      <text>
        <r>
          <rPr>
            <sz val="10"/>
            <color rgb="FF000000"/>
            <rFont val="Arial"/>
            <scheme val="minor"/>
          </rPr>
          <t>From EVT stage, fixtures test with multiple slot (9 slot), core i5 run with CPU around 100% cause can't test. Trial with core i7 then CPU achieve 90%</t>
        </r>
      </text>
    </comment>
    <comment ref="G101" authorId="7" shapeId="0" xr:uid="{00000000-0006-0000-0500-000002000000}">
      <text>
        <r>
          <rPr>
            <sz val="10"/>
            <color rgb="FF000000"/>
            <rFont val="Arial"/>
            <scheme val="minor"/>
          </rPr>
          <t xml:space="preserve">Fixture test with 9 slot, need monitor 21 inch to devide 9 slot showing </t>
        </r>
      </text>
    </comment>
    <comment ref="H101" authorId="10" shapeId="0" xr:uid="{DCA878C2-7B23-4767-ACC7-E9FE7AC1D648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@manhnd6@fih-foxconn.com Full màn dell à anh ơi?
Assigned to manhnd6@fih-foxconn.com
回覆:
    đúng rồi em, bởi vì hiện tại máy test đang test với mutilpel slot nên cần màn to mới nhìn được</t>
      </text>
    </comment>
    <comment ref="G102" authorId="7" shapeId="0" xr:uid="{00000000-0006-0000-0500-000001000000}">
      <text>
        <r>
          <rPr>
            <sz val="10"/>
            <color rgb="FF000000"/>
            <rFont val="Arial"/>
            <scheme val="minor"/>
          </rPr>
          <t xml:space="preserve">Fixture test with 9 slot, need monitor 21 inch to devide 9 slot showing </t>
        </r>
      </text>
    </comment>
    <comment ref="L103" authorId="11" shapeId="0" xr:uid="{BC8ADEC2-52D0-44E3-B875-DF6A3B66F463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@manhnd6@fih-foxconn.com directly confirm
Assigned to manhnd6@fih-foxconn.com</t>
      </text>
    </comment>
    <comment ref="L104" authorId="12" shapeId="0" xr:uid="{964FFE3B-A073-4D24-B337-693A38460622}">
      <text>
        <t>[對話串註解]
您的 Excel 版本可讓您讀取此對話串註解; 但若以較新的 Excel 版本開啟此檔案，將會移除對它進行的所有編輯。深入了解: https://go.microsoft.com/fwlink/?linkid=870924。
註解:
    Pending approval</t>
      </text>
    </comment>
    <comment ref="G105" authorId="7" shapeId="0" xr:uid="{00000000-0006-0000-0500-000005000000}">
      <text>
        <r>
          <rPr>
            <sz val="10"/>
            <color rgb="FF000000"/>
            <rFont val="Arial"/>
            <scheme val="minor"/>
          </rPr>
          <t>Station SA-Outer must be connect with VNA equipment that requested thunderbolt 3 to connection</t>
        </r>
      </text>
    </comment>
    <comment ref="H105" authorId="13" shapeId="0" xr:uid="{15BB59E8-FEDD-43CD-BD16-CD4D9AA858C5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@manhnd6@fih-foxconn.com @kha.vu-manh@fih-foxconn.com change specs and price
Assigned to manhnd6@fih-foxconn.com</t>
      </text>
    </comment>
    <comment ref="L105" authorId="14" shapeId="0" xr:uid="{A5398148-608C-48B9-BBAC-03C18C1F1B80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@manhnd6@fih-foxconn.com Confirmed directly
Assigned to manhnd6@fih-foxconn.com</t>
      </text>
    </comment>
    <comment ref="H106" authorId="15" shapeId="0" xr:uid="{CB953280-3D95-4DA0-A448-7877EFE4F460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@lichlt@fih-foxconn.com check specs + QTY for OR6 MP
Assigned to lichlt@fih-foxconn.com</t>
      </text>
    </comment>
    <comment ref="AI110" authorId="16" shapeId="0" xr:uid="{DCAC7E94-1056-4AAB-967C-4356C833D30C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WMS Request OR6ME : tạm thời chưa làm / budget done : Làm tiếp. @linhnp@fih-foxconn.com
Assigned to linhnp@fih-foxconn.com</t>
      </text>
    </comment>
    <comment ref="G111" authorId="17" shapeId="0" xr:uid="{2CB64259-739F-41E9-8DFF-9FE75D917CF6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@linhnp@fih-foxconn.com @luan_nguyen_thanh1@fih-foxconn.com @haint2@fih-foxconn.com MINI PC đi theo specs IT Sourcing báo giá
Assigned to linhnp@fih-foxconn.com
回覆:
    Tham khảo : NUC 14 Essential NUC14MNK150 Intel N150, Ram 16 GB DDR5,SSD 256GB, Wi-Fi and Bluetooth, NoOS, 3Yrs Wty
回覆:
    AIDB-I26050740232 @linhnp@fih-foxconn.com</t>
      </text>
    </comment>
    <comment ref="J113" authorId="18" shapeId="0" xr:uid="{C66C8AC6-6FB3-4024-AB3A-34E465AE24EE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@luan_nguyen_thanh1@fih-foxconn.com reasons?
Assigned to luan_nguyen_thanh1@fih-foxconn.com
回覆:
    @giangth1@fih-foxconn.com for VQ station by camera need detail error on ring</t>
      </text>
    </comment>
    <comment ref="J114" authorId="19" shapeId="0" xr:uid="{51DBCB85-91EA-40A5-93CF-541BAE1BA02F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@luan_nguyen_thanh1@fih-foxconn.com specs + qty chek?
Assigned to luan_nguyen_thanh1@fih-foxconn.com
回覆:
    @giangth1@fih-foxconn.com can change from Newland to SEUI HDP-2530</t>
      </text>
    </comment>
    <comment ref="I123" authorId="20" shapeId="0" xr:uid="{F5EC748D-916B-46DA-A52B-43B36E04ACDA}">
      <text>
        <t>[對話串註解]
您的 Excel 版本可讓您讀取此對話串註解; 但若以較新的 Excel 版本開啟此檔案，將會移除對它進行的所有編輯。深入了解: https://go.microsoft.com/fwlink/?linkid=870924。
註解:
    @giangth1@fih-foxconn.com  update giá mới
回覆:
    ok</t>
      </text>
    </comment>
    <comment ref="J125" authorId="21" shapeId="0" xr:uid="{D3DEDAAB-A50F-452A-97A9-C9A99C7C2819}">
      <text>
        <t>[對話串註解]
您的 Excel 版本可讓您讀取此對話串註解; 但若以較新的 Excel 版本開啟此檔案，將會移除對它進行的所有編輯。深入了解: https://go.microsoft.com/fwlink/?linkid=870924。
註解:
    FW: MVA COST need to get approval for 25 mini PC - Cooper OR5 Project
回覆:
    @hungnq4@fih-foxconn.com @thuna@fih-foxconn.com QTY update
回覆:
    RE: MVA COST need to get approval for 30 mini PC - Cooper OR5 Project</t>
      </text>
    </comment>
    <comment ref="AH139" authorId="22" shapeId="0" xr:uid="{5C5D76BE-99CD-4B60-ACDB-B461BFAC94EB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@linhnp@fih-foxconn.com re-check WMS
Assigned to linhnp@fih-foxconn.com</t>
      </text>
    </comment>
    <comment ref="C143" authorId="23" shapeId="0" xr:uid="{03BCBD84-ECF4-464D-AC70-F47225894675}">
      <text>
        <t>[對話串註解]
您的 Excel 版本可讓您讀取此對話串註解; 但若以較新的 Excel 版本開啟此檔案，將會移除對它進行的所有編輯。深入了解: https://go.microsoft.com/fwlink/?linkid=870924。
註解:
    EPR2605060006 - Request mua mới</t>
      </text>
    </comment>
    <comment ref="G143" authorId="24" shapeId="0" xr:uid="{FA56C35A-C962-4632-A842-DB5D591E557C}">
      <text>
        <t>[對話串註解]
您的 Excel 版本可讓您讀取此對話串註解; 但若以較新的 Excel 版本開啟此檔案，將會移除對它進行的所有編輯。深入了解: https://go.microsoft.com/fwlink/?linkid=870924。
註解:
    RE: MVA COST need to get approval for mini PC and monitor - Cooper OR5 Project</t>
      </text>
    </comment>
    <comment ref="H145" authorId="25" shapeId="0" xr:uid="{18E7ADA5-E095-447E-92DD-DEA8058715E2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@hiennt78@fih-foxconn.com súng scran k dây giống bên kho để nhà e bắn hàng
Assigned to hiennt78@fih-foxconn.com</t>
      </text>
    </comment>
    <comment ref="L152" authorId="26" shapeId="0" xr:uid="{9AD4470F-617B-4A0D-9EB5-DBFCC28EA720}">
      <text>
        <t>[對話串註解]
您的 Excel 版本可讓您讀取此對話串註解; 但若以較新的 Excel 版本開啟此檔案，將會移除對它進行的所有編輯。深入了解: https://go.microsoft.com/fwlink/?linkid=870924。
註解:
    FW: [APPROVAL NEEDED]- MVA for SSF EVT1.1 relocation in Intech</t>
      </text>
    </comment>
    <comment ref="L154" authorId="27" shapeId="0" xr:uid="{A6BE903E-C4E2-4DA3-9CB6-8BB64D5B188D}">
      <text>
        <t>[對話串註解]
您的 Excel 版本可讓您讀取此對話串註解; 但若以較新的 Excel 版本開啟此檔案，將會移除對它進行的所有編輯。深入了解: https://go.microsoft.com/fwlink/?linkid=870924。
註解:
    FW: [APPROVAL NEEDED]- MVA for SSF EVT1.1 relocation in Intech</t>
      </text>
    </comment>
    <comment ref="G155" authorId="28" shapeId="0" xr:uid="{54CE44E7-FA40-456B-B090-1A76CC34E1DE}">
      <text>
        <t>[對話串註解]
您的 Excel 版本可讓您讀取此對話串註解; 但若以較新的 Excel 版本開啟此檔案，將會移除對它進行的所有編輯。深入了解: https://go.microsoft.com/fwlink/?linkid=870924。
註解:
    OR6 List EQ Consumable IQC NonG model OR6 DVT</t>
      </text>
    </comment>
    <comment ref="G156" authorId="29" shapeId="0" xr:uid="{3F909780-FADC-4092-B315-016821256EF9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@hiennt78@fih-foxconn.com reconfirm model ? price?
Assigned to hiennt78@fih-foxconn.com</t>
      </text>
    </comment>
    <comment ref="L158" authorId="30" shapeId="0" xr:uid="{70EC8A04-52C0-46EF-B8C5-AD79963FAC50}">
      <text>
        <t>[對話串註解]
您的 Excel 版本可讓您讀取此對話串註解; 但若以較新的 Excel 版本開啟此檔案，將會移除對它進行的所有編輯。深入了解: https://go.microsoft.com/fwlink/?linkid=870924。
註解:
    RE: Cooper_Approval to set up Costo Packing line 4</t>
      </text>
    </comment>
    <comment ref="L159" authorId="31" shapeId="0" xr:uid="{96C0B659-965E-4486-873D-9A73D9670921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@ducth@fih-foxconn.com explain pls
Assigned to ducth@fih-foxconn.com
回覆:
    base on layout IE send out for improve line Packout 3&amp;4 (SKU Costco) UPH from 160 to 300, need to setup more 6 stations print label. 6x printer per line -&gt; 2 lines need 12x printer</t>
      </text>
    </comment>
    <comment ref="L161" authorId="32" shapeId="0" xr:uid="{DA95FD1B-1949-4507-BBFE-A38AF75422AA}">
      <text>
        <t>[對話串註解]
您的 Excel 版本可讓您讀取此對話串註解; 但若以較新的 Excel 版本開啟此檔案，將會移除對它進行的所有編輯。深入了解: https://go.microsoft.com/fwlink/?linkid=870924。
註解:
    RE: Cooper_Approval to set up Costo Packing line 4</t>
      </text>
    </comment>
    <comment ref="H162" authorId="33" shapeId="0" xr:uid="{349A3E87-592E-4ACF-BE45-E7AE7FF75EC6}">
      <text>
        <t>[對話串註解]
您的 Excel 版本可讓您讀取此對話串註解; 但若以較新的 Excel 版本開啟此檔案，將會移除對它進行的所有編輯。深入了解: https://go.microsoft.com/fwlink/?linkid=870924。
註解:
    回覆: 【Int】BENTLEY CAPEX- MP UPH270 - MVA COST need to get approval - 2 lines OR6</t>
      </text>
    </comment>
    <comment ref="H163" authorId="34" shapeId="0" xr:uid="{70970E8D-12E5-48AE-B4A5-7B58AC945901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@hieppv@fih-foxconn.com View monitor is oki to you?
Assigned to hieppv@fih-foxconn.com
回覆:
    Marked as done
回覆:
    Thank team
Re-opened</t>
      </text>
    </comment>
    <comment ref="H164" authorId="35" shapeId="0" xr:uid="{4EB55F80-8E0C-4591-B239-E255944BBF82}">
      <text>
        <t>[對話串註解]
您的 Excel 版本可讓您讀取此對話串註解; 但若以較新的 Excel 版本開啟此檔案，將會移除對它進行的所有編輯。深入了解: https://go.microsoft.com/fwlink/?linkid=870924。
註解:
    回覆: 【Int】BENTLEY CAPEX- MP UPH270 - MVA COST need to get approval - 2 lines OR6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tc={7f379c63-10c5-46ae-954e-a0980ea81754}</author>
    <author>tc={dc5ba877-98ec-4757-8f77-818ba1ee899c}</author>
    <author>tc={d32ef17e-d1ec-411e-abb1-493cb3d6497d}</author>
  </authors>
  <commentList>
    <comment ref="F7" authorId="0" shapeId="0" xr:uid="{7F379C63-10C5-46AE-954E-A0980EA81754}">
      <text>
        <t>[對話串註解]
您的 Excel 版本可讓您讀取此對話串註解; 但若以較新的 Excel 版本開啟此檔案，將會移除對它進行的所有編輯。深入了解: https://go.microsoft.com/fwlink/?linkid=870924。
註解:
    Should be Line open date (FBU)</t>
      </text>
    </comment>
    <comment ref="J18" authorId="1" shapeId="0" xr:uid="{DC5BA877-98EC-4757-8F77-818BA1EE899C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@thuptq@fih-foxconn.com
Assigned to thuptq@fih-foxconn.com</t>
      </text>
    </comment>
    <comment ref="J29" authorId="2" shapeId="0" xr:uid="{D32EF17E-D1EC-411E-ABB1-493CB3D6497D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@thuylt3@fih-foxconn.com
Assigned to thuylt3@fih-foxconn.com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tc={e10a0f7e-c0e3-4211-aefb-82796cbd159b}</author>
    <author>tc={5d10556e-a43e-4c37-9983-022319163770}</author>
    <author>tc={a1acaf47-737a-41ab-997f-4a453503db42}</author>
  </authors>
  <commentList>
    <comment ref="B17" authorId="0" shapeId="0" xr:uid="{E10A0F7E-C0E3-4211-AEFB-82796CBD159B}">
      <text>
        <t>[對話串註解]
您的 Excel 版本可讓您讀取此對話串註解; 但若以較新的 Excel 版本開啟此檔案，將會移除對它進行的所有編輯。深入了解: https://go.microsoft.com/fwlink/?linkid=870924。
註解:
    valid to AUG 2026</t>
      </text>
    </comment>
    <comment ref="B22" authorId="1" shapeId="0" xr:uid="{5D10556E-A43E-4C37-9983-022319163770}">
      <text>
        <t>[對話串註解]
您的 Excel 版本可讓您讀取此對話串註解; 但若以較新的 Excel 版本開啟此檔案，將會移除對它進行的所有編輯。深入了解: https://go.microsoft.com/fwlink/?linkid=870924。
註解:
    RE: Out of Stock &amp; Quotation Expiry Notice – Dell i3 PC (HIDP-I26020929492) Cập nhật tồn kho của máy tính mua thường xuyên PC DELL i3 ( HIDP-I26020929492)</t>
      </text>
    </comment>
    <comment ref="F33" authorId="2" shapeId="0" xr:uid="{A1ACAF47-737A-41AB-997F-4A453503DB42}">
      <text>
        <t>[對話串註解]
您的 Excel 版本可讓您讀取此對話串註解; 但若以較新的 Excel 版本開啟此檔案，將會移除對它進行的所有編輯。深入了解: https://go.microsoft.com/fwlink/?linkid=870924。
註解:
    【通知】需求單號：【AIDB-I26040924948】 已詢價完成.( Notice) Demand number: 【AIDB-I26040924948】Has been completed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<sst xmlns="http://schemas.openxmlformats.org/spreadsheetml/2006/main" count="9146" uniqueCount="1739">
  <si>
    <t xml:space="preserve">Page 1- For OPM </t>
  </si>
  <si>
    <t>Page 2 - For Requesters</t>
  </si>
  <si>
    <t>Item</t>
  </si>
  <si>
    <t>Department</t>
  </si>
  <si>
    <t>Year Project</t>
  </si>
  <si>
    <t>Project</t>
  </si>
  <si>
    <t>Stage</t>
  </si>
  <si>
    <t>Required Delivery Date
 follow Stage date
(line open date - 14 days)</t>
  </si>
  <si>
    <t>SUM of Quantity</t>
  </si>
  <si>
    <t>SUM of Qty Done Budget</t>
  </si>
  <si>
    <t>SUM of Qty Done PR</t>
  </si>
  <si>
    <t>SUM of Qty Done PO</t>
  </si>
  <si>
    <t>SUM of Qty Recieved</t>
  </si>
  <si>
    <t>Loading</t>
  </si>
  <si>
    <t xml:space="preserve"> Barcode Scanner ZEBRA DS8178,USB cable</t>
  </si>
  <si>
    <t>GG-WH</t>
  </si>
  <si>
    <t>F27</t>
  </si>
  <si>
    <t>MCN5</t>
  </si>
  <si>
    <t>P1.0</t>
  </si>
  <si>
    <t>P26</t>
  </si>
  <si>
    <t>4CS4</t>
  </si>
  <si>
    <t>MP</t>
  </si>
  <si>
    <t>CGY4</t>
  </si>
  <si>
    <t>P26 Service line</t>
  </si>
  <si>
    <t>PKK4</t>
  </si>
  <si>
    <t>All-in-One SingPC M22Vi512H8M2-W</t>
  </si>
  <si>
    <t>FAE</t>
  </si>
  <si>
    <t>P1.1</t>
  </si>
  <si>
    <t>GTW-PQE</t>
  </si>
  <si>
    <t>Barcode Printer  ZEBRA</t>
  </si>
  <si>
    <t>ENG1</t>
  </si>
  <si>
    <t>P25 Service line</t>
  </si>
  <si>
    <t>MT5</t>
  </si>
  <si>
    <t>MFG</t>
  </si>
  <si>
    <t>P27</t>
  </si>
  <si>
    <t>ASK5</t>
  </si>
  <si>
    <t>KSH5</t>
  </si>
  <si>
    <t>WGO5</t>
  </si>
  <si>
    <t>Barcode Printer ZEBRA</t>
  </si>
  <si>
    <t>Barcode Scanner SEUIC HS505DP, USB cable</t>
  </si>
  <si>
    <t>GG-PQE</t>
  </si>
  <si>
    <t>QA G - SMT QC</t>
  </si>
  <si>
    <t>Barcode Scanner SEUIC HS505HDP-2530 ,USB cable</t>
  </si>
  <si>
    <t>DVT</t>
  </si>
  <si>
    <t>IQC</t>
  </si>
  <si>
    <t>MFG-GTW</t>
  </si>
  <si>
    <t>QA G -PQC</t>
  </si>
  <si>
    <t>TE</t>
  </si>
  <si>
    <t>IPC</t>
  </si>
  <si>
    <t>REL</t>
  </si>
  <si>
    <t>IPC(updated)</t>
  </si>
  <si>
    <t>IPC+</t>
  </si>
  <si>
    <t>ENG3</t>
  </si>
  <si>
    <t>IPC+(updated)</t>
  </si>
  <si>
    <t>IPC++(updated)</t>
  </si>
  <si>
    <t>TE FATP</t>
  </si>
  <si>
    <t>P26 Demo Line</t>
  </si>
  <si>
    <t>EVT</t>
  </si>
  <si>
    <t>TE SMT</t>
  </si>
  <si>
    <t>Mini PC (Assy)</t>
  </si>
  <si>
    <t>ENG2</t>
  </si>
  <si>
    <t>QA</t>
  </si>
  <si>
    <t>Mini PC ASUS NUC 14 Essential NUC14MNK150</t>
  </si>
  <si>
    <t>Mini PC ASUS NUC 14 Essential NUC14MNK150 (TE P26 MP ONLY)</t>
  </si>
  <si>
    <t>Monitor (White)+ ARM</t>
  </si>
  <si>
    <t>Monitor 1</t>
  </si>
  <si>
    <t>Monitor 1 (old)</t>
  </si>
  <si>
    <t>Monitor 2</t>
  </si>
  <si>
    <t>Monitor 2 (old)</t>
  </si>
  <si>
    <t>Monitor MB24V7-W, 23.8 inch White, With Bracket Arm Warrior</t>
  </si>
  <si>
    <t>Monitor VA2432-MHD-3, 24 inch Full HD</t>
  </si>
  <si>
    <t>PDA CHAINWAY C61-4850</t>
  </si>
  <si>
    <t>Printer GODEX</t>
  </si>
  <si>
    <t>Grand Total</t>
  </si>
  <si>
    <t>Rule:
MVA EQ in-house date will be 2weeks earlier than each stage
Date of each stage = OPM release</t>
  </si>
  <si>
    <t>Update ngày construction finish</t>
  </si>
  <si>
    <t>Brand</t>
  </si>
  <si>
    <t>1st stage</t>
  </si>
  <si>
    <t>2nd stage</t>
  </si>
  <si>
    <t>3rd stage</t>
  </si>
  <si>
    <t>4th stage</t>
  </si>
  <si>
    <t>5th stage</t>
  </si>
  <si>
    <t>6th stage</t>
  </si>
  <si>
    <t>SKW</t>
  </si>
  <si>
    <t>Pre-MLB</t>
  </si>
  <si>
    <t>proto 0</t>
  </si>
  <si>
    <t>PVT</t>
  </si>
  <si>
    <t>Project Year</t>
  </si>
  <si>
    <t>Phase</t>
  </si>
  <si>
    <t>Date</t>
  </si>
  <si>
    <t>OPM DRI</t>
  </si>
  <si>
    <t>Mail approved Budget</t>
  </si>
  <si>
    <t>SMT</t>
  </si>
  <si>
    <t>-</t>
  </si>
  <si>
    <t>Doris- SMT OPM</t>
  </si>
  <si>
    <t>FATP</t>
  </si>
  <si>
    <t>OPM- Đức_Ryan</t>
  </si>
  <si>
    <t>Judy Tran</t>
  </si>
  <si>
    <t>thuy Sarah</t>
  </si>
  <si>
    <t>Huong Nguyen - Clara</t>
  </si>
  <si>
    <t>Luyện - Ben</t>
  </si>
  <si>
    <t>P26 Zombie line</t>
  </si>
  <si>
    <t>Zombie</t>
  </si>
  <si>
    <t>Jenna Thanh Tam</t>
  </si>
  <si>
    <t>OPM Hung Tom</t>
  </si>
  <si>
    <t>Kayla Thùy Dương</t>
  </si>
  <si>
    <t>Tiffany Tiên</t>
  </si>
  <si>
    <t>Thomas OPM Thanh</t>
  </si>
  <si>
    <t>Add</t>
  </si>
  <si>
    <t>Repair-A Quan</t>
  </si>
  <si>
    <t>Tina Nguyen - OPM SMT</t>
  </si>
  <si>
    <t>Packing-OPM</t>
  </si>
  <si>
    <t>Katy Nguyen Thuy Duong</t>
  </si>
  <si>
    <t>Linh Nguyen G-OPM</t>
  </si>
  <si>
    <t>Anh Thảo -Tiffany</t>
  </si>
  <si>
    <t>Minhi Nguyen - OPM SMT</t>
  </si>
  <si>
    <t>Jessie Nguyen OPM</t>
  </si>
  <si>
    <t>BZ5</t>
  </si>
  <si>
    <t>FL5</t>
  </si>
  <si>
    <t>Date of Request</t>
  </si>
  <si>
    <t>Requester name</t>
  </si>
  <si>
    <t>Requester employee ID</t>
  </si>
  <si>
    <t>Email</t>
  </si>
  <si>
    <t>Phone</t>
  </si>
  <si>
    <t>Request equipment spec</t>
  </si>
  <si>
    <t>Price</t>
  </si>
  <si>
    <t>Quantity</t>
  </si>
  <si>
    <t>Total Cost</t>
  </si>
  <si>
    <t>Purpose</t>
  </si>
  <si>
    <t>Process</t>
  </si>
  <si>
    <t>Required Delivery Date 
(update by DRI)</t>
  </si>
  <si>
    <t>Given LT  (days) 
(follow DRI update)</t>
  </si>
  <si>
    <t>Given LT  (days)
follow stage date</t>
  </si>
  <si>
    <t>Total Leadtime</t>
  </si>
  <si>
    <t>Request Deadline</t>
  </si>
  <si>
    <t>LT theo ngày request of DRI</t>
  </si>
  <si>
    <t>Late/ ontime</t>
  </si>
  <si>
    <t>Action</t>
  </si>
  <si>
    <t>Remark</t>
  </si>
  <si>
    <t>Budget Status</t>
  </si>
  <si>
    <t>Budget #</t>
  </si>
  <si>
    <t>PR Status</t>
  </si>
  <si>
    <t>PR #</t>
  </si>
  <si>
    <t>PO Status</t>
  </si>
  <si>
    <t>PO #</t>
  </si>
  <si>
    <t xml:space="preserve"> ETA (Plan)</t>
  </si>
  <si>
    <t>DTA (Actual)</t>
  </si>
  <si>
    <t>#PUR request No</t>
  </si>
  <si>
    <t>Pending reason (If have)</t>
  </si>
  <si>
    <t xml:space="preserve">Action for delivery
 later than time Setup line </t>
  </si>
  <si>
    <t>Qty Done Budget</t>
  </si>
  <si>
    <t>Qty Done PR</t>
  </si>
  <si>
    <t>Qty Done PO</t>
  </si>
  <si>
    <t>Qty Recieved</t>
  </si>
  <si>
    <t>To Thi Phuong Anh</t>
  </si>
  <si>
    <t>V1524505</t>
  </si>
  <si>
    <t>Phuong Anh To</t>
  </si>
  <si>
    <t>New Buy</t>
  </si>
  <si>
    <t>Done</t>
  </si>
  <si>
    <t>1FSHQ10118</t>
  </si>
  <si>
    <t>EPR2601310006</t>
  </si>
  <si>
    <t>1FSHQ10079</t>
  </si>
  <si>
    <t>EPR2601310007</t>
  </si>
  <si>
    <t xml:space="preserve"> Ngô Thị Hoa</t>
  </si>
  <si>
    <t>V1524668</t>
  </si>
  <si>
    <t>Hoa (Hana)</t>
  </si>
  <si>
    <t>EPR2602020001</t>
  </si>
  <si>
    <t>EPR2602020002</t>
  </si>
  <si>
    <t>Nguyen Trung Kien</t>
  </si>
  <si>
    <t>V1524574</t>
  </si>
  <si>
    <t>kiennt1@fih-foxconn.com</t>
  </si>
  <si>
    <t>EPR2602020003</t>
  </si>
  <si>
    <t>EPR2602020004</t>
  </si>
  <si>
    <t>Nguyen Van Huynh</t>
  </si>
  <si>
    <t>V1536667</t>
  </si>
  <si>
    <t>Nguyễn Seven (Huỳnh)</t>
  </si>
  <si>
    <t>PC for Auto charging machine P26</t>
  </si>
  <si>
    <t>FATP-NPI-P26-MVA2601-104OM</t>
  </si>
  <si>
    <t xml:space="preserve">1FSHQ10126 </t>
  </si>
  <si>
    <t>1FSHQ10126</t>
  </si>
  <si>
    <t>EPR2601310001: Done</t>
  </si>
  <si>
    <t>1FSHQ10127</t>
  </si>
  <si>
    <t>EPR2601310002: Done</t>
  </si>
  <si>
    <t>1FSHQ10128</t>
  </si>
  <si>
    <t>EPR2601310003: Done</t>
  </si>
  <si>
    <t>Laymu Chen</t>
  </si>
  <si>
    <t>LaymuTHChen@fih-foxconn.com</t>
  </si>
  <si>
    <t>Leverage</t>
  </si>
  <si>
    <t>EPR2602060002 : Done / tầm T7 trả</t>
  </si>
  <si>
    <t>Tháng 7 trả?</t>
  </si>
  <si>
    <t>EPR2602060003 Done / tầm T7 trả</t>
  </si>
  <si>
    <t>FATP-MP-PKK4-MVA2603-03OM</t>
  </si>
  <si>
    <t>1FSHQ30084</t>
  </si>
  <si>
    <t>EPR2603070011</t>
  </si>
  <si>
    <t>1FSHQ30085</t>
  </si>
  <si>
    <t>EPR2603070012</t>
  </si>
  <si>
    <t>FATP-MP-PKK4-MVA2603-28OM</t>
  </si>
  <si>
    <t>VNPR202604040096</t>
  </si>
  <si>
    <t>VNPO202604160162</t>
  </si>
  <si>
    <t>EPR2603210009</t>
  </si>
  <si>
    <t xml:space="preserve">1FSHQ30087 </t>
  </si>
  <si>
    <t>1FSHQ30087</t>
  </si>
  <si>
    <t>pending</t>
  </si>
  <si>
    <t>EPR2603070013</t>
  </si>
  <si>
    <t>Lấy 16x 1FSHQ20007 =&gt; Trả hàng trước</t>
  </si>
  <si>
    <t>FATP-MP-4CS4-MVA2603-04OM</t>
  </si>
  <si>
    <t>1FSHQ30096</t>
  </si>
  <si>
    <t>EPR2603070014 request này của MFG P26 có 138x màn hình. Chị lấy đơn 1FSHQ40007 &amp; 1FSHQ30117 : 38 + 6 =44x Trả đơn trước cho P26 MFG</t>
  </si>
  <si>
    <t>85x out ngày 10.06.2026</t>
  </si>
  <si>
    <t>EPR2603070014</t>
  </si>
  <si>
    <t xml:space="preserve">100x 1FSHQ30097 
63x 1FSHQ30098  </t>
  </si>
  <si>
    <t>EPR2603070015</t>
  </si>
  <si>
    <t xml:space="preserve">FATP-MP-4CS4-MVA2603-29OM </t>
  </si>
  <si>
    <t>VNPR202604040091</t>
  </si>
  <si>
    <t xml:space="preserve">VNPO202604160165 </t>
  </si>
  <si>
    <t>EPR2603210010</t>
  </si>
  <si>
    <t xml:space="preserve">Dự kiến 25/05 hàng về
</t>
  </si>
  <si>
    <t>EPR2603210011</t>
  </si>
  <si>
    <t>1FSHQ30099</t>
  </si>
  <si>
    <t>EPR2603070016</t>
  </si>
  <si>
    <t>FATP-MP-CGY4-MVA2603-05OM</t>
  </si>
  <si>
    <t>100x 1FSHQ30103
84x 1FSHQ30108</t>
  </si>
  <si>
    <t>EPR2603070018</t>
  </si>
  <si>
    <t>120x mini PC (OR5) xuất urgent cho P26-CGY4</t>
  </si>
  <si>
    <t>1FSHQ30102</t>
  </si>
  <si>
    <t>EPR2603070017</t>
  </si>
  <si>
    <t>FATP-MP-CGY4-MVA2603-30OM</t>
  </si>
  <si>
    <t>VNPR202604040108</t>
  </si>
  <si>
    <t>VNPO202604160167</t>
  </si>
  <si>
    <t>EPR2603210012</t>
  </si>
  <si>
    <t xml:space="preserve">Dự kiến 25/05 hàng về
</t>
  </si>
  <si>
    <t>EPR2603210013</t>
  </si>
  <si>
    <t>20x 1FSHQ30106
11x 1FSHQ30107</t>
  </si>
  <si>
    <t xml:space="preserve">11x 1FSHQ30107 / 20/05 hàng về
</t>
  </si>
  <si>
    <t>EPR2603070019</t>
  </si>
  <si>
    <t>1FSHQ30105</t>
  </si>
  <si>
    <t>EPR2603070020</t>
  </si>
  <si>
    <t>CGY4 FATP</t>
  </si>
  <si>
    <t>FATP-MP-P26-MVA2603-01OM</t>
  </si>
  <si>
    <t>40x 1FSHQ30073 
40x 1FSHQ30075 
40x 1FSHQ30076 
21x 1FSHQ30078</t>
  </si>
  <si>
    <t xml:space="preserve">EPR2603210043 ( Số lượng QTY cụ thể đã chia trên file chị Q) </t>
  </si>
  <si>
    <t>CGY4 SMT</t>
  </si>
  <si>
    <t>SMT-MP-P26-MVA2603-17OM</t>
  </si>
  <si>
    <t>1FSHQ30200</t>
  </si>
  <si>
    <t>EPR2603210044</t>
  </si>
  <si>
    <t>4CS4 FATP</t>
  </si>
  <si>
    <t xml:space="preserve">EPR2603210045 ( Số lượng QTY cụ thể đã chia trên file chị Q) </t>
  </si>
  <si>
    <t>4CS4 SMT</t>
  </si>
  <si>
    <t>1FSHQ30201</t>
  </si>
  <si>
    <t>EPR2603210046</t>
  </si>
  <si>
    <t>Nguyen Thi Viet</t>
  </si>
  <si>
    <t>V1524536</t>
  </si>
  <si>
    <t>Vietnt@fih-foxconn.com</t>
  </si>
  <si>
    <t>4CS4 SVR line</t>
  </si>
  <si>
    <t>G</t>
  </si>
  <si>
    <t>FATP-SV-4CS4-MVA2603-42OM</t>
  </si>
  <si>
    <t>1FSHQ40058</t>
  </si>
  <si>
    <t>EPR2603240015</t>
  </si>
  <si>
    <t>1FSHQ40057</t>
  </si>
  <si>
    <t xml:space="preserve"> Đã nhận 23/04</t>
  </si>
  <si>
    <t>EPR2603240016</t>
  </si>
  <si>
    <t>FATP-MP-4CS4-MVA2603-42OM</t>
  </si>
  <si>
    <t>VNPR202603260169</t>
  </si>
  <si>
    <t>VNPO202603310112</t>
  </si>
  <si>
    <t>EPR2603240017</t>
  </si>
  <si>
    <t>đã out 20may tại vp OM - chị Việt</t>
  </si>
  <si>
    <t>Đã nhận 25.04</t>
  </si>
  <si>
    <t>EPR2603210023</t>
  </si>
  <si>
    <t>CGY4 SVR line</t>
  </si>
  <si>
    <t>FATP-SV-CGY4-MVA2603-43OM</t>
  </si>
  <si>
    <t>1FSHQ40061</t>
  </si>
  <si>
    <t>EPR2603240018</t>
  </si>
  <si>
    <t>1FSHQ40059</t>
  </si>
  <si>
    <t>Đã nhận</t>
  </si>
  <si>
    <t>EPR2603240019</t>
  </si>
  <si>
    <t>FATP-MP-CGY4-MVA2603-43OM</t>
  </si>
  <si>
    <t>VNPR202603260195</t>
  </si>
  <si>
    <t>EPR2603240020</t>
  </si>
  <si>
    <t>EPR2603210025</t>
  </si>
  <si>
    <t>PKK4 SVR line</t>
  </si>
  <si>
    <t>FATP-SV-PKK4-MVA2603-44OM</t>
  </si>
  <si>
    <t xml:space="preserve">1FSHQ40063 </t>
  </si>
  <si>
    <t>EPR2603240021</t>
  </si>
  <si>
    <t>1FSHQ40062</t>
  </si>
  <si>
    <t>EPR2603240022</t>
  </si>
  <si>
    <t>VNPR202603260203</t>
  </si>
  <si>
    <t>EPR2603240023</t>
  </si>
  <si>
    <t>Bui Thi Thanh Huong</t>
  </si>
  <si>
    <t>V1523147</t>
  </si>
  <si>
    <t>huongbtt1@fih-foxconn.com</t>
  </si>
  <si>
    <t>VA1903H-2, 19 inch, VGA cable + HDMI cable / Brand: VIEWSONIC</t>
  </si>
  <si>
    <t>4CS4 Service</t>
  </si>
  <si>
    <t>FATP-SV-4CS4-MVA2603-36OM</t>
  </si>
  <si>
    <t>1FSHQ40025</t>
  </si>
  <si>
    <t>Lấy 33x / 93x 1FSHQ40123  P27 trả hàng trước</t>
  </si>
  <si>
    <t>EPR2603240024</t>
  </si>
  <si>
    <t>Mới add</t>
  </si>
  <si>
    <t>LAMITOUCH LM-30 CPU:i3-6100, RAM 16GB DDR4 3200, SSD 256G, Slot: CAT61/HDMI1/VGA1/USB8</t>
  </si>
  <si>
    <t>FATP-SV-4CS4-MVA2603-36OM // FATP-MP-P26-MVA2605-38OM</t>
  </si>
  <si>
    <t>1FSHQ40030 // 1FSHQ50347</t>
  </si>
  <si>
    <t>1FSHQ40030 ( Cancel PO ) // 1FSHQ50347</t>
  </si>
  <si>
    <t>Lấy 40x trong 100x MINI PC LAMITOUCH NON G / 81x trả đơn 15.06.2026</t>
  </si>
  <si>
    <t>EPR2603240025 (Cancel) // EPR2606110005 &amp; EPR2606130001</t>
  </si>
  <si>
    <t>HS505DP, USB cable</t>
  </si>
  <si>
    <t>VNPR202604030260</t>
  </si>
  <si>
    <t>VNPO202604100259</t>
  </si>
  <si>
    <t>EPR2603210028</t>
  </si>
  <si>
    <t>SEUIC HS505HDP-2530 ,USB cable</t>
  </si>
  <si>
    <t>EPR2603210029 / May 9, 8:20 AM</t>
  </si>
  <si>
    <t>ZT610, 600dpi</t>
  </si>
  <si>
    <t>1FSHQ40031</t>
  </si>
  <si>
    <t>EPR2603240026</t>
  </si>
  <si>
    <t>CGY4 Service</t>
  </si>
  <si>
    <t>FATP-SV-CGY4-MVA2603-37OM</t>
  </si>
  <si>
    <t>1FSHQ40027</t>
  </si>
  <si>
    <t>Lấy 40x / 93x 1FSHQ40123  P27 trả hàng trước</t>
  </si>
  <si>
    <t>EPR2603240027</t>
  </si>
  <si>
    <t>FATP-SV-CGY4-MVA2603-37OM // FATP-MP-P26-MVA2605-38OM</t>
  </si>
  <si>
    <t>1FSHQ40028 // 1FSHQ50347</t>
  </si>
  <si>
    <t>1FSHQ40028 ( Cancel PO ) // 1FSHQ50347</t>
  </si>
  <si>
    <t>Lấy 40x trong 100x MINI PC LAMITOUCH NON G</t>
  </si>
  <si>
    <t>EPR2603240028 (Cancel) EPR2606110005 &amp; EPR2606130001</t>
  </si>
  <si>
    <t>VNPR202604030258</t>
  </si>
  <si>
    <t>VNPO202604150301</t>
  </si>
  <si>
    <t>EPR2603210030</t>
  </si>
  <si>
    <t>EPR2603210031</t>
  </si>
  <si>
    <t>Lấy scanner ở PO: VNPO202604100231 
trả đơn trước // anh Mạnh TE OR6 đồng ý</t>
  </si>
  <si>
    <t>1FSHQ40029</t>
  </si>
  <si>
    <t>EPR2603240029</t>
  </si>
  <si>
    <t>PKK4 Service</t>
  </si>
  <si>
    <t>FATP-SV-PKK4-MVA2603-38OM</t>
  </si>
  <si>
    <t>1FSHQ40032</t>
  </si>
  <si>
    <t>Lấy 23x / 93x 1FSHQ40123  P27 trả hàng trước ; (48x-23x= 25x  / 92x 1FSHQ40126 P27 trả hàng trước)</t>
  </si>
  <si>
    <t>EPR2603240030</t>
  </si>
  <si>
    <t>FATP-SV-PKK4-MVA2603-38OM // FATP-MP-P26-MVA2605-38OM</t>
  </si>
  <si>
    <t>1FSHQ40033 // 1FSHQ50347</t>
  </si>
  <si>
    <t>1FSHQ50347</t>
  </si>
  <si>
    <t>EPR2603240031 (Cancel) EPR2606110005 &amp; EPR2606130001</t>
  </si>
  <si>
    <t>tạm dừng khớp giá</t>
  </si>
  <si>
    <t>VNPR202604030289</t>
  </si>
  <si>
    <t>EPR2603210032</t>
  </si>
  <si>
    <t>EPR2603210033</t>
  </si>
  <si>
    <t>1FSHQ40034</t>
  </si>
  <si>
    <t>EPR2603240032</t>
  </si>
  <si>
    <t>EPR2603210027</t>
  </si>
  <si>
    <t>Ngo Van Duong</t>
  </si>
  <si>
    <t>v1523845</t>
  </si>
  <si>
    <t>Kelvin Duong STPM</t>
  </si>
  <si>
    <t>NB for MP P26</t>
  </si>
  <si>
    <t>FATP-MP-4CS4-MVA2603-19OM</t>
  </si>
  <si>
    <t>1FSHQ30273</t>
  </si>
  <si>
    <t>EPR2603210018</t>
  </si>
  <si>
    <t>Lấy OM stock trước / Mua bù sau</t>
  </si>
  <si>
    <t>FATP-MP-PKK4-MVA2603-20OM</t>
  </si>
  <si>
    <t>1FSHQ30275</t>
  </si>
  <si>
    <t>Đã nhận 10.4</t>
  </si>
  <si>
    <t>EPR2603210019</t>
  </si>
  <si>
    <t>Lấy OM stock trước / Mua bù sau / 1FSHQ30275x: Đã nhận hàng</t>
  </si>
  <si>
    <t>FATP-MP-CGY4-MVA2603-21OM</t>
  </si>
  <si>
    <t>1FSHQ30277</t>
  </si>
  <si>
    <t>EPR2603210021</t>
  </si>
  <si>
    <t>Lấy OM stock trước / Mua bù sau / 1FSHQ30277x: Đã nhận 1x</t>
  </si>
  <si>
    <t>1FSHQ30274</t>
  </si>
  <si>
    <t>Đã nhận 09.4</t>
  </si>
  <si>
    <t>EPR2603210022</t>
  </si>
  <si>
    <t>Lấy OM stock trước / Mua bù sau / 1FSHQ30274x: Đã nhận được hàng</t>
  </si>
  <si>
    <t>1FSHQ30276</t>
  </si>
  <si>
    <t xml:space="preserve">EPR2603210024
</t>
  </si>
  <si>
    <t>Lấy OM stock trước / Mua bù sau / 1FSHQ30276x: Đã nhận hàng</t>
  </si>
  <si>
    <t>1FSHQ30278</t>
  </si>
  <si>
    <t xml:space="preserve">        
EPR2603210026: Done</t>
  </si>
  <si>
    <t>Lấy OM stock trước / Mua bù sau / 1FSHQ30278x: Đã nhận hàng</t>
  </si>
  <si>
    <t>Phạm Thị Bích</t>
  </si>
  <si>
    <t>V1524485</t>
  </si>
  <si>
    <t>Bich_Kate IPQC</t>
  </si>
  <si>
    <t>Service MP 4CS4</t>
  </si>
  <si>
    <t>Q</t>
  </si>
  <si>
    <t>FATP-SV-4CS4-MVA2603-39OM</t>
  </si>
  <si>
    <t>1FSHQ40064</t>
  </si>
  <si>
    <t>EPR2603240006</t>
  </si>
  <si>
    <t>VNPR202604060057</t>
  </si>
  <si>
    <t>VNPO202604150088</t>
  </si>
  <si>
    <t>EPR2603210036</t>
  </si>
  <si>
    <t>1FSHQ40065</t>
  </si>
  <si>
    <t>Đã nhận 17.04</t>
  </si>
  <si>
    <t>EPR2603240004</t>
  </si>
  <si>
    <t>đã out</t>
  </si>
  <si>
    <t>Service MP CGY4</t>
  </si>
  <si>
    <t>FATP-SV-CGY4-MVA2603-40OM</t>
  </si>
  <si>
    <t>1FSHQ40066</t>
  </si>
  <si>
    <t>EPR2603240005</t>
  </si>
  <si>
    <t>VNPR202604060058</t>
  </si>
  <si>
    <t>EPR2603210037</t>
  </si>
  <si>
    <t>1FSHQ40067</t>
  </si>
  <si>
    <t>EPR2603240001</t>
  </si>
  <si>
    <t>Service MP PKK4</t>
  </si>
  <si>
    <t>FATP-SV-PKK4-MVA2603-41OM</t>
  </si>
  <si>
    <t>1FSHQ40069</t>
  </si>
  <si>
    <t>EPR2603240002</t>
  </si>
  <si>
    <t>VNPR202604060063</t>
  </si>
  <si>
    <t>EPR2603210038</t>
  </si>
  <si>
    <t>1FSHQ40070</t>
  </si>
  <si>
    <t>EPR2603240003</t>
  </si>
  <si>
    <t>Nguyen Ngoc Huyen</t>
  </si>
  <si>
    <t>V1549412</t>
  </si>
  <si>
    <t>Nguyen Ngoc Huyen (Evelyn)</t>
  </si>
  <si>
    <t>P26 SMT MP 4CS4</t>
  </si>
  <si>
    <t>SMT-MP-4CS4-MVA2603-34OM</t>
  </si>
  <si>
    <t>1FSHQ30271</t>
  </si>
  <si>
    <t>Đã nhận 16.4</t>
  </si>
  <si>
    <t>EPR2603240038</t>
  </si>
  <si>
    <t>P26 SMT MP CGY4</t>
  </si>
  <si>
    <t>SMT-MP-CGY4-MVA2603-35OM</t>
  </si>
  <si>
    <t>1FSHQ30272</t>
  </si>
  <si>
    <t>EPR2603240039</t>
  </si>
  <si>
    <t>P26 FATP MP 4CS4</t>
  </si>
  <si>
    <t>FATP-MP-4CS4-MVA2603-48OM</t>
  </si>
  <si>
    <t>1FSHQ30252</t>
  </si>
  <si>
    <t>EPR2603240040</t>
  </si>
  <si>
    <t>P26 FATP MP CGY4</t>
  </si>
  <si>
    <t>FATP-MP-CGY4-MVA2603-49OM</t>
  </si>
  <si>
    <t>1FSHQ30254</t>
  </si>
  <si>
    <t>EPR2603240041</t>
  </si>
  <si>
    <t>Đỗ Thị Xuân</t>
  </si>
  <si>
    <t>V1536196</t>
  </si>
  <si>
    <r>
      <rPr>
        <sz val="10"/>
        <color rgb="FF000000"/>
        <rFont val="Arial"/>
        <family val="2"/>
      </rPr>
      <t>xuandt99@</t>
    </r>
    <r>
      <rPr>
        <sz val="10"/>
        <color rgb="FF000000"/>
        <rFont val="Arial"/>
        <family val="2"/>
      </rPr>
      <t>fih-foxconn.com</t>
    </r>
  </si>
  <si>
    <t>P26 FATP MP 4CS4 Service line</t>
  </si>
  <si>
    <t>FATP-SV-4CS4-MVA2603-56OM</t>
  </si>
  <si>
    <t>1FSHQ40047</t>
  </si>
  <si>
    <t>EPR2603280003</t>
  </si>
  <si>
    <r>
      <rPr>
        <sz val="10"/>
        <color rgb="FF000000"/>
        <rFont val="Arial"/>
        <family val="2"/>
      </rPr>
      <t>xuandt99@</t>
    </r>
    <r>
      <rPr>
        <sz val="10"/>
        <color rgb="FF000000"/>
        <rFont val="Arial"/>
        <family val="2"/>
      </rPr>
      <t>fih-foxconn.com</t>
    </r>
  </si>
  <si>
    <t>1FSHQ40048</t>
  </si>
  <si>
    <t>Pending</t>
  </si>
  <si>
    <t>EPR2603280004 (cancel)</t>
  </si>
  <si>
    <t>Bác L bảo bỏ qua tạm thời</t>
  </si>
  <si>
    <r>
      <rPr>
        <sz val="10"/>
        <color rgb="FF000000"/>
        <rFont val="Arial"/>
        <family val="2"/>
      </rPr>
      <t>xuandt99@</t>
    </r>
    <r>
      <rPr>
        <sz val="10"/>
        <color rgb="FF000000"/>
        <rFont val="Arial"/>
        <family val="2"/>
      </rPr>
      <t>fih-foxconn.com</t>
    </r>
  </si>
  <si>
    <t>P26 FATP MP CGY4Service line</t>
  </si>
  <si>
    <t>FATP-SV-CGY4-MVA2603-57OM</t>
  </si>
  <si>
    <t>1FSHQ40049</t>
  </si>
  <si>
    <t>EPR2603280005</t>
  </si>
  <si>
    <r>
      <rPr>
        <sz val="10"/>
        <color rgb="FF000000"/>
        <rFont val="Arial"/>
        <family val="2"/>
      </rPr>
      <t>xuandt99@</t>
    </r>
    <r>
      <rPr>
        <sz val="10"/>
        <color rgb="FF000000"/>
        <rFont val="Arial"/>
        <family val="2"/>
      </rPr>
      <t>fih-foxconn.com</t>
    </r>
  </si>
  <si>
    <t>1FSHQ40050</t>
  </si>
  <si>
    <t>EPR2603280006 (cancel)</t>
  </si>
  <si>
    <r>
      <rPr>
        <sz val="10"/>
        <color rgb="FF000000"/>
        <rFont val="Arial"/>
        <family val="2"/>
      </rPr>
      <t>xuandt99@</t>
    </r>
    <r>
      <rPr>
        <sz val="10"/>
        <color rgb="FF000000"/>
        <rFont val="Arial"/>
        <family val="2"/>
      </rPr>
      <t>fih-foxconn.com</t>
    </r>
  </si>
  <si>
    <t>P26 FATP MP PKK4Service line</t>
  </si>
  <si>
    <t>FATP-SV-PKK4-MVA2603-58OM</t>
  </si>
  <si>
    <t>1FSHQ40052</t>
  </si>
  <si>
    <t>EPR2603280007</t>
  </si>
  <si>
    <r>
      <rPr>
        <sz val="10"/>
        <color rgb="FF000000"/>
        <rFont val="Arial"/>
        <family val="2"/>
      </rPr>
      <t>xuandt99@</t>
    </r>
    <r>
      <rPr>
        <sz val="10"/>
        <color rgb="FF000000"/>
        <rFont val="Arial"/>
        <family val="2"/>
      </rPr>
      <t>fih-foxconn.com</t>
    </r>
  </si>
  <si>
    <t>1FSHQ40053</t>
  </si>
  <si>
    <t>EPR2603280008 (cancel)</t>
  </si>
  <si>
    <t>Nguyễn Ngọc Huyền</t>
  </si>
  <si>
    <t>P26 SMT service PKK4</t>
  </si>
  <si>
    <t>SMT-SV-PKK4-MVA2603-61OM</t>
  </si>
  <si>
    <t>1FSHQ40073</t>
  </si>
  <si>
    <t>EPR2603280009</t>
  </si>
  <si>
    <t>P26 SMT service CGY4</t>
  </si>
  <si>
    <t>SMT-SV-CGY4-MVA2603-60OM</t>
  </si>
  <si>
    <t>1FSHQ40072</t>
  </si>
  <si>
    <t>EPR2603280010</t>
  </si>
  <si>
    <t>L10-MP-OR5-MVA2601-105OM</t>
  </si>
  <si>
    <t>P26 SMT service 4CS4</t>
  </si>
  <si>
    <t>SMT-SV-4CS4-MVA2603-59OM</t>
  </si>
  <si>
    <t>1FSHQ40071</t>
  </si>
  <si>
    <t>EPR2603280011</t>
  </si>
  <si>
    <t>VNPR202604060080</t>
  </si>
  <si>
    <t>VNPO202604110046</t>
  </si>
  <si>
    <t>Dự kiến 07/05 hàng về</t>
  </si>
  <si>
    <t>EPR2603280012</t>
  </si>
  <si>
    <t>VNPR202604060079</t>
  </si>
  <si>
    <t>EPR2603280013</t>
  </si>
  <si>
    <t>VNPR202604060075</t>
  </si>
  <si>
    <t>EPR2603280014</t>
  </si>
  <si>
    <t>DELL E2225HM, 21.5 inch HDMI cable, 3Yrs Wty</t>
  </si>
  <si>
    <t>P26 MP</t>
  </si>
  <si>
    <t>L</t>
  </si>
  <si>
    <t>FATP-MP-PKK4-MVA2603-71OM</t>
  </si>
  <si>
    <t>1FSHQ40136</t>
  </si>
  <si>
    <t>Đã nhận 29.04</t>
  </si>
  <si>
    <t>EPR2604140009</t>
  </si>
  <si>
    <t>1FSHQ40137</t>
  </si>
  <si>
    <t>EPR2604140010</t>
  </si>
  <si>
    <t>FATP-MP-CGY4-MVA2603-70OM</t>
  </si>
  <si>
    <t>1FSHQ40134</t>
  </si>
  <si>
    <t>EPR2604140011</t>
  </si>
  <si>
    <t>1FSHQ40135</t>
  </si>
  <si>
    <t>EPR2604140012</t>
  </si>
  <si>
    <t>FATP-MP-4CS4-MVA2603-69OM</t>
  </si>
  <si>
    <t>1FSHQ40132</t>
  </si>
  <si>
    <t>EPR2604140013</t>
  </si>
  <si>
    <t>1FSHQ40133</t>
  </si>
  <si>
    <t>EPR2604140014</t>
  </si>
  <si>
    <t>L10-MP-PKK4-MVA2604-17OM</t>
  </si>
  <si>
    <t>1FSHQ40297</t>
  </si>
  <si>
    <t>EPR2605060002</t>
  </si>
  <si>
    <t>L10-MP-CGY4-MVA2604-16OM</t>
  </si>
  <si>
    <t>1FSHQ40310</t>
  </si>
  <si>
    <t>EPR2605060003</t>
  </si>
  <si>
    <t>L10-MP-4CS4-MVA2604-15OM</t>
  </si>
  <si>
    <t>1FSHQ40296</t>
  </si>
  <si>
    <t>EPR2605060004</t>
  </si>
  <si>
    <t>Phạm Van Hùng</t>
  </si>
  <si>
    <t>V1544999</t>
  </si>
  <si>
    <t>hungpv3@fih-foxconn.com</t>
  </si>
  <si>
    <t>FATP-MP-4CS4-MVA2603-74AUTO</t>
  </si>
  <si>
    <t>1FSHQ40198</t>
  </si>
  <si>
    <t>EPR2605040001</t>
  </si>
  <si>
    <t>FATP-MP-PKK4-MVA2603-75AUTO</t>
  </si>
  <si>
    <t>1FSHQ40199</t>
  </si>
  <si>
    <t>EPR2605040002</t>
  </si>
  <si>
    <t>FATP-MP-CGY4-MVA2603-76AUTO</t>
  </si>
  <si>
    <t>1FSHQ40200</t>
  </si>
  <si>
    <t>EPR2605040003</t>
  </si>
  <si>
    <t>Nguyễn Đức Hưng</t>
  </si>
  <si>
    <t>V1538465</t>
  </si>
  <si>
    <t>Hung Nguyen Duc</t>
  </si>
  <si>
    <t>P26 service</t>
  </si>
  <si>
    <t>FATP-SV-P26-MVA2604-03OM</t>
  </si>
  <si>
    <t>VNPR202604150121</t>
  </si>
  <si>
    <t>VNPO202604200198</t>
  </si>
  <si>
    <t>EPR2605040004</t>
  </si>
  <si>
    <t>Đường Kim Quy</t>
  </si>
  <si>
    <t>V1538557</t>
  </si>
  <si>
    <t>quydk@fih-foxconn.com</t>
  </si>
  <si>
    <t>4,960,000 ₫</t>
  </si>
  <si>
    <t>P1 for P27</t>
  </si>
  <si>
    <t>FATP-NPI-P27-MVA2603-53OM</t>
  </si>
  <si>
    <t>1FSHQ40011</t>
  </si>
  <si>
    <t>EPR2603240042</t>
  </si>
  <si>
    <t xml:space="preserve">( Lấy 2x màn ở 1FSHQ30275 &amp; 1FSHQ30277 + 2x spare trong kho OM) =&gt; Xuất trước &amp; hàng  1FSHQ40011 làm sapre </t>
  </si>
  <si>
    <t>Pro Tower QCT1250, Ultra 5 235, Ram 16GB DDR5, SSD
512GB, Integrated graphics card, Power 180W, HDMI &amp; DP Port,
Keyboard and Mouse, 3Yrs Wty</t>
  </si>
  <si>
    <t>37,434,000 ₫</t>
  </si>
  <si>
    <t>1FSHQ40197</t>
  </si>
  <si>
    <t>EPR2603240043</t>
  </si>
  <si>
    <t>VIEWSONIC VA2432-MHD-3, 24 inch Full HD, 3Yrs</t>
  </si>
  <si>
    <t>5,910,000 ₫</t>
  </si>
  <si>
    <t>1FSHQ40013</t>
  </si>
  <si>
    <t>EPR2604090002</t>
  </si>
  <si>
    <t>341,600,000 ₫</t>
  </si>
  <si>
    <t>P25 service</t>
  </si>
  <si>
    <t>L10-MP-P25-MVA2604-02OM =&gt; FATP-SV-P25-MVA2604-02OM</t>
  </si>
  <si>
    <t>1FSHQ40168</t>
  </si>
  <si>
    <t>Lấy hàng trong kho trả request trước</t>
  </si>
  <si>
    <t>EPR2605040005</t>
  </si>
  <si>
    <t>C61-4850, Not including RFID module. Includes: 64GB 27-key Android 11, controller with battery, charging dock, charging adapter, glass screen protector</t>
  </si>
  <si>
    <t>15,500,000 ₫</t>
  </si>
  <si>
    <t>VNPR202604150120</t>
  </si>
  <si>
    <t>EPR2605040006</t>
  </si>
  <si>
    <t>ENG 1 - GIANG OM</t>
  </si>
  <si>
    <t>Mua bù 1x ENG1</t>
  </si>
  <si>
    <t>FATP-MP-4CS4-MVA2603-50OM</t>
  </si>
  <si>
    <t>VNPR202604060081</t>
  </si>
  <si>
    <t>VNPO202604130136</t>
  </si>
  <si>
    <t xml:space="preserve">Dự kiến 07/05 hàng về
</t>
  </si>
  <si>
    <t>x</t>
  </si>
  <si>
    <t>FATP-MP-PKK4-MVA2603-51OM</t>
  </si>
  <si>
    <t>VNPR202604060084</t>
  </si>
  <si>
    <t xml:space="preserve">VNPO202604130136 </t>
  </si>
  <si>
    <t xml:space="preserve">MP line 3 </t>
  </si>
  <si>
    <t>FATP-MP-4CS4-MVA2603-26OM</t>
  </si>
  <si>
    <t>1FSHQ40045</t>
  </si>
  <si>
    <t>EPR2603210047</t>
  </si>
  <si>
    <t>VNPR202604040088</t>
  </si>
  <si>
    <t>VNPO202604160163</t>
  </si>
  <si>
    <t>EPR2603210015</t>
  </si>
  <si>
    <t>1FSHQ40046</t>
  </si>
  <si>
    <t>EPR2603210048</t>
  </si>
  <si>
    <t>( Phát trước 9x từ : 1FSHQ30125 &amp; 1FSHQ30127) // ( Lấy tiếp 3x từ 3 PO: 1FSHQ30274,EPR2603210048,1FSHQ30278)</t>
  </si>
  <si>
    <t>FATP-MP-CGY4-MVA2603-27OM</t>
  </si>
  <si>
    <t>1FSHQ40007</t>
  </si>
  <si>
    <t>Dự kiến 29/04</t>
  </si>
  <si>
    <t>EPR2603210049</t>
  </si>
  <si>
    <t>VNPR202604010055</t>
  </si>
  <si>
    <t>VNPO202604070280</t>
  </si>
  <si>
    <t>EPR2603210016</t>
  </si>
  <si>
    <t>1FSHQ40009</t>
  </si>
  <si>
    <t>EPR2603210050</t>
  </si>
  <si>
    <r>
      <rPr>
        <sz val="10"/>
        <color rgb="FF000000"/>
        <rFont val="Arial"/>
        <family val="2"/>
      </rPr>
      <t>xuandt99@</t>
    </r>
    <r>
      <rPr>
        <sz val="10"/>
        <color rgb="FF000000"/>
        <rFont val="Arial"/>
        <family val="2"/>
      </rPr>
      <t>fih-foxconn.com</t>
    </r>
  </si>
  <si>
    <t>MP line 3</t>
  </si>
  <si>
    <t>FATP-MP-4CS4-MVA2603-45OM</t>
  </si>
  <si>
    <t>1FSHQ30255</t>
  </si>
  <si>
    <t>EPR2603240007</t>
  </si>
  <si>
    <r>
      <rPr>
        <sz val="10"/>
        <color rgb="FF000000"/>
        <rFont val="Arial"/>
        <family val="2"/>
      </rPr>
      <t>xuandt99@</t>
    </r>
    <r>
      <rPr>
        <sz val="10"/>
        <color rgb="FF000000"/>
        <rFont val="Arial"/>
        <family val="2"/>
      </rPr>
      <t>fih-foxconn.com</t>
    </r>
  </si>
  <si>
    <t>1FSHQ30258</t>
  </si>
  <si>
    <t>EPR2603240008</t>
  </si>
  <si>
    <r>
      <rPr>
        <sz val="10"/>
        <color rgb="FF000000"/>
        <rFont val="Arial"/>
        <family val="2"/>
      </rPr>
      <t>xuandt99@</t>
    </r>
    <r>
      <rPr>
        <sz val="10"/>
        <color rgb="FF000000"/>
        <rFont val="Arial"/>
        <family val="2"/>
      </rPr>
      <t>fih-foxconn.com</t>
    </r>
  </si>
  <si>
    <t>FATP-MP-CGY4-MVA2603-46OM</t>
  </si>
  <si>
    <t>1FSHQ30253</t>
  </si>
  <si>
    <t>EPR2603240009</t>
  </si>
  <si>
    <r>
      <rPr>
        <sz val="10"/>
        <color rgb="FF000000"/>
        <rFont val="Arial"/>
        <family val="2"/>
      </rPr>
      <t>xuandt99@</t>
    </r>
    <r>
      <rPr>
        <sz val="10"/>
        <color rgb="FF000000"/>
        <rFont val="Arial"/>
        <family val="2"/>
      </rPr>
      <t>fih-foxconn.com</t>
    </r>
  </si>
  <si>
    <t>1FSHQ30256</t>
  </si>
  <si>
    <t xml:space="preserve">	
EPR2603240010</t>
  </si>
  <si>
    <t>Proto (KSH5)</t>
  </si>
  <si>
    <t>FATP-NPI-KSH5-MVA2603-64OM</t>
  </si>
  <si>
    <t>1FSHQ40120</t>
  </si>
  <si>
    <t>EPR2603280015</t>
  </si>
  <si>
    <t>FATP-NPI-KSH5-MVA2603-64OM 
=&gt; FATP-MP-P26-MVA2605-27OM (140x)</t>
  </si>
  <si>
    <t>1FSHQ40121
=&gt; 1FSHQ50258</t>
  </si>
  <si>
    <t>1FSHQ50258</t>
  </si>
  <si>
    <r>
      <rPr>
        <sz val="9"/>
        <color rgb="FFFF0000"/>
        <rFont val="Arial"/>
        <family val="2"/>
      </rPr>
      <t>EPR2603280016 (CANCEL)</t>
    </r>
    <r>
      <rPr>
        <sz val="9"/>
        <color theme="1"/>
        <rFont val="Arial"/>
        <family val="2"/>
      </rPr>
      <t xml:space="preserve">  // EPR2605290001
140</t>
    </r>
  </si>
  <si>
    <t>VNPR202604110006</t>
  </si>
  <si>
    <t>VNPO202604150030</t>
  </si>
  <si>
    <t>EPR2603280017</t>
  </si>
  <si>
    <t>EPR2603280018</t>
  </si>
  <si>
    <t>Lấy hàng kho từ chỗ 60x HDP OR out trước</t>
  </si>
  <si>
    <t>chưa out</t>
  </si>
  <si>
    <t>1FSHQ40122</t>
  </si>
  <si>
    <t>EPR2603280019</t>
  </si>
  <si>
    <t>Proto (ASK5)</t>
  </si>
  <si>
    <t>FATP-NPI-ASK5-MVA2603-65OM</t>
  </si>
  <si>
    <t>1FSHQ40123</t>
  </si>
  <si>
    <t>EPR2603300001</t>
  </si>
  <si>
    <t>FATP-NPI-ASK5-MVA2603-65OM 
=&gt; FATP-MP-P26-MVA2605-27OM (140x)</t>
  </si>
  <si>
    <t>1FSHQ40124
=&gt; 1FSHQ50258</t>
  </si>
  <si>
    <r>
      <rPr>
        <sz val="9"/>
        <color rgb="FFFF0000"/>
        <rFont val="Arial"/>
        <family val="2"/>
      </rPr>
      <t>EPR2603300002 (CANCEL)</t>
    </r>
    <r>
      <rPr>
        <sz val="9"/>
        <color theme="1"/>
        <rFont val="Arial"/>
        <family val="2"/>
      </rPr>
      <t xml:space="preserve">  // EPR2605290001
140</t>
    </r>
  </si>
  <si>
    <t>VNPR202604110028</t>
  </si>
  <si>
    <t>EPR2604140001</t>
  </si>
  <si>
    <t>EPR2604140002</t>
  </si>
  <si>
    <t>chưa out - đã GI GR</t>
  </si>
  <si>
    <t>1FSHQ40125</t>
  </si>
  <si>
    <t>EPR2604140003</t>
  </si>
  <si>
    <t>Proto (WGO5))</t>
  </si>
  <si>
    <t>FATP-NPI-WGO5-MVA2603-66OM</t>
  </si>
  <si>
    <t>1FSHQ40126</t>
  </si>
  <si>
    <t>EPR2604140004</t>
  </si>
  <si>
    <t>FATP-NPI-WGO5-MVA2603-66OM 
=&gt; FATP-MP-P26-MVA2605-27OM (140x)</t>
  </si>
  <si>
    <t>1FSHQ40127
=&gt; 1FSHQ50258</t>
  </si>
  <si>
    <r>
      <rPr>
        <sz val="9"/>
        <color rgb="FFFF0000"/>
        <rFont val="Arial"/>
        <family val="2"/>
      </rPr>
      <t>EPR2604140005 (CANCEL)</t>
    </r>
    <r>
      <rPr>
        <sz val="9"/>
        <color theme="1"/>
        <rFont val="Arial"/>
        <family val="2"/>
      </rPr>
      <t xml:space="preserve">  // EPR2605290001
140</t>
    </r>
  </si>
  <si>
    <t>VNPR202604110030</t>
  </si>
  <si>
    <t>EPR2604140006</t>
  </si>
  <si>
    <t>EPR2604140007</t>
  </si>
  <si>
    <t>1FSHQ40128</t>
  </si>
  <si>
    <t>EPR2604140008</t>
  </si>
  <si>
    <t>WGO5 SMT P1.0</t>
  </si>
  <si>
    <t>SMT-NPI-WGO5-MVA2604-09OM</t>
  </si>
  <si>
    <t>40x 1FSHQ40226
25X 1FSHQ40227</t>
  </si>
  <si>
    <t>25.0x 1FSHQ40227
40.0x 1FSHQ40226</t>
  </si>
  <si>
    <t>EPR2605040007</t>
  </si>
  <si>
    <t>ASK5 SMT P1.0</t>
  </si>
  <si>
    <t>SMT-NPI-ASK5-MVA2604-08OM</t>
  </si>
  <si>
    <t>40x 1FSHQ40223
27X 1FSHQ40224</t>
  </si>
  <si>
    <t>EPR2605040008</t>
  </si>
  <si>
    <t>KSH5 SMT P1.0</t>
  </si>
  <si>
    <t>SMT-NPI-KSH5-MVA2604-07OM</t>
  </si>
  <si>
    <t>40X 1FSHQ40221
27X 1FSHQ40222</t>
  </si>
  <si>
    <t>EPR2605040009</t>
  </si>
  <si>
    <t>VNPR202604200109</t>
  </si>
  <si>
    <t>VNPO202604230205</t>
  </si>
  <si>
    <t>EPR2605040010</t>
  </si>
  <si>
    <t>VNPR202604200105</t>
  </si>
  <si>
    <t>EPR2605040011</t>
  </si>
  <si>
    <t>VNPR202604200101</t>
  </si>
  <si>
    <t>EPR2605040012</t>
  </si>
  <si>
    <t>Nguyen Anh Thai</t>
  </si>
  <si>
    <t>V1544017</t>
  </si>
  <si>
    <t>Tommy - Thai Nguyen Anh (QE)</t>
  </si>
  <si>
    <t>MCN5 FATP Proto1</t>
  </si>
  <si>
    <t>FATP-NPI-F27-MVA2603-31OM</t>
  </si>
  <si>
    <t>1FSHQ40076</t>
  </si>
  <si>
    <t>EPR2603240036</t>
  </si>
  <si>
    <t>1FSHQ40077</t>
  </si>
  <si>
    <t>Đã nhận 23/04</t>
  </si>
  <si>
    <t>EPR2603240037</t>
  </si>
  <si>
    <t>VNPR202604060169</t>
  </si>
  <si>
    <t>EPR2603210035</t>
  </si>
  <si>
    <t>EPR2603240033</t>
  </si>
  <si>
    <t>VNPR202604060161</t>
  </si>
  <si>
    <t>VNPO202604110048</t>
  </si>
  <si>
    <t>EPR2603240034</t>
  </si>
  <si>
    <t>EPR2603210034</t>
  </si>
  <si>
    <t>EPR2603240035</t>
  </si>
  <si>
    <t>Lê Phi Yến</t>
  </si>
  <si>
    <t>V1542548</t>
  </si>
  <si>
    <t>yenlp@fih-foxconn.com</t>
  </si>
  <si>
    <t>MCN5 FATP Proto</t>
  </si>
  <si>
    <t>FATP-NPI-F27-MVA2603-33OM</t>
  </si>
  <si>
    <t>VNPR202604010061</t>
  </si>
  <si>
    <t>EPR2605090012</t>
  </si>
  <si>
    <t>V1542549</t>
  </si>
  <si>
    <t>MCN5 SMT Proto</t>
  </si>
  <si>
    <t>SMT-NPI-F27-MVA2605-18OM</t>
  </si>
  <si>
    <t>VNPR202605180025</t>
  </si>
  <si>
    <t>VNPO202605210256</t>
  </si>
  <si>
    <t>EPR2605090001 (4x - về sau) / EPR2603210039 (2x lấy từ spare part)</t>
  </si>
  <si>
    <t>Nguyễn Văn Ngọc</t>
  </si>
  <si>
    <t>V1540332</t>
  </si>
  <si>
    <t>ngocnv5@fih-foxconn.com</t>
  </si>
  <si>
    <t>MCN5 Proto</t>
  </si>
  <si>
    <t>EPR2603210040</t>
  </si>
  <si>
    <t>Trần Ngọc Tiến</t>
  </si>
  <si>
    <t>V1524847</t>
  </si>
  <si>
    <t>tientn@fih-foxconn.com</t>
  </si>
  <si>
    <t>L10-NPI-F27-MVA2604-04OM
=&gt; FATP-NPI-F27-MVA2604-04OM</t>
  </si>
  <si>
    <t>VNPR202604200019</t>
  </si>
  <si>
    <t>EPR2603210041</t>
  </si>
  <si>
    <t>Ngô Thị Anh</t>
  </si>
  <si>
    <t>V1550422</t>
  </si>
  <si>
    <t>anhnt40@fih-foxconn.com</t>
  </si>
  <si>
    <t>Pro Tower QCT1250, Ultra 7 265, Ram 16GB DDR5, SSD
512GB, Integrated graphics card, Power 180W, HDMI &amp; DP Port,
Keyboard and Mouse, 3Yrs Wty</t>
  </si>
  <si>
    <t>P1 for F27 / FATP</t>
  </si>
  <si>
    <t>FATP-NPI-F27-MVA2603-54OM</t>
  </si>
  <si>
    <t>1FSHQ40014</t>
  </si>
  <si>
    <t>EPR2603280001: Done</t>
  </si>
  <si>
    <t>P1 for F27 / SMT</t>
  </si>
  <si>
    <t>SMT-NPI-F27-MVA2603-55OM</t>
  </si>
  <si>
    <t>1FSHQ40078</t>
  </si>
  <si>
    <t>EPR2603280002: Done</t>
  </si>
  <si>
    <t>WGO5 FATP P1.0</t>
  </si>
  <si>
    <t>FATP-NPI-WGO5-MVA2604-20OM</t>
  </si>
  <si>
    <t>30x 1FSHQ50057
24x 1FSHQ50058</t>
  </si>
  <si>
    <t>EPR2605040013</t>
  </si>
  <si>
    <t>ASK5 FATP P1.0</t>
  </si>
  <si>
    <t>FATP-NPI-ASK5-MVA2604-19OM</t>
  </si>
  <si>
    <t>30x 1FSHQ50054
28x 1FSHQ50056</t>
  </si>
  <si>
    <t>EPR2605040014</t>
  </si>
  <si>
    <t>KSH5 FATP P1.0</t>
  </si>
  <si>
    <t>FATP-NPI-KSH5-MVA2604-18OM</t>
  </si>
  <si>
    <t>30x 1FSHQ50052
28x 1FSHQ50053</t>
  </si>
  <si>
    <t>EPR2605040015</t>
  </si>
  <si>
    <t>CGY4 P26 demo line</t>
  </si>
  <si>
    <t>FATP-MP-CGY4-MVA2604-21OM</t>
  </si>
  <si>
    <t>1FSHQ50011</t>
  </si>
  <si>
    <t>22May26 (về trước 49x màn+ 74x arm)
25x màn còn lại plan tháng 6/2026</t>
  </si>
  <si>
    <t>Đã nhận 22.5(49x màn-74 arn)</t>
  </si>
  <si>
    <t>EPR2605040016</t>
  </si>
  <si>
    <t>Đặng Duy Linh</t>
  </si>
  <si>
    <t>V1527806</t>
  </si>
  <si>
    <t>Linh Dang Duy (Cole)</t>
  </si>
  <si>
    <t>EPR2605040017</t>
  </si>
  <si>
    <t>FATP-MP-CGY4-MVA2605-40OM</t>
  </si>
  <si>
    <t>1FSHQ50334</t>
  </si>
  <si>
    <t>Đỗ Văn Toàn</t>
  </si>
  <si>
    <t>RE: 关于手机充电站项目（CGY4, 4CS4, PKK4）电脑设备的申领需求)</t>
  </si>
  <si>
    <t>FATP-MP-4CS4-MVA2605-09AUTO</t>
  </si>
  <si>
    <t>1FSHQ50177</t>
  </si>
  <si>
    <t>EPR2605110012</t>
  </si>
  <si>
    <t>Đã out nhưng nợ tem chính thức (PO này chưa đẩy được nên chưa có số MVA, các em in tạm tem theo SN trước nhé )</t>
  </si>
  <si>
    <t>FATP-MP-CGY4-MVA2605-11AUTO</t>
  </si>
  <si>
    <t>1FSHQ50179</t>
  </si>
  <si>
    <t>EPR2605110011</t>
  </si>
  <si>
    <t>FATP-MP-PKK4-MVA2605-10AUTO</t>
  </si>
  <si>
    <t>1FSHQ50178</t>
  </si>
  <si>
    <t>EPR2605110010</t>
  </si>
  <si>
    <t xml:space="preserve">P27 P1.0 </t>
  </si>
  <si>
    <t>FATP-NPI-KSH5-MVA2605-13OM</t>
  </si>
  <si>
    <t>1FSHQ50181</t>
  </si>
  <si>
    <t>EPR2605110009</t>
  </si>
  <si>
    <t>1FSHQ50183</t>
  </si>
  <si>
    <t>EPR2605110008</t>
  </si>
  <si>
    <t>In Progress</t>
  </si>
  <si>
    <t>VNPR202605160018</t>
  </si>
  <si>
    <t>VNPO202606010194</t>
  </si>
  <si>
    <t>EPR2605110007</t>
  </si>
  <si>
    <t>FATP-NPI-WGO5-MVA2605-15OM</t>
  </si>
  <si>
    <t>1FSHQ50186</t>
  </si>
  <si>
    <t>EPR2605110006</t>
  </si>
  <si>
    <t>1FSHQ50187</t>
  </si>
  <si>
    <t>EPR2605110005</t>
  </si>
  <si>
    <t>VNPR202605160022</t>
  </si>
  <si>
    <t>EPR2605110004</t>
  </si>
  <si>
    <t>FATP-NPI-ASK5-MVA2605-14OM</t>
  </si>
  <si>
    <t>1FSHQ50184</t>
  </si>
  <si>
    <t>EPR2605110003</t>
  </si>
  <si>
    <t>1FSHQ50185</t>
  </si>
  <si>
    <t>EPR2605110002</t>
  </si>
  <si>
    <t>VNPR202605160021</t>
  </si>
  <si>
    <t>EPR2605110001</t>
  </si>
  <si>
    <t>Tống Văn Tuyến</t>
  </si>
  <si>
    <t>SMT-NPI-ASK5-MVA2605-23OM</t>
  </si>
  <si>
    <t>VNPR202605220183</t>
  </si>
  <si>
    <t>VNPO202606120168</t>
  </si>
  <si>
    <t>EPR2605260006</t>
  </si>
  <si>
    <t>1FSHQ50257</t>
  </si>
  <si>
    <t>EPR2605260007</t>
  </si>
  <si>
    <t>1FSHQ50259</t>
  </si>
  <si>
    <t>EPR2605260008</t>
  </si>
  <si>
    <t>VNPR202605220190</t>
  </si>
  <si>
    <t>VNPO202606120163</t>
  </si>
  <si>
    <t>EPR2605260009</t>
  </si>
  <si>
    <t>SMT-NPI-KSH5-MVA2605-22OM</t>
  </si>
  <si>
    <t>VNPR202605220174</t>
  </si>
  <si>
    <t>EPR2605260010</t>
  </si>
  <si>
    <t>1FSHQ50260</t>
  </si>
  <si>
    <t>EPR2605260011</t>
  </si>
  <si>
    <t>1FSHQ50261</t>
  </si>
  <si>
    <t>EPR2605260012</t>
  </si>
  <si>
    <t>VNPR202605220176</t>
  </si>
  <si>
    <t xml:space="preserve">VNPO202606120169
</t>
  </si>
  <si>
    <t>EPR2605260013</t>
  </si>
  <si>
    <t>SMT-NPI-WGO5-MVA2605-24OM</t>
  </si>
  <si>
    <t>VNPR202605220259</t>
  </si>
  <si>
    <t>VNPO202606080275</t>
  </si>
  <si>
    <t>EPR2605260014</t>
  </si>
  <si>
    <t>1FSHQ50268</t>
  </si>
  <si>
    <t>EPR2605260015</t>
  </si>
  <si>
    <t>1FSHQ50269</t>
  </si>
  <si>
    <t>EPR2605260016</t>
  </si>
  <si>
    <t xml:space="preserve"> VNPR202605220261</t>
  </si>
  <si>
    <t>VNPO202606080274</t>
  </si>
  <si>
    <t>EPR2605260017</t>
  </si>
  <si>
    <t>Phạm Hữu Tính</t>
  </si>
  <si>
    <t>FATP-NPI-WGO5-MVA2605-34OM</t>
  </si>
  <si>
    <t xml:space="preserve">VNPR202605270042  </t>
  </si>
  <si>
    <t>VNPO202606010093</t>
  </si>
  <si>
    <t>EPR2605260018</t>
  </si>
  <si>
    <t>EPR2605260019</t>
  </si>
  <si>
    <t>Lê Đình Nhật</t>
  </si>
  <si>
    <t>FATP-NPI-ASK5-MVA2605-33OM</t>
  </si>
  <si>
    <t>VNPR202605270035</t>
  </si>
  <si>
    <t>EPR2605260020</t>
  </si>
  <si>
    <t>EPR2605260021</t>
  </si>
  <si>
    <t>Nguyễn Văn Tiếp</t>
  </si>
  <si>
    <t>FATP-NPI-KSH5-MVA2605-32OM</t>
  </si>
  <si>
    <t>VNPR202605270029</t>
  </si>
  <si>
    <t>EPR2605260022</t>
  </si>
  <si>
    <t>EPR2605260023</t>
  </si>
  <si>
    <t>F27 P1.1</t>
  </si>
  <si>
    <t>SMT-NPI-F27-MVA2605-42OM</t>
  </si>
  <si>
    <t>1FSHQ60053</t>
  </si>
  <si>
    <t>EPR2606120001</t>
  </si>
  <si>
    <t xml:space="preserve">Nguyễn Thị Trang </t>
  </si>
  <si>
    <t>FATP-NPI-F27-MVA2606-02OM</t>
  </si>
  <si>
    <t xml:space="preserve"> </t>
  </si>
  <si>
    <t>EPR2606120003</t>
  </si>
  <si>
    <t>EPR2606120004</t>
  </si>
  <si>
    <t>M22Vi512H8M2-W, i5-12450H, Ram 8GB, SSD 256GB, 21.5inch Key-Mouse, WiFi, Bluetooth</t>
  </si>
  <si>
    <t>FATP-NPI-F27-MVA2606-03OM</t>
  </si>
  <si>
    <t>Nguyễn Anh Thái</t>
  </si>
  <si>
    <t>FATP-NPI-F27-MVA2606-05OM</t>
  </si>
  <si>
    <t>EPR2606120005</t>
  </si>
  <si>
    <t>Mini PC Lamitouch Issue</t>
  </si>
  <si>
    <t xml:space="preserve">Project </t>
  </si>
  <si>
    <t>Dept</t>
  </si>
  <si>
    <t>Qty request</t>
  </si>
  <si>
    <t>Yubo Supplied Qty</t>
  </si>
  <si>
    <t>Pending Qty</t>
  </si>
  <si>
    <t>PO release Qty</t>
  </si>
  <si>
    <t>Actual Backup</t>
  </si>
  <si>
    <t>Detail back up</t>
  </si>
  <si>
    <t>Pending Supply Qty</t>
  </si>
  <si>
    <t>P26  MP</t>
  </si>
  <si>
    <t>+12x-newbuy from P26 zombie line -DL return:
+40x- PC Assy at OM WH
+120x - newbuy from OR5 - DL return:
-14x-NG line return
+5x- borrow OR5 wisetech-DL return:
+7x-OM stock-lev for P26
+8x PC Assy (8x MFG return NG, OM check OK- re-supplied)
+4x PC Assy-borrow PQE-DL return:</t>
  </si>
  <si>
    <t>ENG</t>
  </si>
  <si>
    <t>Cancel PO,
change to order from Banico Mini PC Asus</t>
  </si>
  <si>
    <t>Đang mượn 80x from p26 zombie line-DL ruturn:</t>
  </si>
  <si>
    <t>P27 P1.0</t>
  </si>
  <si>
    <t>Order 140x- Mini PC asus Banico- Received</t>
  </si>
  <si>
    <t>Total</t>
  </si>
  <si>
    <t>Cancel 475x, change order to NUC asus Banico</t>
  </si>
  <si>
    <t>Trả P26 zombie line</t>
  </si>
  <si>
    <t>Remain Qty not yet released PO</t>
  </si>
  <si>
    <t>now Total order request mini Lamitouch 780x for P26-378x, P26 service: 124x (Line open date 5/18), P27: 278x ( line open date 6/1). Current we temporary use pending pickup mini PC of P26 zombie line 92x and PC assy 40x supplied for P26 MP, total Qty lack ~ 780x-132x= 648x</t>
  </si>
  <si>
    <t>Total 
Leadtime</t>
  </si>
  <si>
    <t>Request
 Deadline</t>
  </si>
  <si>
    <t>Late/ 
ontime</t>
  </si>
  <si>
    <t>Qty Done PQ</t>
  </si>
  <si>
    <t>Vu Xuan Bach</t>
  </si>
  <si>
    <t>V1521896</t>
  </si>
  <si>
    <t>bachvx@fih-foxconn.com</t>
  </si>
  <si>
    <t>3546/3435</t>
  </si>
  <si>
    <t>OR6 EVT</t>
  </si>
  <si>
    <t>OR6</t>
  </si>
  <si>
    <t>EPR2602020005 : Done</t>
  </si>
  <si>
    <t>FATP-NPI-OR6-MVA2601-101OM</t>
  </si>
  <si>
    <t>1FSHQ10134</t>
  </si>
  <si>
    <t>EPR2602020006</t>
  </si>
  <si>
    <t>WH</t>
  </si>
  <si>
    <t>Le Thi Lich</t>
  </si>
  <si>
    <t>V1525678</t>
  </si>
  <si>
    <t>lichlt@fih-foxconn.com</t>
  </si>
  <si>
    <t xml:space="preserve">1FSHQ10132 </t>
  </si>
  <si>
    <t>EPR2602020007 : Done</t>
  </si>
  <si>
    <t>EPR2602020008 ( cũ )</t>
  </si>
  <si>
    <t>FATP-NPI-OR6-MVA2602-112OM</t>
  </si>
  <si>
    <t>VNPR202602090065</t>
  </si>
  <si>
    <t>VNPO202602130022</t>
  </si>
  <si>
    <t>EPR2603100002</t>
  </si>
  <si>
    <t>ME</t>
  </si>
  <si>
    <t>Nguyen Thi Hai</t>
  </si>
  <si>
    <t>V1516000</t>
  </si>
  <si>
    <t>haint2@fih-foxconn.com</t>
  </si>
  <si>
    <t>OR5 DVT</t>
  </si>
  <si>
    <t>OR5</t>
  </si>
  <si>
    <t>L10-MP-OR5-MVA2601-103OM / L10-MP-OR5-MVA2601-105OM</t>
  </si>
  <si>
    <t>3 PR: 120 / 120 / 120  =&gt; check total  AMT
120x 1FSHQ20008 
120x 1FSHQ20009
120x 1FSHQ20010
80x 1FSHQ10131</t>
  </si>
  <si>
    <r>
      <rPr>
        <sz val="10"/>
        <color theme="1"/>
        <rFont val="Arial"/>
        <family val="2"/>
      </rPr>
      <t xml:space="preserve">3 PR: 120 / 120 / 120  =&gt; check total  AMT
120x 1FSHQ20008 
120x 1FSHQ20009
</t>
    </r>
    <r>
      <rPr>
        <sz val="10"/>
        <color rgb="FFFF0000"/>
        <rFont val="Arial"/>
        <family val="2"/>
      </rPr>
      <t>120x 1FSHQ20010
80x + 40x 1FSHQ10131</t>
    </r>
  </si>
  <si>
    <t xml:space="preserve"> pending</t>
  </si>
  <si>
    <t>30-03-2026</t>
  </si>
  <si>
    <t>EPR2602020009</t>
  </si>
  <si>
    <t>Lấy 120x-1FSHQ20008, 
cấp trước cho P26-MP CGY4 / lấy 40x 1FSHQ10131 cấp cho MFG G trong đống 100x</t>
  </si>
  <si>
    <t>L10-MP-OR5-MVA2601-103OM</t>
  </si>
  <si>
    <t>90x 1FSHQ20011
90x 1FSHQ20012
90x 1FSHQ20013
90x 1FSHQ20015</t>
  </si>
  <si>
    <t>1FSHQ20012 (PO)
1FSHQ20011 (PO)
1FSHQ20015 (PO)
1FSHQ20013 (PO)</t>
  </si>
  <si>
    <t>20-03-2026</t>
  </si>
  <si>
    <t>EPR2602020010: Done 1 phần</t>
  </si>
  <si>
    <t>Barcode Scanner NEWLAND HH220-HD, USB cable</t>
  </si>
  <si>
    <t>VNPR202602040113</t>
  </si>
  <si>
    <t>VNPO202602090105</t>
  </si>
  <si>
    <t>28-03-2026</t>
  </si>
  <si>
    <t>EPR2602020011</t>
  </si>
  <si>
    <t>1FSHQ20007</t>
  </si>
  <si>
    <t>EPR2602020012: đã out hết r ( PO: 1FSHQ20007 về làm spare )</t>
  </si>
  <si>
    <t>IPC++</t>
  </si>
  <si>
    <t>FATP-NPI-OR6-MVA2601-106OM</t>
  </si>
  <si>
    <t xml:space="preserve"> 1FSHQ20004</t>
  </si>
  <si>
    <t>EPR2601310004</t>
  </si>
  <si>
    <t xml:space="preserve"> 1FSHQ20006</t>
  </si>
  <si>
    <t>1FSHQ20006</t>
  </si>
  <si>
    <t>EPR2601310005</t>
  </si>
  <si>
    <t>PQE</t>
  </si>
  <si>
    <t>Nguyen Thi Phuong</t>
  </si>
  <si>
    <t>V1544473</t>
  </si>
  <si>
    <t>phuongnt18@fih-foxconn.com</t>
  </si>
  <si>
    <t>Order for Q station on Line LD8-NPI</t>
  </si>
  <si>
    <t>LD8</t>
  </si>
  <si>
    <t>FATP-NPI-LD8-MVA2601-111OM</t>
  </si>
  <si>
    <t>1FSHQ20029</t>
  </si>
  <si>
    <t>EPR2602130001: Done</t>
  </si>
  <si>
    <t>EPR2602130002: Done</t>
  </si>
  <si>
    <t>FATP-NPI-LD8-MVA2601-110OM</t>
  </si>
  <si>
    <t>VNPR202602060073</t>
  </si>
  <si>
    <t>VNPO202602110021</t>
  </si>
  <si>
    <t>EPR2602130003</t>
  </si>
  <si>
    <t>Nguyen Hai Yen</t>
  </si>
  <si>
    <t>V1549748</t>
  </si>
  <si>
    <t>yennh@fih-foxconn.com</t>
  </si>
  <si>
    <t>Order for test station on Line LD8-NPI</t>
  </si>
  <si>
    <t>1FSHQ20039</t>
  </si>
  <si>
    <t>EPR2602130004</t>
  </si>
  <si>
    <t>EPR2602130005 : Done</t>
  </si>
  <si>
    <t>EPR2602130006</t>
  </si>
  <si>
    <t>EPR2602060001: Done</t>
  </si>
  <si>
    <t>1FSHQ20037</t>
  </si>
  <si>
    <t>EPR2602070002</t>
  </si>
  <si>
    <t>1FSHQ20036</t>
  </si>
  <si>
    <t>EPR2602070003: Done</t>
  </si>
  <si>
    <t>FATP-NPI-LD8-MVA2602-113OM</t>
  </si>
  <si>
    <t>VNPR202602050240</t>
  </si>
  <si>
    <t>EPR2602070004</t>
  </si>
  <si>
    <t>đã out chị Lịch tại OM Office 30May</t>
  </si>
  <si>
    <t xml:space="preserve">MFG </t>
  </si>
  <si>
    <t>Đặng Thị Ban</t>
  </si>
  <si>
    <t xml:space="preserve">V1547168 </t>
  </si>
  <si>
    <t xml:space="preserve">bandt1@fih-foxconn.com </t>
  </si>
  <si>
    <t xml:space="preserve">EPR2602070005
</t>
  </si>
  <si>
    <t>1FSHQ20040</t>
  </si>
  <si>
    <t xml:space="preserve">        
EPR2602070006</t>
  </si>
  <si>
    <t>EPR2602070007</t>
  </si>
  <si>
    <t>EPR2602070008: Done</t>
  </si>
  <si>
    <t>EPR2602070009: Done</t>
  </si>
  <si>
    <t xml:space="preserve">Nguyễn Thị Hiền </t>
  </si>
  <si>
    <t>V1524357</t>
  </si>
  <si>
    <t>hiennt3@fih-foxconn.com</t>
  </si>
  <si>
    <t>EPR2602070010: Done</t>
  </si>
  <si>
    <t>EPR2602070011: Done</t>
  </si>
  <si>
    <t>EPR2602070012</t>
  </si>
  <si>
    <t>V1547168</t>
  </si>
  <si>
    <t xml:space="preserve">MH2 </t>
  </si>
  <si>
    <t>MH2</t>
  </si>
  <si>
    <t>FATP-NPI-MH2-MVA2602-114OM</t>
  </si>
  <si>
    <t>1FSHQ20106</t>
  </si>
  <si>
    <t>EPR2603070001</t>
  </si>
  <si>
    <t>1FSHQ20104</t>
  </si>
  <si>
    <t>Lấy hết PO 1FSHQ20104 trả cho MFG G</t>
  </si>
  <si>
    <t>EPR2603070002</t>
  </si>
  <si>
    <t>FATP-NPI-MH2-MVA2603-22OM</t>
  </si>
  <si>
    <t>VNPR202603230176</t>
  </si>
  <si>
    <t>VNPO202603280076</t>
  </si>
  <si>
    <t>EPR2603210001</t>
  </si>
  <si>
    <t>FATP-NPI-MH2-MVA2603-09OM</t>
  </si>
  <si>
    <t>1FSHQ30126</t>
  </si>
  <si>
    <t xml:space="preserve">	
EPR2603210002</t>
  </si>
  <si>
    <t>FATP-NPI-MH2-MVA2602-116OM</t>
  </si>
  <si>
    <t>1FSHQ30023</t>
  </si>
  <si>
    <t>EPR2603070003</t>
  </si>
  <si>
    <t>Lấy 3x từ 35 con
VNPO202604150030 MFG G (180/215) trả đơn trước</t>
  </si>
  <si>
    <t>EPR2603210004</t>
  </si>
  <si>
    <t>Vũ Đăng Hoạch</t>
  </si>
  <si>
    <t>V1546253</t>
  </si>
  <si>
    <t>hoachvd@fih-foxconn.com</t>
  </si>
  <si>
    <t>BM2</t>
  </si>
  <si>
    <t>FATP-NPI-BM2-MVA2602-118OM</t>
  </si>
  <si>
    <t>1FSHQ30070</t>
  </si>
  <si>
    <t>EPR2603070004</t>
  </si>
  <si>
    <t>FATP-NPI-BM2-MVA2603-10OM</t>
  </si>
  <si>
    <t>1FSHQ30119</t>
  </si>
  <si>
    <t>EPR2604090001</t>
  </si>
  <si>
    <t>1FSHQ30071</t>
  </si>
  <si>
    <t>Trả 3 PC(ASSY) từ OM-WH trước / lấy hết PO : 1FSHQ30071 cho MFG G</t>
  </si>
  <si>
    <t>EPR2603070005 ( 11x Mini PC Lami mua mới + 3x PC(ASSY) Lev )</t>
  </si>
  <si>
    <t>FATP-NPI-BM2-MVA2603-23OM</t>
  </si>
  <si>
    <t>VNPR202603230171</t>
  </si>
  <si>
    <t>Lấy 2x từ 35 con
VNPO202604150030 MFG G (180/215) trả đơn trước</t>
  </si>
  <si>
    <t>EPR2603210007</t>
  </si>
  <si>
    <t xml:space="preserve">EPR2603070006
</t>
  </si>
  <si>
    <t>Lấy hết PO: 1FSHQ30071 cho MFG G</t>
  </si>
  <si>
    <t>EPR2603070007</t>
  </si>
  <si>
    <t>EPR2603210008</t>
  </si>
  <si>
    <t>Wed 3:09 PM</t>
  </si>
  <si>
    <t>1FSHQ30072</t>
  </si>
  <si>
    <t>EPR2603070008: Đã out</t>
  </si>
  <si>
    <t>( Đã out trước đó / 1FSHQ30072x: PO này về làm spare)</t>
  </si>
  <si>
    <t>Nguyen Van Than</t>
  </si>
  <si>
    <t>V1550929</t>
  </si>
  <si>
    <t xml:space="preserve">thannv@fih-foxconn.com </t>
  </si>
  <si>
    <t>1FSHQ30125</t>
  </si>
  <si>
    <t>1FSHQ30125  : Lấy hàng trong kho trước ( Hàng trong kho: 1FSHQ10101)  / Hàng về làm spare sau</t>
  </si>
  <si>
    <t xml:space="preserve">        
EPR2603070009
</t>
  </si>
  <si>
    <t>FATP-NPI-MH2-MVA2602-119OM</t>
  </si>
  <si>
    <t>1FSHQ30029</t>
  </si>
  <si>
    <t>Đã nhận 16.03.2026</t>
  </si>
  <si>
    <t>EPR2603070010</t>
  </si>
  <si>
    <t>EPR2603210005</t>
  </si>
  <si>
    <t>Nguyễn Đức Mạnh</t>
  </si>
  <si>
    <t>V1536673</t>
  </si>
  <si>
    <t>manhnd6@fih-foxconn.com</t>
  </si>
  <si>
    <t>FATP-NPI-OR6-MVA2603-02OM / SMT-NPI-OR6-MVA2603-15OM</t>
  </si>
  <si>
    <t xml:space="preserve"> 1FSHQ30093 &amp; 1FSHQ30116</t>
  </si>
  <si>
    <t>EPR2603210042</t>
  </si>
  <si>
    <t>Nguyen Duc Manh</t>
  </si>
  <si>
    <t xml:space="preserve">1FSHQ30094 / 1FSHQ30117 </t>
  </si>
  <si>
    <t>EPR2603070021</t>
  </si>
  <si>
    <t>1FSHQ30094 / 1FSHQ30117 ( Lấy hàng trong kho trước 2 PO về làm spare part)</t>
  </si>
  <si>
    <t>Mini PC ASUS NUC 15 (TE only)</t>
  </si>
  <si>
    <t>FATP-NPI-OR6-MVA2603-02OM</t>
  </si>
  <si>
    <t>1FSHQ30095</t>
  </si>
  <si>
    <t>EPR2603210003</t>
  </si>
  <si>
    <t>FATP-NPI-OR6-MVA2603-24OM</t>
  </si>
  <si>
    <t xml:space="preserve">  
 VNPR202604040090</t>
  </si>
  <si>
    <t>VNPO202604100231</t>
  </si>
  <si>
    <t>EPR2603210014</t>
  </si>
  <si>
    <t>FATP-NPI-MH2-MVA2603-06OM</t>
  </si>
  <si>
    <t>1FSHQ30127</t>
  </si>
  <si>
    <t>1FSHQ30127: Lấy hàng trong kho trước ( Hàng trong kho: 1FSHQ10101) / Hàng về làm spare sau</t>
  </si>
  <si>
    <t>EPR2603070022: Done</t>
  </si>
  <si>
    <t>1FSHQ30124</t>
  </si>
  <si>
    <t>EPR2603070023</t>
  </si>
  <si>
    <t>FATP-NPI-MH2-MVA2603-11OM</t>
  </si>
  <si>
    <t>VNPR202603130176</t>
  </si>
  <si>
    <t>VNPO202603190072</t>
  </si>
  <si>
    <t>EPR2603070024</t>
  </si>
  <si>
    <t>1FSHQ30128</t>
  </si>
  <si>
    <t>EPR2603070025</t>
  </si>
  <si>
    <t xml:space="preserve"> ( Lây 1x máy ở 1FSHPC0092 trước / hàng về làm spare )</t>
  </si>
  <si>
    <t>VNPR202603130196</t>
  </si>
  <si>
    <t>VNPO202603200118</t>
  </si>
  <si>
    <t>EPR2603070026</t>
  </si>
  <si>
    <t>AS3</t>
  </si>
  <si>
    <t>FATP-MP-AS3-MVA2603-07OM</t>
  </si>
  <si>
    <t>1FSHQ30074</t>
  </si>
  <si>
    <t>26/03/2026</t>
  </si>
  <si>
    <t>EPR2603070027: Done</t>
  </si>
  <si>
    <t>1FSHQ30077</t>
  </si>
  <si>
    <t>Đã nhận 20.04</t>
  </si>
  <si>
    <t>EPR2603070028</t>
  </si>
  <si>
    <t>FATP-MP-AS3-MVA2603-12OM</t>
  </si>
  <si>
    <t>VNPR202603130186</t>
  </si>
  <si>
    <t>VNPO202603230130</t>
  </si>
  <si>
    <t>EPR2603070029</t>
  </si>
  <si>
    <t>VNPR202603110208</t>
  </si>
  <si>
    <t>VNPO202603160180</t>
  </si>
  <si>
    <t>EPR2603070030</t>
  </si>
  <si>
    <t>đã out tại OM office 30 May</t>
  </si>
  <si>
    <t>FATP-NPI-BM2-MVA2602-08OM</t>
  </si>
  <si>
    <t>1FSHQ30080</t>
  </si>
  <si>
    <t>Đã nhận 26.03</t>
  </si>
  <si>
    <t>EPR2603070031: Done</t>
  </si>
  <si>
    <t xml:space="preserve">Lấy hàng spare </t>
  </si>
  <si>
    <t>1FSHQ30100</t>
  </si>
  <si>
    <t>EPR2603070032</t>
  </si>
  <si>
    <t>FATP-NPI-BM2-MVA2602-13OM</t>
  </si>
  <si>
    <t>VNPR202603130193</t>
  </si>
  <si>
    <t>EPR2603070033</t>
  </si>
  <si>
    <t>1FSHQ30101</t>
  </si>
  <si>
    <t>EPR2603070034</t>
  </si>
  <si>
    <t>VNPR202603110206</t>
  </si>
  <si>
    <t>EPR2603070035</t>
  </si>
  <si>
    <t>FATP-NPI-OR6-MVA2603-14OM</t>
  </si>
  <si>
    <t>1FSHQ30118</t>
  </si>
  <si>
    <t>EPR2603210051</t>
  </si>
  <si>
    <t>Le Thi Hong Nhung</t>
  </si>
  <si>
    <t>V1552445</t>
  </si>
  <si>
    <t>nhunglth2@fih-foxconn.com</t>
  </si>
  <si>
    <t xml:space="preserve">BM2 </t>
  </si>
  <si>
    <t>FATP-NPI-BM2-MVA2603-16OM</t>
  </si>
  <si>
    <t>1FSHQ30133</t>
  </si>
  <si>
    <t>EPR2603210052</t>
  </si>
  <si>
    <t>1FSHQ30134</t>
  </si>
  <si>
    <t>EPR2603240011</t>
  </si>
  <si>
    <t>Lấy 6x từ 35 con
VNPO202604150030 MFG G (180/215) trả đơn bù</t>
  </si>
  <si>
    <t>EPR2603210017</t>
  </si>
  <si>
    <t>OR5 UPH 230 to 300</t>
  </si>
  <si>
    <t>L10-MP-OR5-MVA2603-18OM</t>
  </si>
  <si>
    <t>1FSHQ40038</t>
  </si>
  <si>
    <t>EPR2603240012</t>
  </si>
  <si>
    <t>1FSHQ40039</t>
  </si>
  <si>
    <t xml:space="preserve">Lấy 7x spare out hàng cho ME OR5 trước // out thêm 6x spare đợt 2 ngày 11.05 // lấy 2x 1FSHQ30128
&amp; 1FSHQ30101 // Lấy 1x ở MFG G </t>
  </si>
  <si>
    <t>EPR2603240013 ( đã trả hết )</t>
  </si>
  <si>
    <t>L10-MP-OR5-MVA2603-25OM</t>
  </si>
  <si>
    <t>1FSHQ40023</t>
  </si>
  <si>
    <t xml:space="preserve">17x 1FSHQ40023 lấy cho MFG G </t>
  </si>
  <si>
    <t>EPR2603240014</t>
  </si>
  <si>
    <t>VNPR202604030189</t>
  </si>
  <si>
    <t>EPR2603210020</t>
  </si>
  <si>
    <t>Trả 2 lần : 100 / 60</t>
  </si>
  <si>
    <t>ORT</t>
  </si>
  <si>
    <t>Nguyen Van Thai</t>
  </si>
  <si>
    <t>V1552266</t>
  </si>
  <si>
    <t>thainv3@fih-foxconn.com</t>
  </si>
  <si>
    <t xml:space="preserve">	
EPR2603210006</t>
  </si>
  <si>
    <t xml:space="preserve">MFG NONG </t>
  </si>
  <si>
    <t>Đặng thị Ban</t>
  </si>
  <si>
    <t>bandt1@fih-foxconn.com</t>
  </si>
  <si>
    <t>SSF EVT</t>
  </si>
  <si>
    <t>SSF</t>
  </si>
  <si>
    <t>FATP-NPI-SSF-MVA2604-73OM</t>
  </si>
  <si>
    <t>1FSHQ40303</t>
  </si>
  <si>
    <t>EPR2604140015</t>
  </si>
  <si>
    <t>1FSHQ40322</t>
  </si>
  <si>
    <t>EPR2604140016</t>
  </si>
  <si>
    <t>VNPR202604290084</t>
  </si>
  <si>
    <t>VNPO202605040213</t>
  </si>
  <si>
    <t>EPR2604140017</t>
  </si>
  <si>
    <t>1FSHQ40323</t>
  </si>
  <si>
    <t>Lấy hàng trong kho trả trước</t>
  </si>
  <si>
    <t>EPR2604140018</t>
  </si>
  <si>
    <t>1FSHQ40324</t>
  </si>
  <si>
    <t>EPR2604140019</t>
  </si>
  <si>
    <t>Trần Thị Thanh Thanh</t>
  </si>
  <si>
    <t>V1558423</t>
  </si>
  <si>
    <t xml:space="preserve">thanhttt@fih-foxconn.com
</t>
  </si>
  <si>
    <t>EPR2604140020</t>
  </si>
  <si>
    <t>EPR2604140021</t>
  </si>
  <si>
    <t>EPR2604140022</t>
  </si>
  <si>
    <t>Nguyễn Thị Hiên</t>
  </si>
  <si>
    <t>V1550665</t>
  </si>
  <si>
    <t>hiennt78@fih-foxconn.com</t>
  </si>
  <si>
    <t>ML2 PVT</t>
  </si>
  <si>
    <t>ML2</t>
  </si>
  <si>
    <t>L10-NPI-ML2-MVA2604-01OM</t>
  </si>
  <si>
    <t>VNPR202604110061</t>
  </si>
  <si>
    <t>EPR2604180004</t>
  </si>
  <si>
    <t>1FSHQ40140</t>
  </si>
  <si>
    <t>EPR2604180005</t>
  </si>
  <si>
    <t xml:space="preserve">1FSHQ40139 </t>
  </si>
  <si>
    <t>EPR2604180006</t>
  </si>
  <si>
    <t>1FSHQ40138</t>
  </si>
  <si>
    <t>EPR2604180007</t>
  </si>
  <si>
    <t>L10-NPI-ML2-MVA2604-05OM</t>
  </si>
  <si>
    <t>1FSHQ40166</t>
  </si>
  <si>
    <t>EPR2604180008</t>
  </si>
  <si>
    <t>1FSHQ40167</t>
  </si>
  <si>
    <t>EPR2604180009</t>
  </si>
  <si>
    <t>Lê Thị Lịch</t>
  </si>
  <si>
    <t>OR5 bổ sung 2 line</t>
  </si>
  <si>
    <t>L10-MP-OR5-MVA2604-12OM</t>
  </si>
  <si>
    <t>1FSHQ40308</t>
  </si>
  <si>
    <t>EPR2604180010</t>
  </si>
  <si>
    <t>L10-MP-OR5-MVA2604-10OM</t>
  </si>
  <si>
    <t>1FSHQ40219</t>
  </si>
  <si>
    <t>EPR2605050001</t>
  </si>
  <si>
    <t>VNPR202604200082</t>
  </si>
  <si>
    <t>VNPO202604240250</t>
  </si>
  <si>
    <t>EPR2605050002</t>
  </si>
  <si>
    <t>1FSHQ40220</t>
  </si>
  <si>
    <t>EPR2605050003</t>
  </si>
  <si>
    <t xml:space="preserve">SSF </t>
  </si>
  <si>
    <t>L10-NPI-SSF-MVA2604-13OM</t>
  </si>
  <si>
    <t>1FSHQ40309</t>
  </si>
  <si>
    <t xml:space="preserve"> 1FSHQ40309</t>
  </si>
  <si>
    <t>EPR2605060005</t>
  </si>
  <si>
    <t>L10-NPI-SSF-MVA2604-11OM</t>
  </si>
  <si>
    <t>1FSHQ40218</t>
  </si>
  <si>
    <t>EPR2605050004</t>
  </si>
  <si>
    <t>Re-mind pick up</t>
  </si>
  <si>
    <t>VNPR202604200054</t>
  </si>
  <si>
    <t>EPR2605090002</t>
  </si>
  <si>
    <t>EPR2605090003</t>
  </si>
  <si>
    <t>FAPT OR6 MP 4 line</t>
  </si>
  <si>
    <t>FATP-MP-OR6-MVA2605-04OM</t>
  </si>
  <si>
    <t>1FSHQ50322 40x
1FSHQ50323 40x
1FSHQ50324 30x</t>
  </si>
  <si>
    <t>EPR2605090004</t>
  </si>
  <si>
    <t>Pending Budget + Approval</t>
  </si>
  <si>
    <t>SMT OR6 MP 4 line</t>
  </si>
  <si>
    <t>SMT-MP-OR6-MVA2605-36OM</t>
  </si>
  <si>
    <t>40x 1FSHQ60008 
18x 1FSHQ60010</t>
  </si>
  <si>
    <t>EPR2606120012</t>
  </si>
  <si>
    <t>FATP-MP-OR6-MVA2606-07OM</t>
  </si>
  <si>
    <t>EPR2605090005</t>
  </si>
  <si>
    <t>SMT-MP-OR6-MVA2606-08OM</t>
  </si>
  <si>
    <t>EPR2606120013</t>
  </si>
  <si>
    <t>FAPT  OR6 MP 4 line</t>
  </si>
  <si>
    <t>VNPR202605270256</t>
  </si>
  <si>
    <t>VNPO202606120173</t>
  </si>
  <si>
    <t>EPR2605090006</t>
  </si>
  <si>
    <t>VNPR202606010059</t>
  </si>
  <si>
    <t>VNPO202606040129</t>
  </si>
  <si>
    <t>EPR2606110002</t>
  </si>
  <si>
    <t>Mini PC ASUS NUC 15 PRO Tall - APR 2026</t>
  </si>
  <si>
    <t xml:space="preserve"> FAPT OR6 MP 4 line</t>
  </si>
  <si>
    <t>1FSHQ50325</t>
  </si>
  <si>
    <t>EPR2605090007</t>
  </si>
  <si>
    <t>OR6 MP 4 line</t>
  </si>
  <si>
    <t>L10-MP-OR6-MVA2605-06OM</t>
  </si>
  <si>
    <t>EPR2605090008</t>
  </si>
  <si>
    <t>1FSHQ50150</t>
  </si>
  <si>
    <t>EPR2605090009</t>
  </si>
  <si>
    <t>EPR2605090010</t>
  </si>
  <si>
    <t>EPR2605090011</t>
  </si>
  <si>
    <t>Nguyễn Thành Luân</t>
  </si>
  <si>
    <t>V1546250</t>
  </si>
  <si>
    <t>luan_nguyen_thanh1@fih-foxconn.com</t>
  </si>
  <si>
    <t>OR6 MP 4 line --&gt; 2 line</t>
  </si>
  <si>
    <t>FATP-MP-OR6-MVA2605-37OM</t>
  </si>
  <si>
    <t>1FSHQ50333</t>
  </si>
  <si>
    <t>EPR2606110003</t>
  </si>
  <si>
    <t>FATP-MP-OR6-MVA2605-39OM</t>
  </si>
  <si>
    <t>1FSHQ50348</t>
  </si>
  <si>
    <t>FATP-MP-OR6-MVA2606-01OM</t>
  </si>
  <si>
    <t>1FSHQ60063</t>
  </si>
  <si>
    <t>EPR2606120010</t>
  </si>
  <si>
    <t>EPR2606120011</t>
  </si>
  <si>
    <t>FATP-MP-OR6-MVA2605-07OM</t>
  </si>
  <si>
    <t>VNPR202606010079</t>
  </si>
  <si>
    <t>EPR2606110001</t>
  </si>
  <si>
    <t>20x 1FSHQ60017
6x 1FSHQ60019</t>
  </si>
  <si>
    <t>EPR2606110007</t>
  </si>
  <si>
    <t xml:space="preserve"> OR6 MP 4 lineSetup fixture test for FA area</t>
  </si>
  <si>
    <t>FATP-MP-OR6-MVA2605-03OM</t>
  </si>
  <si>
    <t>1FSHQ50227</t>
  </si>
  <si>
    <t>Trả đơn trước từ 92x 1FSHQ50211</t>
  </si>
  <si>
    <t>EPR2605220001</t>
  </si>
  <si>
    <t>OR6 MP 4 lineSetup fixture test for FA area</t>
  </si>
  <si>
    <t>1FSHQ50226</t>
  </si>
  <si>
    <t>EPR2605220003</t>
  </si>
  <si>
    <t>OR6 MP 4 line Setup fixture test for FA area</t>
  </si>
  <si>
    <t>VNPR202605190217</t>
  </si>
  <si>
    <t>EPR2605250002</t>
  </si>
  <si>
    <t>Nguyễn Văn Thái</t>
  </si>
  <si>
    <t>L10-MP-OR6-MVA2605-05OM</t>
  </si>
  <si>
    <t>1FSHQ50147</t>
  </si>
  <si>
    <t>EPR2605200002</t>
  </si>
  <si>
    <t>1FSHQ50154</t>
  </si>
  <si>
    <t>EPR2605200001: Done</t>
  </si>
  <si>
    <t>VNPR202605150159</t>
  </si>
  <si>
    <t>EPR2605250006</t>
  </si>
  <si>
    <t>FATP-NPI-ML2-MVA2604-14OM</t>
  </si>
  <si>
    <t>VNPR202604280015</t>
  </si>
  <si>
    <t>VNPO202605040209</t>
  </si>
  <si>
    <t>EPR2605060001</t>
  </si>
  <si>
    <t>1FSHQ40300</t>
  </si>
  <si>
    <t xml:space="preserve"> 1FSHQ40300</t>
  </si>
  <si>
    <t>EPR2605250003</t>
  </si>
  <si>
    <t>1FSHQ40301</t>
  </si>
  <si>
    <t>EPR2605130001</t>
  </si>
  <si>
    <t>Nguyen Que Hung</t>
  </si>
  <si>
    <t>V1542733</t>
  </si>
  <si>
    <t>hungnq4@fih-foxconn.com</t>
  </si>
  <si>
    <t>Set up OR5 MP 4 line</t>
  </si>
  <si>
    <t>FATP-MP-OR5-MVA2605-19OM</t>
  </si>
  <si>
    <t>1FSHQ50213</t>
  </si>
  <si>
    <t>EPR2605230001</t>
  </si>
  <si>
    <t>Use for MA4</t>
  </si>
  <si>
    <t>MA4</t>
  </si>
  <si>
    <t>FATP-NPI-MA4-MVA2605-01OM</t>
  </si>
  <si>
    <t>1FSHQ50218</t>
  </si>
  <si>
    <t>EPR2605250004: Done</t>
  </si>
  <si>
    <t>1FSHQ50219</t>
  </si>
  <si>
    <t>EPR2605250005</t>
  </si>
  <si>
    <t>VNPR202605190171</t>
  </si>
  <si>
    <t>Lấy 9x từ 35 con
VNPO202604150030 MFG G (180/215) trả đơn trước</t>
  </si>
  <si>
    <t>EPR2605250007</t>
  </si>
  <si>
    <t>1FSHQ50220</t>
  </si>
  <si>
    <t>EPR2605250008</t>
  </si>
  <si>
    <t>Use for MA4 PVT</t>
  </si>
  <si>
    <t>L10-NPI-MA4-MVA2605-02OM</t>
  </si>
  <si>
    <t>1FSHQ50222</t>
  </si>
  <si>
    <t>EPR2605250009</t>
  </si>
  <si>
    <t>1FSHQ50221</t>
  </si>
  <si>
    <t>EPR2605250010</t>
  </si>
  <si>
    <t>VNPR202605190177</t>
  </si>
  <si>
    <t>Lấy 5x từ 35 con
VNPO202604150030 MFG G (180/215) trả đơn trước</t>
  </si>
  <si>
    <t>EPR2605250011</t>
  </si>
  <si>
    <t>L10-NPI-MA4-MVA2605-12OM</t>
  </si>
  <si>
    <t>1FSHQ50214</t>
  </si>
  <si>
    <t>EPR2605250001</t>
  </si>
  <si>
    <t>1FSHQ50215</t>
  </si>
  <si>
    <t>EPR2605250012</t>
  </si>
  <si>
    <t>VNPR202605190111</t>
  </si>
  <si>
    <t>VNPO202605210251</t>
  </si>
  <si>
    <t>EPR2605250013</t>
  </si>
  <si>
    <t>1FSHQ50216</t>
  </si>
  <si>
    <t>EPR2605250014</t>
  </si>
  <si>
    <t>EPR2605250015</t>
  </si>
  <si>
    <t>1FSHQ50146</t>
  </si>
  <si>
    <t>EPR2605200003 - cancel? / EPR2605230009</t>
  </si>
  <si>
    <t>VNPR202605150167</t>
  </si>
  <si>
    <t>VNPO202605190337</t>
  </si>
  <si>
    <t>EPR2605250016</t>
  </si>
  <si>
    <t>VNPR202605150166</t>
  </si>
  <si>
    <t>VNPO202606120174</t>
  </si>
  <si>
    <t>EPR2605260001</t>
  </si>
  <si>
    <t>1FSHQ50141</t>
  </si>
  <si>
    <t>EPR2605260002</t>
  </si>
  <si>
    <t>Nguyễn Anh Thư</t>
  </si>
  <si>
    <t>V1525145</t>
  </si>
  <si>
    <t>thuna@fih-foxconn.com</t>
  </si>
  <si>
    <t>FATP-MP-OR5-MVA2605-08OM</t>
  </si>
  <si>
    <t>1FSHQ50166</t>
  </si>
  <si>
    <t>EPR2605060006 ( Mua mới ) / EPR2606030001: Lấy 2x trả trước 4CS4 Demo line</t>
  </si>
  <si>
    <t>1FSHQ50167</t>
  </si>
  <si>
    <t>EPR2605190001: Done</t>
  </si>
  <si>
    <t>ZEBRA DS8178,USB cable PCS Wireless Scanner</t>
  </si>
  <si>
    <t xml:space="preserve">BM2 MP </t>
  </si>
  <si>
    <t>FATP-MP-BM2-MVA2605-16OM</t>
  </si>
  <si>
    <t>VNPR202605190110</t>
  </si>
  <si>
    <t>EPR2605110019</t>
  </si>
  <si>
    <t>1FSHQ50211</t>
  </si>
  <si>
    <t>EPR2605110018</t>
  </si>
  <si>
    <t>EPR2605110017</t>
  </si>
  <si>
    <t>1FSHQ50210</t>
  </si>
  <si>
    <t>EPR2605110016</t>
  </si>
  <si>
    <t>VNPR202605190112</t>
  </si>
  <si>
    <t>EPR2605110015</t>
  </si>
  <si>
    <t>1FSHQ50212</t>
  </si>
  <si>
    <t>EPR2605110014</t>
  </si>
  <si>
    <t>Nguyễn Quế Hưng</t>
  </si>
  <si>
    <t>EPR2605110013</t>
  </si>
  <si>
    <t>SSF EVT1.1</t>
  </si>
  <si>
    <t>L10-NPI-SSF-MVA2605-21OM</t>
  </si>
  <si>
    <t>1FSHQ50256</t>
  </si>
  <si>
    <t>EPR2605230002</t>
  </si>
  <si>
    <t>1FSHQ50255</t>
  </si>
  <si>
    <t>EPR2605230003</t>
  </si>
  <si>
    <t>VNPR202605220119</t>
  </si>
  <si>
    <t>VNPO202606120157</t>
  </si>
  <si>
    <t xml:space="preserve">EPR2605230004
</t>
  </si>
  <si>
    <t>OR6 DVT</t>
  </si>
  <si>
    <t>L10-MP-OR6-MVA2605-29OM</t>
  </si>
  <si>
    <t>1FSHQ50299</t>
  </si>
  <si>
    <t>EPR2605260003</t>
  </si>
  <si>
    <t>1FSHQ50300</t>
  </si>
  <si>
    <t>EPR2605260004</t>
  </si>
  <si>
    <t>VNPR202605260105</t>
  </si>
  <si>
    <t>VNPO202606120169</t>
  </si>
  <si>
    <t>EPR2605260005</t>
  </si>
  <si>
    <t>Trịnh Hồng Đức</t>
  </si>
  <si>
    <t>V1520599</t>
  </si>
  <si>
    <t>ducthfih-foxconn.com</t>
  </si>
  <si>
    <t>OR5 MP</t>
  </si>
  <si>
    <t>FATP-MP-OR5-MVA2605-30OM</t>
  </si>
  <si>
    <t>VNPR202605250211</t>
  </si>
  <si>
    <t xml:space="preserve">VNPO202606120168
</t>
  </si>
  <si>
    <t>EPR2605230005</t>
  </si>
  <si>
    <t xml:space="preserve">Barcode Printer ZEBRA        ZT610, 600dpi </t>
  </si>
  <si>
    <t>1FSHQ50291</t>
  </si>
  <si>
    <t xml:space="preserve">EPR2605230006
</t>
  </si>
  <si>
    <t>1FSHQ50290</t>
  </si>
  <si>
    <t>1FSHQ50290 / Trả đơn trước</t>
  </si>
  <si>
    <t xml:space="preserve">Lấy hàng ở RQ trả đơn trước: 12x 1FSHQ30255 ( PO chị Xuân ENG2) </t>
  </si>
  <si>
    <t xml:space="preserve">EPR2605230007
</t>
  </si>
  <si>
    <t xml:space="preserve">
NUC 15 PRO Tall, U7- 255H, 16GB DDR5, 512GB NVMe SSD, 3Yrs Ｗty
</t>
  </si>
  <si>
    <t>1FSHQ50292</t>
  </si>
  <si>
    <t>EPR2605230008</t>
  </si>
  <si>
    <t>Phạm Văn Hiệp</t>
  </si>
  <si>
    <t>V1524537</t>
  </si>
  <si>
    <t>hieppv@fih-foxconn.com</t>
  </si>
  <si>
    <t>OR6 MP</t>
  </si>
  <si>
    <t>EPR2606110009</t>
  </si>
  <si>
    <t>L10-MP-OR6-MVA2605-35OM</t>
  </si>
  <si>
    <t>1FSHQ60042</t>
  </si>
  <si>
    <t xml:space="preserve"> 1FSHQ60042</t>
  </si>
  <si>
    <t>EPR2606100001</t>
  </si>
  <si>
    <t>VNPR202606040073</t>
  </si>
  <si>
    <t>VNPO202606100088</t>
  </si>
  <si>
    <t>EPR2606110008</t>
  </si>
  <si>
    <t>Lê Thị Hồng Nhung</t>
  </si>
  <si>
    <t>SMT-MP-BM2-MVA2605-43OM</t>
  </si>
  <si>
    <t>VNPR202606090270</t>
  </si>
  <si>
    <t>VNPO202606120145</t>
  </si>
  <si>
    <t>EPR2606120006</t>
  </si>
  <si>
    <t>thanhttt@fih-foxconn.com</t>
  </si>
  <si>
    <t>SSF DVT</t>
  </si>
  <si>
    <t>FATP-NPI-SSF-MVA2606-06OM</t>
  </si>
  <si>
    <t>EPR2606120007</t>
  </si>
  <si>
    <t>EPR2606120008</t>
  </si>
  <si>
    <t>SEUIC, HS505DP-2530, USB cable</t>
  </si>
  <si>
    <t>EPR2606120009</t>
  </si>
  <si>
    <t>Rule:
MVA EQ in-house date will be 2weeks earlier than each stage
Date of each stage = OPM release</t>
  </si>
  <si>
    <t>Sơn Ngô OPM</t>
  </si>
  <si>
    <t>Nguyễn Hạnh Donna-OPM</t>
  </si>
  <si>
    <t>Phung_Thi_Anh@fih-foxconn.com</t>
  </si>
  <si>
    <t>Mary Hạnh Nguyễn - OPM</t>
  </si>
  <si>
    <t>Trung Hoàng (Howard - OPM FATP)</t>
  </si>
  <si>
    <t>Lani Than</t>
  </si>
  <si>
    <t>Snowball</t>
  </si>
  <si>
    <t>thuptq@fih-foxconn.com</t>
  </si>
  <si>
    <t>Thuy Thuy Windy</t>
  </si>
  <si>
    <t>Hieu Nguyen Thi Thanh(DMS_SMT) &lt;hieuntt@fih-foxconn.com&gt;</t>
  </si>
  <si>
    <t>Thao Vuong</t>
  </si>
  <si>
    <t>hauntt@fih-foxconn.com</t>
  </si>
  <si>
    <t>AS4</t>
  </si>
  <si>
    <t>Tracy</t>
  </si>
  <si>
    <t>IS1</t>
  </si>
  <si>
    <t>28/05/2026</t>
  </si>
  <si>
    <t>G Project</t>
  </si>
  <si>
    <t>NonG Project</t>
  </si>
  <si>
    <t>COUNTA of Project</t>
  </si>
  <si>
    <t>COUNTA of Purpose</t>
  </si>
  <si>
    <t>counta</t>
  </si>
  <si>
    <t>Column 1</t>
  </si>
  <si>
    <t>Column 3</t>
  </si>
  <si>
    <t>All Project</t>
  </si>
  <si>
    <t>số lượng ko trùng</t>
  </si>
  <si>
    <t>MCN6</t>
  </si>
  <si>
    <t>khác tên, số lượng</t>
  </si>
  <si>
    <t>MCN7</t>
  </si>
  <si>
    <t>MCN8</t>
  </si>
  <si>
    <t>MCN9</t>
  </si>
  <si>
    <t>bên kia ko có</t>
  </si>
  <si>
    <t>SVR Line??</t>
  </si>
  <si>
    <t>đủ</t>
  </si>
  <si>
    <t>bbênkia ko có?</t>
  </si>
  <si>
    <t>ko trùng số lg</t>
  </si>
  <si>
    <t>kkotrungf số lg</t>
  </si>
  <si>
    <t>Sum (Total)</t>
  </si>
  <si>
    <t>-- check ts đây</t>
  </si>
  <si>
    <t xml:space="preserve">Gg Project </t>
  </si>
  <si>
    <t>Non Gg project</t>
  </si>
  <si>
    <t>anhttp@fih-foxconn.com</t>
  </si>
  <si>
    <t>Ngô Thị Hoa</t>
  </si>
  <si>
    <t>hoant3@fih-foxconn.com</t>
  </si>
  <si>
    <t>huynhnv2@fih-foxconn.com</t>
  </si>
  <si>
    <t>duongnv2@fih-foxconn.com</t>
  </si>
  <si>
    <t>Nguyễn Thị Hiền</t>
  </si>
  <si>
    <t>huyennn1@fih-foxconn.com</t>
  </si>
  <si>
    <t>thannv@fih-foxconn.com</t>
  </si>
  <si>
    <t>xuandt99@fih-foxconn.com</t>
  </si>
  <si>
    <t>hungnd7@fih-foxconn.com</t>
  </si>
  <si>
    <t>thaina@fih-foxconn.com</t>
  </si>
  <si>
    <t>GG-PQE(GTW)</t>
  </si>
  <si>
    <t>Vi Thị Phương Oanh</t>
  </si>
  <si>
    <t>V1549294</t>
  </si>
  <si>
    <t>oanh.vi-thi.phuong1@fih-foxconn.com</t>
  </si>
  <si>
    <r>
      <rPr>
        <u/>
        <sz val="11"/>
        <color rgb="FF1155CC"/>
        <rFont val="Arial"/>
        <family val="2"/>
      </rPr>
      <t>luan_nguyen_thanh1@fih-foxconn.com</t>
    </r>
    <r>
      <rPr>
        <sz val="11"/>
        <color rgb="FF1F1F1F"/>
        <rFont val="Calibri, sans-serif"/>
      </rPr>
      <t>x</t>
    </r>
  </si>
  <si>
    <t>BG Done</t>
  </si>
  <si>
    <t>PR Done</t>
  </si>
  <si>
    <t>PO Done</t>
  </si>
  <si>
    <t xml:space="preserve">Arrived </t>
  </si>
  <si>
    <t xml:space="preserve"> Total</t>
  </si>
  <si>
    <t>F27 Total</t>
  </si>
  <si>
    <t>P25 Service line Total</t>
  </si>
  <si>
    <t>P26 Total</t>
  </si>
  <si>
    <t>P26 Demo Line Total</t>
  </si>
  <si>
    <t>P26 Service line Total</t>
  </si>
  <si>
    <t>P27 Total</t>
  </si>
  <si>
    <t>PO</t>
  </si>
  <si>
    <t>Estimate ETA</t>
  </si>
  <si>
    <t>Actual ETA</t>
  </si>
  <si>
    <t>Quantity received</t>
  </si>
  <si>
    <t>1FSHPB0065</t>
  </si>
  <si>
    <t>1FSHPB0061</t>
  </si>
  <si>
    <t>1FSHPB0062</t>
  </si>
  <si>
    <t>1FSHPB0063</t>
  </si>
  <si>
    <t>1FSHPB0087 
1FSHPB0088</t>
  </si>
  <si>
    <t>Đã nhận 56x ( 6.01)</t>
  </si>
  <si>
    <t>1FSHPB0094</t>
  </si>
  <si>
    <t>Đã nhận hàng 17/1</t>
  </si>
  <si>
    <t>VNPO202512020099</t>
  </si>
  <si>
    <t>đã nhận 22/12/2025</t>
  </si>
  <si>
    <t xml:space="preserve">1FSHPB0112
</t>
  </si>
  <si>
    <t>Đã nhận hàng 23/12/2025</t>
  </si>
  <si>
    <t>1FSHPB0115 
1FSHPB0114</t>
  </si>
  <si>
    <t>1FSHPB0115 1/7/2026
1FSHPB0114 30/01/2026</t>
  </si>
  <si>
    <t>1FSHPB0149
1FSHPB0148
1FSHPB0145
1FSHPB0147</t>
  </si>
  <si>
    <t>Đã nhận 23-24</t>
  </si>
  <si>
    <t>VNPO202512020018</t>
  </si>
  <si>
    <t>1FSHPB0107
1FSHPB0106</t>
  </si>
  <si>
    <t>VNPO202512020075</t>
  </si>
  <si>
    <t>đã nhận 27/12/2025</t>
  </si>
  <si>
    <t>VNPO202511250247</t>
  </si>
  <si>
    <t>1FSHPB0090</t>
  </si>
  <si>
    <t>Đã nhận 3/1/2026</t>
  </si>
  <si>
    <t>VNPO202511280083</t>
  </si>
  <si>
    <t>Đã nhận 27/12/2025</t>
  </si>
  <si>
    <t>1FSHPB0098</t>
  </si>
  <si>
    <t>Đã nhận 30.01.2026</t>
  </si>
  <si>
    <t>1FSHPB0091</t>
  </si>
  <si>
    <t xml:space="preserve">1FSHPB0118
1FSHPB0119
</t>
  </si>
  <si>
    <t>Đã nhận 25.02.2025</t>
  </si>
  <si>
    <t>1FSHPB0117</t>
  </si>
  <si>
    <t>Đã nhận 15.01.2025</t>
  </si>
  <si>
    <t>1FSHPB0113</t>
  </si>
  <si>
    <t>VNPO202512020098</t>
  </si>
  <si>
    <t>1FSHPB0129
1FSHPB0128
1FSHPB0130</t>
  </si>
  <si>
    <t xml:space="preserve">đã nhận hàng 19/1 
</t>
  </si>
  <si>
    <t>VNPO202512100087</t>
  </si>
  <si>
    <t>Đã nhận 11.02.2026</t>
  </si>
  <si>
    <t>Đã nhận 07.03.2026</t>
  </si>
  <si>
    <t xml:space="preserve">1FSHPB0131
1FSHPB0132
1FSHPB0135
1FSHPB0133
1FSHPB0134
1FSHPB0137 </t>
  </si>
  <si>
    <t>190x VNPO202511280091
300x VNPO202511280107
300x VNPO202511280105
300x VNPO202511280106</t>
  </si>
  <si>
    <t>190x VNPO202511280091 (đã nhận 06.1)
300x VNPO202511280107 (đã nhận 06.1)
300x VNPO202511280105 
300x VNPO202511280106  ( 06.01 - 108pcs- tt nhận 104)</t>
  </si>
  <si>
    <t>VNPO202512170063</t>
  </si>
  <si>
    <t>1FSHPB0124</t>
  </si>
  <si>
    <t>đã nhận 23.11.2025</t>
  </si>
  <si>
    <t>VNPO202512020088</t>
  </si>
  <si>
    <t>đã nhận 27.11</t>
  </si>
  <si>
    <t>VNPO202512110008</t>
  </si>
  <si>
    <t>Đã nhận 26.01.2026</t>
  </si>
  <si>
    <t>1FSHPC0097</t>
  </si>
  <si>
    <t>Đã nhận 29.12.2025</t>
  </si>
  <si>
    <t>VNPO202512220159</t>
  </si>
  <si>
    <t>Đã nhận 02.02.2026</t>
  </si>
  <si>
    <t>VNPO202512220176</t>
  </si>
  <si>
    <t>Đã nhận 28.01.2026</t>
  </si>
  <si>
    <t>VNPO202512220175</t>
  </si>
  <si>
    <t>1FSHPC0092</t>
  </si>
  <si>
    <t>Đã nhận  26.2.2026</t>
  </si>
  <si>
    <t>Đã nhận  26.02.2026</t>
  </si>
  <si>
    <t>1FSHPC0093</t>
  </si>
  <si>
    <t>1FSHQ10080</t>
  </si>
  <si>
    <t>Đã nhận 11.03.2026</t>
  </si>
  <si>
    <t>1FSHQ10078</t>
  </si>
  <si>
    <t>1FSHPC0118</t>
  </si>
  <si>
    <t>đã nhận 34x+60x  08.01.2026</t>
  </si>
  <si>
    <t>VNPO202512230202</t>
  </si>
  <si>
    <t>1FSHQ10033</t>
  </si>
  <si>
    <t>1FSHQ10034</t>
  </si>
  <si>
    <t>Đã nhận 19.1 / OM keep in OM WH</t>
  </si>
  <si>
    <t>1FSHQ10040</t>
  </si>
  <si>
    <t>Đã nhận 26.2.2026</t>
  </si>
  <si>
    <t>VNPO202601130267</t>
  </si>
  <si>
    <t>Đã nhận 22.01.2026</t>
  </si>
  <si>
    <t>VNPO202601080117</t>
  </si>
  <si>
    <t>Đã nhận 15.1</t>
  </si>
  <si>
    <t>1FSHQ10048</t>
  </si>
  <si>
    <t>Đã nhận 26.02.2026 / Mua bổ sung request cho TE làm spare</t>
  </si>
  <si>
    <t>VNPO202601130350</t>
  </si>
  <si>
    <t>Đã nhận 11.02.2026 / Mua bổ sung request cho FAE làm spare</t>
  </si>
  <si>
    <t>VNPO202601130349</t>
  </si>
  <si>
    <t>Đã nhận 27.01.2026</t>
  </si>
  <si>
    <t>Đã nhận 13.3</t>
  </si>
  <si>
    <t>1FSHQ10057</t>
  </si>
  <si>
    <t>VNPO202601150152</t>
  </si>
  <si>
    <t>Đã nhận 28.1</t>
  </si>
  <si>
    <t>VNPO202601160039</t>
  </si>
  <si>
    <t>VNPO202601160041</t>
  </si>
  <si>
    <t>Đã nhận 23.1</t>
  </si>
  <si>
    <t>VNPO202601160040</t>
  </si>
  <si>
    <t>Đã nhận 22.1</t>
  </si>
  <si>
    <t>VNPO202601200226</t>
  </si>
  <si>
    <t>Đã nhận 26.01</t>
  </si>
  <si>
    <t>1FSHQ10101</t>
  </si>
  <si>
    <t>Đã nhận 03.02.2026</t>
  </si>
  <si>
    <t>1FSHQ10102</t>
  </si>
  <si>
    <t>Đã nhận 26.02.2026</t>
  </si>
  <si>
    <t>VNPO202602110038</t>
  </si>
  <si>
    <t>Không nhận hàng =&gt; check xử lý với chị Thảo GI GR như thế nào (cần giấy tờ gì để GI/GR)</t>
  </si>
  <si>
    <t>Đã nhận  21.03.2026</t>
  </si>
  <si>
    <t>VNPO202604070281</t>
  </si>
  <si>
    <t>VNPO202604110050</t>
  </si>
  <si>
    <t>đã nhận hàng (test)</t>
  </si>
  <si>
    <t>1FSHQ10133</t>
  </si>
  <si>
    <t>Đã nhận 12.02.2026</t>
  </si>
  <si>
    <t>1FSHQ10132</t>
  </si>
  <si>
    <t>Đã nhận 11.02.2026 / EPR2602020007</t>
  </si>
  <si>
    <t>1FSHQ20008
1FSHQ20010
1FSHQ20009</t>
  </si>
  <si>
    <t>còn1FSHQ20008 120
      1FSHQ20010 40</t>
  </si>
  <si>
    <t xml:space="preserve">Đã nhận 1FSHQ20009 120x
               1FSHQ20010 80x
</t>
  </si>
  <si>
    <t xml:space="preserve">1FSHQ20012 (PO)
1FSHQ20011 (PO)
1FSHQ20015 (PO)
1FSHQ20013 (PO)
</t>
  </si>
  <si>
    <t xml:space="preserve">1FSHQ20012  Đã nhận 26.02.2026
1FSHQ20011 Đã nhận 10.04.2026 (2x+ 88x =90)
1FSHQ20015 Đã nhận 10.04.2026: ok
1FSHQ20013 Đã nhận 10.04.2026:ok
</t>
  </si>
  <si>
    <t>Đã nhận  02.04.2026</t>
  </si>
  <si>
    <t>Đã nhận 26.02.2026 29x
Đã nhận 27.03.2026 301x</t>
  </si>
  <si>
    <t>1FSHQ10131</t>
  </si>
  <si>
    <t>Đã nhận 8x  - 11.03
              72x -  21.04</t>
  </si>
  <si>
    <t>1FSHQ20004</t>
  </si>
  <si>
    <t>Đã nhận 12.03.2026</t>
  </si>
  <si>
    <t>Đã nhận 13.03.2026</t>
  </si>
  <si>
    <t>1FSHQ20038</t>
  </si>
  <si>
    <t>Đã nhận 16.03.3026</t>
  </si>
  <si>
    <t>Đã nhận 05.03.2026</t>
  </si>
  <si>
    <t>Đã nhận 23.02.2026</t>
  </si>
  <si>
    <t>Vendor báo 5/5 hàng về</t>
  </si>
  <si>
    <t>VNPO202604150065</t>
  </si>
  <si>
    <t>15-20 May 2026</t>
  </si>
  <si>
    <t>VNPO202603120086</t>
  </si>
  <si>
    <t>Đã nhận 19.03.2026</t>
  </si>
  <si>
    <t>Dự kiến 29/4</t>
  </si>
  <si>
    <t>Đã nhận 02.04.2026</t>
  </si>
  <si>
    <t>VNPO202603260041</t>
  </si>
  <si>
    <t>40x 1FSHQ30073  đã nhận 13.04 
40x 1FSHQ30075  đã nhận 13.04
40x 1FSHQ30076  đã nhận 13.04
21x 1FSHQ30078  đã nhận 13.04</t>
  </si>
  <si>
    <t>1FSHQ30093</t>
  </si>
  <si>
    <t>1FSHQ30094</t>
  </si>
  <si>
    <t>Đã nhận 26.03.2026</t>
  </si>
  <si>
    <t>Dự kiến T5</t>
  </si>
  <si>
    <t>Đã nhận 26.03	3
1FSHQ30100			3
VNPO202603160180	Vendor báo 5/5 hàng về		
1FSHQ30101			
1FSHQ30125 			6
1FSHQ30119			3
1FSHQ30126		 Đã nhận 23/04	3
VNPO202603190072		Đã nhận 25.04	2
VNPO202603230130		Đã nhận 25.04	2
VNPO202603230130		Đã nhận 25.04	3
1FSHQ30118			
1FSHQ30116		 Đã nhận 23/04	4
1FSHQ30117 	Dự kiến 29/04		
1FSHQ30133		 Đã nhận 23/04	6
1FSHQ30134	Dự kiến 29/04		
1FSHQ30201</t>
  </si>
  <si>
    <t>1FSHQ30200"</t>
  </si>
  <si>
    <t>VNPO202604160165</t>
  </si>
  <si>
    <t>VNPO202604020122</t>
  </si>
  <si>
    <t>Dự kiến giữaT5</t>
  </si>
  <si>
    <t>VNPO202604020128</t>
  </si>
  <si>
    <t>VNPO202604020123</t>
  </si>
  <si>
    <t>Dự kiến 24.04.2026</t>
  </si>
  <si>
    <t>1FSHQ40030</t>
  </si>
  <si>
    <t>1FSHQ40028</t>
  </si>
  <si>
    <t>1FSHQ40063</t>
  </si>
  <si>
    <t>VNPO202604070282</t>
  </si>
  <si>
    <t>VNPO202604070283</t>
  </si>
  <si>
    <t>VNPO202604100289</t>
  </si>
  <si>
    <t xml:space="preserve">Dự kiến 07/05 hàng về
</t>
  </si>
  <si>
    <t>Dự kiến 25/05 hàng về</t>
  </si>
  <si>
    <t>VNPO202604210080</t>
  </si>
  <si>
    <t>Đã nhận 29/04</t>
  </si>
  <si>
    <t>1FSHQ40139</t>
  </si>
  <si>
    <t>NONE-G</t>
  </si>
  <si>
    <t>OPM mail</t>
  </si>
  <si>
    <t>LS1</t>
  </si>
  <si>
    <t>LS2</t>
  </si>
  <si>
    <t>LS3</t>
  </si>
  <si>
    <t>MS1</t>
  </si>
  <si>
    <t>JP1</t>
  </si>
  <si>
    <t>LD1</t>
  </si>
  <si>
    <t>LD3</t>
  </si>
  <si>
    <t>ML1</t>
  </si>
  <si>
    <t>OC1</t>
  </si>
  <si>
    <t>OC2</t>
  </si>
  <si>
    <t>OR4</t>
  </si>
  <si>
    <t>Line Open Date</t>
  </si>
  <si>
    <t>HSA</t>
  </si>
  <si>
    <t>EQ Arrival Date</t>
  </si>
  <si>
    <t>line open date - 14 days</t>
  </si>
  <si>
    <t>P27-P1.1-SMT (FBU)</t>
  </si>
  <si>
    <t>P27-P1.1-FATP (FBU)</t>
  </si>
  <si>
    <t>Big Cagetory</t>
  </si>
  <si>
    <t>Small Category</t>
  </si>
  <si>
    <t>CPU</t>
  </si>
  <si>
    <t>RAM</t>
  </si>
  <si>
    <t>SSD</t>
  </si>
  <si>
    <t>Request No</t>
  </si>
  <si>
    <t>Spec 
(Model name, dimension, accessory,...)</t>
  </si>
  <si>
    <t>Vendor Name/ Vendor Code</t>
  </si>
  <si>
    <t>Unit price (VND)</t>
  </si>
  <si>
    <t>Bidding effective date</t>
  </si>
  <si>
    <t>Bidding Expiry date</t>
  </si>
  <si>
    <t>Vendor's
 leadtime (days)</t>
  </si>
  <si>
    <t>Leadtime process
Budget/PR/PO</t>
  </si>
  <si>
    <t>Request deadline</t>
  </si>
  <si>
    <t>PC</t>
  </si>
  <si>
    <t>i3</t>
  </si>
  <si>
    <t>8GB</t>
  </si>
  <si>
    <t>HIDP-I25111885286</t>
  </si>
  <si>
    <t>DELL Pro Tower QCT1250, Core i3-14100, 8GB DDR5, 512GB SSD, Integrated graphics card, Keyboard and
Mouse, 3Yrs Wty</t>
  </si>
  <si>
    <t>VVN0010445 CÔNG TY CỔ PHẦN KỸ NGHỆ BANICO</t>
  </si>
  <si>
    <t>i5</t>
  </si>
  <si>
    <t>16GB</t>
  </si>
  <si>
    <t>1TB</t>
  </si>
  <si>
    <t>HIDP-I25102973809</t>
  </si>
  <si>
    <t>DELL Pro Tower (QCT1250), Intel Core i5-14500 vPro, Ram 16GB DDR5, SSD 1TB, RJ45/ USB3.0*3 /USB2.0*3 / HDMI / Serial Port /
Power supply 360W, Keyboard and Mouse, 3Yrs Wty</t>
  </si>
  <si>
    <t>VVN0000011 CÔNG TY TNHH CÔNG NGHỆ ECOLIV</t>
  </si>
  <si>
    <t>i7</t>
  </si>
  <si>
    <t>HIDP-I25111784685</t>
  </si>
  <si>
    <t>Pro Tower QCT1250, Core i7-14700, 16GB DDR5, 512GB SSD, Keyboard and Mouse, 3Yrs Wty</t>
  </si>
  <si>
    <t>AIDB-I25122370325</t>
  </si>
  <si>
    <t xml:space="preserve">LAMITOUCH LM-30 CPU:i3-6100, RAM 16GB DDR4 3200, SSD 256G, Slot: CAT61/HDMI1/VGA1/USB8        </t>
  </si>
  <si>
    <t>VVN0012023 CÔNG TY TNHH QUỐC TẾ YUBO (VIỆT NAM)</t>
  </si>
  <si>
    <t xml:space="preserve">Monitor </t>
  </si>
  <si>
    <t>AIDB-I25110340052/
HIDP-I25102370058</t>
  </si>
  <si>
    <t>VVN0010296 CÔNG TY TNHH HTC</t>
  </si>
  <si>
    <t>AIDB-I25110340052 / HIDP-I25041778841</t>
  </si>
  <si>
    <t>Monitor HKC MB24V7-W</t>
  </si>
  <si>
    <t>AIDB-I25121968793 / HIDP-I25122607765</t>
  </si>
  <si>
    <t>HKC MB24V7-W, 23.8 inch white display, IPS, 100Hz,3Yrs</t>
  </si>
  <si>
    <t>AIDB-I25120962198 / HIDP-I25122708407</t>
  </si>
  <si>
    <t>MB24V7-W, 23.8 inch White, With Bracket Arm Warrior WA-MH0802 (White)</t>
  </si>
  <si>
    <t xml:space="preserve">Scanner </t>
  </si>
  <si>
    <t>0809001-0100041</t>
  </si>
  <si>
    <t>NEWLAND HH220-HD, USB cable</t>
  </si>
  <si>
    <t>VVN0010378 CONG TY TNHH THUONG MAI VA DICH VU TONG HOP TAN HUNG HA</t>
  </si>
  <si>
    <t>AIDB-I26020493841 / AIDB-I25111044470</t>
  </si>
  <si>
    <t>VVN0011431 CÔNG TY TNHH CÔNG NGHỆ THÔNG MINH SHARETECH VIỆT NAM</t>
  </si>
  <si>
    <t>AIDB-I26020493841 / AIDB-I25110743647</t>
  </si>
  <si>
    <t>AIDB-I25111346919/ HIDP-I25111986293</t>
  </si>
  <si>
    <t>Printer</t>
  </si>
  <si>
    <t>HIDP-I25070918630</t>
  </si>
  <si>
    <t xml:space="preserve">ZT610, 600dpi </t>
  </si>
  <si>
    <t>VVN0011455 CÔNG TY TNHH KHOA HỌC ĐIỆN TỬ QUAN THỤY</t>
  </si>
  <si>
    <t>Barcode Printer  ZEBRA (new)</t>
  </si>
  <si>
    <t>HIDP-I26051976818</t>
  </si>
  <si>
    <t>Monitor + ARM</t>
  </si>
  <si>
    <t>HKC MB24V7-W, 23.8 inch White, With Bracket Arm Warrior
  WA-MH0802 (White)</t>
  </si>
  <si>
    <t>Monitor</t>
  </si>
  <si>
    <t>Monitor (White)</t>
  </si>
  <si>
    <t>HKC MB24V7-W, 23.8 inch White</t>
  </si>
  <si>
    <t>Mini PC (Assy NUC series)</t>
  </si>
  <si>
    <t>Mini PC ASUS RNUC14MNK9700000, Intel N100, Ram 16 GB DDR5
  4800MHz , SSD 256GB, Wi-Fi and Bluetooth, 3Yrs Wty</t>
  </si>
  <si>
    <t>Barcode Scanner CHAINWAY C61-4850</t>
  </si>
  <si>
    <t>AIDB-I26010979473 / HIDP-I26012321093</t>
  </si>
  <si>
    <t>HIDP-I26020929492</t>
  </si>
  <si>
    <t>Pro Tower QCT1250, Core i3-14100, Ram 8GB DDR5, SSD
512GB, Integrated graphics card, Power 180W, HDMI &amp; DP Port,
Keyboard and Mouse, 3Yrs Wty</t>
  </si>
  <si>
    <t xml:space="preserve"> HIDP-I26020929512</t>
  </si>
  <si>
    <t xml:space="preserve"> HIDP-I26020929517</t>
  </si>
  <si>
    <t>XIDP-I26020690582</t>
  </si>
  <si>
    <t>NUC 15 PRO Tall/ U7-255H/16GB DDR5/512GB NVMe SSD, 3Yrs Wty</t>
  </si>
  <si>
    <t>AIDB-I26022598785 / HIDP-I26030535743</t>
  </si>
  <si>
    <t>NUC 14 Essential NUC14MNK150 Intel N150, Ram 16 GB DDR5,SSD 256GB, Wi-Fi and Bluetooth, NoOS, 3Yrs Wty</t>
  </si>
  <si>
    <t>Monitor(REL)</t>
  </si>
  <si>
    <t>AIDB-I26020695559 / HIDP-I26031138325</t>
  </si>
  <si>
    <t>IPC++( Core i7- updated)</t>
  </si>
  <si>
    <t xml:space="preserve"> HIDP-I26032345360</t>
  </si>
  <si>
    <t>DELL Pro Tower QCT1250, Core i7-14700, 16GB DDR5, 512GB SSD, Keyboard and Mouse, 3Yrs Wty</t>
  </si>
  <si>
    <t>AIDB-I26040723335 // 0820001-0890058</t>
  </si>
  <si>
    <t xml:space="preserve">AIDB-I26040723335 // 0820001-0890007 </t>
  </si>
  <si>
    <t>Monitor 3</t>
  </si>
  <si>
    <t>AIDB-I26031308370</t>
  </si>
  <si>
    <t>U2725QE 120HZ 27 inch, 4K/IPS/120HZ / Brand: Dell</t>
  </si>
  <si>
    <t>Monitor 4</t>
  </si>
  <si>
    <t>PA279CRV 27 inch, 4K/IPS/60Hz / Brand: ASUS</t>
  </si>
  <si>
    <t>AIDB-I26040924948</t>
  </si>
  <si>
    <t xml:space="preserve">
NUC 15 PRO Tall, U7- 255H, 16GB DDR5, 512GB NVMe SSD, 3Yrs Ｗty</t>
  </si>
  <si>
    <t>VVN0010681 CÔNG TY CỔ PHẦN QUẢN LÝ HỆ THỐNG THÔNG TIN FLEXYS</t>
  </si>
  <si>
    <t>AIDB-I26040221434 / HIDP-I26041357386</t>
  </si>
  <si>
    <t>GODEX GX4600i pro, 600dpi</t>
  </si>
  <si>
    <t>VVN0010454 CÔNG TY CỔ PHẦN CÔNG NGHỆ ITD</t>
  </si>
  <si>
    <t>AIDB-I26052049572 / HIDP-I26053084537</t>
  </si>
  <si>
    <t>SingPC M22Vi512H8M2-W , i5-12450H, Ram 8GB, SSD 256GB, 21.5inch Key-Mouse, WiFi, Bluetooth</t>
  </si>
  <si>
    <t>Required Delivery Date(line open date - 14 days)</t>
  </si>
  <si>
    <t>Given LT  (days)</t>
  </si>
  <si>
    <t>AIH</t>
  </si>
  <si>
    <t>F27 合計</t>
  </si>
  <si>
    <t>P25 Service line 合計</t>
  </si>
  <si>
    <t>P26 合計</t>
  </si>
  <si>
    <t>P26 Demo Line 合計</t>
  </si>
  <si>
    <t>P26 Service line 合計</t>
  </si>
  <si>
    <t>(空白)</t>
  </si>
  <si>
    <t>P27 合計</t>
  </si>
  <si>
    <t>(空白) 合計</t>
  </si>
  <si>
    <t>總計</t>
  </si>
  <si>
    <t/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</si>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</sst>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76" formatCode="m/d/yyyy"/>
    <numFmt numFmtId="177" formatCode="#,##0[$ ₫]"/>
    <numFmt numFmtId="178" formatCode="d\-mmm\-yyyy"/>
    <numFmt numFmtId="179" formatCode="d\-mmmm\-yyyy"/>
    <numFmt numFmtId="180" formatCode="0.0"/>
    <numFmt numFmtId="181" formatCode="m/d"/>
    <numFmt numFmtId="182" formatCode="mmm\ d"/>
    <numFmt numFmtId="183" formatCode="mmm\ d\,\ h:mm\ am/pm"/>
    <numFmt numFmtId="184" formatCode="mmmm\ d\,\ h:mm\ am/pm"/>
    <numFmt numFmtId="185" formatCode="mmmm\ d"/>
    <numFmt numFmtId="186" formatCode="d\-mmmm\-yy"/>
    <numFmt numFmtId="187" formatCode="dd\-mmmm\-yyyy"/>
  </numFmts>
  <fonts count="62">
    <font>
      <sz val="10"/>
      <color rgb="FF000000"/>
      <name val="Arial"/>
      <scheme val="minor"/>
    </font>
    <font>
      <sz val="13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theme="1"/>
      <name val="Calibri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1"/>
      <color theme="1"/>
      <name val="Arial"/>
      <family val="2"/>
    </font>
    <font>
      <u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&quot;Times New Roman&quot;"/>
    </font>
    <font>
      <sz val="9"/>
      <color theme="1"/>
      <name val="Arial"/>
      <family val="2"/>
    </font>
    <font>
      <sz val="12"/>
      <color theme="1"/>
      <name val="Arial"/>
      <family val="2"/>
    </font>
    <font>
      <u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strike/>
      <sz val="10"/>
      <color theme="1"/>
      <name val="Arial"/>
      <family val="2"/>
      <scheme val="minor"/>
    </font>
    <font>
      <strike/>
      <sz val="10"/>
      <color theme="1"/>
      <name val="Arial"/>
      <family val="2"/>
    </font>
    <font>
      <sz val="14"/>
      <color theme="1"/>
      <name val="Arial"/>
      <family val="2"/>
      <scheme val="minor"/>
    </font>
    <font>
      <sz val="10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trike/>
      <sz val="10"/>
      <color theme="1"/>
      <name val="Arial"/>
      <family val="2"/>
      <scheme val="minor"/>
    </font>
    <font>
      <u/>
      <sz val="10"/>
      <color theme="1"/>
      <name val="Arial"/>
      <family val="2"/>
    </font>
    <font>
      <sz val="11"/>
      <color rgb="FF000000"/>
      <name val="&quot;Calibri&quot;"/>
    </font>
    <font>
      <u/>
      <sz val="11"/>
      <color rgb="FF0000FF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10"/>
      <color rgb="FF0000FF"/>
      <name val="Arial"/>
      <family val="2"/>
      <scheme val="minor"/>
    </font>
    <font>
      <sz val="9"/>
      <color rgb="FF000000"/>
      <name val="&quot;Google Sans Text&quot;"/>
    </font>
    <font>
      <u/>
      <sz val="9"/>
      <color rgb="FF000000"/>
      <name val="&quot;Google Sans Text&quot;"/>
    </font>
    <font>
      <u/>
      <sz val="10"/>
      <color theme="1"/>
      <name val="Arial"/>
      <family val="2"/>
      <scheme val="minor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Calibri"/>
      <family val="2"/>
    </font>
    <font>
      <sz val="11"/>
      <color rgb="FF081B3A"/>
      <name val="Arial"/>
      <family val="2"/>
    </font>
    <font>
      <b/>
      <sz val="10"/>
      <color theme="1"/>
      <name val="Arial"/>
      <family val="2"/>
    </font>
    <font>
      <strike/>
      <sz val="10"/>
      <color theme="1"/>
      <name val="Arial"/>
      <family val="2"/>
    </font>
    <font>
      <strike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330000"/>
      <name val="Calibri"/>
      <family val="2"/>
    </font>
    <font>
      <b/>
      <sz val="12"/>
      <color theme="1"/>
      <name val="Arial"/>
      <family val="2"/>
    </font>
    <font>
      <sz val="9"/>
      <color rgb="FFFF0000"/>
      <name val="Arial"/>
      <family val="2"/>
    </font>
    <font>
      <u/>
      <sz val="11"/>
      <color rgb="FF1155CC"/>
      <name val="Arial"/>
      <family val="2"/>
    </font>
    <font>
      <sz val="11"/>
      <color rgb="FF1F1F1F"/>
      <name val="Calibri, sans-serif"/>
    </font>
    <font>
      <sz val="9"/>
      <name val="Arial"/>
      <family val="3"/>
      <charset val="136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8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10" fontId="2" fillId="0" borderId="0" xfId="0" applyNumberFormat="1" applyFont="1"/>
    <xf numFmtId="0" fontId="2" fillId="0" borderId="1" xfId="0" applyFont="1" applyBorder="1"/>
    <xf numFmtId="176" fontId="2" fillId="0" borderId="1" xfId="0" applyNumberFormat="1" applyFont="1" applyBorder="1"/>
    <xf numFmtId="10" fontId="2" fillId="0" borderId="1" xfId="0" applyNumberFormat="1" applyFont="1" applyBorder="1"/>
    <xf numFmtId="3" fontId="2" fillId="0" borderId="1" xfId="0" applyNumberFormat="1" applyFont="1" applyBorder="1"/>
    <xf numFmtId="176" fontId="2" fillId="0" borderId="0" xfId="0" applyNumberFormat="1" applyFont="1"/>
    <xf numFmtId="0" fontId="3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2" xfId="0" applyFont="1" applyFill="1" applyBorder="1"/>
    <xf numFmtId="176" fontId="2" fillId="3" borderId="2" xfId="0" applyNumberFormat="1" applyFont="1" applyFill="1" applyBorder="1"/>
    <xf numFmtId="176" fontId="2" fillId="3" borderId="1" xfId="0" applyNumberFormat="1" applyFont="1" applyFill="1" applyBorder="1"/>
    <xf numFmtId="176" fontId="6" fillId="4" borderId="1" xfId="0" applyNumberFormat="1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8" fillId="0" borderId="0" xfId="0" applyFont="1" applyAlignment="1">
      <alignment vertical="top"/>
    </xf>
    <xf numFmtId="0" fontId="9" fillId="3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176" fontId="2" fillId="5" borderId="1" xfId="0" applyNumberFormat="1" applyFont="1" applyFill="1" applyBorder="1"/>
    <xf numFmtId="0" fontId="2" fillId="5" borderId="2" xfId="0" applyFont="1" applyFill="1" applyBorder="1"/>
    <xf numFmtId="176" fontId="2" fillId="5" borderId="2" xfId="0" applyNumberFormat="1" applyFont="1" applyFill="1" applyBorder="1"/>
    <xf numFmtId="176" fontId="2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176" fontId="2" fillId="6" borderId="1" xfId="0" applyNumberFormat="1" applyFont="1" applyFill="1" applyBorder="1"/>
    <xf numFmtId="0" fontId="2" fillId="6" borderId="2" xfId="0" applyFont="1" applyFill="1" applyBorder="1"/>
    <xf numFmtId="176" fontId="2" fillId="6" borderId="2" xfId="0" applyNumberFormat="1" applyFont="1" applyFill="1" applyBorder="1"/>
    <xf numFmtId="176" fontId="2" fillId="6" borderId="1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2" fillId="7" borderId="2" xfId="0" applyFont="1" applyFill="1" applyBorder="1"/>
    <xf numFmtId="176" fontId="2" fillId="7" borderId="2" xfId="0" applyNumberFormat="1" applyFont="1" applyFill="1" applyBorder="1"/>
    <xf numFmtId="176" fontId="2" fillId="7" borderId="1" xfId="0" applyNumberFormat="1" applyFont="1" applyFill="1" applyBorder="1"/>
    <xf numFmtId="176" fontId="2" fillId="7" borderId="1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176" fontId="2" fillId="0" borderId="2" xfId="0" applyNumberFormat="1" applyFont="1" applyBorder="1"/>
    <xf numFmtId="0" fontId="13" fillId="0" borderId="0" xfId="0" applyFont="1"/>
    <xf numFmtId="0" fontId="2" fillId="0" borderId="1" xfId="0" applyFont="1" applyBorder="1" applyAlignment="1">
      <alignment wrapText="1"/>
    </xf>
    <xf numFmtId="49" fontId="2" fillId="0" borderId="0" xfId="0" applyNumberFormat="1" applyFont="1"/>
    <xf numFmtId="0" fontId="14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177" fontId="15" fillId="8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6" fillId="4" borderId="1" xfId="0" applyFont="1" applyFill="1" applyBorder="1"/>
    <xf numFmtId="0" fontId="17" fillId="4" borderId="1" xfId="0" applyFont="1" applyFill="1" applyBorder="1"/>
    <xf numFmtId="0" fontId="6" fillId="4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right"/>
    </xf>
    <xf numFmtId="177" fontId="6" fillId="4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76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4" fontId="6" fillId="4" borderId="1" xfId="0" applyNumberFormat="1" applyFont="1" applyFill="1" applyBorder="1" applyAlignment="1">
      <alignment horizontal="left" wrapText="1"/>
    </xf>
    <xf numFmtId="178" fontId="6" fillId="4" borderId="1" xfId="0" applyNumberFormat="1" applyFont="1" applyFill="1" applyBorder="1" applyAlignment="1">
      <alignment horizontal="left" wrapText="1"/>
    </xf>
    <xf numFmtId="0" fontId="6" fillId="0" borderId="1" xfId="0" applyFont="1" applyBorder="1" applyAlignment="1">
      <alignment wrapText="1"/>
    </xf>
    <xf numFmtId="3" fontId="6" fillId="0" borderId="1" xfId="0" applyNumberFormat="1" applyFont="1" applyBorder="1" applyAlignment="1">
      <alignment horizontal="right"/>
    </xf>
    <xf numFmtId="0" fontId="18" fillId="4" borderId="4" xfId="0" applyFont="1" applyFill="1" applyBorder="1"/>
    <xf numFmtId="0" fontId="19" fillId="4" borderId="1" xfId="0" applyFont="1" applyFill="1" applyBorder="1"/>
    <xf numFmtId="0" fontId="6" fillId="11" borderId="1" xfId="0" applyFont="1" applyFill="1" applyBorder="1" applyAlignment="1">
      <alignment horizontal="center"/>
    </xf>
    <xf numFmtId="0" fontId="18" fillId="13" borderId="4" xfId="0" applyFont="1" applyFill="1" applyBorder="1"/>
    <xf numFmtId="0" fontId="6" fillId="4" borderId="1" xfId="0" applyFont="1" applyFill="1" applyBorder="1" applyAlignment="1">
      <alignment wrapText="1"/>
    </xf>
    <xf numFmtId="0" fontId="20" fillId="4" borderId="1" xfId="0" applyFont="1" applyFill="1" applyBorder="1"/>
    <xf numFmtId="0" fontId="6" fillId="0" borderId="1" xfId="0" applyFont="1" applyBorder="1" applyAlignment="1">
      <alignment horizontal="left"/>
    </xf>
    <xf numFmtId="177" fontId="6" fillId="0" borderId="1" xfId="0" applyNumberFormat="1" applyFont="1" applyBorder="1" applyAlignment="1">
      <alignment horizontal="center"/>
    </xf>
    <xf numFmtId="4" fontId="6" fillId="4" borderId="1" xfId="0" applyNumberFormat="1" applyFont="1" applyFill="1" applyBorder="1" applyAlignment="1">
      <alignment horizontal="center" wrapText="1"/>
    </xf>
    <xf numFmtId="179" fontId="6" fillId="4" borderId="1" xfId="0" applyNumberFormat="1" applyFont="1" applyFill="1" applyBorder="1" applyAlignment="1">
      <alignment horizontal="center" wrapText="1"/>
    </xf>
    <xf numFmtId="0" fontId="21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21" fillId="0" borderId="1" xfId="0" applyFont="1" applyBorder="1" applyAlignment="1">
      <alignment wrapText="1"/>
    </xf>
    <xf numFmtId="4" fontId="6" fillId="0" borderId="1" xfId="0" applyNumberFormat="1" applyFont="1" applyBorder="1" applyAlignment="1">
      <alignment horizontal="left" wrapText="1"/>
    </xf>
    <xf numFmtId="0" fontId="22" fillId="0" borderId="1" xfId="0" applyFont="1" applyBorder="1"/>
    <xf numFmtId="0" fontId="6" fillId="14" borderId="1" xfId="0" applyFont="1" applyFill="1" applyBorder="1" applyAlignment="1">
      <alignment wrapText="1"/>
    </xf>
    <xf numFmtId="176" fontId="21" fillId="0" borderId="1" xfId="0" applyNumberFormat="1" applyFont="1" applyBorder="1" applyAlignment="1">
      <alignment horizontal="left" wrapText="1"/>
    </xf>
    <xf numFmtId="179" fontId="16" fillId="0" borderId="1" xfId="0" applyNumberFormat="1" applyFont="1" applyBorder="1"/>
    <xf numFmtId="176" fontId="23" fillId="4" borderId="5" xfId="0" applyNumberFormat="1" applyFont="1" applyFill="1" applyBorder="1" applyAlignment="1">
      <alignment horizontal="center"/>
    </xf>
    <xf numFmtId="0" fontId="23" fillId="4" borderId="6" xfId="0" applyFont="1" applyFill="1" applyBorder="1"/>
    <xf numFmtId="0" fontId="23" fillId="4" borderId="6" xfId="0" applyFont="1" applyFill="1" applyBorder="1" applyAlignment="1">
      <alignment horizontal="right"/>
    </xf>
    <xf numFmtId="3" fontId="23" fillId="4" borderId="6" xfId="0" applyNumberFormat="1" applyFont="1" applyFill="1" applyBorder="1" applyAlignment="1">
      <alignment horizontal="right"/>
    </xf>
    <xf numFmtId="0" fontId="24" fillId="0" borderId="6" xfId="0" applyFont="1" applyBorder="1" applyAlignment="1">
      <alignment horizontal="center"/>
    </xf>
    <xf numFmtId="0" fontId="6" fillId="4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wrapText="1"/>
    </xf>
    <xf numFmtId="0" fontId="8" fillId="2" borderId="1" xfId="0" applyFont="1" applyFill="1" applyBorder="1"/>
    <xf numFmtId="0" fontId="8" fillId="0" borderId="0" xfId="0" applyFont="1"/>
    <xf numFmtId="176" fontId="23" fillId="0" borderId="5" xfId="0" applyNumberFormat="1" applyFont="1" applyBorder="1" applyAlignment="1">
      <alignment horizontal="center"/>
    </xf>
    <xf numFmtId="0" fontId="23" fillId="0" borderId="6" xfId="0" applyFont="1" applyBorder="1"/>
    <xf numFmtId="0" fontId="23" fillId="0" borderId="6" xfId="0" applyFont="1" applyBorder="1" applyAlignment="1">
      <alignment horizontal="right"/>
    </xf>
    <xf numFmtId="3" fontId="23" fillId="0" borderId="6" xfId="0" applyNumberFormat="1" applyFont="1" applyBorder="1" applyAlignment="1">
      <alignment horizontal="right"/>
    </xf>
    <xf numFmtId="0" fontId="8" fillId="0" borderId="1" xfId="0" applyFont="1" applyBorder="1"/>
    <xf numFmtId="178" fontId="23" fillId="4" borderId="6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3" fillId="2" borderId="6" xfId="0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0" fontId="18" fillId="0" borderId="4" xfId="0" applyFont="1" applyBorder="1"/>
    <xf numFmtId="0" fontId="6" fillId="2" borderId="1" xfId="0" applyFont="1" applyFill="1" applyBorder="1"/>
    <xf numFmtId="0" fontId="25" fillId="2" borderId="1" xfId="0" applyFont="1" applyFill="1" applyBorder="1"/>
    <xf numFmtId="0" fontId="6" fillId="0" borderId="1" xfId="0" applyFont="1" applyBorder="1" applyAlignment="1">
      <alignment horizontal="left" vertical="center" wrapText="1"/>
    </xf>
    <xf numFmtId="178" fontId="6" fillId="4" borderId="1" xfId="0" applyNumberFormat="1" applyFont="1" applyFill="1" applyBorder="1" applyAlignment="1">
      <alignment horizontal="center" wrapText="1"/>
    </xf>
    <xf numFmtId="0" fontId="25" fillId="4" borderId="1" xfId="0" applyFont="1" applyFill="1" applyBorder="1"/>
    <xf numFmtId="176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3" fontId="8" fillId="0" borderId="1" xfId="0" applyNumberFormat="1" applyFont="1" applyBorder="1" applyAlignment="1">
      <alignment horizontal="left"/>
    </xf>
    <xf numFmtId="0" fontId="25" fillId="4" borderId="1" xfId="0" applyFont="1" applyFill="1" applyBorder="1" applyAlignment="1">
      <alignment wrapText="1"/>
    </xf>
    <xf numFmtId="0" fontId="25" fillId="4" borderId="1" xfId="0" applyFont="1" applyFill="1" applyBorder="1" applyAlignment="1">
      <alignment horizontal="center" wrapText="1"/>
    </xf>
    <xf numFmtId="0" fontId="16" fillId="4" borderId="1" xfId="0" applyFont="1" applyFill="1" applyBorder="1"/>
    <xf numFmtId="0" fontId="25" fillId="2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6" fillId="14" borderId="1" xfId="0" applyFont="1" applyFill="1" applyBorder="1"/>
    <xf numFmtId="0" fontId="21" fillId="4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wrapText="1"/>
    </xf>
    <xf numFmtId="4" fontId="16" fillId="0" borderId="1" xfId="0" applyNumberFormat="1" applyFont="1" applyBorder="1"/>
    <xf numFmtId="0" fontId="25" fillId="4" borderId="1" xfId="0" applyFont="1" applyFill="1" applyBorder="1" applyAlignment="1">
      <alignment horizontal="left" wrapText="1"/>
    </xf>
    <xf numFmtId="0" fontId="26" fillId="4" borderId="1" xfId="0" applyFont="1" applyFill="1" applyBorder="1"/>
    <xf numFmtId="0" fontId="16" fillId="0" borderId="1" xfId="0" applyFont="1" applyBorder="1"/>
    <xf numFmtId="4" fontId="6" fillId="0" borderId="1" xfId="0" applyNumberFormat="1" applyFont="1" applyBorder="1" applyAlignment="1">
      <alignment horizontal="center" wrapText="1"/>
    </xf>
    <xf numFmtId="178" fontId="6" fillId="0" borderId="1" xfId="0" applyNumberFormat="1" applyFont="1" applyBorder="1" applyAlignment="1">
      <alignment horizontal="left" wrapText="1"/>
    </xf>
    <xf numFmtId="4" fontId="6" fillId="0" borderId="1" xfId="0" applyNumberFormat="1" applyFont="1" applyBorder="1" applyAlignment="1">
      <alignment wrapText="1"/>
    </xf>
    <xf numFmtId="176" fontId="6" fillId="4" borderId="1" xfId="0" applyNumberFormat="1" applyFont="1" applyFill="1" applyBorder="1"/>
    <xf numFmtId="176" fontId="16" fillId="4" borderId="1" xfId="0" applyNumberFormat="1" applyFont="1" applyFill="1" applyBorder="1"/>
    <xf numFmtId="0" fontId="27" fillId="0" borderId="1" xfId="0" applyFont="1" applyBorder="1"/>
    <xf numFmtId="3" fontId="8" fillId="0" borderId="1" xfId="0" applyNumberFormat="1" applyFont="1" applyBorder="1"/>
    <xf numFmtId="178" fontId="6" fillId="0" borderId="1" xfId="0" applyNumberFormat="1" applyFont="1" applyBorder="1" applyAlignment="1">
      <alignment horizontal="center" wrapText="1"/>
    </xf>
    <xf numFmtId="177" fontId="8" fillId="0" borderId="1" xfId="0" applyNumberFormat="1" applyFont="1" applyBorder="1" applyAlignment="1">
      <alignment horizontal="center"/>
    </xf>
    <xf numFmtId="176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176" fontId="6" fillId="10" borderId="1" xfId="0" applyNumberFormat="1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28" fillId="0" borderId="1" xfId="0" applyFont="1" applyBorder="1"/>
    <xf numFmtId="0" fontId="29" fillId="15" borderId="1" xfId="0" applyFont="1" applyFill="1" applyBorder="1" applyAlignment="1">
      <alignment horizontal="center"/>
    </xf>
    <xf numFmtId="0" fontId="30" fillId="0" borderId="1" xfId="0" applyFont="1" applyBorder="1"/>
    <xf numFmtId="0" fontId="31" fillId="0" borderId="1" xfId="0" applyFont="1" applyBorder="1"/>
    <xf numFmtId="0" fontId="31" fillId="0" borderId="1" xfId="0" applyFont="1" applyBorder="1" applyAlignment="1">
      <alignment horizontal="center"/>
    </xf>
    <xf numFmtId="3" fontId="32" fillId="4" borderId="1" xfId="0" applyNumberFormat="1" applyFont="1" applyFill="1" applyBorder="1" applyAlignment="1">
      <alignment horizontal="right"/>
    </xf>
    <xf numFmtId="0" fontId="8" fillId="4" borderId="1" xfId="0" applyFont="1" applyFill="1" applyBorder="1"/>
    <xf numFmtId="176" fontId="6" fillId="0" borderId="1" xfId="0" applyNumberFormat="1" applyFont="1" applyBorder="1"/>
    <xf numFmtId="176" fontId="6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0" borderId="0" xfId="0" applyFont="1"/>
    <xf numFmtId="176" fontId="8" fillId="0" borderId="1" xfId="0" applyNumberFormat="1" applyFont="1" applyBorder="1"/>
    <xf numFmtId="0" fontId="33" fillId="0" borderId="0" xfId="0" applyFont="1"/>
    <xf numFmtId="0" fontId="4" fillId="8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/>
    <xf numFmtId="180" fontId="2" fillId="0" borderId="0" xfId="0" applyNumberFormat="1" applyFont="1"/>
    <xf numFmtId="0" fontId="15" fillId="8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 wrapText="1"/>
    </xf>
    <xf numFmtId="177" fontId="15" fillId="8" borderId="1" xfId="0" applyNumberFormat="1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right"/>
    </xf>
    <xf numFmtId="177" fontId="6" fillId="4" borderId="1" xfId="0" applyNumberFormat="1" applyFont="1" applyFill="1" applyBorder="1" applyAlignment="1">
      <alignment horizontal="right"/>
    </xf>
    <xf numFmtId="181" fontId="6" fillId="4" borderId="1" xfId="0" applyNumberFormat="1" applyFont="1" applyFill="1" applyBorder="1"/>
    <xf numFmtId="0" fontId="35" fillId="0" borderId="1" xfId="0" applyFont="1" applyBorder="1"/>
    <xf numFmtId="0" fontId="6" fillId="0" borderId="1" xfId="0" applyFont="1" applyBorder="1" applyAlignment="1">
      <alignment horizontal="right"/>
    </xf>
    <xf numFmtId="177" fontId="6" fillId="0" borderId="1" xfId="0" applyNumberFormat="1" applyFont="1" applyBorder="1" applyAlignment="1">
      <alignment horizontal="right"/>
    </xf>
    <xf numFmtId="182" fontId="8" fillId="0" borderId="1" xfId="0" applyNumberFormat="1" applyFont="1" applyBorder="1" applyAlignment="1">
      <alignment horizontal="center" vertical="center"/>
    </xf>
    <xf numFmtId="182" fontId="6" fillId="0" borderId="1" xfId="0" applyNumberFormat="1" applyFont="1" applyBorder="1" applyAlignment="1">
      <alignment horizontal="center"/>
    </xf>
    <xf numFmtId="183" fontId="2" fillId="0" borderId="1" xfId="0" applyNumberFormat="1" applyFont="1" applyBorder="1"/>
    <xf numFmtId="181" fontId="6" fillId="4" borderId="1" xfId="0" applyNumberFormat="1" applyFont="1" applyFill="1" applyBorder="1" applyAlignment="1">
      <alignment horizontal="center" wrapText="1"/>
    </xf>
    <xf numFmtId="184" fontId="2" fillId="0" borderId="1" xfId="0" applyNumberFormat="1" applyFont="1" applyBorder="1"/>
    <xf numFmtId="3" fontId="6" fillId="4" borderId="1" xfId="0" applyNumberFormat="1" applyFont="1" applyFill="1" applyBorder="1" applyAlignment="1">
      <alignment horizontal="center"/>
    </xf>
    <xf numFmtId="178" fontId="2" fillId="0" borderId="0" xfId="0" applyNumberFormat="1" applyFont="1"/>
    <xf numFmtId="185" fontId="8" fillId="0" borderId="1" xfId="0" applyNumberFormat="1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/>
    </xf>
    <xf numFmtId="0" fontId="2" fillId="10" borderId="0" xfId="0" applyFont="1" applyFill="1"/>
    <xf numFmtId="0" fontId="36" fillId="4" borderId="1" xfId="0" applyFont="1" applyFill="1" applyBorder="1" applyAlignment="1">
      <alignment wrapText="1"/>
    </xf>
    <xf numFmtId="0" fontId="23" fillId="4" borderId="1" xfId="0" applyFont="1" applyFill="1" applyBorder="1" applyAlignment="1">
      <alignment horizontal="right"/>
    </xf>
    <xf numFmtId="0" fontId="2" fillId="2" borderId="1" xfId="0" applyFont="1" applyFill="1" applyBorder="1"/>
    <xf numFmtId="176" fontId="32" fillId="4" borderId="1" xfId="0" applyNumberFormat="1" applyFont="1" applyFill="1" applyBorder="1" applyAlignment="1">
      <alignment horizontal="center"/>
    </xf>
    <xf numFmtId="0" fontId="32" fillId="4" borderId="1" xfId="0" applyFont="1" applyFill="1" applyBorder="1"/>
    <xf numFmtId="0" fontId="32" fillId="4" borderId="1" xfId="0" applyFont="1" applyFill="1" applyBorder="1" applyAlignment="1">
      <alignment wrapText="1"/>
    </xf>
    <xf numFmtId="0" fontId="32" fillId="4" borderId="1" xfId="0" applyFont="1" applyFill="1" applyBorder="1" applyAlignment="1">
      <alignment horizontal="right"/>
    </xf>
    <xf numFmtId="177" fontId="32" fillId="4" borderId="1" xfId="0" applyNumberFormat="1" applyFont="1" applyFill="1" applyBorder="1" applyAlignment="1">
      <alignment horizontal="right"/>
    </xf>
    <xf numFmtId="0" fontId="32" fillId="2" borderId="1" xfId="0" applyFont="1" applyFill="1" applyBorder="1" applyAlignment="1">
      <alignment horizontal="center"/>
    </xf>
    <xf numFmtId="0" fontId="32" fillId="2" borderId="1" xfId="0" applyFont="1" applyFill="1" applyBorder="1"/>
    <xf numFmtId="0" fontId="31" fillId="2" borderId="1" xfId="0" applyFont="1" applyFill="1" applyBorder="1" applyAlignment="1">
      <alignment horizontal="center"/>
    </xf>
    <xf numFmtId="176" fontId="32" fillId="4" borderId="1" xfId="0" applyNumberFormat="1" applyFont="1" applyFill="1" applyBorder="1"/>
    <xf numFmtId="176" fontId="31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176" fontId="32" fillId="0" borderId="1" xfId="0" applyNumberFormat="1" applyFont="1" applyBorder="1" applyAlignment="1">
      <alignment horizontal="center"/>
    </xf>
    <xf numFmtId="0" fontId="32" fillId="0" borderId="1" xfId="0" applyFont="1" applyBorder="1"/>
    <xf numFmtId="178" fontId="32" fillId="4" borderId="1" xfId="0" applyNumberFormat="1" applyFont="1" applyFill="1" applyBorder="1" applyAlignment="1">
      <alignment horizontal="left" wrapText="1"/>
    </xf>
    <xf numFmtId="0" fontId="37" fillId="0" borderId="1" xfId="0" applyFont="1" applyBorder="1"/>
    <xf numFmtId="0" fontId="37" fillId="0" borderId="0" xfId="0" applyFont="1"/>
    <xf numFmtId="186" fontId="32" fillId="4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right"/>
    </xf>
    <xf numFmtId="0" fontId="29" fillId="15" borderId="1" xfId="0" applyFont="1" applyFill="1" applyBorder="1"/>
    <xf numFmtId="179" fontId="6" fillId="4" borderId="1" xfId="0" applyNumberFormat="1" applyFont="1" applyFill="1" applyBorder="1" applyAlignment="1">
      <alignment horizontal="left"/>
    </xf>
    <xf numFmtId="0" fontId="38" fillId="4" borderId="1" xfId="0" applyFont="1" applyFill="1" applyBorder="1" applyAlignment="1">
      <alignment wrapText="1"/>
    </xf>
    <xf numFmtId="14" fontId="6" fillId="4" borderId="1" xfId="0" applyNumberFormat="1" applyFont="1" applyFill="1" applyBorder="1" applyAlignment="1">
      <alignment horizontal="center"/>
    </xf>
    <xf numFmtId="0" fontId="39" fillId="0" borderId="1" xfId="0" applyFont="1" applyBorder="1" applyAlignment="1">
      <alignment wrapText="1"/>
    </xf>
    <xf numFmtId="14" fontId="6" fillId="4" borderId="1" xfId="0" applyNumberFormat="1" applyFont="1" applyFill="1" applyBorder="1"/>
    <xf numFmtId="179" fontId="6" fillId="4" borderId="1" xfId="0" applyNumberFormat="1" applyFont="1" applyFill="1" applyBorder="1"/>
    <xf numFmtId="14" fontId="6" fillId="0" borderId="1" xfId="0" applyNumberFormat="1" applyFont="1" applyBorder="1" applyAlignment="1">
      <alignment horizontal="center"/>
    </xf>
    <xf numFmtId="176" fontId="21" fillId="4" borderId="1" xfId="0" applyNumberFormat="1" applyFont="1" applyFill="1" applyBorder="1"/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/>
    <xf numFmtId="0" fontId="21" fillId="0" borderId="1" xfId="0" applyFont="1" applyBorder="1"/>
    <xf numFmtId="0" fontId="40" fillId="0" borderId="1" xfId="0" applyFont="1" applyBorder="1"/>
    <xf numFmtId="0" fontId="21" fillId="4" borderId="1" xfId="0" applyFont="1" applyFill="1" applyBorder="1" applyAlignment="1">
      <alignment wrapText="1"/>
    </xf>
    <xf numFmtId="3" fontId="21" fillId="4" borderId="1" xfId="0" applyNumberFormat="1" applyFont="1" applyFill="1" applyBorder="1" applyAlignment="1">
      <alignment horizontal="right"/>
    </xf>
    <xf numFmtId="0" fontId="21" fillId="4" borderId="1" xfId="0" applyFont="1" applyFill="1" applyBorder="1" applyAlignment="1">
      <alignment horizontal="right"/>
    </xf>
    <xf numFmtId="0" fontId="21" fillId="2" borderId="1" xfId="0" applyFont="1" applyFill="1" applyBorder="1"/>
    <xf numFmtId="0" fontId="41" fillId="2" borderId="1" xfId="0" applyFont="1" applyFill="1" applyBorder="1" applyAlignment="1">
      <alignment horizontal="center"/>
    </xf>
    <xf numFmtId="3" fontId="21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right"/>
    </xf>
    <xf numFmtId="187" fontId="6" fillId="4" borderId="1" xfId="0" applyNumberFormat="1" applyFont="1" applyFill="1" applyBorder="1"/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42" fillId="4" borderId="1" xfId="0" applyFont="1" applyFill="1" applyBorder="1" applyAlignment="1">
      <alignment horizontal="left" wrapText="1"/>
    </xf>
    <xf numFmtId="176" fontId="6" fillId="4" borderId="0" xfId="0" applyNumberFormat="1" applyFont="1" applyFill="1" applyAlignment="1">
      <alignment horizontal="center"/>
    </xf>
    <xf numFmtId="0" fontId="6" fillId="4" borderId="0" xfId="0" applyFont="1" applyFill="1"/>
    <xf numFmtId="0" fontId="6" fillId="4" borderId="0" xfId="0" applyFont="1" applyFill="1" applyAlignment="1">
      <alignment horizontal="right"/>
    </xf>
    <xf numFmtId="0" fontId="6" fillId="4" borderId="0" xfId="0" applyFont="1" applyFill="1" applyAlignment="1">
      <alignment wrapText="1"/>
    </xf>
    <xf numFmtId="3" fontId="6" fillId="4" borderId="0" xfId="0" applyNumberFormat="1" applyFont="1" applyFill="1" applyAlignment="1">
      <alignment horizontal="right"/>
    </xf>
    <xf numFmtId="0" fontId="2" fillId="10" borderId="1" xfId="0" applyFont="1" applyFill="1" applyBorder="1"/>
    <xf numFmtId="177" fontId="6" fillId="4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8" fillId="2" borderId="0" xfId="0" applyFont="1" applyFill="1" applyAlignment="1">
      <alignment horizontal="center"/>
    </xf>
    <xf numFmtId="176" fontId="6" fillId="4" borderId="0" xfId="0" applyNumberFormat="1" applyFont="1" applyFill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3" fillId="0" borderId="1" xfId="0" applyFont="1" applyBorder="1"/>
    <xf numFmtId="0" fontId="44" fillId="4" borderId="0" xfId="0" applyFont="1" applyFill="1"/>
    <xf numFmtId="0" fontId="45" fillId="4" borderId="0" xfId="0" applyFont="1" applyFill="1"/>
    <xf numFmtId="0" fontId="46" fillId="0" borderId="1" xfId="0" applyFont="1" applyBorder="1"/>
    <xf numFmtId="182" fontId="2" fillId="0" borderId="1" xfId="0" applyNumberFormat="1" applyFont="1" applyBorder="1" applyAlignment="1">
      <alignment horizontal="center"/>
    </xf>
    <xf numFmtId="0" fontId="47" fillId="0" borderId="1" xfId="0" applyFont="1" applyBorder="1"/>
    <xf numFmtId="185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4" fillId="16" borderId="0" xfId="0" applyFont="1" applyFill="1"/>
    <xf numFmtId="0" fontId="2" fillId="16" borderId="0" xfId="0" applyFont="1" applyFill="1"/>
    <xf numFmtId="0" fontId="48" fillId="4" borderId="5" xfId="0" applyFont="1" applyFill="1" applyBorder="1"/>
    <xf numFmtId="0" fontId="48" fillId="4" borderId="6" xfId="0" applyFont="1" applyFill="1" applyBorder="1"/>
    <xf numFmtId="0" fontId="48" fillId="4" borderId="6" xfId="0" applyFont="1" applyFill="1" applyBorder="1" applyAlignment="1">
      <alignment horizontal="center"/>
    </xf>
    <xf numFmtId="0" fontId="49" fillId="0" borderId="6" xfId="0" applyFont="1" applyBorder="1"/>
    <xf numFmtId="0" fontId="48" fillId="0" borderId="5" xfId="0" applyFont="1" applyBorder="1"/>
    <xf numFmtId="0" fontId="48" fillId="0" borderId="6" xfId="0" applyFont="1" applyBorder="1"/>
    <xf numFmtId="0" fontId="48" fillId="0" borderId="6" xfId="0" applyFont="1" applyBorder="1" applyAlignment="1">
      <alignment horizontal="left"/>
    </xf>
    <xf numFmtId="0" fontId="48" fillId="0" borderId="1" xfId="0" applyFont="1" applyBorder="1"/>
    <xf numFmtId="0" fontId="48" fillId="0" borderId="1" xfId="0" applyFont="1" applyBorder="1" applyAlignment="1">
      <alignment horizontal="center"/>
    </xf>
    <xf numFmtId="0" fontId="48" fillId="4" borderId="6" xfId="0" applyFont="1" applyFill="1" applyBorder="1" applyAlignment="1">
      <alignment wrapText="1"/>
    </xf>
    <xf numFmtId="0" fontId="50" fillId="0" borderId="6" xfId="0" applyFont="1" applyBorder="1"/>
    <xf numFmtId="0" fontId="2" fillId="8" borderId="0" xfId="0" applyFont="1" applyFill="1"/>
    <xf numFmtId="0" fontId="14" fillId="17" borderId="1" xfId="0" applyFont="1" applyFill="1" applyBorder="1" applyAlignment="1">
      <alignment wrapText="1"/>
    </xf>
    <xf numFmtId="0" fontId="16" fillId="0" borderId="0" xfId="0" applyFont="1"/>
    <xf numFmtId="3" fontId="21" fillId="0" borderId="1" xfId="0" applyNumberFormat="1" applyFont="1" applyBorder="1" applyAlignment="1">
      <alignment wrapText="1"/>
    </xf>
    <xf numFmtId="0" fontId="21" fillId="4" borderId="0" xfId="0" applyFont="1" applyFill="1" applyAlignment="1">
      <alignment wrapText="1"/>
    </xf>
    <xf numFmtId="0" fontId="21" fillId="0" borderId="0" xfId="0" applyFont="1" applyAlignment="1">
      <alignment wrapText="1"/>
    </xf>
    <xf numFmtId="0" fontId="21" fillId="0" borderId="0" xfId="0" applyFont="1"/>
    <xf numFmtId="0" fontId="51" fillId="4" borderId="0" xfId="0" applyFont="1" applyFill="1"/>
    <xf numFmtId="179" fontId="16" fillId="4" borderId="1" xfId="0" applyNumberFormat="1" applyFont="1" applyFill="1" applyBorder="1"/>
    <xf numFmtId="0" fontId="2" fillId="4" borderId="0" xfId="0" applyFont="1" applyFill="1"/>
    <xf numFmtId="0" fontId="52" fillId="2" borderId="0" xfId="0" applyFont="1" applyFill="1" applyAlignment="1">
      <alignment horizontal="center"/>
    </xf>
    <xf numFmtId="0" fontId="52" fillId="2" borderId="0" xfId="0" applyFont="1" applyFill="1" applyAlignment="1">
      <alignment horizontal="center" wrapText="1"/>
    </xf>
    <xf numFmtId="3" fontId="52" fillId="2" borderId="0" xfId="0" applyNumberFormat="1" applyFont="1" applyFill="1" applyAlignment="1">
      <alignment horizontal="right"/>
    </xf>
    <xf numFmtId="0" fontId="52" fillId="10" borderId="0" xfId="0" applyFont="1" applyFill="1" applyAlignment="1">
      <alignment horizontal="center"/>
    </xf>
    <xf numFmtId="0" fontId="52" fillId="2" borderId="1" xfId="0" applyFont="1" applyFill="1" applyBorder="1" applyAlignment="1">
      <alignment horizontal="center"/>
    </xf>
    <xf numFmtId="0" fontId="52" fillId="2" borderId="1" xfId="0" applyFont="1" applyFill="1" applyBorder="1" applyAlignment="1">
      <alignment horizontal="center" wrapText="1"/>
    </xf>
    <xf numFmtId="3" fontId="52" fillId="2" borderId="1" xfId="0" applyNumberFormat="1" applyFont="1" applyFill="1" applyBorder="1" applyAlignment="1">
      <alignment horizontal="right"/>
    </xf>
    <xf numFmtId="0" fontId="53" fillId="4" borderId="1" xfId="0" applyFont="1" applyFill="1" applyBorder="1" applyAlignment="1">
      <alignment wrapText="1"/>
    </xf>
    <xf numFmtId="0" fontId="54" fillId="4" borderId="1" xfId="0" applyFont="1" applyFill="1" applyBorder="1" applyAlignment="1">
      <alignment wrapText="1"/>
    </xf>
    <xf numFmtId="0" fontId="53" fillId="4" borderId="1" xfId="0" applyFont="1" applyFill="1" applyBorder="1" applyAlignment="1">
      <alignment horizontal="right" wrapText="1"/>
    </xf>
    <xf numFmtId="3" fontId="53" fillId="4" borderId="1" xfId="0" applyNumberFormat="1" applyFont="1" applyFill="1" applyBorder="1" applyAlignment="1">
      <alignment horizontal="right" wrapText="1"/>
    </xf>
    <xf numFmtId="178" fontId="53" fillId="4" borderId="1" xfId="0" applyNumberFormat="1" applyFont="1" applyFill="1" applyBorder="1" applyAlignment="1">
      <alignment horizontal="right" wrapText="1"/>
    </xf>
    <xf numFmtId="4" fontId="53" fillId="4" borderId="1" xfId="0" applyNumberFormat="1" applyFont="1" applyFill="1" applyBorder="1" applyAlignment="1">
      <alignment horizontal="right" wrapText="1"/>
    </xf>
    <xf numFmtId="0" fontId="16" fillId="4" borderId="1" xfId="0" applyFont="1" applyFill="1" applyBorder="1" applyAlignment="1">
      <alignment wrapText="1"/>
    </xf>
    <xf numFmtId="0" fontId="55" fillId="4" borderId="1" xfId="0" applyFont="1" applyFill="1" applyBorder="1" applyAlignment="1">
      <alignment wrapText="1"/>
    </xf>
    <xf numFmtId="0" fontId="16" fillId="4" borderId="1" xfId="0" applyFont="1" applyFill="1" applyBorder="1" applyAlignment="1">
      <alignment horizontal="right" wrapText="1"/>
    </xf>
    <xf numFmtId="3" fontId="16" fillId="4" borderId="1" xfId="0" applyNumberFormat="1" applyFont="1" applyFill="1" applyBorder="1" applyAlignment="1">
      <alignment horizontal="right" wrapText="1"/>
    </xf>
    <xf numFmtId="178" fontId="16" fillId="4" borderId="1" xfId="0" applyNumberFormat="1" applyFont="1" applyFill="1" applyBorder="1" applyAlignment="1">
      <alignment horizontal="right" wrapText="1"/>
    </xf>
    <xf numFmtId="4" fontId="16" fillId="4" borderId="1" xfId="0" applyNumberFormat="1" applyFont="1" applyFill="1" applyBorder="1" applyAlignment="1">
      <alignment horizontal="right" wrapText="1"/>
    </xf>
    <xf numFmtId="4" fontId="16" fillId="4" borderId="1" xfId="0" applyNumberFormat="1" applyFont="1" applyFill="1" applyBorder="1"/>
    <xf numFmtId="0" fontId="16" fillId="18" borderId="1" xfId="0" applyFont="1" applyFill="1" applyBorder="1" applyAlignment="1">
      <alignment wrapText="1"/>
    </xf>
    <xf numFmtId="0" fontId="16" fillId="18" borderId="1" xfId="0" applyFont="1" applyFill="1" applyBorder="1"/>
    <xf numFmtId="3" fontId="16" fillId="18" borderId="1" xfId="0" applyNumberFormat="1" applyFont="1" applyFill="1" applyBorder="1" applyAlignment="1">
      <alignment horizontal="right" wrapText="1"/>
    </xf>
    <xf numFmtId="0" fontId="16" fillId="18" borderId="0" xfId="0" applyFont="1" applyFill="1"/>
    <xf numFmtId="0" fontId="53" fillId="18" borderId="1" xfId="0" applyFont="1" applyFill="1" applyBorder="1" applyAlignment="1">
      <alignment wrapText="1"/>
    </xf>
    <xf numFmtId="3" fontId="16" fillId="18" borderId="1" xfId="0" applyNumberFormat="1" applyFont="1" applyFill="1" applyBorder="1"/>
    <xf numFmtId="0" fontId="55" fillId="4" borderId="1" xfId="0" applyFont="1" applyFill="1" applyBorder="1"/>
    <xf numFmtId="3" fontId="16" fillId="4" borderId="1" xfId="0" applyNumberFormat="1" applyFont="1" applyFill="1" applyBorder="1" applyAlignment="1">
      <alignment horizontal="right"/>
    </xf>
    <xf numFmtId="178" fontId="16" fillId="4" borderId="1" xfId="0" applyNumberFormat="1" applyFont="1" applyFill="1" applyBorder="1" applyAlignment="1">
      <alignment horizontal="right"/>
    </xf>
    <xf numFmtId="0" fontId="53" fillId="4" borderId="1" xfId="0" applyFont="1" applyFill="1" applyBorder="1"/>
    <xf numFmtId="0" fontId="54" fillId="4" borderId="1" xfId="0" applyFont="1" applyFill="1" applyBorder="1"/>
    <xf numFmtId="0" fontId="53" fillId="0" borderId="0" xfId="0" applyFont="1"/>
    <xf numFmtId="3" fontId="53" fillId="4" borderId="1" xfId="0" applyNumberFormat="1" applyFont="1" applyFill="1" applyBorder="1" applyAlignment="1">
      <alignment horizontal="right"/>
    </xf>
    <xf numFmtId="0" fontId="37" fillId="0" borderId="1" xfId="0" applyFont="1" applyBorder="1" applyAlignment="1">
      <alignment horizontal="center"/>
    </xf>
    <xf numFmtId="176" fontId="37" fillId="0" borderId="1" xfId="0" applyNumberFormat="1" applyFont="1" applyBorder="1"/>
    <xf numFmtId="3" fontId="56" fillId="0" borderId="0" xfId="0" applyNumberFormat="1" applyFont="1" applyAlignment="1">
      <alignment horizontal="right"/>
    </xf>
    <xf numFmtId="178" fontId="2" fillId="0" borderId="1" xfId="0" applyNumberFormat="1" applyFont="1" applyBorder="1"/>
    <xf numFmtId="3" fontId="2" fillId="0" borderId="1" xfId="0" applyNumberFormat="1" applyFont="1" applyBorder="1" applyAlignment="1">
      <alignment wrapText="1"/>
    </xf>
    <xf numFmtId="178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57" fillId="8" borderId="1" xfId="0" applyFont="1" applyFill="1" applyBorder="1" applyAlignment="1">
      <alignment horizontal="center"/>
    </xf>
    <xf numFmtId="0" fontId="57" fillId="9" borderId="1" xfId="0" applyFont="1" applyFill="1" applyBorder="1" applyAlignment="1">
      <alignment horizontal="center"/>
    </xf>
    <xf numFmtId="177" fontId="57" fillId="8" borderId="1" xfId="0" applyNumberFormat="1" applyFont="1" applyFill="1" applyBorder="1" applyAlignment="1">
      <alignment horizontal="center"/>
    </xf>
    <xf numFmtId="0" fontId="57" fillId="2" borderId="1" xfId="0" applyFont="1" applyFill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11" borderId="1" xfId="0" applyFont="1" applyFill="1" applyBorder="1" applyAlignment="1">
      <alignment horizontal="center"/>
    </xf>
    <xf numFmtId="0" fontId="57" fillId="11" borderId="3" xfId="0" applyFont="1" applyFill="1" applyBorder="1" applyAlignment="1">
      <alignment horizontal="center" wrapText="1"/>
    </xf>
    <xf numFmtId="0" fontId="57" fillId="18" borderId="3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34" fillId="0" borderId="5" xfId="0" applyFont="1" applyBorder="1"/>
    <xf numFmtId="0" fontId="2" fillId="0" borderId="2" xfId="0" applyFont="1" applyBorder="1" applyAlignment="1">
      <alignment horizontal="center" vertical="center"/>
    </xf>
    <xf numFmtId="0" fontId="34" fillId="0" borderId="7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4" fillId="0" borderId="8" xfId="0" applyFont="1" applyBorder="1"/>
    <xf numFmtId="0" fontId="4" fillId="12" borderId="0" xfId="0" applyFont="1" applyFill="1"/>
    <xf numFmtId="0" fontId="0" fillId="0" borderId="0" xfId="0"/>
    <xf numFmtId="0" fontId="3" fillId="0" borderId="0" xfId="0" applyFont="1" applyAlignment="1">
      <alignment vertical="top"/>
    </xf>
    <xf numFmtId="0" fontId="0" fillId="0" borderId="9" xfId="0" pivotButton="1" applyBorder="1"/>
    <xf numFmtId="0" fontId="0" fillId="0" borderId="10" xfId="0" pivotButton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0" xfId="0" applyNumberFormat="1" applyBorder="1"/>
    <xf numFmtId="0" fontId="0" fillId="0" borderId="18" xfId="0" applyBorder="1"/>
    <xf numFmtId="0" fontId="0" fillId="0" borderId="12" xfId="0" applyNumberFormat="1" applyBorder="1"/>
    <xf numFmtId="0" fontId="0" fillId="0" borderId="4" xfId="0" applyNumberFormat="1" applyBorder="1"/>
    <xf numFmtId="0" fontId="0" fillId="0" borderId="19" xfId="0" applyBorder="1"/>
    <xf numFmtId="0" fontId="0" fillId="0" borderId="20" xfId="0" applyBorder="1"/>
    <xf numFmtId="14" fontId="0" fillId="0" borderId="9" xfId="0" applyNumberFormat="1" applyBorder="1"/>
    <xf numFmtId="0" fontId="0" fillId="0" borderId="9" xfId="0" applyNumberFormat="1" applyBorder="1"/>
    <xf numFmtId="0" fontId="0" fillId="0" borderId="19" xfId="0" applyNumberFormat="1" applyBorder="1"/>
    <xf numFmtId="0" fontId="0" fillId="0" borderId="20" xfId="0" applyNumberFormat="1" applyBorder="1"/>
    <xf numFmtId="14" fontId="0" fillId="0" borderId="18" xfId="0" applyNumberFormat="1" applyBorder="1"/>
    <xf numFmtId="0" fontId="0" fillId="0" borderId="18" xfId="0" applyNumberFormat="1" applyBorder="1"/>
    <xf numFmtId="0" fontId="0" fillId="0" borderId="0" xfId="0" applyNumberFormat="1"/>
    <xf numFmtId="0" fontId="0" fillId="0" borderId="21" xfId="0" applyNumberFormat="1" applyBorder="1"/>
    <xf numFmtId="0" fontId="0" fillId="0" borderId="15" xfId="0" applyNumberFormat="1" applyBorder="1"/>
    <xf numFmtId="0" fontId="0" fillId="0" borderId="22" xfId="0" applyNumberFormat="1" applyBorder="1"/>
    <xf numFmtId="0" fontId="0" fillId="0" borderId="23" xfId="0" applyNumberFormat="1" applyBorder="1"/>
  </cellXfs>
  <cellStyles count="1">
    <cellStyle name="一般" xfId="0" builtinId="0"/>
  </cellStyles>
  <dxfs count="18">
    <dxf>
      <fill>
        <patternFill patternType="solid">
          <fgColor rgb="FFE6B8AF"/>
          <bgColor rgb="FFE6B8A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Pivot để check coi 2 worksheet -style" pivot="0" count="5" xr9:uid="{00000000-0011-0000-FFFF-FFFF00000000}">
      <tableStyleElement type="wholeTable" size="0" dxfId="13"/>
      <tableStyleElement type="headerRow" dxfId="17"/>
      <tableStyleElement type="totalRow" dxfId="14"/>
      <tableStyleElement type="firstRowStripe" dxfId="16"/>
      <tableStyleElement type="secondRowStripe" dxfId="15"/>
    </tableStyle>
    <tableStyle name="Pivot để check coi 2 worksheet -style 2" pivot="0" count="5" xr9:uid="{00000000-0011-0000-FFFF-FFFF01000000}">
      <tableStyleElement type="wholeTable" size="0" dxfId="8"/>
      <tableStyleElement type="headerRow" dxfId="12"/>
      <tableStyleElement type="totalRow" dxfId="9"/>
      <tableStyleElement type="firstRowStripe" dxfId="11"/>
      <tableStyleElement type="secondRowStripe" dxfId="10"/>
    </tableStyle>
    <tableStyle name="Sheet9-style" pivot="0" count="2" xr9:uid="{00000000-0011-0000-FFFF-FFFF02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aredStrings" Target="sharedStrings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Types" Target="richData/rdRichValueTypes.xml"/></Relationships>
</file>

<file path=xl/documenttasks/documenttask1.xml><?xml version="1.0" encoding="utf-8"?>
<Tasks xmlns="http://schemas.microsoft.com/office/tasks/2019/documenttasks">
  <Task id="{F0D734C2-D421-428F-8516-6BF0257288F4}">
    <Anchor>
      <Comment id="{632A47B8-64E1-492F-899D-D1C9D08744F3}"/>
    </Anchor>
    <History>
      <Event time="2026-05-25T03:19:46.0" id="{E257E537-247B-43DB-8E7B-C524410248C2}">
        <Attribution userId="placeholder@email.com" userName="Huong Giang Tran" userProvider="google-sheets"/>
        <Anchor>
          <Comment id="{632A47B8-64E1-492F-899D-D1C9D08744F3}"/>
        </Anchor>
        <Create/>
      </Event>
      <Event time="2026-05-25T03:19:46.0" id="{50FBD6E7-AA28-436B-A8C7-D650D75E0C45}">
        <Attribution userId="placeholder@email.com" userName="Huong Giang Tran" userProvider="google-sheets"/>
        <Anchor>
          <Comment id="{632A47B8-64E1-492F-899D-D1C9D08744F3}"/>
        </Anchor>
        <Assign userId="hiennt78@fih-foxconn.com" userName="hiennt78@fih-foxconn.com" userProvider="google-sheets"/>
      </Event>
    </History>
  </Task>
</Tasks>
</file>

<file path=xl/documenttasks/documenttask2.xml><?xml version="1.0" encoding="utf-8"?>
<Tasks xmlns="http://schemas.microsoft.com/office/tasks/2019/documenttasks">
  <Task id="{D3FEE039-E77D-4572-8BE5-447C74943113}">
    <Anchor>
      <Comment id="{4E5E9285-55B4-4E1B-BCA4-1BE7C78F816B}"/>
    </Anchor>
    <History>
      <Event time="2026-04-24T07:08:06.0" id="{BB0E6F96-A0D7-4367-A0C4-9C61019D49ED}">
        <Attribution userId="placeholder@email.com" userName="Huong Giang Tran" userProvider="google-sheets"/>
        <Anchor>
          <Comment id="{4E5E9285-55B4-4E1B-BCA4-1BE7C78F816B}"/>
        </Anchor>
        <Create/>
      </Event>
      <Event time="2026-04-24T07:08:06.0" id="{5856279D-AB19-4543-ABEA-0F99FE7359B7}">
        <Attribution userId="placeholder@email.com" userName="Huong Giang Tran" userProvider="google-sheets"/>
        <Anchor>
          <Comment id="{4E5E9285-55B4-4E1B-BCA4-1BE7C78F816B}"/>
        </Anchor>
        <Assign userId="quytt@fih-foxconn.com" userName="quytt@fih-foxconn.com" userProvider="google-sheets"/>
      </Event>
    </History>
  </Task>
  <Task id="{BD193F44-C18E-4991-8C02-EFD3B50B4D55}">
    <Anchor>
      <Comment id="{4F7E5618-8362-423A-818A-A8097249242E}"/>
    </Anchor>
    <History>
      <Event time="2026-04-24T08:00:21.0" id="{797247F0-FCF5-475D-9AE9-24BDB2C8E89D}">
        <Attribution userId="placeholder@email.com" userName="Huong Giang Tran" userProvider="google-sheets"/>
        <Anchor>
          <Comment id="{4F7E5618-8362-423A-818A-A8097249242E}"/>
        </Anchor>
        <Create/>
      </Event>
      <Event time="2026-04-24T08:00:21.0" id="{CEBCC2BE-C7E8-4348-B890-A86E3F101CC6}">
        <Attribution userId="placeholder@email.com" userName="Huong Giang Tran" userProvider="google-sheets"/>
        <Anchor>
          <Comment id="{4F7E5618-8362-423A-818A-A8097249242E}"/>
        </Anchor>
        <Assign userId="nhungntt@fih-foxconn.com" userName="nhungntt@fih-foxconn.com" userProvider="google-sheets"/>
      </Event>
    </History>
  </Task>
  <Task id="{7B52894C-7290-4777-B99F-73B1D3E55034}">
    <Anchor>
      <Comment id="{F48384EA-0CCA-4BED-921A-BF020F8509A6}"/>
    </Anchor>
    <History>
      <Event time="2026-04-24T08:00:11.0" id="{AC64F9EB-5240-4C5D-A306-592672239E07}">
        <Attribution userId="placeholder@email.com" userName="Huong Giang Tran" userProvider="google-sheets"/>
        <Anchor>
          <Comment id="{F48384EA-0CCA-4BED-921A-BF020F8509A6}"/>
        </Anchor>
        <Create/>
      </Event>
      <Event time="2026-04-24T08:00:11.0" id="{E95809A4-2078-4E89-924C-CAC0A5331C9A}">
        <Attribution userId="placeholder@email.com" userName="Huong Giang Tran" userProvider="google-sheets"/>
        <Anchor>
          <Comment id="{F48384EA-0CCA-4BED-921A-BF020F8509A6}"/>
        </Anchor>
        <Assign userId="nhungntt@fih-foxconn.com" userName="nhungntt@fih-foxconn.com" userProvider="google-sheets"/>
      </Event>
    </History>
  </Task>
  <Task id="{BC85E8DF-C17D-4AB0-B19B-54841147BB2E}">
    <Anchor>
      <Comment id="{4FDE2862-6D88-4054-ADBC-941FB00FEEE4}"/>
    </Anchor>
    <History>
      <Event time="2026-04-24T07:59:35.0" id="{5E601FDE-692C-47B3-89ED-7DFC9469AA07}">
        <Attribution userId="placeholder@email.com" userName="Huong Giang Tran" userProvider="google-sheets"/>
        <Anchor>
          <Comment id="{4FDE2862-6D88-4054-ADBC-941FB00FEEE4}"/>
        </Anchor>
        <Create/>
      </Event>
      <Event time="2026-04-24T07:59:35.0" id="{A7136731-96C2-4EC3-9D26-7BEF14F8C6F2}">
        <Attribution userId="placeholder@email.com" userName="Huong Giang Tran" userProvider="google-sheets"/>
        <Anchor>
          <Comment id="{4FDE2862-6D88-4054-ADBC-941FB00FEEE4}"/>
        </Anchor>
        <Assign userId="nhungntt@fih-foxconn.com" userName="nhungntt@fih-foxconn.com" userProvider="google-sheets"/>
      </Event>
    </History>
  </Task>
</Tasks>
</file>

<file path=xl/documenttasks/documenttask3.xml><?xml version="1.0" encoding="utf-8"?>
<Tasks xmlns="http://schemas.microsoft.com/office/tasks/2019/documenttasks">
  <Task id="{49EC4619-EE11-4C4B-9991-5CA3ECFA5A18}">
    <Anchor>
      <Comment id="{6A9CD79F-73AE-4A32-8DCA-A0B47E94124F}"/>
    </Anchor>
    <History>
      <Event time="2026-06-08T08:00:47.0" id="{790CDA60-3947-49A3-BE3C-6381653EE58C}">
        <Attribution userId="placeholder@email.com" userName="Huong Giang Tran" userProvider="google-sheets"/>
        <Anchor>
          <Comment id="{6A9CD79F-73AE-4A32-8DCA-A0B47E94124F}"/>
        </Anchor>
        <Create/>
      </Event>
      <Event time="2026-06-08T08:00:47.0" id="{23092FF0-1BC7-4912-A5FE-FBADA244F58E}">
        <Attribution userId="placeholder@email.com" userName="Huong Giang Tran" userProvider="google-sheets"/>
        <Anchor>
          <Comment id="{6A9CD79F-73AE-4A32-8DCA-A0B47E94124F}"/>
        </Anchor>
        <Assign userId="anhnt40@fih-foxconn.com" userName="anhnt40@fih-foxconn.com" userProvider="google-sheets"/>
      </Event>
    </History>
  </Task>
  <Task id="{E4FB5D1D-B8A3-4C97-91E8-32B7CC110BFA}">
    <Anchor>
      <Comment id="{4DE19189-1646-453D-B255-0F9428116FF5}"/>
    </Anchor>
    <History>
      <Event time="2026-04-23T04:57:54.0" id="{9DEF19E3-DE96-4F11-8C28-A71B8AB788A6}">
        <Attribution userId="placeholder@email.com" userName="Huong Giang Tran" userProvider="google-sheets"/>
        <Anchor>
          <Comment id="{85FD0CA8-1F23-478F-9604-D18E9875AF2B}"/>
        </Anchor>
        <Create/>
      </Event>
      <Event time="2026-04-23T04:57:54.0" id="{76FE6133-9D98-4430-B213-7F3A7F5A6AA1}">
        <Attribution userId="placeholder@email.com" userName="Huong Giang Tran" userProvider="google-sheets"/>
        <Anchor>
          <Comment id="{85FD0CA8-1F23-478F-9604-D18E9875AF2B}"/>
        </Anchor>
        <Assign userId="huyennn1@fih-foxconn.com" userName="huyennn1@fih-foxconn.com" userProvider="google-sheets"/>
      </Event>
    </History>
  </Task>
  <Task id="{7732E33C-5EBD-4CAE-854A-1038615FA51A}">
    <Anchor>
      <Comment id="{AE9F50DD-DDC1-4989-A468-EAEB27F5420B}"/>
    </Anchor>
    <History>
      <Event time="2026-06-11T04:48:21.0" id="{CD156285-62C4-460C-AC55-242F0E65FB9B}">
        <Attribution userId="placeholder@email.com" userName="Huong Giang Tran" userProvider="google-sheets"/>
        <Anchor>
          <Comment id="{AE9F50DD-DDC1-4989-A468-EAEB27F5420B}"/>
        </Anchor>
        <Create/>
      </Event>
      <Event time="2026-06-11T04:48:21.0" id="{7D14068D-37C8-4B5D-92B1-86DAF7F4DBF5}">
        <Attribution userId="placeholder@email.com" userName="Huong Giang Tran" userProvider="google-sheets"/>
        <Anchor>
          <Comment id="{AE9F50DD-DDC1-4989-A468-EAEB27F5420B}"/>
        </Anchor>
        <Assign userId="thaina@fih-foxconn.com" userName="thaina@fih-foxconn.com" userProvider="google-sheets"/>
      </Event>
    </History>
  </Task>
  <Task id="{30792C4E-DABF-45A7-B38E-029475E7383A}">
    <Anchor>
      <Comment id="{66EF1244-0F6E-4DCE-A2BB-CDD4B258E926}"/>
    </Anchor>
    <History>
      <Event time="2026-06-11T04:48:36.0" id="{FBB63784-C0A5-45DE-A113-0A727BCC9ADD}">
        <Attribution userId="placeholder@email.com" userName="Huong Giang Tran" userProvider="google-sheets"/>
        <Anchor>
          <Comment id="{66EF1244-0F6E-4DCE-A2BB-CDD4B258E926}"/>
        </Anchor>
        <Create/>
      </Event>
      <Event time="2026-06-11T04:48:36.0" id="{BD549A2B-F8D2-48A1-AA5C-6642BC75E0E2}">
        <Attribution userId="placeholder@email.com" userName="Huong Giang Tran" userProvider="google-sheets"/>
        <Anchor>
          <Comment id="{66EF1244-0F6E-4DCE-A2BB-CDD4B258E926}"/>
        </Anchor>
        <Assign userId="thaina@fih-foxconn.com" userName="thaina@fih-foxconn.com" userProvider="google-sheets"/>
      </Event>
    </History>
  </Task>
  <Task id="{C37F7767-872B-461F-8720-A2033391F914}">
    <Anchor>
      <Comment id="{C942C004-B403-4A30-872F-949AFA7C5D27}"/>
    </Anchor>
    <History>
      <Event time="2026-06-08T13:12:10.0" id="{89574999-D19B-4072-B490-D21699F636B2}">
        <Attribution userId="placeholder@email.com" userName="Huong Giang Tran" userProvider="google-sheets"/>
        <Anchor>
          <Comment id="{C942C004-B403-4A30-872F-949AFA7C5D27}"/>
        </Anchor>
        <Create/>
      </Event>
      <Event time="2026-06-08T13:12:10.0" id="{0A7687FE-B551-4E2A-9EDB-64E5A100753B}">
        <Attribution userId="placeholder@email.com" userName="Huong Giang Tran" userProvider="google-sheets"/>
        <Anchor>
          <Comment id="{C942C004-B403-4A30-872F-949AFA7C5D27}"/>
        </Anchor>
        <Assign userId="tientn@fih-foxconn.com" userName="tientn@fih-foxconn.com" userProvider="google-sheets"/>
      </Event>
    </History>
  </Task>
  <Task id="{34D28F8A-9882-4D96-BEF4-21ADF8F841C8}">
    <Anchor>
      <Comment id="{5758CCFA-5B90-4B74-AD39-BBE1C4C65D32}"/>
    </Anchor>
    <History>
      <Event time="2026-05-15T01:24:07.0" id="{7E4B8AF7-46B8-4A38-8655-F50A7B9A5131}">
        <Attribution userId="placeholder@email.com" userName="Huong Giang Tran" userProvider="google-sheets"/>
        <Anchor>
          <Comment id="{12299303-4DBF-475A-907B-182200883C31}"/>
        </Anchor>
        <Create/>
      </Event>
      <Event time="2026-05-15T01:24:07.0" id="{7B1B687C-5ED2-4BA0-9D0D-7E2CD15E6C34}">
        <Attribution userId="placeholder@email.com" userName="Huong Giang Tran" userProvider="google-sheets"/>
        <Anchor>
          <Comment id="{12299303-4DBF-475A-907B-182200883C31}"/>
        </Anchor>
        <Assign userId="linhdd@fih-foxconn.com" userName="linhdd@fih-foxconn.com" userProvider="google-sheets"/>
      </Event>
    </History>
  </Task>
  <Task id="{B6F6459C-1B8B-461B-8527-E6807BCC3853}">
    <Anchor>
      <Comment id="{F320E630-8035-4C38-9356-37555770FD1F}"/>
    </Anchor>
    <History>
      <Event time="2026-05-26T08:47:55.0" id="{4DD0CAA2-C990-4F2A-9E4B-DA54AEE00B50}">
        <Attribution userId="placeholder@email.com" userName="Huong Giang Tran" userProvider="google-sheets"/>
        <Anchor>
          <Comment id="{F320E630-8035-4C38-9356-37555770FD1F}"/>
        </Anchor>
        <Create/>
      </Event>
      <Event time="2026-05-26T08:47:55.0" id="{F09C39E3-034F-4650-977A-FC4D050DC4AF}">
        <Attribution userId="placeholder@email.com" userName="Huong Giang Tran" userProvider="google-sheets"/>
        <Anchor>
          <Comment id="{F320E630-8035-4C38-9356-37555770FD1F}"/>
        </Anchor>
        <Assign userId="linhnp@fih-foxconn.com" userName="linhnp@fih-foxconn.com" userProvider="google-sheets"/>
      </Event>
    </History>
  </Task>
  <Task id="{700A0CBF-5A04-4C40-8378-9835B7CFB49B}">
    <Anchor>
      <Comment id="{85AF6F88-C55C-4E02-B29D-F8B6CAB0220A}"/>
    </Anchor>
    <History>
      <Event time="2026-05-02T05:56:00.0" id="{3D10D4C8-D346-4314-944D-BA7735CD9595}">
        <Attribution userId="placeholder@email.com" userName="Huong Giang Tran" userProvider="google-sheets"/>
        <Anchor>
          <Comment id="{85AF6F88-C55C-4E02-B29D-F8B6CAB0220A}"/>
        </Anchor>
        <Create/>
      </Event>
      <Event time="2026-05-02T05:56:00.0" id="{F63A3DC8-F9CF-481C-AE57-0D4D60ED07F8}">
        <Attribution userId="placeholder@email.com" userName="Huong Giang Tran" userProvider="google-sheets"/>
        <Anchor>
          <Comment id="{85AF6F88-C55C-4E02-B29D-F8B6CAB0220A}"/>
        </Anchor>
        <Assign userId="toandv1@fih-foxconn.com" userName="toandv1@fih-foxconn.com" userProvider="google-sheets"/>
      </Event>
    </History>
  </Task>
  <Task id="{57A8FAC8-DDC4-4EC8-AF1D-086CC976D4F3}">
    <Anchor>
      <Comment id="{2DC5671C-0FEC-4472-97B8-43720CEE9534}"/>
    </Anchor>
    <History>
      <Event time="2026-06-11T04:47:59.0" id="{C8D3BE47-C84F-4319-8B5D-AC8EF7BC2E41}">
        <Attribution userId="placeholder@email.com" userName="Huong Giang Tran" userProvider="google-sheets"/>
        <Anchor>
          <Comment id="{2DC5671C-0FEC-4472-97B8-43720CEE9534}"/>
        </Anchor>
        <Create/>
      </Event>
      <Event time="2026-06-11T04:47:59.0" id="{B3B03017-7855-4590-B959-66FA70BCED0C}">
        <Attribution userId="placeholder@email.com" userName="Huong Giang Tran" userProvider="google-sheets"/>
        <Anchor>
          <Comment id="{2DC5671C-0FEC-4472-97B8-43720CEE9534}"/>
        </Anchor>
        <Assign userId="trangnt9@fih-foxconn.com" userName="trangnt9@fih-foxconn.com" userProvider="google-sheets"/>
      </Event>
    </History>
  </Task>
  <Task id="{04B629F3-0710-41DE-A23E-306B0C62FF83}">
    <Anchor>
      <Comment id="{21A57B63-454C-4D5D-8345-5B87A36D781C}"/>
    </Anchor>
    <History>
      <Event time="2026-05-04T01:56:37.0" id="{3DC20535-008D-4C6D-9120-C443EC5BCFD5}">
        <Attribution userId="placeholder@email.com" userName="Huong Giang Tran" userProvider="google-sheets"/>
        <Anchor>
          <Comment id="{21A57B63-454C-4D5D-8345-5B87A36D781C}"/>
        </Anchor>
        <Create/>
      </Event>
      <Event time="2026-05-04T01:56:37.0" id="{ECC5F778-4A26-4302-AC0F-FE0CD84FD6FA}">
        <Attribution userId="placeholder@email.com" userName="Huong Giang Tran" userProvider="google-sheets"/>
        <Anchor>
          <Comment id="{21A57B63-454C-4D5D-8345-5B87A36D781C}"/>
        </Anchor>
        <Assign userId="linhnp@fih-foxconn.com" userName="linhnp@fih-foxconn.com" userProvider="google-sheets"/>
      </Event>
    </History>
  </Task>
</Tasks>
</file>

<file path=xl/documenttasks/documenttask4.xml><?xml version="1.0" encoding="utf-8"?>
<Tasks xmlns="http://schemas.microsoft.com/office/tasks/2019/documenttasks">
  <Task id="{CB7D160C-7F71-4084-8DC1-DF21DF65EB4A}">
    <Anchor>
      <Comment id="{C51C9ABB-0B48-4B92-A3AC-BDA42AEC4B5D}"/>
    </Anchor>
    <History>
      <Event time="2026-04-22T03:34:37.0" id="{1542C514-ECA4-4750-87B2-9121BB6D80AE}">
        <Attribution userId="placeholder@email.com" userName="Huong Giang Tran" userProvider="google-sheets"/>
        <Anchor>
          <Comment id="{C51C9ABB-0B48-4B92-A3AC-BDA42AEC4B5D}"/>
        </Anchor>
        <Create/>
      </Event>
      <Event time="2026-04-22T03:34:37.0" id="{C9F0C0EC-DD51-4F16-BF3A-4594CCF44CCC}">
        <Attribution userId="placeholder@email.com" userName="Huong Giang Tran" userProvider="google-sheets"/>
        <Anchor>
          <Comment id="{C51C9ABB-0B48-4B92-A3AC-BDA42AEC4B5D}"/>
        </Anchor>
        <Assign userId="haint2@fih-foxconn.com" userName="haint2@fih-foxconn.com" userProvider="google-sheets"/>
      </Event>
    </History>
  </Task>
  <Task id="{F971E70D-7438-4D65-9F57-45E853E55988}">
    <Anchor>
      <Comment id="{18E7ADA5-E095-447E-92DD-DEA8058715E2}"/>
    </Anchor>
    <History>
      <Event time="2026-05-06T10:49:12.0" id="{03FA34DB-1116-4F78-AA9E-E57EE23748CC}">
        <Attribution userId="placeholder@email.com" userName="Huong Giang Tran" userProvider="google-sheets"/>
        <Anchor>
          <Comment id="{18E7ADA5-E095-447E-92DD-DEA8058715E2}"/>
        </Anchor>
        <Create/>
      </Event>
      <Event time="2026-05-06T10:49:12.0" id="{3CEA97B1-59C3-4584-9872-00D8EA7C476B}">
        <Attribution userId="placeholder@email.com" userName="Huong Giang Tran" userProvider="google-sheets"/>
        <Anchor>
          <Comment id="{18E7ADA5-E095-447E-92DD-DEA8058715E2}"/>
        </Anchor>
        <Assign userId="hiennt78@fih-foxconn.com" userName="hiennt78@fih-foxconn.com" userProvider="google-sheets"/>
      </Event>
    </History>
  </Task>
  <Task id="{AA64F50E-765E-4939-AF65-A313C5B65130}">
    <Anchor>
      <Comment id="{1FB7E3E7-AAD7-4B67-AA34-697141F3C18B}"/>
    </Anchor>
    <History>
      <Event time="2026-04-22T03:33:47.0" id="{7730D64A-4D01-4908-9F11-0BC88D31483F}">
        <Attribution userId="placeholder@email.com" userName="Huong Giang Tran" userProvider="google-sheets"/>
        <Anchor>
          <Comment id="{1FB7E3E7-AAD7-4B67-AA34-697141F3C18B}"/>
        </Anchor>
        <Create/>
      </Event>
      <Event time="2026-04-22T03:33:47.0" id="{F49DDC06-480C-474E-BCE5-8BD6B1022136}">
        <Attribution userId="placeholder@email.com" userName="Huong Giang Tran" userProvider="google-sheets"/>
        <Anchor>
          <Comment id="{1FB7E3E7-AAD7-4B67-AA34-697141F3C18B}"/>
        </Anchor>
        <Assign userId="bandt1@fih-foxconn.com" userName="bandt1@fih-foxconn.com" userProvider="google-sheets"/>
      </Event>
    </History>
  </Task>
  <Task id="{0C5DAF18-F109-4D36-A527-56B9D238B10F}">
    <Anchor>
      <Comment id="{CB953280-3D95-4DA0-A448-7877EFE4F460}"/>
    </Anchor>
    <History>
      <Event time="2026-05-06T01:56:43.0" id="{5356DCDF-0734-48A1-8595-EB3AA7CDDD8A}">
        <Attribution userId="placeholder@email.com" userName="Huong Giang Tran" userProvider="google-sheets"/>
        <Anchor>
          <Comment id="{CB953280-3D95-4DA0-A448-7877EFE4F460}"/>
        </Anchor>
        <Create/>
      </Event>
      <Event time="2026-05-06T01:56:43.0" id="{BBFA267C-0160-4F58-AB84-5A75D2A2EE7E}">
        <Attribution userId="placeholder@email.com" userName="Huong Giang Tran" userProvider="google-sheets"/>
        <Anchor>
          <Comment id="{CB953280-3D95-4DA0-A448-7877EFE4F460}"/>
        </Anchor>
        <Assign userId="lichlt@fih-foxconn.com" userName="lichlt@fih-foxconn.com" userProvider="google-sheets"/>
      </Event>
    </History>
  </Task>
  <Task id="{44715922-5007-4139-91E0-1F304ECE0CC3}">
    <Anchor>
      <Comment id="{51DBCB85-91EA-40A5-93CF-541BAE1BA02F}"/>
    </Anchor>
    <History>
      <Event time="2026-05-05T02:53:26.0" id="{80377198-142D-45B1-BACA-6F89C9AE0090}">
        <Attribution userId="placeholder@email.com" userName="Huong Giang Tran" userProvider="google-sheets"/>
        <Anchor>
          <Comment id="{51DBCB85-91EA-40A5-93CF-541BAE1BA02F}"/>
        </Anchor>
        <Create/>
      </Event>
      <Event time="2026-05-05T02:53:26.0" id="{4482C2FA-00AF-4220-86A4-22D691FD5D48}">
        <Attribution userId="placeholder@email.com" userName="Huong Giang Tran" userProvider="google-sheets"/>
        <Anchor>
          <Comment id="{51DBCB85-91EA-40A5-93CF-541BAE1BA02F}"/>
        </Anchor>
        <Assign userId="luan_nguyen_thanh1@fih-foxconn.com" userName="luan_nguyen_thanh1@fih-foxconn.com" userProvider="google-sheets"/>
      </Event>
    </History>
  </Task>
  <Task id="{570C492B-7B38-47CE-9BA3-E05E62DA6F14}">
    <Anchor>
      <Comment id="{DCAC7E94-1056-4AAB-967C-4356C833D30C}"/>
    </Anchor>
    <History>
      <Event time="2026-05-23T06:25:30.0" id="{2490DD18-AE52-4782-9CB1-6B8FD4A58E37}">
        <Attribution userId="placeholder@email.com" userName="Huong Giang Tran" userProvider="google-sheets"/>
        <Anchor>
          <Comment id="{DCAC7E94-1056-4AAB-967C-4356C833D30C}"/>
        </Anchor>
        <Create/>
      </Event>
      <Event time="2026-05-23T06:25:30.0" id="{097D1B5E-ACBB-4CFA-8E7E-130223AD92D1}">
        <Attribution userId="placeholder@email.com" userName="Huong Giang Tran" userProvider="google-sheets"/>
        <Anchor>
          <Comment id="{DCAC7E94-1056-4AAB-967C-4356C833D30C}"/>
        </Anchor>
        <Assign userId="linhnp@fih-foxconn.com" userName="linhnp@fih-foxconn.com" userProvider="google-sheets"/>
      </Event>
    </History>
  </Task>
  <Task id="{3E12903E-ADC2-4037-BC99-180867947597}">
    <Anchor>
      <Comment id="{DCA878C2-7B23-4767-ACC7-E9FE7AC1D648}"/>
    </Anchor>
    <History>
      <Event time="2026-05-05T08:30:55.0" id="{3EBD9305-59F7-4F11-9637-A4B640FC72B5}">
        <Attribution userId="placeholder@email.com" userName="Huong Giang Tran" userProvider="google-sheets"/>
        <Anchor>
          <Comment id="{DCA878C2-7B23-4767-ACC7-E9FE7AC1D648}"/>
        </Anchor>
        <Create/>
      </Event>
      <Event time="2026-05-05T08:30:55.0" id="{F57BB0E7-A583-4D72-A1FF-6563AF332F8D}">
        <Attribution userId="placeholder@email.com" userName="Huong Giang Tran" userProvider="google-sheets"/>
        <Anchor>
          <Comment id="{DCA878C2-7B23-4767-ACC7-E9FE7AC1D648}"/>
        </Anchor>
        <Assign userId="manhnd6@fih-foxconn.com" userName="manhnd6@fih-foxconn.com" userProvider="google-sheets"/>
      </Event>
    </History>
  </Task>
  <Task id="{19CA1541-C64A-4EB8-B495-4266BD049E8B}">
    <Anchor>
      <Comment id="{8A569E4E-6FC8-428B-A63A-14A0CC086A8B}"/>
    </Anchor>
    <History>
      <Event time="2026-04-22T01:59:30.0" id="{6FF09EA4-6FD3-424E-9A8E-269A647B86B2}">
        <Attribution userId="placeholder@email.com" userName="Huong Giang Tran" userProvider="google-sheets"/>
        <Anchor>
          <Comment id="{8A569E4E-6FC8-428B-A63A-14A0CC086A8B}"/>
        </Anchor>
        <Create/>
      </Event>
      <Event time="2026-04-22T01:59:30.0" id="{C9D41252-49E9-46B9-AD2E-7FF85327A7E1}">
        <Attribution userId="placeholder@email.com" userName="Huong Giang Tran" userProvider="google-sheets"/>
        <Anchor>
          <Comment id="{8A569E4E-6FC8-428B-A63A-14A0CC086A8B}"/>
        </Anchor>
        <Assign userId="manhnd6@fih-foxconn.com" userName="manhnd6@fih-foxconn.com" userProvider="google-sheets"/>
      </Event>
    </History>
  </Task>
  <Task id="{AF90A861-591E-43DF-B299-571559956156}">
    <Anchor>
      <Comment id="{15BB59E8-FEDD-43CD-BD16-CD4D9AA858C5}"/>
    </Anchor>
    <History>
      <Event time="2026-04-20T11:23:14.0" id="{164D4190-831B-47FA-B085-51C62BE43509}">
        <Attribution userId="placeholder@email.com" userName="Huong Giang Tran" userProvider="google-sheets"/>
        <Anchor>
          <Comment id="{15BB59E8-FEDD-43CD-BD16-CD4D9AA858C5}"/>
        </Anchor>
        <Create/>
      </Event>
      <Event time="2026-04-20T11:23:14.0" id="{3CD416E3-B7DC-49C2-ABFF-3B95DB71FBEB}">
        <Attribution userId="placeholder@email.com" userName="Huong Giang Tran" userProvider="google-sheets"/>
        <Anchor>
          <Comment id="{15BB59E8-FEDD-43CD-BD16-CD4D9AA858C5}"/>
        </Anchor>
        <Assign userId="manhnd6@fih-foxconn.com" userName="manhnd6@fih-foxconn.com" userProvider="google-sheets"/>
      </Event>
    </History>
  </Task>
  <Task id="{70F3FA7C-C1B3-4F53-BC25-DF726CA8FA75}">
    <Anchor>
      <Comment id="{C5AD8FAB-5DCA-404C-BDE3-218FE26AC5FB}"/>
    </Anchor>
    <History>
      <Event time="2026-05-23T06:25:09.0" id="{8625AF99-6C81-4D64-B63D-A1C67750133B}">
        <Attribution userId="placeholder@email.com" userName="Huong Giang Tran" userProvider="google-sheets"/>
        <Anchor>
          <Comment id="{C5AD8FAB-5DCA-404C-BDE3-218FE26AC5FB}"/>
        </Anchor>
        <Create/>
      </Event>
      <Event time="2026-05-23T06:25:09.0" id="{0E037CC3-C21D-4758-858E-8AF5A9557A37}">
        <Attribution userId="placeholder@email.com" userName="Huong Giang Tran" userProvider="google-sheets"/>
        <Anchor>
          <Comment id="{C5AD8FAB-5DCA-404C-BDE3-218FE26AC5FB}"/>
        </Anchor>
        <Assign userId="linhnp@fih-foxconn.com" userName="linhnp@fih-foxconn.com" userProvider="google-sheets"/>
      </Event>
    </History>
  </Task>
  <Task id="{EB744283-ADFE-461E-92BA-08B9B5423F23}">
    <Anchor>
      <Comment id="{2CB64259-739F-41E9-8DFF-9FE75D917CF6}"/>
    </Anchor>
    <History>
      <Event time="2026-05-06T04:10:02.0" id="{78706DB5-9D06-4C99-BF4C-C1CFE5D98A8C}">
        <Attribution userId="placeholder@email.com" userName="Huong Giang Tran" userProvider="google-sheets"/>
        <Anchor>
          <Comment id="{2CB64259-739F-41E9-8DFF-9FE75D917CF6}"/>
        </Anchor>
        <Create/>
      </Event>
      <Event time="2026-05-06T04:10:02.0" id="{54DAE058-5A70-4E9F-9376-C44E7BC838CE}">
        <Attribution userId="placeholder@email.com" userName="Huong Giang Tran" userProvider="google-sheets"/>
        <Anchor>
          <Comment id="{2CB64259-739F-41E9-8DFF-9FE75D917CF6}"/>
        </Anchor>
        <Assign userId="linhnp@fih-foxconn.com" userName="linhnp@fih-foxconn.com" userProvider="google-sheets"/>
      </Event>
    </History>
  </Task>
  <Task id="{3B0491AC-C359-49F2-B5C0-B42C3AE9EEE2}">
    <Anchor>
      <Comment id="{C66C8AC6-6FB3-4024-AB3A-34E465AE24EE}"/>
    </Anchor>
    <History>
      <Event time="2026-05-05T02:52:42.0" id="{1D16EBA8-B68F-4270-B510-DBFF38C8144B}">
        <Attribution userId="placeholder@email.com" userName="Huong Giang Tran" userProvider="google-sheets"/>
        <Anchor>
          <Comment id="{C66C8AC6-6FB3-4024-AB3A-34E465AE24EE}"/>
        </Anchor>
        <Create/>
      </Event>
      <Event time="2026-05-05T02:52:42.0" id="{07C63AA9-FF14-41FA-8DC8-CE6B7B753844}">
        <Attribution userId="placeholder@email.com" userName="Huong Giang Tran" userProvider="google-sheets"/>
        <Anchor>
          <Comment id="{C66C8AC6-6FB3-4024-AB3A-34E465AE24EE}"/>
        </Anchor>
        <Assign userId="luan_nguyen_thanh1@fih-foxconn.com" userName="luan_nguyen_thanh1@fih-foxconn.com" userProvider="google-sheets"/>
      </Event>
    </History>
  </Task>
  <Task id="{08EB16B4-ED7A-4DB4-8DE9-0DB33F20EAE9}">
    <Anchor>
      <Comment id="{A7CEC475-CB6F-492C-8842-B38D71B8F211}"/>
    </Anchor>
    <History>
      <Event time="2026-04-22T07:00:44.0" id="{40E72B6A-7ABF-4C1F-89AD-EF8C908B0BA6}">
        <Attribution userId="placeholder@email.com" userName="Huong Giang Tran" userProvider="google-sheets"/>
        <Anchor>
          <Comment id="{A7CEC475-CB6F-492C-8842-B38D71B8F211}"/>
        </Anchor>
        <Create/>
      </Event>
      <Event time="2026-04-22T07:00:44.0" id="{21B0F7AB-8975-471B-8E86-428F1069DB27}">
        <Attribution userId="placeholder@email.com" userName="Huong Giang Tran" userProvider="google-sheets"/>
        <Anchor>
          <Comment id="{A7CEC475-CB6F-492C-8842-B38D71B8F211}"/>
        </Anchor>
        <Assign userId="bandt1@fih-foxconn.com" userName="bandt1@fih-foxconn.com" userProvider="google-sheets"/>
      </Event>
    </History>
  </Task>
  <Task id="{66EC56CB-E563-4247-B401-80EDBA342BB6}">
    <Anchor>
      <Comment id="{BC8ADEC2-52D0-44E3-B875-DF6A3B66F463}"/>
    </Anchor>
    <History>
      <Event time="2026-05-12T02:51:16.0" id="{2C902559-42A0-489F-A189-42FA040180E6}">
        <Attribution userId="placeholder@email.com" userName="Huong Giang Tran" userProvider="google-sheets"/>
        <Anchor>
          <Comment id="{BC8ADEC2-52D0-44E3-B875-DF6A3B66F463}"/>
        </Anchor>
        <Create/>
      </Event>
      <Event time="2026-05-12T02:51:16.0" id="{9DBCB267-DF60-495D-9B2E-B1E03442534B}">
        <Attribution userId="placeholder@email.com" userName="Huong Giang Tran" userProvider="google-sheets"/>
        <Anchor>
          <Comment id="{BC8ADEC2-52D0-44E3-B875-DF6A3B66F463}"/>
        </Anchor>
        <Assign userId="manhnd6@fih-foxconn.com" userName="manhnd6@fih-foxconn.com" userProvider="google-sheets"/>
      </Event>
    </History>
  </Task>
  <Task id="{87E0A1D3-B462-47A7-BD44-42D1D5674C12}">
    <Anchor>
      <Comment id="{826962DC-862F-4711-88D9-33FAE5A9FCFE}"/>
    </Anchor>
    <History>
      <Event time="2026-05-25T06:47:21.0" id="{A28BE670-CA87-4B08-8B2B-61322336D469}">
        <Attribution userId="placeholder@email.com" userName="Huong Giang Tran" userProvider="google-sheets"/>
        <Anchor>
          <Comment id="{826962DC-862F-4711-88D9-33FAE5A9FCFE}"/>
        </Anchor>
        <Create/>
      </Event>
      <Event time="2026-05-25T06:47:21.0" id="{F71B0B7C-82A4-42FB-9344-1FF499004430}">
        <Attribution userId="placeholder@email.com" userName="Huong Giang Tran" userProvider="google-sheets"/>
        <Anchor>
          <Comment id="{826962DC-862F-4711-88D9-33FAE5A9FCFE}"/>
        </Anchor>
        <Assign userId="manhnd6@fih-foxconn.com" userName="manhnd6@fih-foxconn.com" userProvider="google-sheets"/>
      </Event>
    </History>
  </Task>
  <Task id="{8499C5DE-6C3F-43A3-8F26-B9A071D0A6E1}">
    <Anchor>
      <Comment id="{5C5D76BE-99CD-4B60-ACDB-B461BFAC94EB}"/>
    </Anchor>
    <History>
      <Event time="2026-05-23T07:43:31.0" id="{39A25D76-D0B1-4A00-ACA6-E366B9A5887E}">
        <Attribution userId="placeholder@email.com" userName="Huong Giang Tran" userProvider="google-sheets"/>
        <Anchor>
          <Comment id="{5C5D76BE-99CD-4B60-ACDB-B461BFAC94EB}"/>
        </Anchor>
        <Create/>
      </Event>
      <Event time="2026-05-23T07:43:31.0" id="{B24F5E77-EDAB-4004-890D-4E4A3857B66E}">
        <Attribution userId="placeholder@email.com" userName="Huong Giang Tran" userProvider="google-sheets"/>
        <Anchor>
          <Comment id="{5C5D76BE-99CD-4B60-ACDB-B461BFAC94EB}"/>
        </Anchor>
        <Assign userId="linhnp@fih-foxconn.com" userName="linhnp@fih-foxconn.com" userProvider="google-sheets"/>
      </Event>
    </History>
  </Task>
  <Task id="{4BF691DF-F53B-4383-B4A1-2EC3F9B046CF}">
    <Anchor>
      <Comment id="{70970E8D-12E5-48AE-B4A5-7B58AC945901}"/>
    </Anchor>
    <History>
      <Event time="2026-06-02T04:01:07.0" id="{3BF48978-7DF7-42D1-9D98-9BA38E2EF851}">
        <Attribution userId="placeholder@email.com" userName="Huong Giang Tran" userProvider="google-sheets"/>
        <Anchor>
          <Comment id="{70970E8D-12E5-48AE-B4A5-7B58AC945901}"/>
        </Anchor>
        <Create/>
      </Event>
      <Event time="2026-06-02T04:01:07.0" id="{9D052CD3-07D8-4E1A-A895-E92AA08C95C3}">
        <Attribution userId="placeholder@email.com" userName="Huong Giang Tran" userProvider="google-sheets"/>
        <Anchor>
          <Comment id="{70970E8D-12E5-48AE-B4A5-7B58AC945901}"/>
        </Anchor>
        <Assign userId="hieppv@fih-foxconn.com" userName="hieppv@fih-foxconn.com" userProvider="google-sheets"/>
      </Event>
    </History>
  </Task>
  <Task id="{936FC8DF-B1AF-431A-9865-17B8A6804C0E}">
    <Anchor>
      <Comment id="{A5398148-608C-48B9-BBAC-03C18C1F1B80}"/>
    </Anchor>
    <History>
      <Event time="2026-05-12T02:49:08.0" id="{8E4F7149-5574-4B01-850C-B065BEE8054D}">
        <Attribution userId="placeholder@email.com" userName="Huong Giang Tran" userProvider="google-sheets"/>
        <Anchor>
          <Comment id="{A5398148-608C-48B9-BBAC-03C18C1F1B80}"/>
        </Anchor>
        <Create/>
      </Event>
      <Event time="2026-05-12T02:49:08.0" id="{3830D8AE-2BDA-4E5B-8307-1F0DCC3F7057}">
        <Attribution userId="placeholder@email.com" userName="Huong Giang Tran" userProvider="google-sheets"/>
        <Anchor>
          <Comment id="{A5398148-608C-48B9-BBAC-03C18C1F1B80}"/>
        </Anchor>
        <Assign userId="manhnd6@fih-foxconn.com" userName="manhnd6@fih-foxconn.com" userProvider="google-sheets"/>
      </Event>
    </History>
  </Task>
  <Task id="{C7EB3EEE-7D04-4619-A94B-07B70EDEFE4F}">
    <Anchor>
      <Comment id="{3F909780-FADC-4092-B315-016821256EF9}"/>
    </Anchor>
    <History>
      <Event time="2026-05-25T03:19:26.0" id="{91B7DC6F-5559-47C9-8930-D47B79ECB78C}">
        <Attribution userId="placeholder@email.com" userName="Huong Giang Tran" userProvider="google-sheets"/>
        <Anchor>
          <Comment id="{3F909780-FADC-4092-B315-016821256EF9}"/>
        </Anchor>
        <Create/>
      </Event>
      <Event time="2026-05-25T03:19:26.0" id="{2998E6A9-3EB1-4C3A-BEC5-4F96A2CCCCC5}">
        <Attribution userId="placeholder@email.com" userName="Huong Giang Tran" userProvider="google-sheets"/>
        <Anchor>
          <Comment id="{3F909780-FADC-4092-B315-016821256EF9}"/>
        </Anchor>
        <Assign userId="hiennt78@fih-foxconn.com" userName="hiennt78@fih-foxconn.com" userProvider="google-sheets"/>
      </Event>
    </History>
  </Task>
  <Task id="{844795F5-8BD1-4F19-9EA3-330597BF7C06}">
    <Anchor>
      <Comment id="{96C0B659-965E-4486-873D-9A73D9670921}"/>
    </Anchor>
    <History>
      <Event time="2026-05-18T06:19:39.0" id="{B8E397F6-C4D7-44D9-BE44-0EF8248AEAE7}">
        <Attribution userId="placeholder@email.com" userName="Huong Giang Tran" userProvider="google-sheets"/>
        <Anchor>
          <Comment id="{96C0B659-965E-4486-873D-9A73D9670921}"/>
        </Anchor>
        <Create/>
      </Event>
      <Event time="2026-05-18T06:19:39.0" id="{87611D7B-BCE6-4B3C-8811-08D0946DC766}">
        <Attribution userId="placeholder@email.com" userName="Huong Giang Tran" userProvider="google-sheets"/>
        <Anchor>
          <Comment id="{96C0B659-965E-4486-873D-9A73D9670921}"/>
        </Anchor>
        <Assign userId="ducth@fih-foxconn.com" userName="ducth@fih-foxconn.com" userProvider="google-sheets"/>
      </Event>
    </History>
  </Task>
</Tasks>
</file>

<file path=xl/documenttasks/documenttask5.xml><?xml version="1.0" encoding="utf-8"?>
<Tasks xmlns="http://schemas.microsoft.com/office/tasks/2019/documenttasks">
  <Task id="{227D720F-37B2-49C7-B745-E701FF07AD1A}">
    <Anchor>
      <Comment id="{D32EF17E-D1EC-411E-ABB1-493CB3D6497D}"/>
    </Anchor>
    <History>
      <Event time="2026-05-05T01:07:30.0" id="{74DFF321-DC8D-4F53-AF2D-A10EBB395859}">
        <Attribution userId="placeholder@email.com" userName="Huong Giang Tran" userProvider="google-sheets"/>
        <Anchor>
          <Comment id="{D32EF17E-D1EC-411E-ABB1-493CB3D6497D}"/>
        </Anchor>
        <Create/>
      </Event>
      <Event time="2026-05-05T01:07:30.0" id="{F7955A59-FD3E-4B7C-8BFB-63C32A80B83B}">
        <Attribution userId="placeholder@email.com" userName="Huong Giang Tran" userProvider="google-sheets"/>
        <Anchor>
          <Comment id="{D32EF17E-D1EC-411E-ABB1-493CB3D6497D}"/>
        </Anchor>
        <Assign userId="thuylt3@fih-foxconn.com" userName="thuylt3@fih-foxconn.com" userProvider="google-sheets"/>
      </Event>
    </History>
  </Task>
  <Task id="{5BBC8C14-8039-42EE-A910-FA4FB8E4C816}">
    <Anchor>
      <Comment id="{DC5BA877-98EC-4757-8F77-818BA1EE899C}"/>
    </Anchor>
    <History>
      <Event time="2026-05-05T04:17:05.0" id="{616DE39E-29A4-48B4-AF28-DD4098BEA367}">
        <Attribution userId="placeholder@email.com" userName="Huong Giang Tran" userProvider="google-sheets"/>
        <Anchor>
          <Comment id="{DC5BA877-98EC-4757-8F77-818BA1EE899C}"/>
        </Anchor>
        <Create/>
      </Event>
      <Event time="2026-05-05T04:17:05.0" id="{2B527B3F-781C-4E83-A85E-61E9EFCAC280}">
        <Attribution userId="placeholder@email.com" userName="Huong Giang Tran" userProvider="google-sheets"/>
        <Anchor>
          <Comment id="{DC5BA877-98EC-4757-8F77-818BA1EE899C}"/>
        </Anchor>
        <Assign userId="thuptq@fih-foxconn.com" userName="thuptq@fih-foxconn.com" userProvider="google-sheets"/>
      </Event>
    </History>
  </Task>
</Task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247650</xdr:rowOff>
    </xdr:from>
    <xdr:ext cx="12487275" cy="69342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171450</xdr:rowOff>
    </xdr:from>
    <xdr:ext cx="12449175" cy="70199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oan Nguyen" id="{D2FD26BA-E8EB-4A26-AB2A-14A898B3DE3A}" userId="" providerId="google-sheets"/>
  <person displayName="ME Đức Trịnh" id="{1CD90DA0-F84C-41FC-8863-381B7E2410CA}" userId="" providerId="google-sheets"/>
  <person displayName="Nguyễn Mai- OM" id="{60ABA202-4CD8-47E6-99AC-2AE3326240AC}" userId="" providerId="google-sheets"/>
  <person displayName="Huong Giang Tran" id="{B48FDA93-AC2C-416F-858E-E6B73F4C4C5D}" userId="" providerId="google-sheets"/>
  <person displayName="Linh Nguyen Phuc" id="{A361A923-6F8D-4250-AE12-BA7B36B3C567}" userId="" providerId="google-sheets"/>
  <person displayName="Luan Nguyen Thanh" id="{083F7925-CAEA-42CC-9179-31C7ECF66DC5}" userId="" providerId="google-sheets"/>
  <person displayName="Linh Dang Duy (Cole)" id="{2DB55A55-2D51-49F7-B32E-0BBE2418D0C0}" userId="" providerId="google-sheets"/>
  <person displayName="Tien Tran Ngoc - FAE" id="{C36F7751-D399-440D-AC59-C03C3564A06A}" userId="" providerId="google-sheets"/>
  <person displayName="Hiep Pham (Barry - PQE)" id="{46A11AF9-9AC7-406E-BE0F-E5ED0E5E3B39}" userId="" providerId="google-sheets"/>
  <person displayName="Mạnh Nguyễn (Chad_Nguyen)" id="{52AEFB89-9577-49B8-A1A8-1FB6BC2C9FA0}" userId="" providerId="google-sheets"/>
  <person displayName="Nguyen Ngoc Huyen (Evelyn)" id="{60A9B57F-C17A-4435-9DFE-5BFF216453DA}" userId="" providerId="google-sheets"/>
  <person displayName="ducth@fih-foxconn.com" id="{CA237B3C-870D-1C49-9E72-08ABFE6FB8CB}" userId="ducth@fih-foxconn.com" providerId="PeoplePicker"/>
  <person displayName="quydt@fih-foxconn.com" id="{C1F6BE6E-9E62-EA47-8527-F029DE88D18D}" userId="quydt@fih-foxconn.com" providerId="PeoplePicker"/>
  <person displayName="quytt@fih-foxconn.com" id="{CD7317CD-E67F-854F-AC5A-69DFA0D7F5DC}" userId="quytt@fih-foxconn.com" providerId="PeoplePicker"/>
  <person displayName="thuna@fih-foxconn.com" id="{030BCD9B-9B4A-3D4F-9AB8-5D4630017D4D}" userId="thuna@fih-foxconn.com" providerId="PeoplePicker"/>
  <person displayName="bandt1@fih-foxconn.com" id="{D0DC04F2-2D11-4145-8D73-644C34BFBB19}" userId="bandt1@fih-foxconn.com" providerId="PeoplePicker"/>
  <person displayName="haint2@fih-foxconn.com" id="{6217556C-84E1-274F-A412-5216A2AE5EAA}" userId="haint2@fih-foxconn.com" providerId="PeoplePicker"/>
  <person displayName="hieppv@fih-foxconn.com" id="{E2E17496-8417-1948-9900-0650F56BBEB3}" userId="hieppv@fih-foxconn.com" providerId="PeoplePicker"/>
  <person displayName="lichlt@fih-foxconn.com" id="{4E5C6F1A-408C-F34A-AA2A-AA7A10834BFE}" userId="lichlt@fih-foxconn.com" providerId="PeoplePicker"/>
  <person displayName="linhdd@fih-foxconn.com" id="{743034FE-BE1C-844C-B2F6-DB6C36BBA21D}" userId="linhdd@fih-foxconn.com" providerId="PeoplePicker"/>
  <person displayName="linhnp@fih-foxconn.com" id="{AE3868CF-64D5-FA40-9D6C-07E065925D9E}" userId="linhnp@fih-foxconn.com" providerId="PeoplePicker"/>
  <person displayName="maint5@fih-foxconn.com" id="{BB0ACAEC-D282-264F-8442-35862A506DF5}" userId="maint5@fih-foxconn.com" providerId="PeoplePicker"/>
  <person displayName="thaina@fih-foxconn.com" id="{DCFEF27A-7F33-5F46-B47A-AC3788B61E4C}" userId="thaina@fih-foxconn.com" providerId="PeoplePicker"/>
  <person displayName="thuptq@fih-foxconn.com" id="{A0518985-7F71-2F48-85D3-0F86F8DB403F}" userId="thuptq@fih-foxconn.com" providerId="PeoplePicker"/>
  <person displayName="tientn@fih-foxconn.com" id="{5A826BDF-BB3A-264A-98F8-B6C48443E384}" userId="tientn@fih-foxconn.com" providerId="PeoplePicker"/>
  <person displayName="anhnt40@fih-foxconn.com" id="{2A9BAC3B-BCA9-0D4D-A112-2F7ED2FC3CF5}" userId="anhnt40@fih-foxconn.com" providerId="PeoplePicker"/>
  <person displayName="hoannv1@fih-foxconn.com" id="{6D39634C-4B0A-DD41-95BD-1F9007618BE1}" userId="hoannv1@fih-foxconn.com" providerId="PeoplePicker"/>
  <person displayName="hungnq4@fih-foxconn.com" id="{3076DD11-13BB-AE42-97A1-D58D58178A06}" userId="hungnq4@fih-foxconn.com" providerId="PeoplePicker"/>
  <person displayName="manhnd6@fih-foxconn.com" id="{6D8B00DF-9EC8-4943-8380-DAA347CAAEA6}" userId="manhnd6@fih-foxconn.com" providerId="PeoplePicker"/>
  <person displayName="thuylt3@fih-foxconn.com" id="{B6F8DA02-84A0-E744-9F9A-BDF827BF9B19}" userId="thuylt3@fih-foxconn.com" providerId="PeoplePicker"/>
  <person displayName="toandv1@fih-foxconn.com" id="{0C9207F1-1245-4C4C-A7B9-77C4239D9680}" userId="toandv1@fih-foxconn.com" providerId="PeoplePicker"/>
  <person displayName="giangth1@fih-foxconn.com" id="{4A30EF8B-C5E8-3943-8855-DD8A4C7069A4}" userId="giangth1@fih-foxconn.com" providerId="PeoplePicker"/>
  <person displayName="hiennt78@fih-foxconn.com" id="{4F592498-9562-2D4A-B5F9-E8E834594C8A}" userId="hiennt78@fih-foxconn.com" providerId="PeoplePicker"/>
  <person displayName="huongnt8@fih-foxconn.com" id="{67F70FF5-D640-0D4D-9954-07A2397DE67E}" userId="huongnt8@fih-foxconn.com" providerId="PeoplePicker"/>
  <person displayName="huyennn1@fih-foxconn.com" id="{DA371546-87E3-D844-82E8-EEF57EF1328E}" userId="huyennn1@fih-foxconn.com" providerId="PeoplePicker"/>
  <person displayName="nhungntt@fih-foxconn.com" id="{7E504F1A-9C53-2B42-A084-2E06B6EC2085}" userId="nhungntt@fih-foxconn.com" providerId="PeoplePicker"/>
  <person displayName="trangnt9@fih-foxconn.com" id="{D803279D-8BA5-5C47-87EE-5139AB43189B}" userId="trangnt9@fih-foxconn.com" providerId="PeoplePicker"/>
  <person displayName="kha.vu-manh@fih-foxconn.com" id="{E658AD6C-C7B5-8C43-824B-C502723D0E77}" userId="kha.vu-manh@fih-foxconn.com" providerId="PeoplePicker"/>
  <person displayName="luan_nguyen_thanh1@fih-foxconn.com" id="{E8FAEF22-65E7-2844-A092-D9090BC5BB9F}" userId="luan_nguyen_thanh1@fih-foxconn.com" providerId="PeoplePicker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i-chen Yang" refreshedDate="46186.625138541669" refreshedVersion="8" recordCount="1011" xr:uid="{00000000-000A-0000-FFFF-FFFF05000000}">
  <cacheSource type="worksheet">
    <worksheetSource ref="A1:AK1012" sheet="G Project MVA EQ Request "/>
  </cacheSource>
  <cacheFields count="37">
    <cacheField name="Date of Request" numFmtId="0">
      <sharedItems containsNonDate="0" containsDate="1" containsString="0" containsBlank="1" minDate="2026-01-12T00:00:00" maxDate="2026-06-11T00:00:00"/>
    </cacheField>
    <cacheField name="Department" numFmtId="0">
      <sharedItems containsBlank="1" count="18">
        <s v="MFG"/>
        <s v="QA"/>
        <s v="TE"/>
        <s v="ENG3"/>
        <s v="REL"/>
        <s v="TE FATP"/>
        <s v="TE SMT"/>
        <s v="GG-WH"/>
        <s v="ENG1"/>
        <s v="GG-PQE"/>
        <s v="ENG2"/>
        <s v="QA G -PQC"/>
        <s v="IQC"/>
        <s v="FAE"/>
        <m/>
        <s v="QA G - SMT QC"/>
        <s v="MFG-GTW"/>
        <s v="GTW-PQE"/>
      </sharedItems>
    </cacheField>
    <cacheField name="Requester name" numFmtId="0">
      <sharedItems containsBlank="1"/>
    </cacheField>
    <cacheField name="Requester employee ID" numFmtId="0">
      <sharedItems containsBlank="1" containsMixedTypes="1" containsNumber="1" containsInteger="1" minValue="504000" maxValue="504000"/>
    </cacheField>
    <cacheField name="Email" numFmtId="0">
      <sharedItems containsBlank="1"/>
    </cacheField>
    <cacheField name="Phone" numFmtId="0">
      <sharedItems containsString="0" containsBlank="1" containsNumber="1" containsInteger="1" minValue="3040" maxValue="24422"/>
    </cacheField>
    <cacheField name="Item" numFmtId="0">
      <sharedItems containsBlank="1" count="24">
        <s v="Mini PC (Assy)"/>
        <s v="Monitor (White)+ ARM"/>
        <s v="IPC+"/>
        <s v="IPC"/>
        <s v="Monitor 2"/>
        <s v="Barcode Scanner SEUIC HS505DP, USB cable"/>
        <s v="Barcode Printer  ZEBRA"/>
        <s v="Barcode Scanner SEUIC HS505HDP-2530 ,USB cable"/>
        <s v="IPC++(updated)"/>
        <s v="Monitor 1"/>
        <s v="IPC+(updated)"/>
        <s v="PDA CHAINWAY C61-4850"/>
        <s v=" Barcode Scanner ZEBRA DS8178,USB cable"/>
        <s v="Barcode Printer ZEBRA"/>
        <s v="IPC(updated)"/>
        <s v="Mini PC ASUS NUC 14 Essential NUC14MNK150 (TE P26 MP ONLY)"/>
        <s v="Printer GODEX"/>
        <s v="Monitor VA2432-MHD-3, 24 inch Full HD"/>
        <s v="Monitor MB24V7-W, 23.8 inch White, With Bracket Arm Warrior"/>
        <s v="Mini PC ASUS NUC 14 Essential NUC14MNK150"/>
        <s v="Monitor 2 (old)"/>
        <s v="Monitor 1 (old)"/>
        <s v="All-in-One SingPC M22Vi512H8M2-W"/>
        <m/>
      </sharedItems>
    </cacheField>
    <cacheField name="Request equipment spec" numFmtId="0">
      <sharedItems containsBlank="1"/>
    </cacheField>
    <cacheField name="Price" numFmtId="3">
      <sharedItems containsMixedTypes="1" containsNumber="1" containsInteger="1" minValue="1240000" maxValue="48800000"/>
    </cacheField>
    <cacheField name="Quantity" numFmtId="0">
      <sharedItems containsString="0" containsBlank="1" containsNumber="1" containsInteger="1" minValue="1" maxValue="184" count="49">
        <n v="49"/>
        <n v="23"/>
        <n v="6"/>
        <n v="5"/>
        <n v="2"/>
        <n v="7"/>
        <n v="31"/>
        <n v="21"/>
        <n v="138"/>
        <n v="163"/>
        <n v="160"/>
        <n v="20"/>
        <n v="184"/>
        <n v="35"/>
        <n v="180"/>
        <n v="149"/>
        <n v="76"/>
        <n v="36"/>
        <n v="65"/>
        <n v="38"/>
        <n v="3"/>
        <n v="1"/>
        <n v="33"/>
        <n v="51"/>
        <n v="9"/>
        <n v="14"/>
        <n v="40"/>
        <n v="44"/>
        <n v="48"/>
        <n v="15"/>
        <n v="19"/>
        <n v="26"/>
        <n v="22"/>
        <n v="10"/>
        <n v="4"/>
        <n v="12"/>
        <n v="93"/>
        <n v="68"/>
        <n v="75"/>
        <n v="18"/>
        <n v="92"/>
        <n v="72"/>
        <n v="67"/>
        <n v="54"/>
        <n v="58"/>
        <n v="53"/>
        <n v="11"/>
        <n v="50"/>
        <m/>
      </sharedItems>
    </cacheField>
    <cacheField name="Total Cost" numFmtId="0">
      <sharedItems containsMixedTypes="1" containsNumber="1" containsInteger="1" minValue="1240000" maxValue="2033152000"/>
    </cacheField>
    <cacheField name="Purpose" numFmtId="0">
      <sharedItems containsBlank="1"/>
    </cacheField>
    <cacheField name="Year Project" numFmtId="0">
      <sharedItems containsBlank="1" count="7">
        <s v="P26 Demo Line"/>
        <s v="P26"/>
        <s v="P26 Service line"/>
        <s v="P27"/>
        <s v="P25 Service line"/>
        <s v="F27"/>
        <m/>
      </sharedItems>
    </cacheField>
    <cacheField name="Project" numFmtId="0">
      <sharedItems containsBlank="1" count="9">
        <s v="4CS4"/>
        <s v="PKK4"/>
        <s v="CGY4"/>
        <s v="KSH5"/>
        <s v="MT5"/>
        <s v="ASK5"/>
        <s v="WGO5"/>
        <s v="MCN5"/>
        <m/>
      </sharedItems>
    </cacheField>
    <cacheField name="Process" numFmtId="0">
      <sharedItems containsBlank="1"/>
    </cacheField>
    <cacheField name="Stage" numFmtId="0">
      <sharedItems containsBlank="1"/>
    </cacheField>
    <cacheField name="Required Delivery Date _x000a_(update by DRI)" numFmtId="0">
      <sharedItems containsNonDate="0" containsDate="1" containsString="0" containsBlank="1" minDate="2026-01-30T00:00:00" maxDate="2026-07-16T00:00:00"/>
    </cacheField>
    <cacheField name="Given LT  (days) _x000a_(follow DRI update)" numFmtId="0">
      <sharedItems containsString="0" containsBlank="1" containsNumber="1" containsInteger="1" minValue="-46181" maxValue="51"/>
    </cacheField>
    <cacheField name="Required Delivery Date_x000a_ follow Stage date_x000a_(line open date - 14 days)" numFmtId="0">
      <sharedItems containsDate="1" containsMixedTypes="1" minDate="2026-02-05T00:00:00" maxDate="2026-07-08T00:00:00"/>
    </cacheField>
    <cacheField name="Given LT  (days)_x000a_follow stage date" numFmtId="0">
      <sharedItems containsDate="1" containsMixedTypes="1" minDate="1899-12-31T01:04:12" maxDate="1899-12-31T01:08:04"/>
    </cacheField>
    <cacheField name="Total Leadtime" numFmtId="0">
      <sharedItems containsMixedTypes="1" containsNumber="1" containsInteger="1" minValue="0" maxValue="80"/>
    </cacheField>
    <cacheField name="Request Deadline" numFmtId="0">
      <sharedItems containsDate="1" containsMixedTypes="1" minDate="2025-11-17T00:00:00" maxDate="2026-07-07T00:00:00"/>
    </cacheField>
    <cacheField name="LT theo ngày request of DRI" numFmtId="0">
      <sharedItems containsDate="1" containsBlank="1" containsMixedTypes="1" minDate="2026-04-03T00:00:00" maxDate="2026-08-28T00:00:00"/>
    </cacheField>
    <cacheField name="Late/ ontime" numFmtId="0">
      <sharedItems containsBlank="1"/>
    </cacheField>
    <cacheField name="Action" numFmtId="0">
      <sharedItems containsBlank="1"/>
    </cacheField>
    <cacheField name="Remark" numFmtId="0">
      <sharedItems containsBlank="1"/>
    </cacheField>
    <cacheField name="Budget Status" numFmtId="0">
      <sharedItems containsBlank="1"/>
    </cacheField>
    <cacheField name="Budget #" numFmtId="0">
      <sharedItems containsBlank="1"/>
    </cacheField>
    <cacheField name="PR Status" numFmtId="0">
      <sharedItems containsBlank="1"/>
    </cacheField>
    <cacheField name="PR #" numFmtId="0">
      <sharedItems containsBlank="1"/>
    </cacheField>
    <cacheField name="PO Status" numFmtId="0">
      <sharedItems containsBlank="1"/>
    </cacheField>
    <cacheField name="PO #" numFmtId="0">
      <sharedItems containsBlank="1"/>
    </cacheField>
    <cacheField name=" ETA (Plan)" numFmtId="0">
      <sharedItems containsDate="1" containsBlank="1" containsMixedTypes="1" minDate="1899-12-31T00:00:00" maxDate="2026-06-16T00:00:00"/>
    </cacheField>
    <cacheField name="DTA (Actual)" numFmtId="0">
      <sharedItems containsDate="1" containsBlank="1" containsMixedTypes="1" minDate="1899-12-30T00:00:00" maxDate="2206-02-12T00:00:00"/>
    </cacheField>
    <cacheField name="#PUR request No" numFmtId="0">
      <sharedItems containsBlank="1"/>
    </cacheField>
    <cacheField name="Pending reason (If have)" numFmtId="0">
      <sharedItems containsBlank="1"/>
    </cacheField>
    <cacheField name="Action for delivery_x000a_ later than time Setup line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i-chen Yang" refreshedDate="46186.625138657408" refreshedVersion="8" recordCount="1133" xr:uid="{00000000-000A-0000-FFFF-FFFF04000000}">
  <cacheSource type="worksheet">
    <worksheetSource ref="N1:N1134" sheet="NON G MVA EQ request"/>
  </cacheSource>
  <cacheFields count="1">
    <cacheField name="Project" numFmtId="0">
      <sharedItems containsBlank="1" count="10">
        <s v="OR6"/>
        <s v="OR5"/>
        <s v="LD8"/>
        <s v="MH2"/>
        <s v="BM2"/>
        <s v="AS3"/>
        <s v="SSF"/>
        <s v="ML2"/>
        <m/>
        <s v="MA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i-chen Yang" refreshedDate="46186.625138657408" refreshedVersion="8" recordCount="1133" xr:uid="{00000000-000A-0000-FFFF-FFFF03000000}">
  <cacheSource type="worksheet">
    <worksheetSource ref="L1:L1134" sheet="NON G MVA EQ request"/>
  </cacheSource>
  <cacheFields count="1">
    <cacheField name="Purpose" numFmtId="0">
      <sharedItems containsBlank="1" count="36">
        <s v="OR6 EVT"/>
        <s v="OR5 DVT"/>
        <s v="Order for Q station on Line LD8-NPI"/>
        <s v="Order for test station on Line LD8-NPI"/>
        <s v="LD8"/>
        <s v="MH2 "/>
        <s v="MH2"/>
        <s v="BM2"/>
        <s v="AS3"/>
        <s v="BM2 "/>
        <s v="OR5 UPH 230 to 300"/>
        <s v="SSF EVT"/>
        <s v="ML2 PVT"/>
        <s v="ML2"/>
        <s v="OR5 bổ sung 2 line"/>
        <s v="SSF "/>
        <s v="FAPT OR6 MP 4 line"/>
        <s v="SMT OR6 MP 4 line"/>
        <s v="FAPT  OR6 MP 4 line"/>
        <s v=" FAPT OR6 MP 4 line"/>
        <s v="OR6 MP 4 line"/>
        <s v="OR6 MP 4 line --&gt; 2 line"/>
        <s v=" OR6 MP 4 lineSetup fixture test for FA area"/>
        <s v="OR6 MP 4 lineSetup fixture test for FA area"/>
        <s v="OR6 MP 4 line Setup fixture test for FA area"/>
        <m/>
        <s v="Set up OR5 MP 4 line"/>
        <s v="Use for MA4"/>
        <s v="Use for MA4 PVT"/>
        <s v="MA4"/>
        <s v="BM2 MP "/>
        <s v="SSF EVT1.1"/>
        <s v="OR6 DVT"/>
        <s v="OR5 MP"/>
        <s v="OR6 MP"/>
        <s v="SSF DV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i-chen Yang" refreshedDate="46186.625138773146" refreshedVersion="8" recordCount="1011" xr:uid="{00000000-000A-0000-FFFF-FFFF02000000}">
  <cacheSource type="worksheet">
    <worksheetSource ref="N1:N1012" sheet="G Project MVA EQ Request "/>
  </cacheSource>
  <cacheFields count="1">
    <cacheField name="Project" numFmtId="0">
      <sharedItems containsBlank="1" count="9">
        <s v="4CS4"/>
        <s v="PKK4"/>
        <s v="CGY4"/>
        <s v="KSH5"/>
        <s v="MT5"/>
        <s v="ASK5"/>
        <s v="WGO5"/>
        <s v="MCN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i-chen Yang" refreshedDate="46186.625138773146" refreshedVersion="8" recordCount="1011" xr:uid="{00000000-000A-0000-FFFF-FFFF01000000}">
  <cacheSource type="worksheet">
    <worksheetSource ref="L1:L1012" sheet="G Project MVA EQ Request "/>
  </cacheSource>
  <cacheFields count="1">
    <cacheField name="Purpose" numFmtId="0">
      <sharedItems containsBlank="1" count="56">
        <s v="P26 Demo Line"/>
        <s v="PC for Auto charging machine P26"/>
        <s v="P26"/>
        <s v="PKK4"/>
        <s v="4CS4"/>
        <s v="CGY4"/>
        <s v="CGY4 FATP"/>
        <s v="CGY4 SMT"/>
        <s v="4CS4 FATP"/>
        <s v="4CS4 SMT"/>
        <s v="4CS4 SVR line"/>
        <s v="CGY4 SVR line"/>
        <s v="PKK4 SVR line"/>
        <s v="4CS4 Service"/>
        <s v="CGY4 Service"/>
        <s v="PKK4 Service"/>
        <s v="NB for MP P26"/>
        <s v="Service MP 4CS4"/>
        <s v="Service MP CGY4"/>
        <s v="Service MP PKK4"/>
        <s v="P26 SMT MP 4CS4"/>
        <s v="P26 SMT MP CGY4"/>
        <s v="P26 FATP MP 4CS4"/>
        <s v="P26 FATP MP CGY4"/>
        <s v="P26 FATP MP 4CS4 Service line"/>
        <s v="P26 FATP MP CGY4Service line"/>
        <s v="P26 FATP MP PKK4Service line"/>
        <s v="P26 SMT service PKK4"/>
        <s v="P26 SMT service CGY4"/>
        <s v="P26 SMT service 4CS4"/>
        <s v="P26 MP"/>
        <s v="P26 service"/>
        <s v="P1 for P27"/>
        <s v="P25 service"/>
        <s v="Mua bù 1x ENG1"/>
        <s v="MP line 3 "/>
        <s v="MP line 3"/>
        <s v="Proto (KSH5)"/>
        <s v="Proto (ASK5)"/>
        <s v="Proto (WGO5))"/>
        <s v="WGO5 SMT P1.0"/>
        <s v="ASK5 SMT P1.0"/>
        <s v="KSH5 SMT P1.0"/>
        <s v="MCN5 FATP Proto1"/>
        <s v="MCN5 FATP Proto"/>
        <s v="MCN5 SMT Proto"/>
        <s v="MCN5 Proto"/>
        <s v="P1 for F27 / FATP"/>
        <s v="P1 for F27 / SMT"/>
        <m/>
        <s v="WGO5 FATP P1.0"/>
        <s v="ASK5 FATP P1.0"/>
        <s v="KSH5 FATP P1.0"/>
        <s v="CGY4 P26 demo line"/>
        <s v="P27 P1.0 "/>
        <s v="F27 P1.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i-chen Yang" refreshedDate="46186.625139004631" refreshedVersion="8" recordCount="1011" xr:uid="{00000000-000A-0000-FFFF-FFFF00000000}">
  <cacheSource type="worksheet">
    <worksheetSource ref="A1:AO1012" sheet="G Project MVA EQ Request "/>
  </cacheSource>
  <cacheFields count="41">
    <cacheField name="Date of Request" numFmtId="0">
      <sharedItems containsNonDate="0" containsDate="1" containsString="0" containsBlank="1" minDate="2026-01-12T00:00:00" maxDate="2026-06-11T00:00:00"/>
    </cacheField>
    <cacheField name="Department" numFmtId="0">
      <sharedItems containsBlank="1" count="18">
        <s v="MFG"/>
        <s v="QA"/>
        <s v="TE"/>
        <s v="ENG3"/>
        <s v="REL"/>
        <s v="TE FATP"/>
        <s v="TE SMT"/>
        <s v="GG-WH"/>
        <s v="ENG1"/>
        <s v="GG-PQE"/>
        <s v="ENG2"/>
        <s v="QA G -PQC"/>
        <s v="IQC"/>
        <s v="FAE"/>
        <m/>
        <s v="QA G - SMT QC"/>
        <s v="MFG-GTW"/>
        <s v="GTW-PQE"/>
      </sharedItems>
    </cacheField>
    <cacheField name="Requester name" numFmtId="0">
      <sharedItems containsBlank="1"/>
    </cacheField>
    <cacheField name="Requester employee ID" numFmtId="0">
      <sharedItems containsBlank="1" containsMixedTypes="1" containsNumber="1" containsInteger="1" minValue="504000" maxValue="504000"/>
    </cacheField>
    <cacheField name="Email" numFmtId="0">
      <sharedItems containsBlank="1"/>
    </cacheField>
    <cacheField name="Phone" numFmtId="0">
      <sharedItems containsString="0" containsBlank="1" containsNumber="1" containsInteger="1" minValue="3040" maxValue="24422"/>
    </cacheField>
    <cacheField name="Item" numFmtId="0">
      <sharedItems containsBlank="1" count="24">
        <s v="Mini PC (Assy)"/>
        <s v="Monitor (White)+ ARM"/>
        <s v="IPC+"/>
        <s v="IPC"/>
        <s v="Monitor 2"/>
        <s v="Barcode Scanner SEUIC HS505DP, USB cable"/>
        <s v="Barcode Printer  ZEBRA"/>
        <s v="Barcode Scanner SEUIC HS505HDP-2530 ,USB cable"/>
        <s v="IPC++(updated)"/>
        <s v="Monitor 1"/>
        <s v="IPC+(updated)"/>
        <s v="PDA CHAINWAY C61-4850"/>
        <s v=" Barcode Scanner ZEBRA DS8178,USB cable"/>
        <s v="Barcode Printer ZEBRA"/>
        <s v="IPC(updated)"/>
        <s v="Mini PC ASUS NUC 14 Essential NUC14MNK150 (TE P26 MP ONLY)"/>
        <s v="Printer GODEX"/>
        <s v="Monitor VA2432-MHD-3, 24 inch Full HD"/>
        <s v="Monitor MB24V7-W, 23.8 inch White, With Bracket Arm Warrior"/>
        <s v="Mini PC ASUS NUC 14 Essential NUC14MNK150"/>
        <s v="Monitor 2 (old)"/>
        <s v="Monitor 1 (old)"/>
        <s v="All-in-One SingPC M22Vi512H8M2-W"/>
        <m/>
      </sharedItems>
    </cacheField>
    <cacheField name="Request equipment spec" numFmtId="0">
      <sharedItems containsBlank="1"/>
    </cacheField>
    <cacheField name="Price" numFmtId="3">
      <sharedItems containsMixedTypes="1" containsNumber="1" containsInteger="1" minValue="1240000" maxValue="48800000"/>
    </cacheField>
    <cacheField name="Quantity" numFmtId="0">
      <sharedItems containsString="0" containsBlank="1" containsNumber="1" containsInteger="1" minValue="1" maxValue="184"/>
    </cacheField>
    <cacheField name="Total Cost" numFmtId="0">
      <sharedItems containsMixedTypes="1" containsNumber="1" containsInteger="1" minValue="1240000" maxValue="2033152000"/>
    </cacheField>
    <cacheField name="Purpose" numFmtId="0">
      <sharedItems containsBlank="1"/>
    </cacheField>
    <cacheField name="Year Project" numFmtId="0">
      <sharedItems containsBlank="1" count="7">
        <s v="P26 Demo Line"/>
        <s v="P26"/>
        <s v="P26 Service line"/>
        <s v="P27"/>
        <s v="P25 Service line"/>
        <s v="F27"/>
        <m/>
      </sharedItems>
    </cacheField>
    <cacheField name="Project" numFmtId="0">
      <sharedItems containsBlank="1" count="9">
        <s v="4CS4"/>
        <s v="PKK4"/>
        <s v="CGY4"/>
        <s v="KSH5"/>
        <s v="MT5"/>
        <s v="ASK5"/>
        <s v="WGO5"/>
        <s v="MCN5"/>
        <m/>
      </sharedItems>
    </cacheField>
    <cacheField name="Process" numFmtId="0">
      <sharedItems containsBlank="1"/>
    </cacheField>
    <cacheField name="Stage" numFmtId="0">
      <sharedItems containsBlank="1" count="6">
        <s v="DVT"/>
        <s v="EVT"/>
        <s v="MP"/>
        <s v="P1.0"/>
        <s v="P1.1"/>
        <m/>
      </sharedItems>
    </cacheField>
    <cacheField name="Required Delivery Date _x000a_(update by DRI)" numFmtId="0">
      <sharedItems containsNonDate="0" containsDate="1" containsString="0" containsBlank="1" minDate="2026-01-30T00:00:00" maxDate="2026-07-16T00:00:00"/>
    </cacheField>
    <cacheField name="Given LT  (days) _x000a_(follow DRI update)" numFmtId="0">
      <sharedItems containsString="0" containsBlank="1" containsNumber="1" containsInteger="1" minValue="-46181" maxValue="51"/>
    </cacheField>
    <cacheField name="Required Delivery Date_x000a_ follow Stage date_x000a_(line open date - 14 days)" numFmtId="0">
      <sharedItems containsDate="1" containsMixedTypes="1" minDate="2026-02-05T00:00:00" maxDate="2026-07-08T00:00:00" count="13">
        <d v="2026-02-05T00:00:00"/>
        <d v="2026-02-23T00:00:00"/>
        <d v="2026-02-09T00:00:00"/>
        <d v="2026-04-23T00:00:00"/>
        <d v="2026-05-04T00:00:00"/>
        <d v="2026-05-18T00:00:00"/>
        <e v="#N/A"/>
        <d v="2026-05-16T00:00:00"/>
        <d v="2026-05-11T00:00:00"/>
        <d v="2026-06-21T00:00:00"/>
        <d v="2026-04-30T00:00:00"/>
        <d v="2026-07-07T00:00:00"/>
        <d v="2026-07-06T00:00:00"/>
      </sharedItems>
    </cacheField>
    <cacheField name="Given LT  (days)_x000a_follow stage date" numFmtId="0">
      <sharedItems containsDate="1" containsMixedTypes="1" minDate="1899-12-31T01:04:12" maxDate="1899-12-31T01:08:04"/>
    </cacheField>
    <cacheField name="Total Leadtime" numFmtId="0">
      <sharedItems containsMixedTypes="1" containsNumber="1" containsInteger="1" minValue="0" maxValue="80"/>
    </cacheField>
    <cacheField name="Request Deadline" numFmtId="0">
      <sharedItems containsDate="1" containsMixedTypes="1" minDate="2025-11-17T00:00:00" maxDate="2026-07-07T00:00:00"/>
    </cacheField>
    <cacheField name="LT theo ngày request of DRI" numFmtId="0">
      <sharedItems containsDate="1" containsBlank="1" containsMixedTypes="1" minDate="2026-04-03T00:00:00" maxDate="2026-08-28T00:00:00"/>
    </cacheField>
    <cacheField name="Late/ ontime" numFmtId="0">
      <sharedItems containsBlank="1"/>
    </cacheField>
    <cacheField name="Action" numFmtId="0">
      <sharedItems containsBlank="1"/>
    </cacheField>
    <cacheField name="Remark" numFmtId="0">
      <sharedItems containsBlank="1"/>
    </cacheField>
    <cacheField name="Budget Status" numFmtId="0">
      <sharedItems containsBlank="1"/>
    </cacheField>
    <cacheField name="Budget #" numFmtId="0">
      <sharedItems containsBlank="1"/>
    </cacheField>
    <cacheField name="PR Status" numFmtId="0">
      <sharedItems containsBlank="1"/>
    </cacheField>
    <cacheField name="PR #" numFmtId="0">
      <sharedItems containsBlank="1"/>
    </cacheField>
    <cacheField name="PO Status" numFmtId="0">
      <sharedItems containsBlank="1"/>
    </cacheField>
    <cacheField name="PO #" numFmtId="0">
      <sharedItems containsBlank="1"/>
    </cacheField>
    <cacheField name=" ETA (Plan)" numFmtId="0">
      <sharedItems containsDate="1" containsBlank="1" containsMixedTypes="1" minDate="1899-12-31T00:00:00" maxDate="2026-06-16T00:00:00"/>
    </cacheField>
    <cacheField name="DTA (Actual)" numFmtId="0">
      <sharedItems containsDate="1" containsBlank="1" containsMixedTypes="1" minDate="1899-12-30T00:00:00" maxDate="2206-02-12T00:00:00"/>
    </cacheField>
    <cacheField name="#PUR request No" numFmtId="0">
      <sharedItems containsBlank="1"/>
    </cacheField>
    <cacheField name="Pending reason (If have)" numFmtId="0">
      <sharedItems containsBlank="1"/>
    </cacheField>
    <cacheField name="Action for delivery_x000a_ later than time Setup line " numFmtId="0">
      <sharedItems containsBlank="1"/>
    </cacheField>
    <cacheField name="Qty Done Budget" numFmtId="0">
      <sharedItems containsString="0" containsBlank="1" containsNumber="1" containsInteger="1" minValue="0" maxValue="184"/>
    </cacheField>
    <cacheField name="Qty Done PR" numFmtId="0">
      <sharedItems containsString="0" containsBlank="1" containsNumber="1" containsInteger="1" minValue="0" maxValue="184"/>
    </cacheField>
    <cacheField name="Qty Done PO" numFmtId="0">
      <sharedItems containsString="0" containsBlank="1" containsNumber="1" containsInteger="1" minValue="0" maxValue="184"/>
    </cacheField>
    <cacheField name="Qty Recieved" numFmtId="0">
      <sharedItems containsBlank="1" containsMixedTypes="1" containsNumber="1" containsInteger="1" minValue="0" maxValue="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1">
  <r>
    <d v="2026-01-12T00:00:00"/>
    <x v="0"/>
    <s v="To Thi Phuong Anh"/>
    <s v="V1524505"/>
    <s v="Phuong Anh To"/>
    <n v="4327"/>
    <x v="0"/>
    <s v="LAMITOUCH LM-30 CPU:i3-6100, RAM 16GB DDR4 3200, SSD 256G, Slot: CAT61/HDMI1/VGA1/USB8        "/>
    <n v="7800000"/>
    <x v="0"/>
    <n v="382200000"/>
    <s v="P26 Demo Line"/>
    <x v="0"/>
    <x v="0"/>
    <s v="FATP"/>
    <s v="DVT"/>
    <d v="2026-02-12T00:00:00"/>
    <n v="31"/>
    <d v="2026-02-05T00:00:00"/>
    <n v="24"/>
    <n v="80"/>
    <d v="2025-11-17T00:00:00"/>
    <m/>
    <s v="Late"/>
    <s v="New Buy"/>
    <m/>
    <s v="Done"/>
    <m/>
    <s v="Done"/>
    <m/>
    <s v="Done"/>
    <s v="1FSHQ10118"/>
    <m/>
    <s v="Đã nhận 11.03.2026"/>
    <s v="EPR2601310006"/>
    <m/>
    <m/>
  </r>
  <r>
    <d v="2026-01-12T00:00:00"/>
    <x v="0"/>
    <s v="To Thi Phuong Anh"/>
    <s v="V1524505"/>
    <s v="Phuong Anh To"/>
    <n v="4327"/>
    <x v="1"/>
    <s v="HKC MB24V7-W, 23.8 inch White, With Bracket Arm Warrior_x000a_  WA-MH0802 (White)"/>
    <n v="1815000"/>
    <x v="0"/>
    <n v="88935000"/>
    <s v="P26 Demo Line"/>
    <x v="0"/>
    <x v="0"/>
    <s v="FATP"/>
    <s v="DVT"/>
    <d v="2026-02-12T00:00:00"/>
    <n v="31"/>
    <d v="2026-02-05T00:00:00"/>
    <n v="24"/>
    <n v="80"/>
    <d v="2025-11-17T00:00:00"/>
    <m/>
    <s v="Late"/>
    <s v="New Buy"/>
    <m/>
    <s v="Done"/>
    <m/>
    <s v="Done"/>
    <m/>
    <s v="Done"/>
    <s v="1FSHQ10079"/>
    <m/>
    <d v="2026-02-20T00:00:00"/>
    <s v="EPR2601310007"/>
    <m/>
    <m/>
  </r>
  <r>
    <d v="2026-01-13T00:00:00"/>
    <x v="1"/>
    <s v=" Ngô Thị Hoa"/>
    <s v="V1524668"/>
    <s v="Hoa (Hana)"/>
    <m/>
    <x v="0"/>
    <s v="LAMITOUCH LM-30 CPU:i3-6100, RAM 16GB DDR4 3200, SSD 256G, Slot: CAT61/HDMI1/VGA1/USB8        "/>
    <n v="7800000"/>
    <x v="1"/>
    <n v="179400000"/>
    <s v="P26 Demo Line"/>
    <x v="0"/>
    <x v="0"/>
    <s v="FATP"/>
    <s v="EVT"/>
    <d v="2026-02-12T00:00:00"/>
    <n v="30"/>
    <d v="2026-02-05T00:00:00"/>
    <n v="23"/>
    <n v="80"/>
    <d v="2025-11-17T00:00:00"/>
    <m/>
    <s v="Late"/>
    <s v="New Buy"/>
    <m/>
    <s v="Done"/>
    <m/>
    <s v="Done"/>
    <m/>
    <s v="Done"/>
    <s v="1FSHQ10118"/>
    <m/>
    <s v="Đã nhận 11.03.2026"/>
    <s v="EPR2602020001"/>
    <m/>
    <m/>
  </r>
  <r>
    <d v="2026-01-13T00:00:00"/>
    <x v="1"/>
    <s v=" Ngô Thị Hoa"/>
    <s v="V1524668"/>
    <s v="Hoa (Hana)"/>
    <m/>
    <x v="1"/>
    <s v="HKC MB24V7-W, 23.8 inch White, With Bracket Arm Warrior_x000a_  WA-MH0802 (White)"/>
    <n v="1815000"/>
    <x v="1"/>
    <n v="41745000"/>
    <s v="P26 Demo Line"/>
    <x v="0"/>
    <x v="0"/>
    <s v="FATP"/>
    <s v="EVT"/>
    <d v="2026-02-12T00:00:00"/>
    <n v="30"/>
    <d v="2026-02-05T00:00:00"/>
    <n v="23"/>
    <n v="80"/>
    <d v="2025-11-17T00:00:00"/>
    <m/>
    <s v="Late"/>
    <s v="New Buy"/>
    <m/>
    <s v="Done"/>
    <m/>
    <s v="Done"/>
    <m/>
    <s v="Done"/>
    <s v="1FSHQ10079"/>
    <m/>
    <d v="2026-02-20T00:00:00"/>
    <s v="EPR2602020002"/>
    <m/>
    <m/>
  </r>
  <r>
    <d v="2026-01-13T00:00:00"/>
    <x v="2"/>
    <s v="Nguyen Trung Kien"/>
    <s v="V1524574"/>
    <s v="kiennt1@fih-foxconn.com"/>
    <m/>
    <x v="1"/>
    <s v="HKC MB24V7-W, 23.8 inch White, With Bracket Arm Warrior_x000a_  WA-MH0802 (White)"/>
    <n v="1815000"/>
    <x v="2"/>
    <n v="10890000"/>
    <s v="P26 Demo Line"/>
    <x v="0"/>
    <x v="0"/>
    <s v="FATP"/>
    <s v="EVT"/>
    <d v="2026-02-23T00:00:00"/>
    <n v="41"/>
    <d v="2026-02-05T00:00:00"/>
    <n v="23"/>
    <n v="80"/>
    <d v="2025-11-17T00:00:00"/>
    <m/>
    <s v="Late"/>
    <s v="New Buy"/>
    <m/>
    <s v="Done"/>
    <m/>
    <s v="Done"/>
    <m/>
    <s v="Done"/>
    <s v="1FSHQ10079"/>
    <m/>
    <d v="2026-02-20T00:00:00"/>
    <s v="EPR2602020003"/>
    <m/>
    <m/>
  </r>
  <r>
    <d v="2026-01-13T00:00:00"/>
    <x v="2"/>
    <s v="Nguyen Trung Kien"/>
    <s v="V1524574"/>
    <s v="kiennt1@fih-foxconn.com"/>
    <m/>
    <x v="0"/>
    <s v="LAMITOUCH LM-30 CPU:i3-6100, RAM 16GB DDR4 3200, SSD 256G, Slot: CAT61/HDMI1/VGA1/USB8        "/>
    <n v="7800000"/>
    <x v="2"/>
    <n v="46800000"/>
    <s v="P26 Demo Line"/>
    <x v="0"/>
    <x v="0"/>
    <s v="FATP"/>
    <s v="EVT"/>
    <d v="2026-02-23T00:00:00"/>
    <n v="41"/>
    <d v="2026-02-05T00:00:00"/>
    <n v="23"/>
    <n v="80"/>
    <d v="2025-11-17T00:00:00"/>
    <m/>
    <s v="Late"/>
    <s v="New Buy"/>
    <m/>
    <s v="Done"/>
    <m/>
    <s v="Done"/>
    <m/>
    <s v="Done"/>
    <s v="1FSHQ10118"/>
    <m/>
    <s v="Đã nhận 11.03.2026"/>
    <s v="EPR2602020004"/>
    <m/>
    <m/>
  </r>
  <r>
    <d v="2026-01-19T00:00:00"/>
    <x v="3"/>
    <s v="Nguyen Van Huynh"/>
    <s v="V1536667"/>
    <s v="Nguyễn Seven (Huỳnh)"/>
    <n v="4500"/>
    <x v="2"/>
    <s v="DELL Pro Tower (QCT1250), Intel Core i5-14500 vPro, Ram 16GB DDR5, SSD 1TB, RJ45/ USB3.0*3 /USB2.0*3 / HDMI / Serial Port /_x000a_Power supply 360W, Keyboard and Mouse, 3Yrs Wty"/>
    <n v="14200000"/>
    <x v="3"/>
    <n v="71000000"/>
    <s v="PC for Auto charging machine P26"/>
    <x v="1"/>
    <x v="0"/>
    <s v="FATP"/>
    <s v="DVT"/>
    <d v="2026-01-30T00:00:00"/>
    <n v="11"/>
    <d v="2026-02-23T00:00:00"/>
    <n v="35"/>
    <n v="70"/>
    <d v="2025-12-15T00:00:00"/>
    <m/>
    <s v="Late"/>
    <s v="New Buy"/>
    <m/>
    <s v="Done"/>
    <s v="FATP-NPI-P26-MVA2601-104OM"/>
    <s v="Done"/>
    <s v="1FSHQ10126 "/>
    <s v="Done"/>
    <s v="1FSHQ10126"/>
    <m/>
    <d v="2026-02-20T00:00:00"/>
    <s v="EPR2601310001: Done"/>
    <m/>
    <m/>
  </r>
  <r>
    <d v="2026-01-19T00:00:00"/>
    <x v="3"/>
    <s v="Nguyen Van Huynh"/>
    <s v="V1536667"/>
    <s v="Nguyễn Seven (Huỳnh)"/>
    <n v="4500"/>
    <x v="2"/>
    <s v="DELL Pro Tower (QCT1250), Intel Core i5-14500 vPro, Ram 16GB DDR5, SSD 1TB, RJ45/ USB3.0*3 /USB2.0*3 / HDMI / Serial Port /_x000a_Power supply 360W, Keyboard and Mouse, 3Yrs Wty"/>
    <n v="14200000"/>
    <x v="3"/>
    <n v="71000000"/>
    <s v="PC for Auto charging machine P26"/>
    <x v="1"/>
    <x v="1"/>
    <s v="FATP"/>
    <s v="DVT"/>
    <d v="2026-01-30T00:00:00"/>
    <n v="11"/>
    <d v="2026-02-23T00:00:00"/>
    <n v="35"/>
    <n v="70"/>
    <d v="2025-12-15T00:00:00"/>
    <m/>
    <s v="Late"/>
    <s v="New Buy"/>
    <m/>
    <s v="Done"/>
    <s v="FATP-NPI-P26-MVA2601-104OM"/>
    <s v="Done"/>
    <s v="1FSHQ10127"/>
    <s v="Done"/>
    <s v="1FSHQ10126"/>
    <m/>
    <d v="2026-02-20T00:00:00"/>
    <s v="EPR2601310002: Done"/>
    <m/>
    <m/>
  </r>
  <r>
    <d v="2026-01-19T00:00:00"/>
    <x v="3"/>
    <s v="Nguyen Van Huynh"/>
    <s v="V1536667"/>
    <s v="Nguyễn Seven (Huỳnh)"/>
    <n v="4500"/>
    <x v="2"/>
    <s v="DELL Pro Tower (QCT1250), Intel Core i5-14500 vPro, Ram 16GB DDR5, SSD 1TB, RJ45/ USB3.0*3 /USB2.0*3 / HDMI / Serial Port /_x000a_Power supply 360W, Keyboard and Mouse, 3Yrs Wty"/>
    <n v="14200000"/>
    <x v="3"/>
    <n v="71000000"/>
    <s v="PC for Auto charging machine P26"/>
    <x v="1"/>
    <x v="2"/>
    <s v="FATP"/>
    <s v="DVT"/>
    <d v="2026-01-30T00:00:00"/>
    <n v="11"/>
    <d v="2026-02-23T00:00:00"/>
    <n v="35"/>
    <n v="70"/>
    <d v="2025-12-15T00:00:00"/>
    <m/>
    <s v="Late"/>
    <s v="New Buy"/>
    <m/>
    <s v="Done"/>
    <s v="FATP-NPI-P26-MVA2601-104OM"/>
    <s v="Done"/>
    <s v="1FSHQ10128"/>
    <s v="Done"/>
    <s v="1FSHQ10126"/>
    <m/>
    <d v="2026-02-20T00:00:00"/>
    <s v="EPR2601310003: Done"/>
    <m/>
    <m/>
  </r>
  <r>
    <d v="2026-02-05T00:00:00"/>
    <x v="4"/>
    <s v="Laymu Chen"/>
    <n v="504000"/>
    <s v="LaymuTHChen@fih-foxconn.com"/>
    <m/>
    <x v="3"/>
    <s v="DELL Pro Tower QCT1250, Core i3-14100, 8GB DDR5, 512GB SSD, Integrated graphics card, Keyboard and_x000a_Mouse, 3Yrs Wty"/>
    <n v="10870000"/>
    <x v="4"/>
    <n v="21740000"/>
    <s v="P26"/>
    <x v="1"/>
    <x v="0"/>
    <s v="SMT"/>
    <s v="DVT"/>
    <d v="2026-02-11T00:00:00"/>
    <n v="6"/>
    <d v="2026-02-09T00:00:00"/>
    <n v="4"/>
    <n v="50"/>
    <d v="2025-12-21T00:00:00"/>
    <m/>
    <s v="Late"/>
    <s v="Leverage"/>
    <m/>
    <s v="Done"/>
    <m/>
    <s v="Done"/>
    <m/>
    <s v="Done"/>
    <m/>
    <m/>
    <d v="2026-02-11T00:00:00"/>
    <s v="EPR2602060002 : Done / tầm T7 trả"/>
    <m/>
    <s v="Tháng 7 trả?"/>
  </r>
  <r>
    <d v="2026-02-05T00:00:00"/>
    <x v="4"/>
    <s v="Laymu Chen"/>
    <n v="504000"/>
    <s v="LaymuTHChen@fih-foxconn.com"/>
    <m/>
    <x v="4"/>
    <s v="VA1903H-2, 19 inch, VGA cable + HDMI cable / Brand: VIEWSONIC"/>
    <n v="1240000"/>
    <x v="5"/>
    <n v="8680000"/>
    <s v="P26"/>
    <x v="1"/>
    <x v="0"/>
    <s v="SMT"/>
    <s v="DVT"/>
    <d v="2026-02-11T00:00:00"/>
    <n v="6"/>
    <d v="2026-02-09T00:00:00"/>
    <n v="4"/>
    <n v="50"/>
    <d v="2025-12-21T00:00:00"/>
    <m/>
    <s v="Late"/>
    <s v="Leverage"/>
    <m/>
    <s v="Done"/>
    <m/>
    <s v="Done"/>
    <m/>
    <s v="Done"/>
    <m/>
    <m/>
    <d v="2206-02-11T00:00:00"/>
    <s v="EPR2602060003 Done / tầm T7 trả"/>
    <m/>
    <s v="Tháng 7 trả?"/>
  </r>
  <r>
    <d v="2026-02-27T00:00:00"/>
    <x v="0"/>
    <s v="To Thi Phuong Anh"/>
    <s v="V1524505"/>
    <s v="Phuong Anh To"/>
    <m/>
    <x v="4"/>
    <s v="VA1903H-2, 19 inch, VGA cable + HDMI cable / Brand: VIEWSONIC"/>
    <n v="1240000"/>
    <x v="6"/>
    <n v="38440000"/>
    <s v="PKK4"/>
    <x v="1"/>
    <x v="1"/>
    <s v="FATP"/>
    <s v="MP"/>
    <d v="2026-04-11T00:00:00"/>
    <n v="43"/>
    <d v="2026-04-23T00:00:00"/>
    <n v="55"/>
    <n v="50"/>
    <d v="2026-03-04T00:00:00"/>
    <d v="2026-04-18T00:00:00"/>
    <s v="On time"/>
    <s v="New Buy"/>
    <m/>
    <s v="Done"/>
    <s v="FATP-MP-PKK4-MVA2603-03OM"/>
    <s v="Done"/>
    <s v="1FSHQ30084"/>
    <s v="Done"/>
    <s v="1FSHQ30084"/>
    <d v="2026-05-02T00:00:00"/>
    <d v="2026-05-02T00:00:00"/>
    <s v="EPR2603070011"/>
    <m/>
    <m/>
  </r>
  <r>
    <d v="2026-02-27T00:00:00"/>
    <x v="0"/>
    <s v="To Thi Phuong Anh"/>
    <s v="V1524505"/>
    <s v="Phuong Anh To"/>
    <m/>
    <x v="0"/>
    <s v="LAMITOUCH LM-30 CPU:i3-6100, RAM 16GB DDR4 3200, SSD 256G, Slot: CAT61/HDMI1/VGA1/USB8        "/>
    <n v="7800000"/>
    <x v="6"/>
    <n v="241800000"/>
    <s v="PKK4"/>
    <x v="1"/>
    <x v="1"/>
    <s v="FATP"/>
    <s v="MP"/>
    <d v="2026-04-11T00:00:00"/>
    <n v="43"/>
    <d v="2026-04-23T00:00:00"/>
    <n v="55"/>
    <n v="80"/>
    <d v="2026-02-02T00:00:00"/>
    <d v="2026-05-18T00:00:00"/>
    <s v="Late"/>
    <s v="New Buy"/>
    <m/>
    <s v="Done"/>
    <s v="FATP-MP-PKK4-MVA2603-03OM"/>
    <s v="Done"/>
    <s v="1FSHQ30085"/>
    <s v="Done"/>
    <s v="1FSHQ30085"/>
    <m/>
    <m/>
    <s v="EPR2603070012"/>
    <m/>
    <m/>
  </r>
  <r>
    <d v="2026-02-27T00:00:00"/>
    <x v="0"/>
    <s v="To Thi Phuong Anh"/>
    <s v="V1524505"/>
    <s v="Phuong Anh To"/>
    <m/>
    <x v="5"/>
    <s v="HS505DP, USB cable"/>
    <n v="2300000"/>
    <x v="6"/>
    <n v="71300000"/>
    <s v="PKK4"/>
    <x v="1"/>
    <x v="1"/>
    <s v="FATP"/>
    <s v="MP"/>
    <d v="2026-04-11T00:00:00"/>
    <n v="43"/>
    <d v="2026-04-23T00:00:00"/>
    <n v="55"/>
    <n v="50"/>
    <d v="2026-03-04T00:00:00"/>
    <d v="2026-04-18T00:00:00"/>
    <s v="On time"/>
    <s v="New Buy"/>
    <m/>
    <s v="Done"/>
    <s v="FATP-MP-PKK4-MVA2603-28OM"/>
    <s v="Done"/>
    <s v="VNPR202604040096"/>
    <s v="Done"/>
    <s v="VNPO202604160162"/>
    <d v="2026-05-29T00:00:00"/>
    <d v="2026-05-30T00:00:00"/>
    <s v="EPR2603210009"/>
    <m/>
    <m/>
  </r>
  <r>
    <d v="2026-02-27T00:00:00"/>
    <x v="0"/>
    <s v="To Thi Phuong Anh"/>
    <s v="V1524505"/>
    <s v="Phuong Anh To"/>
    <m/>
    <x v="6"/>
    <s v="ZT610, 600dpi "/>
    <n v="48800000"/>
    <x v="7"/>
    <n v="1024800000"/>
    <s v="PKK4"/>
    <x v="1"/>
    <x v="1"/>
    <s v="FATP"/>
    <s v="MP"/>
    <d v="2026-04-11T00:00:00"/>
    <n v="43"/>
    <d v="2026-04-23T00:00:00"/>
    <n v="55"/>
    <n v="50"/>
    <d v="2026-03-04T00:00:00"/>
    <d v="2026-04-18T00:00:00"/>
    <s v="On time"/>
    <s v="New Buy"/>
    <m/>
    <s v="Done"/>
    <s v="FATP-MP-PKK4-MVA2603-03OM"/>
    <s v="Done"/>
    <s v="1FSHQ30087 "/>
    <s v="Done"/>
    <s v="1FSHQ30087"/>
    <s v="pending"/>
    <d v="1899-12-30T00:00:00"/>
    <s v="EPR2603070013"/>
    <m/>
    <s v="Lấy 16x 1FSHQ20007 =&gt; Trả hàng trước"/>
  </r>
  <r>
    <d v="2026-02-27T00:00:00"/>
    <x v="0"/>
    <s v="To Thi Phuong Anh"/>
    <s v="V1524505"/>
    <s v="Phuong Anh To"/>
    <m/>
    <x v="4"/>
    <s v="VA1903H-2, 19 inch, VGA cable + HDMI cable / Brand: VIEWSONIC"/>
    <n v="1240000"/>
    <x v="8"/>
    <n v="171120000"/>
    <s v="4CS4"/>
    <x v="1"/>
    <x v="0"/>
    <s v="FATP"/>
    <s v="MP"/>
    <d v="2026-04-11T00:00:00"/>
    <n v="43"/>
    <d v="2026-04-23T00:00:00"/>
    <n v="55"/>
    <n v="50"/>
    <d v="2026-03-04T00:00:00"/>
    <d v="2026-04-18T00:00:00"/>
    <s v="On time"/>
    <s v="New Buy"/>
    <m/>
    <s v="Done"/>
    <s v="FATP-MP-4CS4-MVA2603-04OM"/>
    <s v="Done"/>
    <s v="1FSHQ30096"/>
    <s v="Done"/>
    <s v="1FSHQ30096"/>
    <s v="EPR2603070014 request này của MFG P26 có 138x màn hình. Chị lấy đơn 1FSHQ40007 &amp; 1FSHQ30117 : 38 + 6 =44x Trả đơn trước cho P26 MFG"/>
    <s v="85x out ngày 10.06.2026"/>
    <s v="EPR2603070014"/>
    <m/>
    <m/>
  </r>
  <r>
    <d v="2026-02-27T00:00:00"/>
    <x v="0"/>
    <s v="To Thi Phuong Anh"/>
    <s v="V1524505"/>
    <s v="Phuong Anh To"/>
    <m/>
    <x v="0"/>
    <s v="LAMITOUCH LM-30 CPU:i3-6100, RAM 16GB DDR4 3200, SSD 256G, Slot: CAT61/HDMI1/VGA1/USB8        "/>
    <n v="7800000"/>
    <x v="9"/>
    <n v="1271400000"/>
    <s v="4CS4"/>
    <x v="1"/>
    <x v="0"/>
    <s v="FATP"/>
    <s v="MP"/>
    <d v="2026-04-11T00:00:00"/>
    <n v="43"/>
    <d v="2026-04-23T00:00:00"/>
    <n v="55"/>
    <n v="80"/>
    <d v="2026-02-02T00:00:00"/>
    <d v="2026-05-18T00:00:00"/>
    <s v="Late"/>
    <s v="New Buy"/>
    <m/>
    <s v="Done"/>
    <s v="FATP-MP-4CS4-MVA2603-04OM"/>
    <s v="Done"/>
    <s v="100x 1FSHQ30097 _x000a_63x 1FSHQ30098  "/>
    <s v="Done"/>
    <s v="100x 1FSHQ30097 _x000a_63x 1FSHQ30098  "/>
    <s v="pending"/>
    <d v="1899-12-30T00:00:00"/>
    <s v="EPR2603070015"/>
    <m/>
    <m/>
  </r>
  <r>
    <d v="2026-02-27T00:00:00"/>
    <x v="0"/>
    <s v="To Thi Phuong Anh"/>
    <s v="V1524505"/>
    <s v="Phuong Anh To"/>
    <m/>
    <x v="5"/>
    <s v="HS505DP, USB cable"/>
    <n v="2300000"/>
    <x v="10"/>
    <n v="368000000"/>
    <s v="4CS4"/>
    <x v="1"/>
    <x v="0"/>
    <s v="FATP"/>
    <s v="MP"/>
    <d v="2026-04-11T00:00:00"/>
    <n v="43"/>
    <d v="2026-04-23T00:00:00"/>
    <n v="55"/>
    <n v="50"/>
    <d v="2026-03-04T00:00:00"/>
    <d v="2026-04-18T00:00:00"/>
    <s v="On time"/>
    <s v="New Buy"/>
    <m/>
    <s v="Done"/>
    <s v="FATP-MP-4CS4-MVA2603-29OM "/>
    <s v="Done"/>
    <s v="VNPR202604040091"/>
    <s v="Done"/>
    <s v="VNPO202604160165 "/>
    <d v="2026-05-29T00:00:00"/>
    <d v="2026-05-30T00:00:00"/>
    <s v="EPR2603210010"/>
    <m/>
    <m/>
  </r>
  <r>
    <d v="2026-02-27T00:00:00"/>
    <x v="0"/>
    <s v="To Thi Phuong Anh"/>
    <s v="V1524505"/>
    <s v="Phuong Anh To"/>
    <m/>
    <x v="7"/>
    <s v="SEUIC HS505HDP-2530 ,USB cable"/>
    <n v="3300000"/>
    <x v="2"/>
    <n v="19800000"/>
    <s v="4CS4"/>
    <x v="1"/>
    <x v="0"/>
    <s v="FATP"/>
    <s v="MP"/>
    <d v="2026-04-11T00:00:00"/>
    <n v="43"/>
    <d v="2026-04-23T00:00:00"/>
    <n v="55"/>
    <n v="50"/>
    <d v="2026-03-04T00:00:00"/>
    <d v="2026-04-18T00:00:00"/>
    <s v="On time"/>
    <s v="New Buy"/>
    <m/>
    <s v="Done"/>
    <s v="FATP-MP-4CS4-MVA2603-29OM "/>
    <s v="Done"/>
    <s v="VNPR202604040091"/>
    <s v="Done"/>
    <s v="VNPO202604160165 "/>
    <s v="Dự kiến 25/05 hàng về_x000a_"/>
    <m/>
    <s v="EPR2603210011"/>
    <m/>
    <m/>
  </r>
  <r>
    <d v="2026-02-27T00:00:00"/>
    <x v="0"/>
    <s v="To Thi Phuong Anh"/>
    <s v="V1524505"/>
    <s v="Phuong Anh To"/>
    <m/>
    <x v="6"/>
    <s v="ZT610, 600dpi "/>
    <n v="48800000"/>
    <x v="11"/>
    <n v="976000000"/>
    <s v="4CS4"/>
    <x v="1"/>
    <x v="0"/>
    <s v="FATP"/>
    <s v="MP"/>
    <d v="2026-04-11T00:00:00"/>
    <n v="43"/>
    <d v="2026-04-23T00:00:00"/>
    <n v="55"/>
    <n v="50"/>
    <d v="2026-03-04T00:00:00"/>
    <d v="2026-04-18T00:00:00"/>
    <s v="On time"/>
    <s v="New Buy"/>
    <m/>
    <s v="Done"/>
    <s v="FATP-MP-4CS4-MVA2603-04OM"/>
    <s v="Done"/>
    <s v="1FSHQ30099"/>
    <s v="Done"/>
    <s v="1FSHQ30099"/>
    <m/>
    <d v="2026-05-20T00:00:00"/>
    <s v="EPR2603070016"/>
    <m/>
    <m/>
  </r>
  <r>
    <d v="2026-02-27T00:00:00"/>
    <x v="0"/>
    <s v="To Thi Phuong Anh"/>
    <s v="V1524505"/>
    <s v="Phuong Anh To"/>
    <m/>
    <x v="0"/>
    <s v="LAMITOUCH LM-30 CPU:i3-6100, RAM 16GB DDR4 3200, SSD 256G, Slot: CAT61/HDMI1/VGA1/USB8        "/>
    <n v="7800000"/>
    <x v="12"/>
    <n v="1435200000"/>
    <s v="CGY4"/>
    <x v="1"/>
    <x v="2"/>
    <s v="FATP"/>
    <s v="MP"/>
    <d v="2026-04-11T00:00:00"/>
    <n v="43"/>
    <d v="2026-04-23T00:00:00"/>
    <n v="55"/>
    <n v="80"/>
    <d v="2026-02-02T00:00:00"/>
    <d v="2026-05-18T00:00:00"/>
    <s v="Late"/>
    <s v="New Buy"/>
    <m/>
    <s v="Done"/>
    <s v="FATP-MP-CGY4-MVA2603-05OM"/>
    <s v="Done"/>
    <s v="100x 1FSHQ30103_x000a_84x 1FSHQ30108"/>
    <s v="Done"/>
    <s v="100x 1FSHQ30103_x000a_84x 1FSHQ30108"/>
    <s v="pending"/>
    <d v="1899-12-30T00:00:00"/>
    <s v="EPR2603070018"/>
    <m/>
    <s v="120x mini PC (OR5) xuất urgent cho P26-CGY4"/>
  </r>
  <r>
    <d v="2026-02-27T00:00:00"/>
    <x v="0"/>
    <s v="To Thi Phuong Anh"/>
    <s v="V1524505"/>
    <s v="Phuong Anh To"/>
    <m/>
    <x v="4"/>
    <s v="VA1903H-2, 19 inch, VGA cable + HDMI cable / Brand: VIEWSONIC"/>
    <n v="1240000"/>
    <x v="13"/>
    <n v="43400000"/>
    <s v="CGY4"/>
    <x v="1"/>
    <x v="2"/>
    <s v="FATP"/>
    <s v="MP"/>
    <d v="2026-04-11T00:00:00"/>
    <n v="43"/>
    <d v="2026-04-23T00:00:00"/>
    <n v="55"/>
    <n v="50"/>
    <d v="2026-03-04T00:00:00"/>
    <d v="2026-04-18T00:00:00"/>
    <s v="On time"/>
    <s v="New Buy"/>
    <m/>
    <s v="Done"/>
    <s v="FATP-MP-CGY4-MVA2603-05OM"/>
    <s v="Done"/>
    <s v="1FSHQ30102"/>
    <s v="Done"/>
    <s v="1FSHQ30102"/>
    <d v="2026-05-02T00:00:00"/>
    <d v="2026-05-02T00:00:00"/>
    <s v="EPR2603070017"/>
    <m/>
    <m/>
  </r>
  <r>
    <d v="2026-02-27T00:00:00"/>
    <x v="0"/>
    <s v="To Thi Phuong Anh"/>
    <s v="V1524505"/>
    <s v="Phuong Anh To"/>
    <m/>
    <x v="5"/>
    <s v="HS505DP, USB cable"/>
    <n v="2300000"/>
    <x v="14"/>
    <n v="414000000"/>
    <s v="CGY4"/>
    <x v="1"/>
    <x v="2"/>
    <s v="FATP"/>
    <s v="MP"/>
    <d v="2026-04-11T00:00:00"/>
    <n v="43"/>
    <d v="2026-04-23T00:00:00"/>
    <n v="55"/>
    <n v="50"/>
    <d v="2026-03-04T00:00:00"/>
    <d v="2026-04-18T00:00:00"/>
    <s v="On time"/>
    <s v="New Buy"/>
    <m/>
    <s v="Done"/>
    <s v="FATP-MP-CGY4-MVA2603-30OM"/>
    <s v="Done"/>
    <s v="VNPR202604040108"/>
    <s v="Done"/>
    <s v="VNPO202604160167"/>
    <d v="2026-05-29T00:00:00"/>
    <d v="2026-05-30T00:00:00"/>
    <s v="EPR2603210012"/>
    <m/>
    <m/>
  </r>
  <r>
    <d v="2026-02-27T00:00:00"/>
    <x v="0"/>
    <s v="To Thi Phuong Anh"/>
    <s v="V1524505"/>
    <s v="Phuong Anh To"/>
    <m/>
    <x v="7"/>
    <s v="SEUIC HS505HDP-2530 ,USB cable"/>
    <n v="3300000"/>
    <x v="5"/>
    <n v="23100000"/>
    <s v="CGY4"/>
    <x v="1"/>
    <x v="2"/>
    <s v="FATP"/>
    <s v="MP"/>
    <d v="2026-04-11T00:00:00"/>
    <n v="43"/>
    <d v="2026-04-23T00:00:00"/>
    <n v="55"/>
    <n v="50"/>
    <d v="2026-03-04T00:00:00"/>
    <d v="2026-04-18T00:00:00"/>
    <s v="On time"/>
    <s v="New Buy"/>
    <m/>
    <s v="Done"/>
    <s v="FATP-MP-CGY4-MVA2603-30OM"/>
    <s v="Done"/>
    <s v="VNPR202604040108"/>
    <s v="Done"/>
    <s v="VNPO202604160167"/>
    <s v="Dự kiến 25/05 hàng về_x000a_"/>
    <d v="1899-12-30T00:00:00"/>
    <s v="EPR2603210013"/>
    <m/>
    <m/>
  </r>
  <r>
    <d v="2026-02-27T00:00:00"/>
    <x v="0"/>
    <s v="To Thi Phuong Anh"/>
    <s v="V1524505"/>
    <s v="Phuong Anh To"/>
    <m/>
    <x v="6"/>
    <s v="ZT610, 600dpi "/>
    <n v="48800000"/>
    <x v="6"/>
    <n v="1512800000"/>
    <s v="CGY4"/>
    <x v="1"/>
    <x v="2"/>
    <s v="FATP"/>
    <s v="MP"/>
    <d v="2026-04-11T00:00:00"/>
    <n v="43"/>
    <d v="2026-04-23T00:00:00"/>
    <n v="55"/>
    <n v="50"/>
    <d v="2026-03-04T00:00:00"/>
    <d v="2026-04-18T00:00:00"/>
    <s v="On time"/>
    <s v="New Buy"/>
    <m/>
    <s v="Done"/>
    <s v="FATP-MP-CGY4-MVA2603-05OM"/>
    <s v="Done"/>
    <s v="20x 1FSHQ30106_x000a_11x 1FSHQ30107"/>
    <s v="Done"/>
    <s v="20x 1FSHQ30106_x000a_11x 1FSHQ30107"/>
    <s v="11x 1FSHQ30107 / 20/05 hàng về_x000a_"/>
    <d v="1899-12-30T00:00:00"/>
    <s v="EPR2603070019"/>
    <m/>
    <m/>
  </r>
  <r>
    <d v="2026-02-27T00:00:00"/>
    <x v="0"/>
    <s v="To Thi Phuong Anh"/>
    <s v="V1524505"/>
    <s v="Phuong Anh To"/>
    <m/>
    <x v="1"/>
    <s v="HKC MB24V7-W, 23.8 inch White, With Bracket Arm Warrior_x000a_  WA-MH0802 (White)"/>
    <n v="1815000"/>
    <x v="15"/>
    <n v="270435000"/>
    <s v="CGY4"/>
    <x v="1"/>
    <x v="2"/>
    <s v="FATP"/>
    <s v="MP"/>
    <d v="2026-04-11T00:00:00"/>
    <n v="43"/>
    <d v="2026-04-23T00:00:00"/>
    <n v="55"/>
    <n v="80"/>
    <d v="2026-02-02T00:00:00"/>
    <d v="2026-05-18T00:00:00"/>
    <s v="Late"/>
    <s v="New Buy"/>
    <m/>
    <s v="Done"/>
    <s v="FATP-MP-CGY4-MVA2603-05OM"/>
    <s v="Done"/>
    <s v="1FSHQ30105"/>
    <s v="Done"/>
    <s v="1FSHQ30105"/>
    <m/>
    <s v="Đã nhận 20.04"/>
    <s v="EPR2603070020"/>
    <m/>
    <m/>
  </r>
  <r>
    <d v="2026-03-06T00:00:00"/>
    <x v="5"/>
    <s v="Nguyen Trung Kien"/>
    <s v="V1524574"/>
    <s v="kiennt1@fih-foxconn.com"/>
    <n v="4440"/>
    <x v="8"/>
    <s v="Pro Tower QCT1250, Ultra 7 265, Ram 16GB DDR5, SSD_x000a_512GB, Integrated graphics card, Power 180W, HDMI &amp; DP Port,_x000a_Keyboard and Mouse, 3Yrs Wty"/>
    <n v="26752000"/>
    <x v="16"/>
    <n v="2033152000"/>
    <s v="CGY4 FATP"/>
    <x v="0"/>
    <x v="2"/>
    <s v="FATP"/>
    <s v="EVT"/>
    <d v="2026-03-16T00:00:00"/>
    <n v="10"/>
    <d v="2026-02-05T00:00:00"/>
    <n v="-29"/>
    <n v="70"/>
    <d v="2025-11-27T00:00:00"/>
    <d v="2026-05-15T00:00:00"/>
    <s v="Late"/>
    <s v="New Buy"/>
    <m/>
    <s v="Done"/>
    <s v="FATP-MP-P26-MVA2603-01OM"/>
    <s v="Done"/>
    <s v="40x 1FSHQ30073 _x000a_40x 1FSHQ30075 _x000a_40x 1FSHQ30076 _x000a_21x 1FSHQ30078"/>
    <s v="Done"/>
    <s v="40x 1FSHQ30073 _x000a_40x 1FSHQ30075 _x000a_40x 1FSHQ30076 _x000a_21x 1FSHQ30078"/>
    <m/>
    <d v="2026-04-14T00:00:00"/>
    <s v="EPR2603210043 ( Số lượng QTY cụ thể đã chia trên file chị Q) "/>
    <m/>
    <m/>
  </r>
  <r>
    <d v="2026-03-06T00:00:00"/>
    <x v="6"/>
    <s v="Nguyen Trung Kien"/>
    <s v="V1524574"/>
    <s v="kiennt1@fih-foxconn.com"/>
    <n v="4440"/>
    <x v="8"/>
    <s v="Pro Tower QCT1250, Ultra 7 265, Ram 16GB DDR5, SSD_x000a_512GB, Integrated graphics card, Power 180W, HDMI &amp; DP Port,_x000a_Keyboard and Mouse, 3Yrs Wty"/>
    <n v="26752000"/>
    <x v="17"/>
    <n v="963072000"/>
    <s v="CGY4 SMT"/>
    <x v="0"/>
    <x v="2"/>
    <s v="SMT"/>
    <s v="EVT"/>
    <d v="2026-03-16T00:00:00"/>
    <n v="10"/>
    <d v="2026-02-05T00:00:00"/>
    <n v="-29"/>
    <n v="70"/>
    <d v="2025-11-27T00:00:00"/>
    <d v="2026-05-15T00:00:00"/>
    <s v="Late"/>
    <s v="New Buy"/>
    <m/>
    <s v="Done"/>
    <s v="SMT-MP-P26-MVA2603-17OM"/>
    <s v="Done"/>
    <s v="1FSHQ30200"/>
    <s v="Done"/>
    <s v="1FSHQ30200"/>
    <m/>
    <d v="2026-04-14T00:00:00"/>
    <s v="EPR2603210044"/>
    <m/>
    <m/>
  </r>
  <r>
    <d v="2026-03-06T00:00:00"/>
    <x v="5"/>
    <s v="Nguyen Trung Kien"/>
    <s v="V1524574"/>
    <s v="kiennt1@fih-foxconn.com"/>
    <n v="4440"/>
    <x v="8"/>
    <s v="Pro Tower QCT1250, Ultra 7 265, Ram 16GB DDR5, SSD_x000a_512GB, Integrated graphics card, Power 180W, HDMI &amp; DP Port,_x000a_Keyboard and Mouse, 3Yrs Wty"/>
    <n v="26752000"/>
    <x v="18"/>
    <n v="1738880000"/>
    <s v="4CS4 FATP"/>
    <x v="1"/>
    <x v="0"/>
    <s v="FATP"/>
    <s v="MP"/>
    <d v="2026-03-16T00:00:00"/>
    <n v="10"/>
    <d v="2026-04-23T00:00:00"/>
    <n v="48"/>
    <n v="70"/>
    <d v="2026-02-12T00:00:00"/>
    <d v="2026-05-15T00:00:00"/>
    <s v="Late"/>
    <s v="New Buy"/>
    <m/>
    <s v="Done"/>
    <s v="FATP-MP-P26-MVA2603-01OM"/>
    <s v="Done"/>
    <s v="40x 1FSHQ30073 _x000a_40x 1FSHQ30075 _x000a_40x 1FSHQ30076 _x000a_21x 1FSHQ30078"/>
    <s v="Done"/>
    <s v="40x 1FSHQ30073 _x000a_40x 1FSHQ30075 _x000a_40x 1FSHQ30076 _x000a_21x 1FSHQ30078"/>
    <m/>
    <d v="2026-04-14T00:00:00"/>
    <s v="EPR2603210045 ( Số lượng QTY cụ thể đã chia trên file chị Q) "/>
    <m/>
    <m/>
  </r>
  <r>
    <d v="2026-03-06T00:00:00"/>
    <x v="6"/>
    <s v="Nguyen Trung Kien"/>
    <s v="V1524574"/>
    <s v="kiennt1@fih-foxconn.com"/>
    <n v="4440"/>
    <x v="8"/>
    <s v="Pro Tower QCT1250, Ultra 7 265, Ram 16GB DDR5, SSD_x000a_512GB, Integrated graphics card, Power 180W, HDMI &amp; DP Port,_x000a_Keyboard and Mouse, 3Yrs Wty"/>
    <n v="26752000"/>
    <x v="19"/>
    <n v="1016576000"/>
    <s v="4CS4 SMT"/>
    <x v="1"/>
    <x v="0"/>
    <s v="SMT"/>
    <s v="MP"/>
    <d v="2026-03-16T00:00:00"/>
    <n v="10"/>
    <d v="2026-04-23T00:00:00"/>
    <n v="48"/>
    <n v="70"/>
    <d v="2026-02-12T00:00:00"/>
    <d v="2026-05-15T00:00:00"/>
    <s v="Late"/>
    <s v="New Buy"/>
    <m/>
    <s v="Done"/>
    <s v="SMT-MP-P26-MVA2603-17OM"/>
    <s v="Done"/>
    <s v="1FSHQ30201"/>
    <s v="Done"/>
    <s v="1FSHQ30201"/>
    <m/>
    <d v="2026-04-14T00:00:00"/>
    <s v="EPR2603210046"/>
    <m/>
    <m/>
  </r>
  <r>
    <d v="2026-03-13T00:00:00"/>
    <x v="7"/>
    <s v="Nguyen Thi Viet"/>
    <s v="V1524536"/>
    <s v="Vietnt@fih-foxconn.com"/>
    <n v="4478"/>
    <x v="9"/>
    <s v="DELL E2225HM, 21.5 inch HDMI cable, 3Yrs Wty"/>
    <n v="1980000"/>
    <x v="20"/>
    <n v="5940000"/>
    <s v="4CS4 SVR line"/>
    <x v="2"/>
    <x v="0"/>
    <s v="FATP"/>
    <s v="MP"/>
    <d v="2026-04-15T00:00:00"/>
    <n v="33"/>
    <d v="2026-05-04T00:00:00"/>
    <n v="52"/>
    <n v="50"/>
    <d v="2026-03-15T00:00:00"/>
    <d v="2026-05-02T00:00:00"/>
    <s v="On time"/>
    <s v="New Buy"/>
    <s v="G"/>
    <s v="Done"/>
    <s v="FATP-SV-4CS4-MVA2603-42OM"/>
    <s v="Done"/>
    <s v="1FSHQ40058"/>
    <s v="Done"/>
    <s v="1FSHQ40058"/>
    <n v="0"/>
    <d v="2026-04-29T00:00:00"/>
    <s v="EPR2603240015"/>
    <m/>
    <m/>
  </r>
  <r>
    <d v="2026-03-13T00:00:00"/>
    <x v="7"/>
    <s v="Nguyen Thi Viet"/>
    <s v="V1524536"/>
    <s v="Vietnt@fih-foxconn.com"/>
    <n v="4478"/>
    <x v="10"/>
    <s v="Pro Tower QCT1250, Ultra 5 235, Ram 16GB DDR5, SSD_x000a_512GB, Integrated graphics card, Power 180W, HDMI &amp; DP Port,_x000a_Keyboard and Mouse, 3Yrs Wty"/>
    <n v="18717000"/>
    <x v="20"/>
    <n v="56151000"/>
    <s v="4CS4 SVR line"/>
    <x v="2"/>
    <x v="0"/>
    <s v="FATP"/>
    <s v="MP"/>
    <d v="2026-04-15T00:00:00"/>
    <n v="33"/>
    <d v="2026-05-04T00:00:00"/>
    <n v="52"/>
    <n v="70"/>
    <d v="2026-02-23T00:00:00"/>
    <d v="2026-05-22T00:00:00"/>
    <s v="Late"/>
    <s v="New Buy"/>
    <s v="G"/>
    <s v="Done"/>
    <s v="FATP-SV-4CS4-MVA2603-42OM"/>
    <s v="Done"/>
    <s v="1FSHQ40057"/>
    <m/>
    <s v="1FSHQ40057"/>
    <m/>
    <s v=" Đã nhận 23/04"/>
    <s v="EPR2603240016"/>
    <m/>
    <m/>
  </r>
  <r>
    <d v="2026-03-13T00:00:00"/>
    <x v="7"/>
    <s v="Nguyen Thi Viet"/>
    <s v="V1524536"/>
    <s v="Vietnt@fih-foxconn.com"/>
    <n v="4478"/>
    <x v="11"/>
    <s v="C61-4850, Not including RFID module. Includes: 64GB 27-key Android 11, controller with battery, charging dock, charging adapter, glass screen protector"/>
    <n v="15500000"/>
    <x v="21"/>
    <n v="15500000"/>
    <s v="4CS4 SVR line"/>
    <x v="1"/>
    <x v="0"/>
    <s v="FATP"/>
    <s v="MP"/>
    <d v="2026-04-15T00:00:00"/>
    <n v="33"/>
    <d v="2026-04-23T00:00:00"/>
    <n v="41"/>
    <n v="65"/>
    <d v="2026-02-17T00:00:00"/>
    <d v="2026-05-17T00:00:00"/>
    <s v="Late"/>
    <s v="New Buy"/>
    <s v="G"/>
    <s v="Done"/>
    <s v="FATP-MP-4CS4-MVA2603-42OM"/>
    <s v="Done"/>
    <s v="VNPR202603260169"/>
    <s v="Done"/>
    <s v="VNPO202603310112"/>
    <m/>
    <d v="2026-05-07T00:00:00"/>
    <s v="EPR2603240017"/>
    <m/>
    <s v="đã out 20may tại vp OM - chị Việt"/>
  </r>
  <r>
    <d v="2026-03-13T00:00:00"/>
    <x v="7"/>
    <s v="Nguyen Thi Viet"/>
    <s v="V1524536"/>
    <s v="Vietnt@fih-foxconn.com"/>
    <n v="4478"/>
    <x v="12"/>
    <s v="ZEBRA DS8178,USB cable PCS Wireless Scanner"/>
    <n v="5800000"/>
    <x v="21"/>
    <n v="5800000"/>
    <s v="4CS4 SVR line"/>
    <x v="1"/>
    <x v="0"/>
    <s v="FATP"/>
    <s v="MP"/>
    <d v="2026-04-15T00:00:00"/>
    <n v="33"/>
    <d v="2026-04-23T00:00:00"/>
    <n v="41"/>
    <n v="65"/>
    <d v="2026-02-17T00:00:00"/>
    <d v="2026-05-17T00:00:00"/>
    <s v="Late"/>
    <s v="New Buy"/>
    <s v="G"/>
    <s v="Done"/>
    <s v="FATP-MP-4CS4-MVA2603-42OM"/>
    <s v="Done"/>
    <s v="VNPR202603260169"/>
    <s v="Done"/>
    <s v="VNPO202603310112"/>
    <m/>
    <s v="Đã nhận 25.04"/>
    <s v="EPR2603210023"/>
    <m/>
    <m/>
  </r>
  <r>
    <d v="2026-03-13T00:00:00"/>
    <x v="7"/>
    <s v="Nguyen Thi Viet"/>
    <s v="V1524536"/>
    <s v="Vietnt@fih-foxconn.com"/>
    <n v="4478"/>
    <x v="9"/>
    <s v="DELL E2225HM, 21.5 inch HDMI cable, 3Yrs Wty"/>
    <n v="1980000"/>
    <x v="20"/>
    <n v="5940000"/>
    <s v="CGY4 SVR line"/>
    <x v="2"/>
    <x v="2"/>
    <s v="FATP"/>
    <s v="MP"/>
    <d v="2026-04-15T00:00:00"/>
    <n v="33"/>
    <d v="2026-05-04T00:00:00"/>
    <n v="52"/>
    <n v="50"/>
    <d v="2026-03-15T00:00:00"/>
    <d v="2026-05-02T00:00:00"/>
    <s v="On time"/>
    <s v="New Buy"/>
    <s v="G"/>
    <s v="Done"/>
    <s v="FATP-SV-CGY4-MVA2603-43OM"/>
    <s v="Done"/>
    <s v="1FSHQ40061"/>
    <s v="Done"/>
    <s v="1FSHQ40061"/>
    <m/>
    <d v="2026-04-29T00:00:00"/>
    <s v="EPR2603240018"/>
    <m/>
    <m/>
  </r>
  <r>
    <d v="2026-03-13T00:00:00"/>
    <x v="7"/>
    <s v="Nguyen Thi Viet"/>
    <s v="V1524536"/>
    <s v="Vietnt@fih-foxconn.com"/>
    <n v="4478"/>
    <x v="10"/>
    <s v="Pro Tower QCT1250, Ultra 5 235, Ram 16GB DDR5, SSD_x000a_512GB, Integrated graphics card, Power 180W, HDMI &amp; DP Port,_x000a_Keyboard and Mouse, 3Yrs Wty"/>
    <n v="18717000"/>
    <x v="20"/>
    <n v="56151000"/>
    <s v="CGY4 SVR line"/>
    <x v="2"/>
    <x v="2"/>
    <s v="FATP"/>
    <s v="MP"/>
    <d v="2026-04-15T00:00:00"/>
    <n v="33"/>
    <d v="2026-05-04T00:00:00"/>
    <n v="52"/>
    <n v="70"/>
    <d v="2026-02-23T00:00:00"/>
    <d v="2026-05-22T00:00:00"/>
    <s v="Late"/>
    <s v="New Buy"/>
    <s v="G"/>
    <s v="Done"/>
    <s v="FATP-SV-CGY4-MVA2603-43OM"/>
    <s v="Done"/>
    <s v="1FSHQ40059"/>
    <s v="Done"/>
    <s v="1FSHQ40059"/>
    <m/>
    <s v="Đã nhận"/>
    <s v="EPR2603240019"/>
    <m/>
    <m/>
  </r>
  <r>
    <d v="2026-03-13T00:00:00"/>
    <x v="7"/>
    <s v="Nguyen Thi Viet"/>
    <s v="V1524536"/>
    <s v="Vietnt@fih-foxconn.com"/>
    <n v="4478"/>
    <x v="11"/>
    <s v="C61-4850, Not including RFID module. Includes: 64GB 27-key Android 11, controller with battery, charging dock, charging adapter, glass screen protector"/>
    <n v="15500000"/>
    <x v="21"/>
    <n v="15500000"/>
    <s v="CGY4 SVR line"/>
    <x v="1"/>
    <x v="2"/>
    <s v="FATP"/>
    <s v="MP"/>
    <d v="2026-04-15T00:00:00"/>
    <n v="33"/>
    <d v="2026-04-23T00:00:00"/>
    <n v="41"/>
    <n v="65"/>
    <d v="2026-02-17T00:00:00"/>
    <d v="2026-05-17T00:00:00"/>
    <s v="Late"/>
    <s v="New Buy"/>
    <s v="G"/>
    <s v="Done"/>
    <s v="FATP-MP-CGY4-MVA2603-43OM"/>
    <s v="Done"/>
    <s v="VNPR202603260195"/>
    <s v="Done"/>
    <s v="VNPO202603310112"/>
    <m/>
    <d v="2026-05-07T00:00:00"/>
    <s v="EPR2603240020"/>
    <m/>
    <s v="đã out 20may tại vp OM - chị Việt"/>
  </r>
  <r>
    <d v="2026-03-13T00:00:00"/>
    <x v="7"/>
    <s v="Nguyen Thi Viet"/>
    <s v="V1524536"/>
    <s v="Vietnt@fih-foxconn.com"/>
    <n v="4478"/>
    <x v="12"/>
    <s v="ZEBRA DS8178,USB cable PCS Wireless Scanner"/>
    <n v="5800000"/>
    <x v="21"/>
    <n v="5800000"/>
    <s v="CGY4 SVR line"/>
    <x v="1"/>
    <x v="2"/>
    <s v="FATP"/>
    <s v="MP"/>
    <d v="2026-04-15T00:00:00"/>
    <n v="33"/>
    <d v="2026-04-23T00:00:00"/>
    <n v="41"/>
    <n v="65"/>
    <d v="2026-02-17T00:00:00"/>
    <d v="2026-05-17T00:00:00"/>
    <s v="Late"/>
    <s v="New Buy"/>
    <s v="G"/>
    <s v="Done"/>
    <s v="FATP-MP-CGY4-MVA2603-43OM"/>
    <s v="Done"/>
    <s v="VNPR202603260195"/>
    <s v="Done"/>
    <s v="VNPO202603310112"/>
    <m/>
    <s v="Đã nhận 25.04"/>
    <s v="EPR2603210025"/>
    <m/>
    <m/>
  </r>
  <r>
    <d v="2026-03-13T00:00:00"/>
    <x v="7"/>
    <s v="Nguyen Thi Viet"/>
    <s v="V1524536"/>
    <s v="Vietnt@fih-foxconn.com"/>
    <n v="4478"/>
    <x v="9"/>
    <s v="DELL E2225HM, 21.5 inch HDMI cable, 3Yrs Wty"/>
    <n v="1980000"/>
    <x v="20"/>
    <n v="5940000"/>
    <s v="PKK4 SVR line"/>
    <x v="2"/>
    <x v="1"/>
    <s v="FATP"/>
    <s v="MP"/>
    <d v="2026-04-15T00:00:00"/>
    <n v="33"/>
    <d v="2026-05-04T00:00:00"/>
    <n v="52"/>
    <n v="50"/>
    <d v="2026-03-15T00:00:00"/>
    <d v="2026-05-02T00:00:00"/>
    <s v="On time"/>
    <s v="New Buy"/>
    <s v="G"/>
    <s v="Done"/>
    <s v="FATP-SV-PKK4-MVA2603-44OM"/>
    <s v="Done"/>
    <s v="1FSHQ40063 "/>
    <s v="Done"/>
    <s v="1FSHQ40063 "/>
    <m/>
    <d v="2026-04-29T00:00:00"/>
    <s v="EPR2603240021"/>
    <m/>
    <m/>
  </r>
  <r>
    <d v="2026-03-13T00:00:00"/>
    <x v="7"/>
    <s v="Nguyen Thi Viet"/>
    <s v="V1524536"/>
    <s v="Vietnt@fih-foxconn.com"/>
    <n v="4478"/>
    <x v="10"/>
    <s v="Pro Tower QCT1250, Ultra 5 235, Ram 16GB DDR5, SSD_x000a_512GB, Integrated graphics card, Power 180W, HDMI &amp; DP Port,_x000a_Keyboard and Mouse, 3Yrs Wty"/>
    <n v="18717000"/>
    <x v="20"/>
    <n v="56151000"/>
    <s v="PKK4 SVR line"/>
    <x v="2"/>
    <x v="1"/>
    <s v="FATP"/>
    <s v="MP"/>
    <d v="2026-04-15T00:00:00"/>
    <n v="33"/>
    <d v="2026-05-04T00:00:00"/>
    <n v="52"/>
    <n v="70"/>
    <d v="2026-02-23T00:00:00"/>
    <d v="2026-05-22T00:00:00"/>
    <s v="Late"/>
    <s v="New Buy"/>
    <s v="G"/>
    <s v="Done"/>
    <s v="FATP-SV-PKK4-MVA2603-44OM"/>
    <s v="Done"/>
    <s v="1FSHQ40062"/>
    <s v="Done"/>
    <s v="1FSHQ40062"/>
    <m/>
    <s v="Đã nhận"/>
    <s v="EPR2603240022"/>
    <m/>
    <m/>
  </r>
  <r>
    <d v="2026-03-13T00:00:00"/>
    <x v="7"/>
    <s v="Nguyen Thi Viet"/>
    <s v="V1524536"/>
    <s v="Vietnt@fih-foxconn.com"/>
    <n v="4478"/>
    <x v="11"/>
    <s v="C61-4850, Not including RFID module. Includes: 64GB 27-key Android 11, controller with battery, charging dock, charging adapter, glass screen protector"/>
    <n v="15500000"/>
    <x v="21"/>
    <n v="15500000"/>
    <s v="PKK4 SVR line"/>
    <x v="2"/>
    <x v="1"/>
    <s v="FATP"/>
    <s v="MP"/>
    <d v="2026-04-15T00:00:00"/>
    <n v="33"/>
    <d v="2026-05-04T00:00:00"/>
    <n v="52"/>
    <n v="65"/>
    <d v="2026-02-28T00:00:00"/>
    <d v="2026-05-17T00:00:00"/>
    <s v="Late"/>
    <s v="New Buy"/>
    <s v="G"/>
    <s v="Done"/>
    <s v="FATP-SV-PKK4-MVA2603-44OM"/>
    <s v="Done"/>
    <s v="VNPR202603260203"/>
    <s v="Done"/>
    <s v="VNPO202603310112"/>
    <n v="0"/>
    <s v="Đã nhận 25.04"/>
    <s v="EPR2603240023"/>
    <m/>
    <s v="đã out 20may tại vp OM - chị Việt"/>
  </r>
  <r>
    <d v="2026-03-16T00:00:00"/>
    <x v="0"/>
    <s v="Bui Thi Thanh Huong"/>
    <s v="V1523147"/>
    <s v="huongbtt1@fih-foxconn.com"/>
    <n v="4327"/>
    <x v="4"/>
    <s v="VA1903H-2, 19 inch, VGA cable + HDMI cable / Brand: VIEWSONIC"/>
    <n v="1240000"/>
    <x v="22"/>
    <n v="40920000"/>
    <s v="4CS4 Service"/>
    <x v="2"/>
    <x v="0"/>
    <s v="FATP"/>
    <s v="MP"/>
    <d v="2026-04-15T00:00:00"/>
    <n v="30"/>
    <d v="2026-05-04T00:00:00"/>
    <n v="49"/>
    <n v="50"/>
    <d v="2026-03-15T00:00:00"/>
    <d v="2026-05-05T00:00:00"/>
    <s v="Late"/>
    <s v="New Buy"/>
    <s v="G"/>
    <s v="Done"/>
    <s v="FATP-SV-4CS4-MVA2603-36OM"/>
    <s v="Done"/>
    <s v="1FSHQ40025"/>
    <s v="Done"/>
    <s v="1FSHQ40025"/>
    <s v="pending"/>
    <s v="Lấy 33x / 93x 1FSHQ40123  P27 trả hàng trước"/>
    <s v="EPR2603240024"/>
    <m/>
    <s v="Mới add"/>
  </r>
  <r>
    <d v="2026-03-16T00:00:00"/>
    <x v="0"/>
    <s v="Bui Thi Thanh Huong"/>
    <s v="V1523147"/>
    <s v="huongbtt1@fih-foxconn.com"/>
    <n v="4327"/>
    <x v="0"/>
    <s v="LAMITOUCH LM-30 CPU:i3-6100, RAM 16GB DDR4 3200, SSD 256G, Slot: CAT61/HDMI1/VGA1/USB8"/>
    <n v="7800000"/>
    <x v="22"/>
    <n v="257400000"/>
    <s v="4CS4 Service"/>
    <x v="2"/>
    <x v="0"/>
    <s v="FATP"/>
    <s v="MP"/>
    <d v="2026-04-15T00:00:00"/>
    <n v="30"/>
    <d v="2026-05-04T00:00:00"/>
    <n v="49"/>
    <n v="80"/>
    <d v="2026-02-13T00:00:00"/>
    <d v="2026-06-04T00:00:00"/>
    <s v="Late"/>
    <s v="New Buy"/>
    <s v="G"/>
    <s v="Done"/>
    <s v="FATP-SV-4CS4-MVA2603-36OM // FATP-MP-P26-MVA2605-38OM"/>
    <s v="Done"/>
    <s v="1FSHQ40030 // 1FSHQ50347"/>
    <s v="Done"/>
    <s v="1FSHQ40030 ( Cancel PO ) // 1FSHQ50347"/>
    <m/>
    <s v="Lấy 40x trong 100x MINI PC LAMITOUCH NON G / 81x trả đơn 15.06.2026"/>
    <s v="EPR2603240025 (Cancel) // EPR2606110005 &amp; EPR2606130001"/>
    <m/>
    <m/>
  </r>
  <r>
    <d v="2026-03-16T00:00:00"/>
    <x v="0"/>
    <s v="Bui Thi Thanh Huong"/>
    <s v="V1523147"/>
    <s v="huongbtt1@fih-foxconn.com"/>
    <n v="4327"/>
    <x v="5"/>
    <s v="HS505DP, USB cable"/>
    <n v="2300000"/>
    <x v="23"/>
    <n v="117300000"/>
    <s v="4CS4 Service"/>
    <x v="2"/>
    <x v="0"/>
    <s v="FATP"/>
    <s v="MP"/>
    <d v="2026-04-15T00:00:00"/>
    <n v="30"/>
    <d v="2026-05-04T00:00:00"/>
    <n v="49"/>
    <n v="50"/>
    <d v="2026-03-15T00:00:00"/>
    <d v="2026-05-05T00:00:00"/>
    <s v="Late"/>
    <s v="New Buy"/>
    <s v="G"/>
    <s v="Done"/>
    <s v="FATP-SV-4CS4-MVA2603-36OM"/>
    <s v="Done"/>
    <s v="VNPR202604030260"/>
    <s v="Done"/>
    <s v="VNPO202604100259"/>
    <d v="2026-04-25T00:00:00"/>
    <d v="2026-04-25T00:00:00"/>
    <s v="EPR2603210028"/>
    <m/>
    <s v="Mới add"/>
  </r>
  <r>
    <d v="2026-03-16T00:00:00"/>
    <x v="0"/>
    <s v="Bui Thi Thanh Huong"/>
    <s v="V1523147"/>
    <s v="huongbtt1@fih-foxconn.com"/>
    <n v="4327"/>
    <x v="7"/>
    <s v="SEUIC HS505HDP-2530 ,USB cable"/>
    <n v="3300000"/>
    <x v="24"/>
    <n v="29700000"/>
    <s v="4CS4 Service"/>
    <x v="2"/>
    <x v="0"/>
    <s v="FATP"/>
    <s v="MP"/>
    <d v="2026-04-15T00:00:00"/>
    <n v="30"/>
    <d v="2026-05-04T00:00:00"/>
    <n v="49"/>
    <n v="50"/>
    <d v="2026-03-15T00:00:00"/>
    <d v="2026-05-05T00:00:00"/>
    <s v="Late"/>
    <s v="New Buy"/>
    <s v="G"/>
    <s v="Done"/>
    <s v="FATP-SV-4CS4-MVA2603-36OM"/>
    <s v="Done"/>
    <s v="VNPR202604030260"/>
    <s v="Done"/>
    <s v="VNPO202604100259"/>
    <d v="2026-05-07T00:00:00"/>
    <d v="2026-05-09T00:00:00"/>
    <s v="EPR2603210029 / May 9, 8:20 AM"/>
    <m/>
    <s v="Mới add"/>
  </r>
  <r>
    <d v="2026-03-16T00:00:00"/>
    <x v="0"/>
    <s v="Bui Thi Thanh Huong"/>
    <s v="V1523147"/>
    <s v="huongbtt1@fih-foxconn.com"/>
    <n v="4327"/>
    <x v="13"/>
    <s v="ZT610, 600dpi"/>
    <n v="48800000"/>
    <x v="25"/>
    <n v="683200000"/>
    <s v="4CS4 Service"/>
    <x v="2"/>
    <x v="0"/>
    <s v="FATP"/>
    <s v="MP"/>
    <d v="2026-04-15T00:00:00"/>
    <n v="30"/>
    <d v="2026-05-04T00:00:00"/>
    <n v="49"/>
    <s v=""/>
    <e v="#VALUE!"/>
    <e v="#VALUE!"/>
    <e v="#VALUE!"/>
    <s v="New Buy"/>
    <s v="G"/>
    <s v="Done"/>
    <s v="FATP-SV-4CS4-MVA2603-36OM"/>
    <s v="Done"/>
    <s v="1FSHQ40031"/>
    <s v="Done"/>
    <s v="1FSHQ40031"/>
    <s v="pending"/>
    <m/>
    <s v="EPR2603240026"/>
    <m/>
    <s v="Mới add"/>
  </r>
  <r>
    <d v="2026-03-16T00:00:00"/>
    <x v="0"/>
    <s v="Bui Thi Thanh Huong"/>
    <s v="V1523147"/>
    <s v="huongbtt1@fih-foxconn.com"/>
    <n v="4327"/>
    <x v="4"/>
    <s v="VA1903H-2, 19 inch, VGA cable + HDMI cable / Brand: VIEWSONIC"/>
    <n v="1240000"/>
    <x v="26"/>
    <n v="49600000"/>
    <s v="CGY4 Service"/>
    <x v="2"/>
    <x v="2"/>
    <s v="FATP"/>
    <s v="MP"/>
    <d v="2026-04-15T00:00:00"/>
    <n v="30"/>
    <d v="2026-05-04T00:00:00"/>
    <n v="49"/>
    <n v="50"/>
    <d v="2026-03-15T00:00:00"/>
    <d v="2026-05-05T00:00:00"/>
    <s v="Late"/>
    <s v="New Buy"/>
    <s v="G"/>
    <s v="Done"/>
    <s v="FATP-SV-CGY4-MVA2603-37OM"/>
    <s v="Done"/>
    <s v="1FSHQ40027"/>
    <s v="Done"/>
    <s v="1FSHQ40027"/>
    <s v="pending"/>
    <s v="Lấy 40x / 93x 1FSHQ40123  P27 trả hàng trước"/>
    <s v="EPR2603240027"/>
    <m/>
    <s v="Mới add"/>
  </r>
  <r>
    <d v="2026-03-16T00:00:00"/>
    <x v="0"/>
    <s v="Bui Thi Thanh Huong"/>
    <s v="V1523147"/>
    <s v="huongbtt1@fih-foxconn.com"/>
    <n v="4327"/>
    <x v="0"/>
    <s v="LAMITOUCH LM-30 CPU:i3-6100, RAM 16GB DDR4 3200, SSD 256G, Slot: CAT61/HDMI1/VGA1/USB8"/>
    <n v="7800000"/>
    <x v="26"/>
    <n v="312000000"/>
    <s v="CGY4 Service"/>
    <x v="2"/>
    <x v="2"/>
    <s v="FATP"/>
    <s v="MP"/>
    <d v="2026-04-15T00:00:00"/>
    <n v="30"/>
    <d v="2026-05-04T00:00:00"/>
    <n v="49"/>
    <n v="80"/>
    <d v="2026-02-13T00:00:00"/>
    <d v="2026-06-04T00:00:00"/>
    <s v="Late"/>
    <s v="New Buy"/>
    <s v="G"/>
    <s v="Done"/>
    <s v="FATP-SV-CGY4-MVA2603-37OM // FATP-MP-P26-MVA2605-38OM"/>
    <s v="Done"/>
    <s v="1FSHQ40028 // 1FSHQ50347"/>
    <s v="Done"/>
    <s v="1FSHQ40028 ( Cancel PO ) // 1FSHQ50347"/>
    <m/>
    <s v="Lấy 40x trong 100x MINI PC LAMITOUCH NON G"/>
    <s v="EPR2603240028 (Cancel) EPR2606110005 &amp; EPR2606130001"/>
    <m/>
    <m/>
  </r>
  <r>
    <d v="2026-03-16T00:00:00"/>
    <x v="0"/>
    <s v="Bui Thi Thanh Huong"/>
    <s v="V1523147"/>
    <s v="huongbtt1@fih-foxconn.com"/>
    <n v="4327"/>
    <x v="5"/>
    <s v="HS505DP, USB cable"/>
    <n v="2300000"/>
    <x v="27"/>
    <n v="101200000"/>
    <s v="CGY4 Service"/>
    <x v="2"/>
    <x v="2"/>
    <s v="FATP"/>
    <s v="MP"/>
    <d v="2026-04-15T00:00:00"/>
    <n v="30"/>
    <d v="2026-05-04T00:00:00"/>
    <n v="49"/>
    <n v="50"/>
    <d v="2026-03-15T00:00:00"/>
    <d v="2026-05-05T00:00:00"/>
    <s v="Late"/>
    <s v="New Buy"/>
    <s v="G"/>
    <s v="Done"/>
    <s v="FATP-SV-CGY4-MVA2603-37OM"/>
    <s v="Done"/>
    <s v="VNPR202604030258"/>
    <s v="Done"/>
    <s v="VNPO202604150301"/>
    <d v="2026-05-29T00:00:00"/>
    <d v="2026-05-30T00:00:00"/>
    <s v="EPR2603210030"/>
    <m/>
    <s v="Mới add"/>
  </r>
  <r>
    <d v="2026-03-16T00:00:00"/>
    <x v="0"/>
    <s v="Bui Thi Thanh Huong"/>
    <s v="V1523147"/>
    <s v="huongbtt1@fih-foxconn.com"/>
    <n v="4327"/>
    <x v="7"/>
    <s v="SEUIC HS505HDP-2530 ,USB cable"/>
    <n v="3300000"/>
    <x v="2"/>
    <n v="19800000"/>
    <s v="CGY4 Service"/>
    <x v="2"/>
    <x v="2"/>
    <s v="FATP"/>
    <s v="MP"/>
    <d v="2026-04-15T00:00:00"/>
    <n v="30"/>
    <d v="2026-05-04T00:00:00"/>
    <n v="49"/>
    <n v="50"/>
    <d v="2026-03-15T00:00:00"/>
    <d v="2026-05-05T00:00:00"/>
    <s v="Late"/>
    <s v="New Buy"/>
    <s v="G"/>
    <s v="Done"/>
    <s v="FATP-SV-CGY4-MVA2603-37OM"/>
    <s v="Done"/>
    <s v="VNPR202604030258"/>
    <s v="Done"/>
    <s v="VNPO202604150301"/>
    <d v="2026-05-25T00:00:00"/>
    <m/>
    <s v="EPR2603210031"/>
    <m/>
    <s v="Lấy scanner ở PO: VNPO202604100231 _x000a_trả đơn trước // anh Mạnh TE OR6 đồng ý"/>
  </r>
  <r>
    <d v="2026-03-16T00:00:00"/>
    <x v="0"/>
    <s v="Bui Thi Thanh Huong"/>
    <s v="V1523147"/>
    <s v="huongbtt1@fih-foxconn.com"/>
    <n v="4327"/>
    <x v="13"/>
    <s v="ZT610, 600dpi"/>
    <n v="48800000"/>
    <x v="25"/>
    <n v="683200000"/>
    <s v="CGY4 Service"/>
    <x v="2"/>
    <x v="2"/>
    <s v="FATP"/>
    <s v="MP"/>
    <d v="2026-04-15T00:00:00"/>
    <n v="30"/>
    <d v="2026-05-04T00:00:00"/>
    <n v="49"/>
    <s v=""/>
    <e v="#VALUE!"/>
    <e v="#VALUE!"/>
    <e v="#VALUE!"/>
    <s v="New Buy"/>
    <s v="G"/>
    <s v="Done"/>
    <s v="FATP-SV-CGY4-MVA2603-37OM"/>
    <s v="Done"/>
    <s v="1FSHQ40029"/>
    <s v="Done"/>
    <s v="1FSHQ40029"/>
    <d v="2026-05-22T00:00:00"/>
    <d v="2026-05-23T00:00:00"/>
    <s v="EPR2603240029"/>
    <m/>
    <s v="Mới add"/>
  </r>
  <r>
    <d v="2026-03-16T00:00:00"/>
    <x v="0"/>
    <s v="Bui Thi Thanh Huong"/>
    <s v="V1523147"/>
    <s v="huongbtt1@fih-foxconn.com"/>
    <n v="4327"/>
    <x v="4"/>
    <s v="VA1903H-2, 19 inch, VGA cable + HDMI cable / Brand: VIEWSONIC"/>
    <n v="1240000"/>
    <x v="28"/>
    <n v="59520000"/>
    <s v="PKK4 Service"/>
    <x v="2"/>
    <x v="1"/>
    <s v="FATP"/>
    <s v="MP"/>
    <d v="2026-04-15T00:00:00"/>
    <n v="30"/>
    <d v="2026-05-04T00:00:00"/>
    <n v="49"/>
    <n v="50"/>
    <d v="2026-03-15T00:00:00"/>
    <d v="2026-05-05T00:00:00"/>
    <s v="Late"/>
    <s v="New Buy"/>
    <s v="G"/>
    <s v="Done"/>
    <s v="FATP-SV-PKK4-MVA2603-38OM"/>
    <s v="Done"/>
    <s v="1FSHQ40032"/>
    <s v="Done"/>
    <s v="1FSHQ40032"/>
    <s v="pending"/>
    <s v="Lấy 23x / 93x 1FSHQ40123  P27 trả hàng trước ; (48x-23x= 25x  / 92x 1FSHQ40126 P27 trả hàng trước)"/>
    <s v="EPR2603240030"/>
    <m/>
    <s v="Mới add"/>
  </r>
  <r>
    <d v="2026-03-16T00:00:00"/>
    <x v="0"/>
    <s v="Bui Thi Thanh Huong"/>
    <s v="V1523147"/>
    <s v="huongbtt1@fih-foxconn.com"/>
    <n v="4327"/>
    <x v="0"/>
    <s v="LAMITOUCH LM-30 CPU:i3-6100, RAM 16GB DDR4 3200, SSD 256G, Slot: CAT61/HDMI1/VGA1/USB8"/>
    <n v="7800000"/>
    <x v="28"/>
    <n v="374400000"/>
    <s v="PKK4 Service"/>
    <x v="2"/>
    <x v="1"/>
    <s v="FATP"/>
    <s v="MP"/>
    <d v="2026-04-15T00:00:00"/>
    <n v="30"/>
    <d v="2026-05-04T00:00:00"/>
    <n v="49"/>
    <n v="80"/>
    <d v="2026-02-13T00:00:00"/>
    <d v="2026-06-04T00:00:00"/>
    <s v="Late"/>
    <s v="New Buy"/>
    <s v="G"/>
    <s v="Done"/>
    <s v="FATP-SV-PKK4-MVA2603-38OM // FATP-MP-P26-MVA2605-38OM"/>
    <s v="Done"/>
    <s v="1FSHQ40033 // 1FSHQ50347"/>
    <s v="Done"/>
    <s v="1FSHQ50347"/>
    <m/>
    <s v="Lấy 40x trong 100x MINI PC LAMITOUCH NON G / 81x trả đơn 15.06.2026"/>
    <s v="EPR2603240031 (Cancel) EPR2606110005 &amp; EPR2606130001"/>
    <s v="tạm dừng khớp giá"/>
    <m/>
  </r>
  <r>
    <d v="2026-03-16T00:00:00"/>
    <x v="0"/>
    <s v="Bui Thi Thanh Huong"/>
    <s v="V1523147"/>
    <s v="huongbtt1@fih-foxconn.com"/>
    <n v="4327"/>
    <x v="5"/>
    <s v="HS505DP, USB cable"/>
    <n v="2300000"/>
    <x v="0"/>
    <n v="112700000"/>
    <s v="PKK4 Service"/>
    <x v="2"/>
    <x v="1"/>
    <s v="FATP"/>
    <s v="MP"/>
    <d v="2026-04-15T00:00:00"/>
    <n v="30"/>
    <d v="2026-05-04T00:00:00"/>
    <n v="49"/>
    <n v="50"/>
    <d v="2026-03-15T00:00:00"/>
    <d v="2026-05-05T00:00:00"/>
    <s v="Late"/>
    <s v="New Buy"/>
    <s v="G"/>
    <s v="Done"/>
    <s v="FATP-SV-PKK4-MVA2603-38OM"/>
    <s v="Done"/>
    <s v="VNPR202604030289"/>
    <s v="Done"/>
    <s v="VNPO202604150301"/>
    <d v="2026-05-29T00:00:00"/>
    <d v="2026-05-30T00:00:00"/>
    <s v="EPR2603210032"/>
    <m/>
    <s v="Mới add"/>
  </r>
  <r>
    <d v="2026-03-16T00:00:00"/>
    <x v="0"/>
    <s v="Bui Thi Thanh Huong"/>
    <s v="V1523147"/>
    <s v="huongbtt1@fih-foxconn.com"/>
    <n v="4327"/>
    <x v="7"/>
    <s v="SEUIC HS505HDP-2530 ,USB cable"/>
    <n v="3300000"/>
    <x v="3"/>
    <n v="16500000"/>
    <s v="PKK4 Service"/>
    <x v="2"/>
    <x v="1"/>
    <s v="FATP"/>
    <s v="MP"/>
    <d v="2026-04-15T00:00:00"/>
    <n v="30"/>
    <d v="2026-05-04T00:00:00"/>
    <n v="49"/>
    <n v="50"/>
    <d v="2026-03-15T00:00:00"/>
    <d v="2026-05-05T00:00:00"/>
    <s v="Late"/>
    <s v="New Buy"/>
    <s v="G"/>
    <s v="Done"/>
    <s v="FATP-SV-PKK4-MVA2603-38OM"/>
    <s v="Done"/>
    <s v="VNPR202604030289"/>
    <s v="Done"/>
    <s v="VNPO202604150301"/>
    <d v="2026-05-25T00:00:00"/>
    <m/>
    <s v="EPR2603210033"/>
    <m/>
    <s v="Mới add"/>
  </r>
  <r>
    <d v="2026-03-16T00:00:00"/>
    <x v="0"/>
    <s v="Bui Thi Thanh Huong"/>
    <s v="V1523147"/>
    <s v="huongbtt1@fih-foxconn.com"/>
    <n v="4327"/>
    <x v="13"/>
    <s v="ZT610, 600dpi"/>
    <n v="48800000"/>
    <x v="29"/>
    <n v="732000000"/>
    <s v="PKK4 Service"/>
    <x v="2"/>
    <x v="1"/>
    <s v="FATP"/>
    <s v="MP"/>
    <d v="2026-04-15T00:00:00"/>
    <n v="30"/>
    <d v="2026-05-04T00:00:00"/>
    <n v="49"/>
    <s v=""/>
    <e v="#VALUE!"/>
    <e v="#VALUE!"/>
    <e v="#VALUE!"/>
    <s v="New Buy"/>
    <s v="G"/>
    <s v="Done"/>
    <s v="FATP-SV-PKK4-MVA2603-38OM"/>
    <s v="Done"/>
    <s v="1FSHQ40034"/>
    <s v="Done"/>
    <s v="1FSHQ40034"/>
    <s v="pending"/>
    <m/>
    <s v="EPR2603240032"/>
    <m/>
    <s v="Mới add"/>
  </r>
  <r>
    <d v="2026-03-13T00:00:00"/>
    <x v="7"/>
    <s v="Nguyen Thi Viet"/>
    <s v="V1524536"/>
    <s v="Vietnt@fih-foxconn.com"/>
    <n v="4478"/>
    <x v="12"/>
    <s v="ZEBRA DS8178,USB cable PCS Wireless Scanner"/>
    <n v="5800000"/>
    <x v="21"/>
    <n v="5800000"/>
    <s v="PKK4 SVR line"/>
    <x v="2"/>
    <x v="1"/>
    <s v="FATP"/>
    <s v="MP"/>
    <d v="2026-04-15T00:00:00"/>
    <n v="33"/>
    <d v="2026-05-04T00:00:00"/>
    <n v="52"/>
    <n v="65"/>
    <d v="2026-02-28T00:00:00"/>
    <d v="2026-05-17T00:00:00"/>
    <s v="Late"/>
    <s v="New Buy"/>
    <s v="G"/>
    <s v="Done"/>
    <s v="FATP-SV-PKK4-MVA2603-44OM"/>
    <s v="Done"/>
    <s v="VNPR202603260203"/>
    <s v="Done"/>
    <s v="VNPO202603310112"/>
    <n v="0"/>
    <s v="Đã nhận 25.04"/>
    <s v="EPR2603210027"/>
    <m/>
    <m/>
  </r>
  <r>
    <d v="2026-03-16T00:00:00"/>
    <x v="8"/>
    <s v="Ngo Van Duong"/>
    <s v="v1523845"/>
    <s v="Kelvin Duong STPM"/>
    <n v="4328"/>
    <x v="4"/>
    <s v="VA1903H-2, 19 inch, VGA cable + HDMI cable / Brand: VIEWSONIC"/>
    <n v="1240000"/>
    <x v="21"/>
    <n v="1240000"/>
    <s v="NB for MP P26"/>
    <x v="1"/>
    <x v="0"/>
    <s v="FATP"/>
    <s v="MP"/>
    <d v="2026-04-20T00:00:00"/>
    <n v="35"/>
    <d v="2026-04-23T00:00:00"/>
    <n v="38"/>
    <n v="50"/>
    <d v="2026-03-04T00:00:00"/>
    <d v="2026-05-05T00:00:00"/>
    <s v="Late"/>
    <s v="New Buy"/>
    <s v="G"/>
    <s v="Done"/>
    <s v="FATP-MP-4CS4-MVA2603-19OM"/>
    <s v="Done"/>
    <s v="1FSHQ30273"/>
    <s v="Done"/>
    <s v="1FSHQ30273"/>
    <n v="0"/>
    <d v="2026-05-12T00:00:00"/>
    <s v="EPR2603210018"/>
    <m/>
    <s v="Lấy OM stock trước / Mua bù sau"/>
  </r>
  <r>
    <d v="2026-03-16T00:00:00"/>
    <x v="8"/>
    <s v="Ngo Van Duong"/>
    <s v="v1523845"/>
    <s v="Kelvin Duong STPM"/>
    <n v="4328"/>
    <x v="4"/>
    <s v="VA1903H-2, 19 inch, VGA cable + HDMI cable / Brand: VIEWSONIC"/>
    <n v="1240000"/>
    <x v="21"/>
    <n v="1240000"/>
    <s v="NB for MP P26"/>
    <x v="1"/>
    <x v="1"/>
    <s v="FATP"/>
    <s v="MP"/>
    <d v="2026-04-20T00:00:00"/>
    <n v="35"/>
    <d v="2026-04-23T00:00:00"/>
    <n v="38"/>
    <n v="50"/>
    <d v="2026-03-04T00:00:00"/>
    <d v="2026-05-05T00:00:00"/>
    <s v="Late"/>
    <s v="New Buy"/>
    <s v="G"/>
    <s v="Done"/>
    <s v="FATP-MP-PKK4-MVA2603-20OM"/>
    <s v="Done"/>
    <s v="1FSHQ30275"/>
    <s v="Done"/>
    <s v="1FSHQ30275"/>
    <m/>
    <s v="Đã nhận 10.4"/>
    <s v="EPR2603210019"/>
    <m/>
    <s v="Lấy OM stock trước / Mua bù sau / 1FSHQ30275x: Đã nhận hàng"/>
  </r>
  <r>
    <d v="2026-03-16T00:00:00"/>
    <x v="8"/>
    <s v="Ngo Van Duong"/>
    <s v="v1523845"/>
    <s v="Kelvin Duong STPM"/>
    <n v="4328"/>
    <x v="4"/>
    <s v="VA1903H-2, 19 inch, VGA cable + HDMI cable / Brand: VIEWSONIC"/>
    <n v="1240000"/>
    <x v="21"/>
    <n v="1240000"/>
    <s v="NB for MP P26"/>
    <x v="1"/>
    <x v="2"/>
    <s v="FATP"/>
    <s v="MP"/>
    <d v="2026-04-20T00:00:00"/>
    <n v="35"/>
    <d v="2026-04-23T00:00:00"/>
    <n v="38"/>
    <n v="50"/>
    <d v="2026-03-04T00:00:00"/>
    <d v="2026-05-05T00:00:00"/>
    <s v="Late"/>
    <s v="New Buy"/>
    <s v="G"/>
    <s v="Done"/>
    <s v="FATP-MP-CGY4-MVA2603-21OM"/>
    <s v="Done"/>
    <s v="1FSHQ30277"/>
    <s v="Done"/>
    <s v="1FSHQ30277"/>
    <m/>
    <s v="Đã nhận 10.4"/>
    <s v="EPR2603210021"/>
    <m/>
    <s v="Lấy OM stock trước / Mua bù sau / 1FSHQ30277x: Đã nhận 1x"/>
  </r>
  <r>
    <d v="2026-03-16T00:00:00"/>
    <x v="8"/>
    <s v="Ngo Van Duong"/>
    <s v="v1523845"/>
    <s v="Kelvin Duong STPM"/>
    <n v="4328"/>
    <x v="14"/>
    <s v="Pro Tower QCT1250, Core i3-14100, Ram 8GB DDR5, SSD_x000a_512GB, Integrated graphics card, Power 180W, HDMI &amp; DP Port,_x000a_Keyboard and Mouse, 3Yrs Wty"/>
    <n v="13888000"/>
    <x v="21"/>
    <n v="13888000"/>
    <s v="NB for MP P26"/>
    <x v="1"/>
    <x v="0"/>
    <s v="FATP"/>
    <s v="MP"/>
    <d v="2026-04-20T00:00:00"/>
    <n v="35"/>
    <d v="2026-04-23T00:00:00"/>
    <n v="38"/>
    <n v="50"/>
    <d v="2026-03-04T00:00:00"/>
    <d v="2026-05-05T00:00:00"/>
    <s v="Late"/>
    <s v="New Buy"/>
    <s v="G"/>
    <s v="Done"/>
    <s v="FATP-MP-4CS4-MVA2603-19OM"/>
    <s v="Done"/>
    <s v="1FSHQ30274"/>
    <s v="Done"/>
    <s v="1FSHQ30274"/>
    <m/>
    <s v="Đã nhận 09.4"/>
    <s v="EPR2603210022"/>
    <m/>
    <s v="Lấy OM stock trước / Mua bù sau / 1FSHQ30274x: Đã nhận được hàng"/>
  </r>
  <r>
    <d v="2026-03-16T00:00:00"/>
    <x v="8"/>
    <s v="Ngo Van Duong"/>
    <s v="v1523845"/>
    <s v="Kelvin Duong STPM"/>
    <n v="4328"/>
    <x v="14"/>
    <s v="Pro Tower QCT1250, Core i3-14100, Ram 8GB DDR5, SSD_x000a_512GB, Integrated graphics card, Power 180W, HDMI &amp; DP Port,_x000a_Keyboard and Mouse, 3Yrs Wty"/>
    <n v="13888000"/>
    <x v="21"/>
    <n v="13888000"/>
    <s v="NB for MP P26"/>
    <x v="1"/>
    <x v="1"/>
    <s v="FATP"/>
    <s v="MP"/>
    <d v="2026-04-20T00:00:00"/>
    <n v="35"/>
    <d v="2026-04-23T00:00:00"/>
    <n v="38"/>
    <n v="50"/>
    <d v="2026-03-04T00:00:00"/>
    <d v="2026-05-05T00:00:00"/>
    <s v="Late"/>
    <s v="New Buy"/>
    <s v="G"/>
    <s v="Done"/>
    <s v="FATP-MP-PKK4-MVA2603-20OM"/>
    <s v="Done"/>
    <s v="1FSHQ30276"/>
    <s v="Done"/>
    <s v="1FSHQ30276"/>
    <m/>
    <s v="Đã nhận 09.4"/>
    <s v="EPR2603210024_x000a_"/>
    <m/>
    <s v="Lấy OM stock trước / Mua bù sau / 1FSHQ30276x: Đã nhận hàng"/>
  </r>
  <r>
    <d v="2026-03-16T00:00:00"/>
    <x v="8"/>
    <s v="Ngo Van Duong"/>
    <s v="v1523845"/>
    <s v="Kelvin Duong STPM"/>
    <n v="4328"/>
    <x v="14"/>
    <s v="Pro Tower QCT1250, Core i3-14100, Ram 8GB DDR5, SSD_x000a_512GB, Integrated graphics card, Power 180W, HDMI &amp; DP Port,_x000a_Keyboard and Mouse, 3Yrs Wty"/>
    <n v="13888000"/>
    <x v="21"/>
    <n v="13888000"/>
    <s v="NB for MP P26"/>
    <x v="1"/>
    <x v="2"/>
    <s v="FATP"/>
    <s v="MP"/>
    <d v="2026-04-20T00:00:00"/>
    <n v="35"/>
    <d v="2026-04-23T00:00:00"/>
    <n v="38"/>
    <n v="50"/>
    <d v="2026-03-04T00:00:00"/>
    <d v="2026-05-05T00:00:00"/>
    <s v="Late"/>
    <s v="New Buy"/>
    <s v="G"/>
    <s v="Done"/>
    <s v="FATP-MP-CGY4-MVA2603-21OM"/>
    <s v="Done"/>
    <s v="1FSHQ30278"/>
    <s v="Done"/>
    <s v="1FSHQ30278"/>
    <m/>
    <s v="Đã nhận 09.4"/>
    <s v="        _x000a_EPR2603210026: Done"/>
    <m/>
    <s v="Lấy OM stock trước / Mua bù sau / 1FSHQ30278x: Đã nhận hàng"/>
  </r>
  <r>
    <d v="2026-03-16T00:00:00"/>
    <x v="9"/>
    <s v="Phạm Thị Bích"/>
    <s v="V1524485"/>
    <s v="Bich_Kate IPQC"/>
    <n v="3040"/>
    <x v="4"/>
    <s v="VA1903H-2, 19 inch, VGA cable + HDMI cable / Brand: VIEWSONIC"/>
    <n v="1240000"/>
    <x v="7"/>
    <n v="26040000"/>
    <s v="Service MP 4CS4"/>
    <x v="2"/>
    <x v="0"/>
    <s v="FATP"/>
    <s v="MP"/>
    <d v="2026-04-20T00:00:00"/>
    <n v="35"/>
    <d v="2026-05-04T00:00:00"/>
    <n v="49"/>
    <n v="50"/>
    <d v="2026-03-15T00:00:00"/>
    <d v="2026-05-05T00:00:00"/>
    <s v="Late"/>
    <s v="New Buy"/>
    <s v="Q"/>
    <s v="Done"/>
    <s v="FATP-SV-4CS4-MVA2603-39OM"/>
    <s v="Done"/>
    <s v="1FSHQ40064"/>
    <s v="Done"/>
    <s v="1FSHQ40064"/>
    <s v="pending"/>
    <d v="1899-12-30T00:00:00"/>
    <s v="EPR2603240006"/>
    <m/>
    <m/>
  </r>
  <r>
    <d v="2026-03-16T00:00:00"/>
    <x v="9"/>
    <s v="Phạm Thị Bích"/>
    <s v="V1524485"/>
    <s v="Bich_Kate IPQC"/>
    <n v="3040"/>
    <x v="7"/>
    <s v="SEUIC HS505HDP-2530 ,USB cable"/>
    <n v="3300000"/>
    <x v="30"/>
    <n v="62700000"/>
    <s v="Service MP 4CS4"/>
    <x v="2"/>
    <x v="0"/>
    <s v="FATP"/>
    <s v="MP"/>
    <d v="2026-04-20T00:00:00"/>
    <n v="35"/>
    <d v="2026-05-04T00:00:00"/>
    <n v="49"/>
    <n v="50"/>
    <d v="2026-03-15T00:00:00"/>
    <d v="2026-05-05T00:00:00"/>
    <s v="Late"/>
    <s v="New Buy"/>
    <s v="Q"/>
    <s v="Done"/>
    <s v="FATP-SV-4CS4-MVA2603-39OM"/>
    <s v="Done"/>
    <s v="VNPR202604060057"/>
    <s v="Done"/>
    <s v="VNPO202604150088"/>
    <s v="Dự kiến 25/05 hàng về_x000a_"/>
    <d v="1899-12-30T00:00:00"/>
    <s v="EPR2603210036"/>
    <m/>
    <m/>
  </r>
  <r>
    <d v="2026-03-16T00:00:00"/>
    <x v="9"/>
    <s v="Phạm Thị Bích"/>
    <s v="V1524485"/>
    <s v="Bich_Kate IPQC"/>
    <n v="3040"/>
    <x v="14"/>
    <s v="Pro Tower QCT1250, Core i3-14100, Ram 8GB DDR5, SSD_x000a_512GB, Integrated graphics card, Power 180W, HDMI &amp; DP Port,_x000a_Keyboard and Mouse, 3Yrs Wty"/>
    <n v="13888000"/>
    <x v="7"/>
    <n v="291648000"/>
    <s v="Service MP 4CS4"/>
    <x v="2"/>
    <x v="0"/>
    <s v="FATP"/>
    <s v="MP"/>
    <d v="2026-04-20T00:00:00"/>
    <n v="35"/>
    <d v="2026-05-04T00:00:00"/>
    <n v="49"/>
    <n v="50"/>
    <d v="2026-03-15T00:00:00"/>
    <m/>
    <s v="Late"/>
    <s v="New Buy"/>
    <s v="Q"/>
    <s v="Done"/>
    <s v="FATP-SV-4CS4-MVA2603-39OM"/>
    <s v="Done"/>
    <s v="1FSHQ40065"/>
    <s v="Done"/>
    <s v="1FSHQ40065"/>
    <m/>
    <s v="Đã nhận 17.04"/>
    <s v="EPR2603240004"/>
    <m/>
    <s v="đã out"/>
  </r>
  <r>
    <d v="2026-03-16T00:00:00"/>
    <x v="9"/>
    <s v="Phạm Thị Bích"/>
    <s v="V1524485"/>
    <s v="Bich_Kate IPQC"/>
    <n v="3040"/>
    <x v="4"/>
    <s v="VA1903H-2, 19 inch, VGA cable + HDMI cable / Brand: VIEWSONIC"/>
    <n v="1240000"/>
    <x v="7"/>
    <n v="26040000"/>
    <s v="Service MP CGY4"/>
    <x v="2"/>
    <x v="2"/>
    <s v="FATP"/>
    <s v="MP"/>
    <d v="2026-04-20T00:00:00"/>
    <n v="35"/>
    <d v="2026-05-04T00:00:00"/>
    <n v="49"/>
    <n v="50"/>
    <d v="2026-03-15T00:00:00"/>
    <d v="2026-05-05T00:00:00"/>
    <s v="Late"/>
    <s v="New Buy"/>
    <s v="Q"/>
    <s v="Done"/>
    <s v="FATP-SV-CGY4-MVA2603-40OM"/>
    <s v="Done"/>
    <s v="1FSHQ40066"/>
    <s v="Done"/>
    <s v="1FSHQ40066"/>
    <n v="0"/>
    <d v="2026-05-12T00:00:00"/>
    <s v="EPR2603240005"/>
    <m/>
    <s v="đã out"/>
  </r>
  <r>
    <d v="2026-03-16T00:00:00"/>
    <x v="9"/>
    <s v="Phạm Thị Bích"/>
    <s v="V1524485"/>
    <s v="Bich_Kate IPQC"/>
    <n v="3040"/>
    <x v="7"/>
    <s v="SEUIC HS505HDP-2530 ,USB cable"/>
    <n v="3300000"/>
    <x v="30"/>
    <n v="62700000"/>
    <s v="Service MP CGY4"/>
    <x v="2"/>
    <x v="2"/>
    <s v="FATP"/>
    <s v="MP"/>
    <d v="2026-04-20T00:00:00"/>
    <n v="35"/>
    <d v="2026-05-04T00:00:00"/>
    <n v="49"/>
    <n v="50"/>
    <d v="2026-03-15T00:00:00"/>
    <d v="2026-05-05T00:00:00"/>
    <s v="Late"/>
    <s v="New Buy"/>
    <s v="Q"/>
    <s v="Done"/>
    <s v="FATP-SV-CGY4-MVA2603-40OM"/>
    <s v="Done"/>
    <s v="VNPR202604060058"/>
    <s v="Done"/>
    <s v="VNPO202604150088"/>
    <d v="2026-05-05T00:00:00"/>
    <d v="1899-12-30T00:00:00"/>
    <s v="EPR2603210037"/>
    <m/>
    <m/>
  </r>
  <r>
    <d v="2026-03-16T00:00:00"/>
    <x v="9"/>
    <s v="Phạm Thị Bích"/>
    <s v="V1524485"/>
    <s v="Bich_Kate IPQC"/>
    <n v="3040"/>
    <x v="14"/>
    <s v="Pro Tower QCT1250, Core i3-14100, Ram 8GB DDR5, SSD_x000a_512GB, Integrated graphics card, Power 180W, HDMI &amp; DP Port,_x000a_Keyboard and Mouse, 3Yrs Wty"/>
    <n v="13888000"/>
    <x v="7"/>
    <n v="291648000"/>
    <s v="Service MP CGY4"/>
    <x v="2"/>
    <x v="2"/>
    <s v="FATP"/>
    <s v="MP"/>
    <d v="2026-04-20T00:00:00"/>
    <n v="35"/>
    <d v="2026-05-04T00:00:00"/>
    <n v="49"/>
    <n v="50"/>
    <d v="2026-03-15T00:00:00"/>
    <m/>
    <s v="Late"/>
    <s v="New Buy"/>
    <s v="Q"/>
    <s v="Done"/>
    <s v="FATP-SV-CGY4-MVA2603-40OM"/>
    <s v="Done"/>
    <s v="1FSHQ40067"/>
    <s v="Done"/>
    <s v="1FSHQ40067"/>
    <m/>
    <s v="Đã nhận 17.04"/>
    <s v="EPR2603240001"/>
    <m/>
    <s v="đã out"/>
  </r>
  <r>
    <d v="2026-03-16T00:00:00"/>
    <x v="9"/>
    <s v="Phạm Thị Bích"/>
    <s v="V1524485"/>
    <s v="Bich_Kate IPQC"/>
    <n v="3040"/>
    <x v="4"/>
    <s v="VA1903H-2, 19 inch, VGA cable + HDMI cable / Brand: VIEWSONIC"/>
    <n v="1240000"/>
    <x v="7"/>
    <n v="26040000"/>
    <s v="Service MP PKK4"/>
    <x v="2"/>
    <x v="1"/>
    <s v="FATP"/>
    <s v="MP"/>
    <d v="2026-04-20T00:00:00"/>
    <n v="35"/>
    <d v="2026-05-04T00:00:00"/>
    <n v="49"/>
    <n v="50"/>
    <d v="2026-03-15T00:00:00"/>
    <d v="2026-05-05T00:00:00"/>
    <s v="Late"/>
    <s v="New Buy"/>
    <s v="Q"/>
    <s v="Done"/>
    <s v="FATP-SV-PKK4-MVA2603-41OM"/>
    <s v="Done"/>
    <s v="1FSHQ40069"/>
    <s v="Done"/>
    <s v="1FSHQ40069"/>
    <s v="pending"/>
    <d v="1899-12-30T00:00:00"/>
    <s v="EPR2603240002"/>
    <m/>
    <m/>
  </r>
  <r>
    <d v="2026-03-16T00:00:00"/>
    <x v="9"/>
    <s v="Phạm Thị Bích"/>
    <s v="V1524485"/>
    <s v="Bich_Kate IPQC"/>
    <n v="3040"/>
    <x v="7"/>
    <s v="SEUIC HS505HDP-2530 ,USB cable"/>
    <n v="3300000"/>
    <x v="11"/>
    <n v="66000000"/>
    <s v="Service MP PKK4"/>
    <x v="2"/>
    <x v="1"/>
    <s v="FATP"/>
    <s v="MP"/>
    <d v="2026-04-20T00:00:00"/>
    <n v="35"/>
    <d v="2026-05-04T00:00:00"/>
    <n v="49"/>
    <n v="50"/>
    <d v="2026-03-15T00:00:00"/>
    <d v="2026-05-05T00:00:00"/>
    <s v="Late"/>
    <s v="New Buy"/>
    <s v="Q"/>
    <s v="Done"/>
    <s v="FATP-SV-PKK4-MVA2603-41OM"/>
    <s v="Done"/>
    <s v="VNPR202604060063"/>
    <s v="Done"/>
    <s v="VNPO202604150088"/>
    <d v="2026-05-25T00:00:00"/>
    <d v="1899-12-30T00:00:00"/>
    <s v="EPR2603210038"/>
    <m/>
    <m/>
  </r>
  <r>
    <d v="2026-03-16T00:00:00"/>
    <x v="9"/>
    <s v="Phạm Thị Bích"/>
    <s v="V1524485"/>
    <s v="Bich_Kate IPQC"/>
    <n v="3040"/>
    <x v="14"/>
    <s v="Pro Tower QCT1250, Core i3-14100, Ram 8GB DDR5, SSD_x000a_512GB, Integrated graphics card, Power 180W, HDMI &amp; DP Port,_x000a_Keyboard and Mouse, 3Yrs Wty"/>
    <n v="13888000"/>
    <x v="7"/>
    <n v="291648000"/>
    <s v="Service MP PKK4"/>
    <x v="2"/>
    <x v="1"/>
    <s v="FATP"/>
    <s v="MP"/>
    <d v="2026-04-20T00:00:00"/>
    <n v="35"/>
    <d v="2026-05-04T00:00:00"/>
    <n v="49"/>
    <n v="50"/>
    <d v="2026-03-15T00:00:00"/>
    <m/>
    <s v="Late"/>
    <s v="New Buy"/>
    <s v="Q"/>
    <s v="Done"/>
    <s v="FATP-SV-PKK4-MVA2603-41OM"/>
    <s v="Done"/>
    <s v="1FSHQ40070"/>
    <s v="Done"/>
    <s v="1FSHQ40070"/>
    <m/>
    <s v="Đã nhận 17.04"/>
    <s v="EPR2603240003"/>
    <m/>
    <s v="đã out"/>
  </r>
  <r>
    <d v="2026-03-17T00:00:00"/>
    <x v="2"/>
    <s v="Nguyen Ngoc Huyen"/>
    <s v="V1549412"/>
    <s v="Nguyen Ngoc Huyen (Evelyn)"/>
    <n v="4440"/>
    <x v="15"/>
    <e v="#N/A"/>
    <n v="9680000"/>
    <x v="31"/>
    <n v="251680000"/>
    <s v="P26 SMT MP 4CS4"/>
    <x v="1"/>
    <x v="0"/>
    <s v="SMT"/>
    <s v="MP"/>
    <d v="2026-04-20T00:00:00"/>
    <n v="34"/>
    <d v="2026-04-23T00:00:00"/>
    <n v="37"/>
    <s v=""/>
    <e v="#VALUE!"/>
    <e v="#VALUE!"/>
    <e v="#VALUE!"/>
    <s v="New Buy"/>
    <m/>
    <s v="Done"/>
    <s v="SMT-MP-4CS4-MVA2603-34OM"/>
    <s v="Done"/>
    <s v="1FSHQ30271"/>
    <s v="Done"/>
    <s v="1FSHQ30271"/>
    <m/>
    <s v="Đã nhận 16.4"/>
    <s v="EPR2603240038"/>
    <m/>
    <m/>
  </r>
  <r>
    <d v="2026-03-17T00:00:00"/>
    <x v="2"/>
    <s v="Nguyen Ngoc Huyen"/>
    <s v="V1549412"/>
    <s v="Nguyen Ngoc Huyen (Evelyn)"/>
    <n v="4440"/>
    <x v="15"/>
    <e v="#N/A"/>
    <n v="9680000"/>
    <x v="32"/>
    <n v="212960000"/>
    <s v="P26 SMT MP CGY4"/>
    <x v="1"/>
    <x v="2"/>
    <s v="SMT"/>
    <s v="MP"/>
    <d v="2026-04-20T00:00:00"/>
    <n v="34"/>
    <d v="2026-04-23T00:00:00"/>
    <n v="37"/>
    <s v=""/>
    <e v="#VALUE!"/>
    <e v="#VALUE!"/>
    <e v="#VALUE!"/>
    <s v="New Buy"/>
    <m/>
    <s v="Done"/>
    <s v="SMT-MP-CGY4-MVA2603-35OM"/>
    <s v="Done"/>
    <s v="1FSHQ30272"/>
    <s v="Done"/>
    <s v="1FSHQ30272"/>
    <m/>
    <s v="Đã nhận 16.4"/>
    <s v="EPR2603240039"/>
    <m/>
    <m/>
  </r>
  <r>
    <d v="2026-03-18T00:00:00"/>
    <x v="2"/>
    <s v="Nguyen Ngoc Huyen"/>
    <s v="V1549412"/>
    <s v="Nguyen Ngoc Huyen (Evelyn)"/>
    <n v="4440"/>
    <x v="15"/>
    <e v="#N/A"/>
    <n v="9680000"/>
    <x v="21"/>
    <n v="9680000"/>
    <s v="P26 FATP MP 4CS4"/>
    <x v="1"/>
    <x v="0"/>
    <s v="FATP"/>
    <s v="MP"/>
    <d v="2026-04-20T00:00:00"/>
    <n v="33"/>
    <d v="2026-04-23T00:00:00"/>
    <n v="36"/>
    <s v=""/>
    <e v="#VALUE!"/>
    <e v="#VALUE!"/>
    <e v="#VALUE!"/>
    <s v="New Buy"/>
    <s v="G"/>
    <s v="Done"/>
    <s v="FATP-MP-4CS4-MVA2603-48OM"/>
    <s v="Done"/>
    <s v="1FSHQ30252"/>
    <s v="Done"/>
    <s v="1FSHQ30252"/>
    <m/>
    <s v="Đã nhận 16.4"/>
    <s v="EPR2603240040"/>
    <m/>
    <m/>
  </r>
  <r>
    <d v="2026-03-18T00:00:00"/>
    <x v="2"/>
    <s v="Nguyen Ngoc Huyen"/>
    <s v="V1549412"/>
    <s v="Nguyen Ngoc Huyen (Evelyn)"/>
    <n v="4440"/>
    <x v="15"/>
    <e v="#N/A"/>
    <n v="9680000"/>
    <x v="21"/>
    <n v="9680000"/>
    <s v="P26 FATP MP CGY4"/>
    <x v="1"/>
    <x v="2"/>
    <s v="FATP"/>
    <s v="MP"/>
    <d v="2026-04-20T00:00:00"/>
    <n v="33"/>
    <d v="2026-04-23T00:00:00"/>
    <n v="36"/>
    <s v=""/>
    <e v="#VALUE!"/>
    <e v="#VALUE!"/>
    <e v="#VALUE!"/>
    <s v="New Buy"/>
    <s v="G"/>
    <s v="Done"/>
    <s v="FATP-MP-CGY4-MVA2603-49OM"/>
    <s v="Done"/>
    <s v="1FSHQ30254"/>
    <s v="Done"/>
    <s v="1FSHQ30254"/>
    <m/>
    <s v="Đã nhận 16.4"/>
    <s v="EPR2603240041"/>
    <m/>
    <m/>
  </r>
  <r>
    <d v="2026-03-25T00:00:00"/>
    <x v="10"/>
    <s v="Đỗ Thị Xuân"/>
    <s v="V1536196"/>
    <s v="xuandt99@fih-foxconn.com"/>
    <n v="4347"/>
    <x v="4"/>
    <s v="VA1903H-2, 19 inch, VGA cable + HDMI cable / Brand: VIEWSONIC"/>
    <n v="1240000"/>
    <x v="21"/>
    <n v="1240000"/>
    <s v="P26 FATP MP 4CS4 Service line"/>
    <x v="2"/>
    <x v="0"/>
    <s v="FATP"/>
    <s v="MP"/>
    <d v="2026-04-20T00:00:00"/>
    <n v="26"/>
    <d v="2026-05-04T00:00:00"/>
    <n v="40"/>
    <n v="50"/>
    <d v="2026-03-15T00:00:00"/>
    <d v="2026-05-14T00:00:00"/>
    <s v="Late"/>
    <s v="New Buy"/>
    <s v="G"/>
    <s v="Done"/>
    <s v="FATP-SV-4CS4-MVA2603-56OM"/>
    <s v="Done"/>
    <s v="1FSHQ40047"/>
    <s v="Done"/>
    <s v="1FSHQ40047"/>
    <m/>
    <d v="1899-12-30T00:00:00"/>
    <s v="EPR2603280003"/>
    <m/>
    <m/>
  </r>
  <r>
    <d v="2026-03-25T00:00:00"/>
    <x v="10"/>
    <s v="Đỗ Thị Xuân"/>
    <s v="V1536196"/>
    <s v="xuandt99@fih-foxconn.com"/>
    <n v="4347"/>
    <x v="0"/>
    <s v="LAMITOUCH LM-30 CPU:i3-6100, RAM 16GB DDR4 3200, SSD 256G, Slot: CAT61/HDMI1/VGA1/USB8        "/>
    <n v="7800000"/>
    <x v="21"/>
    <n v="7800000"/>
    <s v="P26 FATP MP 4CS4 Service line"/>
    <x v="2"/>
    <x v="0"/>
    <s v="FATP"/>
    <s v="MP"/>
    <d v="2026-04-20T00:00:00"/>
    <n v="26"/>
    <d v="2026-05-04T00:00:00"/>
    <n v="40"/>
    <n v="80"/>
    <d v="2026-02-13T00:00:00"/>
    <d v="2026-06-13T00:00:00"/>
    <s v="Late"/>
    <s v="New Buy"/>
    <s v="G"/>
    <s v="Done"/>
    <s v="FATP-SV-4CS4-MVA2603-56OM"/>
    <s v="Done"/>
    <s v="1FSHQ40048"/>
    <s v="Pending"/>
    <m/>
    <m/>
    <m/>
    <s v="EPR2603280004 (cancel)"/>
    <m/>
    <s v="Bác L bảo bỏ qua tạm thời"/>
  </r>
  <r>
    <d v="2026-03-25T00:00:00"/>
    <x v="10"/>
    <s v="Đỗ Thị Xuân"/>
    <s v="V1536196"/>
    <s v="xuandt99@fih-foxconn.com"/>
    <n v="4347"/>
    <x v="4"/>
    <s v="VA1903H-2, 19 inch, VGA cable + HDMI cable / Brand: VIEWSONIC"/>
    <n v="1240000"/>
    <x v="21"/>
    <n v="1240000"/>
    <s v="P26 FATP MP CGY4Service line"/>
    <x v="2"/>
    <x v="2"/>
    <s v="FATP"/>
    <s v="MP"/>
    <d v="2026-04-20T00:00:00"/>
    <n v="26"/>
    <d v="2026-05-04T00:00:00"/>
    <n v="40"/>
    <n v="50"/>
    <d v="2026-03-15T00:00:00"/>
    <d v="2026-05-14T00:00:00"/>
    <s v="Late"/>
    <s v="New Buy"/>
    <s v="G"/>
    <s v="Done"/>
    <s v="FATP-SV-CGY4-MVA2603-57OM"/>
    <s v="Done"/>
    <s v="1FSHQ40049"/>
    <s v="Done"/>
    <s v="1FSHQ40049"/>
    <m/>
    <d v="1899-12-30T00:00:00"/>
    <s v="EPR2603280005"/>
    <m/>
    <m/>
  </r>
  <r>
    <d v="2026-03-25T00:00:00"/>
    <x v="10"/>
    <s v="Đỗ Thị Xuân"/>
    <s v="V1536196"/>
    <s v="xuandt99@fih-foxconn.com"/>
    <n v="4347"/>
    <x v="0"/>
    <s v="LAMITOUCH LM-30 CPU:i3-6100, RAM 16GB DDR4 3200, SSD 256G, Slot: CAT61/HDMI1/VGA1/USB8        "/>
    <n v="7800000"/>
    <x v="21"/>
    <n v="7800000"/>
    <s v="P26 FATP MP CGY4Service line"/>
    <x v="2"/>
    <x v="2"/>
    <s v="FATP"/>
    <s v="MP"/>
    <d v="2026-04-20T00:00:00"/>
    <n v="26"/>
    <d v="2026-05-04T00:00:00"/>
    <n v="40"/>
    <n v="80"/>
    <d v="2026-02-13T00:00:00"/>
    <d v="2026-06-13T00:00:00"/>
    <s v="Late"/>
    <s v="New Buy"/>
    <s v="G"/>
    <s v="Done"/>
    <s v="FATP-SV-CGY4-MVA2603-57OM"/>
    <s v="Done"/>
    <s v="1FSHQ40050"/>
    <s v="Pending"/>
    <m/>
    <m/>
    <m/>
    <s v="EPR2603280006 (cancel)"/>
    <m/>
    <s v="Bác L bảo bỏ qua tạm thời"/>
  </r>
  <r>
    <d v="2026-03-25T00:00:00"/>
    <x v="10"/>
    <s v="Đỗ Thị Xuân"/>
    <s v="V1536196"/>
    <s v="xuandt99@fih-foxconn.com"/>
    <n v="4347"/>
    <x v="4"/>
    <s v="VA1903H-2, 19 inch, VGA cable + HDMI cable / Brand: VIEWSONIC"/>
    <n v="1240000"/>
    <x v="21"/>
    <n v="1240000"/>
    <s v="P26 FATP MP PKK4Service line"/>
    <x v="2"/>
    <x v="1"/>
    <s v="FATP"/>
    <s v="MP"/>
    <d v="2026-04-20T00:00:00"/>
    <n v="26"/>
    <d v="2026-05-04T00:00:00"/>
    <n v="40"/>
    <n v="50"/>
    <d v="2026-03-15T00:00:00"/>
    <d v="2026-05-14T00:00:00"/>
    <s v="Late"/>
    <s v="New Buy"/>
    <s v="G"/>
    <s v="Done"/>
    <s v="FATP-SV-PKK4-MVA2603-58OM"/>
    <s v="Done"/>
    <s v="1FSHQ40052"/>
    <s v="Done"/>
    <s v="1FSHQ40052"/>
    <m/>
    <d v="1899-12-30T00:00:00"/>
    <s v="EPR2603280007"/>
    <m/>
    <m/>
  </r>
  <r>
    <d v="2026-03-25T00:00:00"/>
    <x v="10"/>
    <s v="Đỗ Thị Xuân"/>
    <s v="V1536196"/>
    <s v="xuandt99@fih-foxconn.com"/>
    <n v="4347"/>
    <x v="0"/>
    <s v="LAMITOUCH LM-30 CPU:i3-6100, RAM 16GB DDR4 3200, SSD 256G, Slot: CAT61/HDMI1/VGA1/USB8        "/>
    <n v="7800000"/>
    <x v="21"/>
    <n v="7800000"/>
    <s v="P26 FATP MP PKK4Service line"/>
    <x v="2"/>
    <x v="1"/>
    <s v="FATP"/>
    <s v="MP"/>
    <d v="2026-04-20T00:00:00"/>
    <n v="26"/>
    <d v="2026-05-04T00:00:00"/>
    <n v="40"/>
    <n v="80"/>
    <d v="2026-02-13T00:00:00"/>
    <d v="2026-06-13T00:00:00"/>
    <s v="Late"/>
    <s v="New Buy"/>
    <s v="G"/>
    <s v="Done"/>
    <s v="FATP-SV-PKK4-MVA2603-58OM"/>
    <s v="Done"/>
    <s v="1FSHQ40053"/>
    <s v="Pending"/>
    <m/>
    <m/>
    <m/>
    <s v="EPR2603280008 (cancel)"/>
    <m/>
    <s v="Bác L bảo bỏ qua tạm thời"/>
  </r>
  <r>
    <d v="2026-03-26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x v="33"/>
    <n v="267520000"/>
    <s v="P26 SMT service PKK4"/>
    <x v="2"/>
    <x v="1"/>
    <s v="SMT"/>
    <s v="MP"/>
    <d v="2026-04-20T00:00:00"/>
    <n v="25"/>
    <d v="2026-04-23T00:00:00"/>
    <n v="28"/>
    <n v="70"/>
    <d v="2026-02-12T00:00:00"/>
    <m/>
    <s v="Late"/>
    <s v="New Buy"/>
    <s v="G"/>
    <s v="Done"/>
    <s v="SMT-SV-PKK4-MVA2603-61OM"/>
    <s v="Done"/>
    <s v="1FSHQ40073"/>
    <s v="Done"/>
    <s v="1FSHQ40073"/>
    <m/>
    <s v="Đã nhận 16.4"/>
    <s v="EPR2603280009"/>
    <m/>
    <m/>
  </r>
  <r>
    <d v="2026-03-26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x v="33"/>
    <n v="267520000"/>
    <s v="P26 SMT service CGY4"/>
    <x v="2"/>
    <x v="2"/>
    <s v="SMT"/>
    <s v="MP"/>
    <d v="2026-04-20T00:00:00"/>
    <n v="25"/>
    <d v="2026-04-23T00:00:00"/>
    <n v="28"/>
    <n v="70"/>
    <d v="2026-02-12T00:00:00"/>
    <m/>
    <s v="Late"/>
    <s v="New Buy"/>
    <s v="G"/>
    <s v="Done"/>
    <s v="SMT-SV-CGY4-MVA2603-60OM"/>
    <s v="Done"/>
    <s v="1FSHQ40072"/>
    <s v="Done"/>
    <s v="1FSHQ40072"/>
    <m/>
    <s v="Đã nhận 16.4"/>
    <s v="EPR2603280010"/>
    <m/>
    <m/>
  </r>
  <r>
    <d v="2026-03-26T00:00:00"/>
    <x v="2"/>
    <s v="Nguyễn Ngọc Huyền"/>
    <s v="V1549412"/>
    <s v="Nguyen Ngoc Huyen (Evelyn)"/>
    <n v="4440"/>
    <x v="8"/>
    <s v="L10-MP-OR5-MVA2601-105OM"/>
    <n v="26752000"/>
    <x v="33"/>
    <n v="267520000"/>
    <s v="P26 SMT service 4CS4"/>
    <x v="2"/>
    <x v="0"/>
    <s v="SMT"/>
    <s v="MP"/>
    <d v="2026-04-20T00:00:00"/>
    <n v="25"/>
    <d v="2026-04-23T00:00:00"/>
    <n v="28"/>
    <n v="70"/>
    <d v="2026-02-12T00:00:00"/>
    <m/>
    <s v="Late"/>
    <s v="New Buy"/>
    <s v="G"/>
    <s v="Done"/>
    <s v="SMT-SV-4CS4-MVA2603-59OM"/>
    <s v="Done"/>
    <s v="1FSHQ40071"/>
    <s v="Done"/>
    <s v="1FSHQ40071"/>
    <m/>
    <s v="Đã nhận 16.4"/>
    <s v="EPR2603280011"/>
    <m/>
    <m/>
  </r>
  <r>
    <d v="2026-03-26T00:00:00"/>
    <x v="2"/>
    <s v="Nguyễn Ngọc Huyền"/>
    <s v="V1549412"/>
    <s v="Nguyen Ngoc Huyen (Evelyn)"/>
    <n v="4440"/>
    <x v="7"/>
    <s v="SEUIC HS505HDP-2530 ,USB cable"/>
    <n v="3300000"/>
    <x v="4"/>
    <n v="6600000"/>
    <s v="P26 SMT service PKK4"/>
    <x v="2"/>
    <x v="1"/>
    <s v="SMT"/>
    <s v="MP"/>
    <d v="2026-04-20T00:00:00"/>
    <n v="25"/>
    <d v="2026-04-23T00:00:00"/>
    <n v="28"/>
    <n v="50"/>
    <d v="2026-03-04T00:00:00"/>
    <d v="2026-05-15T00:00:00"/>
    <s v="Late"/>
    <s v="New Buy"/>
    <s v="G"/>
    <s v="Done"/>
    <s v="SMT-SV-PKK4-MVA2603-61OM"/>
    <s v="Done"/>
    <s v="VNPR202604060080"/>
    <s v="Done"/>
    <s v="VNPO202604110046"/>
    <s v="Dự kiến 07/05 hàng về"/>
    <d v="2026-05-07T00:00:00"/>
    <s v="EPR2603280012"/>
    <m/>
    <m/>
  </r>
  <r>
    <d v="2026-03-26T00:00:00"/>
    <x v="2"/>
    <s v="Nguyễn Ngọc Huyền"/>
    <s v="V1549412"/>
    <s v="Nguyen Ngoc Huyen (Evelyn)"/>
    <n v="4440"/>
    <x v="7"/>
    <s v="SEUIC HS505HDP-2530 ,USB cable"/>
    <n v="3300000"/>
    <x v="4"/>
    <n v="6600000"/>
    <s v="P26 SMT service CGY4"/>
    <x v="2"/>
    <x v="2"/>
    <s v="SMT"/>
    <s v="MP"/>
    <d v="2026-04-20T00:00:00"/>
    <n v="25"/>
    <d v="2026-04-23T00:00:00"/>
    <n v="28"/>
    <n v="50"/>
    <d v="2026-03-04T00:00:00"/>
    <d v="2026-05-15T00:00:00"/>
    <s v="Late"/>
    <s v="New Buy"/>
    <s v="G"/>
    <s v="Done"/>
    <s v="SMT-SV-CGY4-MVA2603-60OM"/>
    <s v="Done"/>
    <s v="VNPR202604060079"/>
    <s v="Done"/>
    <s v="VNPO202604110046"/>
    <s v="Dự kiến 07/05 hàng về"/>
    <d v="2026-05-07T00:00:00"/>
    <s v="EPR2603280013"/>
    <m/>
    <m/>
  </r>
  <r>
    <d v="2026-03-26T00:00:00"/>
    <x v="2"/>
    <s v="Nguyễn Ngọc Huyền"/>
    <s v="V1549412"/>
    <s v="Nguyen Ngoc Huyen (Evelyn)"/>
    <n v="4440"/>
    <x v="7"/>
    <s v="SEUIC HS505HDP-2530 ,USB cable"/>
    <n v="3300000"/>
    <x v="4"/>
    <n v="6600000"/>
    <s v="P26 SMT service 4CS4"/>
    <x v="2"/>
    <x v="0"/>
    <s v="SMT"/>
    <s v="MP"/>
    <d v="2026-04-20T00:00:00"/>
    <n v="25"/>
    <d v="2026-04-23T00:00:00"/>
    <n v="28"/>
    <n v="50"/>
    <d v="2026-03-04T00:00:00"/>
    <d v="2026-05-15T00:00:00"/>
    <s v="Late"/>
    <s v="New Buy"/>
    <s v="G"/>
    <s v="Done"/>
    <s v="SMT-SV-4CS4-MVA2603-59OM"/>
    <s v="Done"/>
    <s v="VNPR202604060075"/>
    <s v="Done"/>
    <s v="VNPO202604110046"/>
    <s v="Dự kiến 07/05 hàng về"/>
    <d v="2026-05-07T00:00:00"/>
    <s v="EPR2603280014"/>
    <m/>
    <m/>
  </r>
  <r>
    <d v="2026-03-30T00:00:00"/>
    <x v="7"/>
    <s v="Nguyen Thi Viet"/>
    <s v="V1524536"/>
    <s v="Vietnt@fih-foxconn.com"/>
    <n v="4478"/>
    <x v="9"/>
    <s v="DELL E2225HM, 21.5 inch HDMI cable, 3Yrs Wty"/>
    <n v="1980000"/>
    <x v="20"/>
    <n v="5940000"/>
    <s v="P26 MP"/>
    <x v="1"/>
    <x v="1"/>
    <s v="FATP"/>
    <s v="MP"/>
    <d v="2026-04-30T00:00:00"/>
    <n v="31"/>
    <d v="2026-04-23T00:00:00"/>
    <n v="24"/>
    <n v="50"/>
    <d v="2026-03-04T00:00:00"/>
    <d v="2026-05-19T00:00:00"/>
    <m/>
    <s v="New Buy"/>
    <s v="L"/>
    <s v="Done"/>
    <s v="FATP-MP-PKK4-MVA2603-71OM"/>
    <s v="Done"/>
    <s v="1FSHQ40136"/>
    <s v="Done"/>
    <s v="1FSHQ40136"/>
    <n v="0"/>
    <s v="Đã nhận 29.04"/>
    <s v="EPR2604140009"/>
    <m/>
    <m/>
  </r>
  <r>
    <d v="2026-03-30T00:00:00"/>
    <x v="7"/>
    <s v="Nguyen Thi Viet"/>
    <s v="V1524536"/>
    <s v="Vietnt@fih-foxconn.com"/>
    <n v="4478"/>
    <x v="10"/>
    <s v="Pro Tower QCT1250, Ultra 5 235, Ram 16GB DDR5, SSD_x000a_512GB, Integrated graphics card, Power 180W, HDMI &amp; DP Port,_x000a_Keyboard and Mouse, 3Yrs Wty"/>
    <n v="18717000"/>
    <x v="20"/>
    <n v="56151000"/>
    <s v="P26 MP"/>
    <x v="1"/>
    <x v="1"/>
    <s v="FATP"/>
    <s v="MP"/>
    <d v="2026-04-30T00:00:00"/>
    <n v="31"/>
    <d v="2026-04-23T00:00:00"/>
    <n v="24"/>
    <n v="70"/>
    <d v="2026-02-12T00:00:00"/>
    <d v="2026-06-08T00:00:00"/>
    <s v="Late"/>
    <s v="New Buy"/>
    <s v="L"/>
    <s v="Done"/>
    <s v="FATP-MP-PKK4-MVA2603-71OM"/>
    <s v="Done"/>
    <s v="1FSHQ40137"/>
    <s v="Done"/>
    <s v="1FSHQ40137"/>
    <m/>
    <s v="Đã nhận 23/04"/>
    <s v="EPR2604140010"/>
    <m/>
    <m/>
  </r>
  <r>
    <d v="2026-03-30T00:00:00"/>
    <x v="7"/>
    <s v="Nguyen Thi Viet"/>
    <s v="V1524536"/>
    <s v="Vietnt@fih-foxconn.com"/>
    <n v="4478"/>
    <x v="9"/>
    <s v="DELL E2225HM, 21.5 inch HDMI cable, 3Yrs Wty"/>
    <n v="1980000"/>
    <x v="34"/>
    <n v="7920000"/>
    <s v="P26 MP"/>
    <x v="1"/>
    <x v="2"/>
    <s v="FATP"/>
    <s v="MP"/>
    <d v="2026-04-30T00:00:00"/>
    <n v="31"/>
    <d v="2026-04-23T00:00:00"/>
    <n v="24"/>
    <n v="50"/>
    <d v="2026-03-04T00:00:00"/>
    <d v="2026-05-19T00:00:00"/>
    <s v="Late"/>
    <s v="New Buy"/>
    <s v="L"/>
    <s v="Done"/>
    <s v="FATP-MP-CGY4-MVA2603-70OM"/>
    <s v="Done"/>
    <s v="1FSHQ40134"/>
    <s v="Done"/>
    <s v="1FSHQ40134"/>
    <n v="0"/>
    <s v="Đã nhận 29.04"/>
    <s v="EPR2604140011"/>
    <m/>
    <m/>
  </r>
  <r>
    <d v="2026-03-30T00:00:00"/>
    <x v="7"/>
    <s v="Nguyen Thi Viet"/>
    <s v="V1524536"/>
    <s v="Vietnt@fih-foxconn.com"/>
    <n v="4478"/>
    <x v="10"/>
    <s v="Pro Tower QCT1250, Ultra 5 235, Ram 16GB DDR5, SSD_x000a_512GB, Integrated graphics card, Power 180W, HDMI &amp; DP Port,_x000a_Keyboard and Mouse, 3Yrs Wty"/>
    <n v="18717000"/>
    <x v="3"/>
    <n v="93585000"/>
    <s v="P26 MP"/>
    <x v="1"/>
    <x v="2"/>
    <s v="FATP"/>
    <s v="MP"/>
    <d v="2026-04-30T00:00:00"/>
    <n v="31"/>
    <d v="2026-04-23T00:00:00"/>
    <n v="24"/>
    <n v="70"/>
    <d v="2026-02-12T00:00:00"/>
    <d v="2026-06-08T00:00:00"/>
    <s v="Late"/>
    <s v="New Buy"/>
    <s v="L"/>
    <s v="Done"/>
    <s v="FATP-MP-CGY4-MVA2603-70OM"/>
    <s v="Done"/>
    <s v="1FSHQ40135"/>
    <s v="Done"/>
    <s v="1FSHQ40135"/>
    <m/>
    <s v="Đã nhận 23/04"/>
    <s v="EPR2604140012"/>
    <m/>
    <m/>
  </r>
  <r>
    <d v="2026-03-30T00:00:00"/>
    <x v="7"/>
    <s v="Nguyen Thi Viet"/>
    <s v="V1524536"/>
    <s v="Vietnt@fih-foxconn.com"/>
    <n v="4478"/>
    <x v="9"/>
    <s v="DELL E2225HM, 21.5 inch HDMI cable, 3Yrs Wty"/>
    <n v="1980000"/>
    <x v="3"/>
    <n v="9900000"/>
    <s v="P26 MP"/>
    <x v="1"/>
    <x v="0"/>
    <s v="FATP"/>
    <s v="MP"/>
    <d v="2026-04-30T00:00:00"/>
    <n v="31"/>
    <d v="2026-04-23T00:00:00"/>
    <n v="24"/>
    <n v="50"/>
    <d v="2026-03-04T00:00:00"/>
    <d v="2026-05-19T00:00:00"/>
    <s v="Late"/>
    <s v="New Buy"/>
    <s v="L"/>
    <s v="Done"/>
    <s v="FATP-MP-4CS4-MVA2603-69OM"/>
    <s v="Done"/>
    <s v="1FSHQ40132"/>
    <s v="Done"/>
    <s v="1FSHQ40132"/>
    <n v="0"/>
    <s v="Đã nhận 29.04"/>
    <s v="EPR2604140013"/>
    <m/>
    <m/>
  </r>
  <r>
    <d v="2026-03-30T00:00:00"/>
    <x v="7"/>
    <s v="Nguyen Thi Viet"/>
    <s v="V1524536"/>
    <s v="Vietnt@fih-foxconn.com"/>
    <n v="4478"/>
    <x v="10"/>
    <s v="Pro Tower QCT1250, Ultra 5 235, Ram 16GB DDR5, SSD_x000a_512GB, Integrated graphics card, Power 180W, HDMI &amp; DP Port,_x000a_Keyboard and Mouse, 3Yrs Wty"/>
    <n v="18717000"/>
    <x v="34"/>
    <n v="74868000"/>
    <s v="P26 MP"/>
    <x v="1"/>
    <x v="0"/>
    <s v="FATP"/>
    <s v="MP"/>
    <d v="2026-04-30T00:00:00"/>
    <n v="31"/>
    <d v="2026-04-23T00:00:00"/>
    <n v="24"/>
    <n v="70"/>
    <d v="2026-02-12T00:00:00"/>
    <d v="2026-06-08T00:00:00"/>
    <s v="Late"/>
    <s v="New Buy"/>
    <s v="L"/>
    <s v="Done"/>
    <s v="FATP-MP-4CS4-MVA2603-69OM"/>
    <s v="Done"/>
    <s v="1FSHQ40133"/>
    <s v="Done"/>
    <s v="1FSHQ40133"/>
    <m/>
    <s v="Đã nhận 23/04"/>
    <s v="EPR2604140014"/>
    <m/>
    <m/>
  </r>
  <r>
    <d v="2026-03-30T00:00:00"/>
    <x v="7"/>
    <s v="Nguyen Thi Viet"/>
    <s v="V1524536"/>
    <s v="Vietnt@fih-foxconn.com"/>
    <n v="4478"/>
    <x v="16"/>
    <s v="GODEX GX4600i pro, 600dpi"/>
    <n v="31150000"/>
    <x v="4"/>
    <n v="62300000"/>
    <s v="P26 MP"/>
    <x v="1"/>
    <x v="1"/>
    <s v="FATP"/>
    <s v="MP"/>
    <d v="2026-04-30T00:00:00"/>
    <n v="31"/>
    <d v="2026-04-23T00:00:00"/>
    <n v="24"/>
    <n v="48"/>
    <d v="2026-03-06T00:00:00"/>
    <d v="2026-05-17T00:00:00"/>
    <s v="Late"/>
    <s v="New Buy"/>
    <s v="L"/>
    <s v="Done"/>
    <s v="L10-MP-PKK4-MVA2604-17OM"/>
    <s v="Done"/>
    <s v="1FSHQ40297"/>
    <s v="Done"/>
    <s v="1FSHQ40297"/>
    <d v="2026-05-05T00:00:00"/>
    <d v="2026-05-05T00:00:00"/>
    <s v="EPR2605060002"/>
    <m/>
    <m/>
  </r>
  <r>
    <d v="2026-03-30T00:00:00"/>
    <x v="7"/>
    <s v="Nguyen Thi Viet"/>
    <s v="V1524536"/>
    <s v="Vietnt@fih-foxconn.com"/>
    <n v="4478"/>
    <x v="16"/>
    <s v="GODEX GX4600i pro, 600dpi"/>
    <n v="31150000"/>
    <x v="4"/>
    <n v="62300000"/>
    <s v="P26 MP"/>
    <x v="1"/>
    <x v="2"/>
    <s v="FATP"/>
    <s v="MP"/>
    <d v="2026-04-30T00:00:00"/>
    <n v="31"/>
    <d v="2026-04-23T00:00:00"/>
    <n v="24"/>
    <n v="48"/>
    <d v="2026-03-06T00:00:00"/>
    <d v="2026-05-17T00:00:00"/>
    <s v="Late"/>
    <s v="New Buy"/>
    <s v="L"/>
    <s v="Done"/>
    <s v="L10-MP-CGY4-MVA2604-16OM"/>
    <s v="Done"/>
    <s v="1FSHQ40310"/>
    <s v="Done"/>
    <s v="1FSHQ40310"/>
    <d v="2026-05-05T00:00:00"/>
    <d v="2026-05-05T00:00:00"/>
    <s v="EPR2605060003"/>
    <m/>
    <m/>
  </r>
  <r>
    <d v="2026-03-30T00:00:00"/>
    <x v="7"/>
    <s v="Nguyen Thi Viet"/>
    <s v="V1524536"/>
    <s v="Vietnt@fih-foxconn.com"/>
    <n v="4478"/>
    <x v="16"/>
    <s v="GODEX GX4600i pro, 600dpi"/>
    <n v="31150000"/>
    <x v="4"/>
    <n v="62300000"/>
    <s v="P26 MP"/>
    <x v="1"/>
    <x v="0"/>
    <s v="FATP"/>
    <s v="MP"/>
    <d v="2026-04-30T00:00:00"/>
    <n v="31"/>
    <d v="2026-04-23T00:00:00"/>
    <n v="24"/>
    <n v="48"/>
    <d v="2026-03-06T00:00:00"/>
    <d v="2026-05-17T00:00:00"/>
    <s v="Late"/>
    <s v="New Buy"/>
    <s v="L"/>
    <s v="Done"/>
    <s v="L10-MP-4CS4-MVA2604-15OM"/>
    <s v="Done"/>
    <s v="1FSHQ40296"/>
    <s v="Done"/>
    <s v="1FSHQ40296"/>
    <d v="2026-05-05T00:00:00"/>
    <d v="2026-05-05T00:00:00"/>
    <s v="EPR2605060004"/>
    <m/>
    <m/>
  </r>
  <r>
    <d v="2026-03-31T00:00:00"/>
    <x v="3"/>
    <s v="Phạm Van Hùng"/>
    <s v="V1544999"/>
    <s v="hungpv3@fih-foxconn.com"/>
    <n v="4500"/>
    <x v="10"/>
    <s v="Pro Tower QCT1250, Ultra 5 235, Ram 16GB DDR5, SSD_x000a_512GB, Integrated graphics card, Power 180W, HDMI &amp; DP Port,_x000a_Keyboard and Mouse, 3Yrs Wty"/>
    <n v="18717000"/>
    <x v="20"/>
    <n v="56151000"/>
    <s v="PC for Auto charging machine P26"/>
    <x v="1"/>
    <x v="0"/>
    <s v="FATP"/>
    <s v="MP"/>
    <d v="2026-04-14T00:00:00"/>
    <n v="14"/>
    <d v="2026-04-23T00:00:00"/>
    <n v="23"/>
    <n v="70"/>
    <d v="2026-02-12T00:00:00"/>
    <d v="2026-06-09T00:00:00"/>
    <s v="Late"/>
    <s v="New Buy"/>
    <s v="G"/>
    <s v="Done"/>
    <s v="FATP-MP-4CS4-MVA2603-74AUTO"/>
    <s v="Done"/>
    <s v="1FSHQ40198"/>
    <s v="Done"/>
    <s v="1FSHQ40198"/>
    <m/>
    <d v="2026-05-07T00:00:00"/>
    <s v="EPR2605040001"/>
    <m/>
    <m/>
  </r>
  <r>
    <d v="2026-03-31T00:00:00"/>
    <x v="3"/>
    <s v="Phạm Van Hùng"/>
    <s v="V1544999"/>
    <s v="hungpv3@fih-foxconn.com"/>
    <n v="4500"/>
    <x v="10"/>
    <s v="Pro Tower QCT1250, Ultra 5 235, Ram 16GB DDR5, SSD_x000a_512GB, Integrated graphics card, Power 180W, HDMI &amp; DP Port,_x000a_Keyboard and Mouse, 3Yrs Wty"/>
    <n v="18717000"/>
    <x v="20"/>
    <n v="56151000"/>
    <s v="PC for Auto charging machine P26"/>
    <x v="1"/>
    <x v="1"/>
    <s v="FATP"/>
    <s v="MP"/>
    <d v="2026-04-14T00:00:00"/>
    <n v="14"/>
    <d v="2026-04-23T00:00:00"/>
    <n v="23"/>
    <n v="70"/>
    <d v="2026-02-12T00:00:00"/>
    <d v="2026-06-09T00:00:00"/>
    <s v="Late"/>
    <s v="New Buy"/>
    <s v="G"/>
    <s v="Done"/>
    <s v="FATP-MP-PKK4-MVA2603-75AUTO"/>
    <s v="Done"/>
    <s v="1FSHQ40199"/>
    <s v="Done"/>
    <s v="1FSHQ40199"/>
    <m/>
    <d v="2026-05-07T00:00:00"/>
    <s v="EPR2605040002"/>
    <m/>
    <m/>
  </r>
  <r>
    <d v="2026-03-31T00:00:00"/>
    <x v="3"/>
    <s v="Phạm Van Hùng"/>
    <s v="V1544999"/>
    <s v="hungpv3@fih-foxconn.com"/>
    <n v="4500"/>
    <x v="10"/>
    <s v="Pro Tower QCT1250, Ultra 5 235, Ram 16GB DDR5, SSD_x000a_512GB, Integrated graphics card, Power 180W, HDMI &amp; DP Port,_x000a_Keyboard and Mouse, 3Yrs Wty"/>
    <n v="18717000"/>
    <x v="20"/>
    <n v="56151000"/>
    <s v="PC for Auto charging machine P26"/>
    <x v="1"/>
    <x v="2"/>
    <s v="FATP"/>
    <s v="MP"/>
    <d v="2026-04-14T00:00:00"/>
    <n v="14"/>
    <d v="2026-04-23T00:00:00"/>
    <n v="23"/>
    <n v="70"/>
    <d v="2026-02-12T00:00:00"/>
    <d v="2026-06-09T00:00:00"/>
    <s v="Late"/>
    <s v="New Buy"/>
    <s v="G"/>
    <s v="Done"/>
    <s v="FATP-MP-CGY4-MVA2603-76AUTO"/>
    <s v="Done"/>
    <s v="1FSHQ40200"/>
    <s v="Done"/>
    <s v="1FSHQ40200"/>
    <m/>
    <d v="2026-05-07T00:00:00"/>
    <s v="EPR2605040003"/>
    <m/>
    <m/>
  </r>
  <r>
    <d v="2026-03-31T00:00:00"/>
    <x v="8"/>
    <s v="Nguyễn Đức Hưng"/>
    <s v="V1538465"/>
    <s v="Hung Nguyen Duc"/>
    <m/>
    <x v="11"/>
    <s v="C61-4850, Not including RFID module. Includes: 64GB 27-key Android 11, controller with battery, charging dock, charging adapter, glass screen protector"/>
    <n v="15500000"/>
    <x v="21"/>
    <n v="15500000"/>
    <s v="P26 service"/>
    <x v="2"/>
    <x v="0"/>
    <s v="FATP"/>
    <s v="MP"/>
    <d v="2026-05-15T00:00:00"/>
    <n v="45"/>
    <d v="2026-05-04T00:00:00"/>
    <n v="34"/>
    <n v="65"/>
    <d v="2026-02-28T00:00:00"/>
    <d v="2026-06-04T00:00:00"/>
    <s v="Late"/>
    <s v="New Buy"/>
    <s v="G"/>
    <s v="Done"/>
    <s v="FATP-SV-P26-MVA2604-03OM"/>
    <s v="Done"/>
    <s v="VNPR202604150121"/>
    <s v="Done"/>
    <s v="VNPO202604200198"/>
    <d v="2026-05-29T00:00:00"/>
    <d v="2026-05-30T00:00:00"/>
    <s v="EPR2605040004"/>
    <m/>
    <m/>
  </r>
  <r>
    <d v="2026-03-24T00:00:00"/>
    <x v="4"/>
    <s v="Đường Kim Quy"/>
    <s v="V1538557"/>
    <s v="quydk@fih-foxconn.com"/>
    <n v="4337"/>
    <x v="4"/>
    <s v="VA1903H-2, 19 inch, VGA cable + HDMI cable / Brand: VIEWSONIC"/>
    <n v="1240000"/>
    <x v="34"/>
    <s v="4,960,000 ₫"/>
    <s v="P1 for P27"/>
    <x v="3"/>
    <x v="3"/>
    <s v="FATP"/>
    <s v="P1.0"/>
    <d v="2026-03-24T00:00:00"/>
    <n v="0"/>
    <d v="2026-05-18T00:00:00"/>
    <n v="55"/>
    <n v="50"/>
    <d v="2026-03-29T00:00:00"/>
    <d v="2026-05-13T00:00:00"/>
    <s v="On time"/>
    <s v="New Buy"/>
    <m/>
    <s v="Done"/>
    <s v="FATP-NPI-P27-MVA2603-53OM"/>
    <s v="Done"/>
    <s v="1FSHQ40011"/>
    <s v="Done"/>
    <s v="1FSHQ40011"/>
    <n v="0"/>
    <d v="2026-05-12T00:00:00"/>
    <s v="EPR2603240042"/>
    <m/>
    <s v="( Lấy 2x màn ở 1FSHQ30275 &amp; 1FSHQ30277 + 2x spare trong kho OM) =&gt; Xuất trước &amp; hàng  1FSHQ40011 làm sapre "/>
  </r>
  <r>
    <d v="2026-03-24T00:00:00"/>
    <x v="4"/>
    <s v="Đường Kim Quy"/>
    <s v="V1538557"/>
    <s v="quydk@fih-foxconn.com"/>
    <n v="4337"/>
    <x v="10"/>
    <s v="Pro Tower QCT1250, Ultra 5 235, Ram 16GB DDR5, SSD_x000a_512GB, Integrated graphics card, Power 180W, HDMI &amp; DP Port,_x000a_Keyboard and Mouse, 3Yrs Wty"/>
    <n v="18717000"/>
    <x v="4"/>
    <s v="37,434,000 ₫"/>
    <s v="P1 for P27"/>
    <x v="3"/>
    <x v="3"/>
    <s v="FATP"/>
    <s v="P1.0"/>
    <d v="2026-03-24T00:00:00"/>
    <n v="0"/>
    <d v="2026-05-18T00:00:00"/>
    <n v="55"/>
    <n v="70"/>
    <d v="2026-03-09T00:00:00"/>
    <d v="2026-06-02T00:00:00"/>
    <s v="Late"/>
    <s v="New Buy"/>
    <m/>
    <s v="Done"/>
    <s v="FATP-NPI-P27-MVA2603-53OM"/>
    <s v="Done"/>
    <s v="1FSHQ40197"/>
    <s v="Pending"/>
    <s v="1FSHQ40197"/>
    <m/>
    <d v="2026-05-07T00:00:00"/>
    <s v="EPR2603240043"/>
    <m/>
    <s v="đã out"/>
  </r>
  <r>
    <d v="2026-03-24T00:00:00"/>
    <x v="4"/>
    <s v="Đường Kim Quy"/>
    <s v="V1538557"/>
    <s v="quydk@fih-foxconn.com"/>
    <n v="4337"/>
    <x v="17"/>
    <s v="VIEWSONIC VA2432-MHD-3, 24 inch Full HD, 3Yrs"/>
    <n v="1970000"/>
    <x v="20"/>
    <s v="5,910,000 ₫"/>
    <s v="P1 for P27"/>
    <x v="3"/>
    <x v="3"/>
    <s v="FATP"/>
    <s v="P1.0"/>
    <d v="2026-03-24T00:00:00"/>
    <n v="0"/>
    <d v="2026-05-18T00:00:00"/>
    <n v="55"/>
    <n v="50"/>
    <d v="2026-03-29T00:00:00"/>
    <m/>
    <s v="On time"/>
    <s v="New Buy"/>
    <m/>
    <s v="Done"/>
    <s v="FATP-NPI-P27-MVA2603-53OM"/>
    <s v="Done"/>
    <s v="1FSHQ40013"/>
    <s v="Done"/>
    <s v="1FSHQ40013"/>
    <m/>
    <d v="2026-04-14T00:00:00"/>
    <s v="EPR2604090002"/>
    <m/>
    <s v="đã out"/>
  </r>
  <r>
    <d v="2026-03-31T00:00:00"/>
    <x v="8"/>
    <s v="Nguyễn Đức Hưng"/>
    <s v="V1538465"/>
    <s v="Hung Nguyen Duc"/>
    <m/>
    <x v="6"/>
    <s v="ZT610, 600dpi"/>
    <n v="48800000"/>
    <x v="5"/>
    <s v="341,600,000 ₫"/>
    <s v="P25 service"/>
    <x v="4"/>
    <x v="4"/>
    <s v="FATP"/>
    <s v="MP"/>
    <d v="2026-05-15T00:00:00"/>
    <n v="45"/>
    <e v="#N/A"/>
    <e v="#N/A"/>
    <n v="50"/>
    <e v="#N/A"/>
    <d v="2026-05-20T00:00:00"/>
    <e v="#N/A"/>
    <s v="New Buy"/>
    <s v="G"/>
    <s v="Done"/>
    <s v="L10-MP-P25-MVA2604-02OM =&gt; FATP-SV-P25-MVA2604-02OM"/>
    <s v="Done"/>
    <s v="1FSHQ40168"/>
    <s v="Done"/>
    <s v="1FSHQ40168"/>
    <s v="pending"/>
    <s v="Lấy hàng trong kho trả request trước"/>
    <s v="EPR2605040005"/>
    <m/>
    <m/>
  </r>
  <r>
    <d v="2026-03-31T00:00:00"/>
    <x v="8"/>
    <s v="Nguyễn Đức Hưng"/>
    <s v="V1538465"/>
    <s v="Hung Nguyen Duc"/>
    <m/>
    <x v="11"/>
    <s v="C61-4850, Not including RFID module. Includes: 64GB 27-key Android 11, controller with battery, charging dock, charging adapter, glass screen protector"/>
    <n v="15500000"/>
    <x v="21"/>
    <s v="15,500,000 ₫"/>
    <s v="P25 service"/>
    <x v="4"/>
    <x v="4"/>
    <s v="FATP"/>
    <s v="MP"/>
    <d v="2026-05-15T00:00:00"/>
    <n v="45"/>
    <e v="#N/A"/>
    <e v="#N/A"/>
    <n v="65"/>
    <e v="#N/A"/>
    <d v="2026-06-04T00:00:00"/>
    <e v="#N/A"/>
    <s v="New Buy"/>
    <s v="G"/>
    <s v="Done"/>
    <s v="L10-MP-P25-MVA2604-02OM =&gt; FATP-SV-P25-MVA2604-02OM"/>
    <s v="Done"/>
    <s v="VNPR202604150120"/>
    <s v="Done"/>
    <s v="VNPO202604200198"/>
    <d v="2026-05-29T00:00:00"/>
    <d v="2026-05-30T00:00:00"/>
    <s v="EPR2605040006"/>
    <m/>
    <m/>
  </r>
  <r>
    <d v="2026-02-12T00:00:00"/>
    <x v="8"/>
    <s v="ENG 1 - GIANG OM"/>
    <m/>
    <m/>
    <n v="23683"/>
    <x v="7"/>
    <s v="SEUIC HS505HDP-2530 ,USB cable"/>
    <n v="3300000"/>
    <x v="21"/>
    <n v="3300000"/>
    <s v="Mua bù 1x ENG1"/>
    <x v="1"/>
    <x v="0"/>
    <s v="FATP"/>
    <s v="DVT"/>
    <d v="2026-03-31T00:00:00"/>
    <n v="47"/>
    <d v="2026-02-23T00:00:00"/>
    <n v="11"/>
    <n v="50"/>
    <d v="2026-01-04T00:00:00"/>
    <d v="2026-04-03T00:00:00"/>
    <s v="Late"/>
    <s v="New Buy"/>
    <s v="G"/>
    <s v="Done"/>
    <s v="FATP-MP-4CS4-MVA2603-50OM"/>
    <s v="Done"/>
    <s v="VNPR202604060081"/>
    <s v="Done"/>
    <s v="VNPO202604130136"/>
    <s v="Dự kiến 07/05 hàng về_x000a_"/>
    <d v="2026-05-07T00:00:00"/>
    <s v="x"/>
    <m/>
    <m/>
  </r>
  <r>
    <d v="2026-02-12T00:00:00"/>
    <x v="8"/>
    <s v="ENG 1 - GIANG OM"/>
    <m/>
    <m/>
    <n v="23683"/>
    <x v="7"/>
    <s v="SEUIC HS505HDP-2530 ,USB cable"/>
    <n v="3300000"/>
    <x v="21"/>
    <n v="3300000"/>
    <s v="Mua bù 1x ENG1"/>
    <x v="1"/>
    <x v="1"/>
    <s v="FATP"/>
    <s v="DVT"/>
    <d v="2026-03-31T00:00:00"/>
    <n v="47"/>
    <d v="2026-02-23T00:00:00"/>
    <n v="11"/>
    <n v="50"/>
    <d v="2026-01-04T00:00:00"/>
    <d v="2026-04-03T00:00:00"/>
    <s v="Late"/>
    <s v="New Buy"/>
    <s v="G"/>
    <s v="Done"/>
    <s v="FATP-MP-PKK4-MVA2603-51OM"/>
    <s v="Done"/>
    <s v="VNPR202604060084"/>
    <s v="Done"/>
    <s v="VNPO202604130136 "/>
    <s v="Dự kiến 07/05 hàng về_x000a_"/>
    <d v="2026-05-07T00:00:00"/>
    <s v="x"/>
    <m/>
    <m/>
  </r>
  <r>
    <d v="2026-03-08T00:00:00"/>
    <x v="11"/>
    <s v="Phạm Thị Bích"/>
    <s v="V1524485"/>
    <s v="Bich_Kate IPQC"/>
    <n v="3040"/>
    <x v="4"/>
    <s v="VA1903H-2, 19 inch, VGA cable + HDMI cable / Brand: VIEWSONIC"/>
    <n v="1240000"/>
    <x v="22"/>
    <n v="40920000"/>
    <s v="MP line 3 "/>
    <x v="1"/>
    <x v="0"/>
    <s v="FATP"/>
    <s v="MP"/>
    <d v="2026-04-16T00:00:00"/>
    <n v="39"/>
    <d v="2026-04-23T00:00:00"/>
    <n v="46"/>
    <n v="50"/>
    <d v="2026-03-04T00:00:00"/>
    <d v="2026-04-27T00:00:00"/>
    <s v="Late"/>
    <s v="New Buy"/>
    <s v="G"/>
    <s v="Done"/>
    <s v="FATP-MP-4CS4-MVA2603-26OM"/>
    <s v="Done"/>
    <s v="1FSHQ40045"/>
    <s v="Done"/>
    <s v="1FSHQ40045"/>
    <s v="pending"/>
    <d v="1899-12-30T00:00:00"/>
    <s v="EPR2603210047"/>
    <m/>
    <m/>
  </r>
  <r>
    <d v="2026-03-08T00:00:00"/>
    <x v="11"/>
    <s v="Phạm Thị Bích"/>
    <s v="V1524485"/>
    <s v="Bich_Kate IPQC"/>
    <n v="3040"/>
    <x v="7"/>
    <s v="SEUIC HS505HDP-2530 ,USB cable"/>
    <n v="3300000"/>
    <x v="31"/>
    <n v="85800000"/>
    <s v="MP line 3 "/>
    <x v="1"/>
    <x v="0"/>
    <s v="FATP"/>
    <s v="MP"/>
    <d v="2026-04-16T00:00:00"/>
    <n v="39"/>
    <d v="2026-04-23T00:00:00"/>
    <n v="46"/>
    <n v="50"/>
    <d v="2026-03-04T00:00:00"/>
    <d v="2026-04-27T00:00:00"/>
    <s v="Late"/>
    <s v="New Buy"/>
    <s v="G"/>
    <s v="Done"/>
    <s v="FATP-MP-4CS4-MVA2603-26OM"/>
    <s v="Done"/>
    <s v="VNPR202604040088"/>
    <s v="Done"/>
    <s v="VNPO202604160163"/>
    <d v="2026-05-25T00:00:00"/>
    <d v="1899-12-30T00:00:00"/>
    <s v="EPR2603210015"/>
    <m/>
    <m/>
  </r>
  <r>
    <d v="2026-03-08T00:00:00"/>
    <x v="11"/>
    <s v="Phạm Thị Bích"/>
    <s v="V1524485"/>
    <s v="Bich_Kate IPQC"/>
    <n v="3040"/>
    <x v="14"/>
    <s v="Pro Tower QCT1250, Core i3-14100, Ram 8GB DDR5, SSD_x000a_512GB, Integrated graphics card, Power 180W, HDMI &amp; DP Port,_x000a_Keyboard and Mouse, 3Yrs Wty"/>
    <n v="13888000"/>
    <x v="22"/>
    <n v="458304000"/>
    <s v="MP line 3 "/>
    <x v="1"/>
    <x v="0"/>
    <s v="FATP"/>
    <s v="MP"/>
    <d v="2026-04-16T00:00:00"/>
    <n v="39"/>
    <d v="2026-04-23T00:00:00"/>
    <n v="46"/>
    <n v="50"/>
    <d v="2026-03-04T00:00:00"/>
    <d v="2026-04-27T00:00:00"/>
    <s v="Late"/>
    <s v="New Buy"/>
    <s v="G"/>
    <s v="Done"/>
    <s v="FATP-MP-4CS4-MVA2603-26OM"/>
    <s v="Done"/>
    <s v="1FSHQ40046"/>
    <s v="Done"/>
    <s v="1FSHQ40046"/>
    <m/>
    <s v="Đã nhận"/>
    <s v="EPR2603210048"/>
    <m/>
    <s v="( Phát trước 9x từ : 1FSHQ30125 &amp; 1FSHQ30127) // ( Lấy tiếp 3x từ 3 PO: 1FSHQ30274,EPR2603210048,1FSHQ30278)"/>
  </r>
  <r>
    <d v="2026-03-08T00:00:00"/>
    <x v="11"/>
    <s v="Phạm Thị Bích"/>
    <s v="V1524485"/>
    <s v="Bich_Kate IPQC"/>
    <n v="3040"/>
    <x v="4"/>
    <s v="VA1903H-2, 19 inch, VGA cable + HDMI cable / Brand: VIEWSONIC"/>
    <n v="1240000"/>
    <x v="19"/>
    <n v="47120000"/>
    <s v="MP line 3 "/>
    <x v="1"/>
    <x v="2"/>
    <s v="FATP"/>
    <s v="MP"/>
    <d v="2026-04-16T00:00:00"/>
    <n v="39"/>
    <d v="2026-04-23T00:00:00"/>
    <n v="46"/>
    <n v="50"/>
    <d v="2026-03-04T00:00:00"/>
    <d v="2026-04-27T00:00:00"/>
    <s v="Late"/>
    <s v="New Buy"/>
    <s v="G"/>
    <s v="Done"/>
    <s v="FATP-MP-CGY4-MVA2603-27OM"/>
    <s v="Done"/>
    <s v="1FSHQ40007"/>
    <s v="Done"/>
    <s v="1FSHQ40007"/>
    <s v="Dự kiến 29/04"/>
    <d v="1899-12-30T00:00:00"/>
    <s v="EPR2603210049"/>
    <m/>
    <m/>
  </r>
  <r>
    <d v="2026-03-08T00:00:00"/>
    <x v="11"/>
    <s v="Phạm Thị Bích"/>
    <s v="V1524485"/>
    <s v="Bich_Kate IPQC"/>
    <n v="3040"/>
    <x v="7"/>
    <s v="SEUIC HS505HDP-2530 ,USB cable"/>
    <n v="3300000"/>
    <x v="6"/>
    <n v="102300000"/>
    <s v="MP line 3 "/>
    <x v="1"/>
    <x v="2"/>
    <s v="FATP"/>
    <s v="MP"/>
    <d v="2026-04-16T00:00:00"/>
    <n v="39"/>
    <d v="2026-04-23T00:00:00"/>
    <n v="46"/>
    <n v="50"/>
    <d v="2026-03-04T00:00:00"/>
    <d v="2026-04-27T00:00:00"/>
    <s v="Late"/>
    <s v="New Buy"/>
    <s v="G"/>
    <s v="Done"/>
    <s v="FATP-MP-CGY4-MVA2603-27OM"/>
    <s v="Done"/>
    <s v="VNPR202604010055"/>
    <s v="Done"/>
    <s v="VNPO202604070280"/>
    <m/>
    <d v="2026-05-07T00:00:00"/>
    <s v="EPR2603210016"/>
    <m/>
    <m/>
  </r>
  <r>
    <d v="2026-03-08T00:00:00"/>
    <x v="11"/>
    <s v="Phạm Thị Bích"/>
    <s v="V1524485"/>
    <s v="Bich_Kate IPQC"/>
    <n v="3040"/>
    <x v="14"/>
    <s v="Pro Tower QCT1250, Core i3-14100, Ram 8GB DDR5, SSD_x000a_512GB, Integrated graphics card, Power 180W, HDMI &amp; DP Port,_x000a_Keyboard and Mouse, 3Yrs Wty"/>
    <n v="13888000"/>
    <x v="19"/>
    <n v="527744000"/>
    <s v="MP line 3 "/>
    <x v="1"/>
    <x v="2"/>
    <s v="FATP"/>
    <s v="MP"/>
    <d v="2026-04-16T00:00:00"/>
    <n v="39"/>
    <d v="2026-04-23T00:00:00"/>
    <n v="46"/>
    <n v="50"/>
    <d v="2026-03-04T00:00:00"/>
    <d v="2026-04-27T00:00:00"/>
    <s v="Late"/>
    <s v="New Buy"/>
    <s v="G"/>
    <s v="Done"/>
    <s v="FATP-MP-CGY4-MVA2603-27OM"/>
    <s v="Done"/>
    <s v="1FSHQ40009"/>
    <s v="Done"/>
    <s v="1FSHQ40009"/>
    <m/>
    <s v="Đã nhận"/>
    <s v="EPR2603210050"/>
    <m/>
    <m/>
  </r>
  <r>
    <d v="2026-03-17T00:00:00"/>
    <x v="10"/>
    <s v="Đỗ Thị Xuân"/>
    <s v="V1536196"/>
    <s v="xuandt99@fih-foxconn.com"/>
    <n v="4347"/>
    <x v="4"/>
    <s v="VA1903H-2, 19 inch, VGA cable + HDMI cable / Brand: VIEWSONIC"/>
    <n v="1240000"/>
    <x v="35"/>
    <n v="14880000"/>
    <s v="MP line 3"/>
    <x v="1"/>
    <x v="0"/>
    <s v="FATP"/>
    <s v="MP"/>
    <d v="2026-04-20T00:00:00"/>
    <n v="34"/>
    <d v="2026-04-23T00:00:00"/>
    <n v="37"/>
    <n v="50"/>
    <d v="2026-03-04T00:00:00"/>
    <d v="2026-05-06T00:00:00"/>
    <s v="Late"/>
    <s v="New Buy"/>
    <s v="G"/>
    <s v="Done"/>
    <s v="FATP-MP-4CS4-MVA2603-45OM"/>
    <s v="Done"/>
    <s v="1FSHQ30255"/>
    <s v="Done"/>
    <s v="1FSHQ30255"/>
    <n v="0"/>
    <d v="2026-05-12T00:00:00"/>
    <s v="EPR2603240007"/>
    <m/>
    <m/>
  </r>
  <r>
    <d v="2026-03-17T00:00:00"/>
    <x v="10"/>
    <s v="Đỗ Thị Xuân"/>
    <s v="V1536196"/>
    <s v="xuandt99@fih-foxconn.com"/>
    <n v="4347"/>
    <x v="0"/>
    <s v="LAMITOUCH LM-30 CPU:i3-6100, RAM 16GB DDR4 3200, SSD 256G, Slot: CAT61/HDMI1/VGA1/USB8        "/>
    <n v="7800000"/>
    <x v="35"/>
    <n v="93600000"/>
    <s v="MP line 3"/>
    <x v="1"/>
    <x v="0"/>
    <s v="FATP"/>
    <s v="MP"/>
    <d v="2026-04-20T00:00:00"/>
    <n v="34"/>
    <d v="2026-04-23T00:00:00"/>
    <n v="37"/>
    <n v="80"/>
    <d v="2026-02-02T00:00:00"/>
    <d v="2026-06-05T00:00:00"/>
    <s v="Late"/>
    <s v="New Buy"/>
    <s v="G"/>
    <s v="Done"/>
    <s v="FATP-MP-4CS4-MVA2603-45OM"/>
    <s v="Done"/>
    <s v="1FSHQ30258"/>
    <s v="Done"/>
    <s v="1FSHQ30258"/>
    <s v="pending"/>
    <d v="1899-12-30T00:00:00"/>
    <s v="EPR2603240008"/>
    <m/>
    <s v="Bác L bảo bỏ qua tạm thời"/>
  </r>
  <r>
    <d v="2026-03-17T00:00:00"/>
    <x v="10"/>
    <s v="Đỗ Thị Xuân"/>
    <s v="V1536196"/>
    <s v="xuandt99@fih-foxconn.com"/>
    <n v="4347"/>
    <x v="4"/>
    <s v="VA1903H-2, 19 inch, VGA cable + HDMI cable / Brand: VIEWSONIC"/>
    <n v="1240000"/>
    <x v="35"/>
    <n v="14880000"/>
    <s v="MP line 3"/>
    <x v="1"/>
    <x v="2"/>
    <s v="FATP"/>
    <s v="MP"/>
    <d v="2026-04-20T00:00:00"/>
    <n v="34"/>
    <d v="2026-04-23T00:00:00"/>
    <n v="37"/>
    <n v="50"/>
    <d v="2026-03-04T00:00:00"/>
    <d v="2026-05-06T00:00:00"/>
    <s v="Late"/>
    <s v="New Buy"/>
    <s v="G"/>
    <s v="Done"/>
    <s v="FATP-MP-CGY4-MVA2603-46OM"/>
    <s v="Done"/>
    <s v="1FSHQ30253"/>
    <s v="Done"/>
    <s v="1FSHQ30253"/>
    <n v="0"/>
    <d v="2026-05-12T00:00:00"/>
    <s v="EPR2603240009"/>
    <m/>
    <m/>
  </r>
  <r>
    <d v="2026-03-17T00:00:00"/>
    <x v="10"/>
    <s v="Đỗ Thị Xuân"/>
    <s v="V1536196"/>
    <s v="xuandt99@fih-foxconn.com"/>
    <n v="4347"/>
    <x v="0"/>
    <s v="LAMITOUCH LM-30 CPU:i3-6100, RAM 16GB DDR4 3200, SSD 256G, Slot: CAT61/HDMI1/VGA1/USB8        "/>
    <n v="7800000"/>
    <x v="35"/>
    <n v="93600000"/>
    <s v="MP line 3"/>
    <x v="1"/>
    <x v="2"/>
    <s v="FATP"/>
    <s v="MP"/>
    <d v="2026-04-20T00:00:00"/>
    <n v="34"/>
    <d v="2026-04-23T00:00:00"/>
    <n v="37"/>
    <n v="80"/>
    <d v="2026-02-02T00:00:00"/>
    <d v="2026-06-05T00:00:00"/>
    <s v="Late"/>
    <s v="New Buy"/>
    <s v="G"/>
    <s v="Done"/>
    <s v="FATP-MP-CGY4-MVA2603-46OM"/>
    <s v="Done"/>
    <s v="1FSHQ30256"/>
    <s v="Done"/>
    <s v="1FSHQ30256"/>
    <s v="pending"/>
    <d v="1899-12-30T00:00:00"/>
    <s v="_x0009__x000a_EPR2603240010"/>
    <m/>
    <s v="Bác L bảo bỏ qua tạm thời"/>
  </r>
  <r>
    <d v="2026-03-25T00:00:00"/>
    <x v="0"/>
    <s v="To Thi Phuong Anh"/>
    <s v="V1524505"/>
    <s v="Phuong Anh To"/>
    <m/>
    <x v="4"/>
    <s v="VA1903H-2, 19 inch, VGA cable + HDMI cable / Brand: VIEWSONIC"/>
    <n v="1240000"/>
    <x v="36"/>
    <n v="115320000"/>
    <s v="Proto (KSH5)"/>
    <x v="3"/>
    <x v="3"/>
    <s v="FATP"/>
    <s v="P1.0"/>
    <d v="2026-05-15T00:00:00"/>
    <n v="51"/>
    <d v="2026-05-18T00:00:00"/>
    <n v="54"/>
    <n v="50"/>
    <d v="2026-03-29T00:00:00"/>
    <d v="2026-05-14T00:00:00"/>
    <s v="On time"/>
    <s v="New Buy"/>
    <s v="L"/>
    <s v="Done"/>
    <s v="FATP-NPI-KSH5-MVA2603-64OM"/>
    <s v="Done"/>
    <s v="1FSHQ40120"/>
    <s v="Done"/>
    <s v="1FSHQ40120"/>
    <s v="pending"/>
    <d v="1899-12-30T00:00:00"/>
    <s v="EPR2603280015"/>
    <m/>
    <m/>
  </r>
  <r>
    <d v="2026-03-25T00:00:00"/>
    <x v="0"/>
    <s v="To Thi Phuong Anh"/>
    <s v="V1524505"/>
    <s v="Phuong Anh To"/>
    <m/>
    <x v="0"/>
    <s v="LAMITOUCH LM-30 CPU:i3-6100, RAM 16GB DDR4 3200, SSD 256G, Slot: CAT61/HDMI1/VGA1/USB8        "/>
    <n v="7800000"/>
    <x v="36"/>
    <n v="725400000"/>
    <s v="Proto (KSH5)"/>
    <x v="3"/>
    <x v="3"/>
    <s v="FATP"/>
    <s v="P1.0"/>
    <d v="2026-05-15T00:00:00"/>
    <n v="51"/>
    <d v="2026-05-18T00:00:00"/>
    <n v="54"/>
    <n v="80"/>
    <d v="2026-02-27T00:00:00"/>
    <d v="2026-06-13T00:00:00"/>
    <s v="Late"/>
    <s v="New Buy"/>
    <s v="L"/>
    <s v="Done"/>
    <s v="FATP-NPI-KSH5-MVA2603-64OM _x000a_=&gt; FATP-MP-P26-MVA2605-27OM (140x)"/>
    <s v="Done"/>
    <s v="1FSHQ40121_x000a_=&gt; 1FSHQ50258"/>
    <s v="Done"/>
    <s v="1FSHQ50258"/>
    <m/>
    <m/>
    <s v="EPR2603280016 (CANCEL)  // EPR2605290001_x000a_140"/>
    <m/>
    <m/>
  </r>
  <r>
    <d v="2026-03-25T00:00:00"/>
    <x v="0"/>
    <s v="To Thi Phuong Anh"/>
    <s v="V1524505"/>
    <s v="Phuong Anh To"/>
    <m/>
    <x v="5"/>
    <s v="HS505DP, USB cable"/>
    <n v="2300000"/>
    <x v="37"/>
    <n v="156400000"/>
    <s v="Proto (KSH5)"/>
    <x v="3"/>
    <x v="3"/>
    <s v="FATP"/>
    <s v="P1.0"/>
    <d v="2026-05-15T00:00:00"/>
    <n v="51"/>
    <d v="2026-05-18T00:00:00"/>
    <n v="54"/>
    <n v="50"/>
    <d v="2026-03-29T00:00:00"/>
    <d v="2026-05-14T00:00:00"/>
    <s v="On time"/>
    <s v="New Buy"/>
    <s v="L"/>
    <s v="Done"/>
    <s v="FATP-NPI-KSH5-MVA2603-64OM"/>
    <s v="Done"/>
    <s v="VNPR202604110006"/>
    <s v="Done"/>
    <s v="VNPO202604150030"/>
    <d v="2026-05-25T00:00:00"/>
    <d v="2026-05-25T00:00:00"/>
    <s v="EPR2603280017"/>
    <m/>
    <m/>
  </r>
  <r>
    <d v="2026-03-25T00:00:00"/>
    <x v="0"/>
    <s v="To Thi Phuong Anh"/>
    <s v="V1524505"/>
    <s v="Phuong Anh To"/>
    <m/>
    <x v="7"/>
    <s v="SEUIC HS505HDP-2530 ,USB cable"/>
    <n v="3300000"/>
    <x v="2"/>
    <n v="19800000"/>
    <s v="Proto (KSH5)"/>
    <x v="3"/>
    <x v="3"/>
    <s v="FATP"/>
    <s v="P1.0"/>
    <d v="2026-05-15T00:00:00"/>
    <n v="51"/>
    <d v="2026-05-18T00:00:00"/>
    <n v="54"/>
    <n v="50"/>
    <d v="2026-03-29T00:00:00"/>
    <d v="2026-05-14T00:00:00"/>
    <s v="On time"/>
    <s v="New Buy"/>
    <s v="L"/>
    <s v="Done"/>
    <s v="FATP-NPI-KSH5-MVA2603-64OM"/>
    <s v="Done"/>
    <s v="VNPR202604110006"/>
    <s v="Done"/>
    <s v="VNPO202604150030"/>
    <m/>
    <d v="2026-05-07T00:00:00"/>
    <s v="EPR2603280018"/>
    <s v="Lấy hàng kho từ chỗ 60x HDP OR out trước"/>
    <s v="chưa out"/>
  </r>
  <r>
    <d v="2026-03-25T00:00:00"/>
    <x v="0"/>
    <s v="To Thi Phuong Anh"/>
    <s v="V1524505"/>
    <s v="Phuong Anh To"/>
    <m/>
    <x v="6"/>
    <s v="ZT610, 600dpi "/>
    <n v="48800000"/>
    <x v="29"/>
    <n v="732000000"/>
    <s v="Proto (KSH5)"/>
    <x v="3"/>
    <x v="3"/>
    <s v="FATP"/>
    <s v="P1.0"/>
    <d v="2026-05-15T00:00:00"/>
    <n v="51"/>
    <d v="2026-05-18T00:00:00"/>
    <n v="54"/>
    <n v="50"/>
    <d v="2026-03-29T00:00:00"/>
    <d v="2026-05-14T00:00:00"/>
    <s v="On time"/>
    <s v="New Buy"/>
    <s v="L"/>
    <s v="Done"/>
    <s v="FATP-NPI-KSH5-MVA2603-64OM"/>
    <s v="Done"/>
    <s v="1FSHQ40122"/>
    <s v="Done"/>
    <s v="1FSHQ40122"/>
    <s v="pending"/>
    <d v="1899-12-30T00:00:00"/>
    <s v="EPR2603280019"/>
    <m/>
    <m/>
  </r>
  <r>
    <d v="2026-03-25T00:00:00"/>
    <x v="0"/>
    <s v="To Thi Phuong Anh"/>
    <s v="V1524505"/>
    <s v="Phuong Anh To"/>
    <m/>
    <x v="4"/>
    <s v="VA1903H-2, 19 inch, VGA cable + HDMI cable / Brand: VIEWSONIC"/>
    <n v="1240000"/>
    <x v="36"/>
    <n v="115320000"/>
    <s v="Proto (ASK5)"/>
    <x v="3"/>
    <x v="5"/>
    <s v="FATP"/>
    <s v="P1.0"/>
    <d v="2026-05-15T00:00:00"/>
    <n v="51"/>
    <d v="2026-05-18T00:00:00"/>
    <n v="54"/>
    <n v="50"/>
    <d v="2026-03-29T00:00:00"/>
    <d v="2026-05-14T00:00:00"/>
    <s v="On time"/>
    <s v="New Buy"/>
    <s v="L"/>
    <s v="Done"/>
    <s v="FATP-NPI-ASK5-MVA2603-65OM"/>
    <s v="Done"/>
    <s v="1FSHQ40123"/>
    <s v="Done"/>
    <s v="1FSHQ40123"/>
    <m/>
    <d v="2026-05-15T00:00:00"/>
    <s v="EPR2603300001"/>
    <m/>
    <s v="chưa out"/>
  </r>
  <r>
    <d v="2026-03-25T00:00:00"/>
    <x v="0"/>
    <s v="To Thi Phuong Anh"/>
    <s v="V1524505"/>
    <s v="Phuong Anh To"/>
    <m/>
    <x v="0"/>
    <s v="LAMITOUCH LM-30 CPU:i3-6100, RAM 16GB DDR4 3200, SSD 256G, Slot: CAT61/HDMI1/VGA1/USB8        "/>
    <n v="7800000"/>
    <x v="36"/>
    <n v="725400000"/>
    <s v="Proto (ASK5)"/>
    <x v="3"/>
    <x v="5"/>
    <s v="FATP"/>
    <s v="P1.0"/>
    <d v="2026-05-15T00:00:00"/>
    <n v="51"/>
    <d v="2026-05-18T00:00:00"/>
    <n v="54"/>
    <n v="80"/>
    <d v="2026-02-27T00:00:00"/>
    <d v="2026-06-13T00:00:00"/>
    <s v="Late"/>
    <s v="New Buy"/>
    <s v="L"/>
    <s v="Done"/>
    <s v="FATP-NPI-ASK5-MVA2603-65OM _x000a_=&gt; FATP-MP-P26-MVA2605-27OM (140x)"/>
    <s v="Done"/>
    <s v="1FSHQ40124_x000a_=&gt; 1FSHQ50258"/>
    <s v="Done"/>
    <s v="1FSHQ50258"/>
    <m/>
    <m/>
    <s v="EPR2603300002 (CANCEL)  // EPR2605290001_x000a_140"/>
    <m/>
    <m/>
  </r>
  <r>
    <d v="2026-03-25T00:00:00"/>
    <x v="0"/>
    <s v="To Thi Phuong Anh"/>
    <s v="V1524505"/>
    <s v="Phuong Anh To"/>
    <m/>
    <x v="5"/>
    <s v="HS505DP, USB cable"/>
    <n v="2300000"/>
    <x v="38"/>
    <n v="172500000"/>
    <s v="Proto (ASK5)"/>
    <x v="3"/>
    <x v="5"/>
    <s v="FATP"/>
    <s v="P1.0"/>
    <d v="2026-05-15T00:00:00"/>
    <n v="51"/>
    <d v="2026-05-18T00:00:00"/>
    <n v="54"/>
    <n v="50"/>
    <d v="2026-03-29T00:00:00"/>
    <d v="2026-05-14T00:00:00"/>
    <s v="On time"/>
    <s v="New Buy"/>
    <s v="L"/>
    <s v="Done"/>
    <s v="FATP-NPI-ASK5-MVA2603-65OM"/>
    <s v="Done"/>
    <s v="VNPR202604110028"/>
    <s v="Done"/>
    <s v="VNPO202604150030"/>
    <d v="2026-05-25T00:00:00"/>
    <d v="2026-05-25T00:00:00"/>
    <s v="EPR2604140001"/>
    <m/>
    <m/>
  </r>
  <r>
    <d v="2026-03-25T00:00:00"/>
    <x v="0"/>
    <s v="To Thi Phuong Anh"/>
    <s v="V1524505"/>
    <s v="Phuong Anh To"/>
    <m/>
    <x v="7"/>
    <s v="SEUIC HS505HDP-2530 ,USB cable"/>
    <n v="3300000"/>
    <x v="2"/>
    <n v="19800000"/>
    <s v="Proto (ASK5)"/>
    <x v="3"/>
    <x v="5"/>
    <s v="FATP"/>
    <s v="P1.0"/>
    <d v="2026-05-15T00:00:00"/>
    <n v="51"/>
    <d v="2026-05-18T00:00:00"/>
    <n v="54"/>
    <n v="50"/>
    <d v="2026-03-29T00:00:00"/>
    <d v="2026-05-14T00:00:00"/>
    <s v="On time"/>
    <s v="New Buy"/>
    <s v="L"/>
    <s v="Done"/>
    <s v="FATP-NPI-ASK5-MVA2603-65OM"/>
    <s v="Done"/>
    <s v="VNPR202604110028"/>
    <s v="Done"/>
    <s v="VNPO202604150030"/>
    <m/>
    <d v="2026-05-07T00:00:00"/>
    <s v="EPR2604140002"/>
    <s v="Lấy hàng kho từ chỗ 60x HDP OR out trước"/>
    <s v="chưa out - đã GI GR"/>
  </r>
  <r>
    <d v="2026-03-25T00:00:00"/>
    <x v="0"/>
    <s v="To Thi Phuong Anh"/>
    <s v="V1524505"/>
    <s v="Phuong Anh To"/>
    <m/>
    <x v="6"/>
    <s v="ZT610, 600dpi "/>
    <n v="48800000"/>
    <x v="39"/>
    <n v="878400000"/>
    <s v="Proto (ASK5)"/>
    <x v="3"/>
    <x v="5"/>
    <s v="FATP"/>
    <s v="P1.0"/>
    <d v="2026-05-15T00:00:00"/>
    <n v="51"/>
    <d v="2026-05-18T00:00:00"/>
    <n v="54"/>
    <n v="50"/>
    <d v="2026-03-29T00:00:00"/>
    <d v="2026-05-14T00:00:00"/>
    <s v="On time"/>
    <s v="New Buy"/>
    <s v="L"/>
    <s v="Done"/>
    <s v="FATP-NPI-ASK5-MVA2603-65OM"/>
    <s v="Done"/>
    <s v="1FSHQ40125"/>
    <s v="Done"/>
    <s v="1FSHQ40125"/>
    <s v="pending"/>
    <d v="1899-12-30T00:00:00"/>
    <s v="EPR2604140003"/>
    <m/>
    <m/>
  </r>
  <r>
    <d v="2026-03-25T00:00:00"/>
    <x v="0"/>
    <s v="To Thi Phuong Anh"/>
    <s v="V1524505"/>
    <s v="Phuong Anh To"/>
    <m/>
    <x v="4"/>
    <s v="VA1903H-2, 19 inch, VGA cable + HDMI cable / Brand: VIEWSONIC"/>
    <n v="1240000"/>
    <x v="40"/>
    <n v="114080000"/>
    <s v="Proto (WGO5))"/>
    <x v="3"/>
    <x v="6"/>
    <s v="FATP"/>
    <s v="P1.0"/>
    <d v="2026-05-15T00:00:00"/>
    <n v="51"/>
    <d v="2026-05-18T00:00:00"/>
    <n v="54"/>
    <n v="50"/>
    <d v="2026-03-29T00:00:00"/>
    <d v="2026-05-14T00:00:00"/>
    <s v="On time"/>
    <s v="New Buy"/>
    <s v="L"/>
    <s v="Done"/>
    <s v="FATP-NPI-WGO5-MVA2603-66OM"/>
    <s v="Done"/>
    <s v="1FSHQ40126"/>
    <s v="Done"/>
    <s v="1FSHQ40126"/>
    <m/>
    <d v="2026-05-15T00:00:00"/>
    <s v="EPR2604140004"/>
    <m/>
    <s v="chưa out"/>
  </r>
  <r>
    <d v="2026-03-25T00:00:00"/>
    <x v="0"/>
    <s v="To Thi Phuong Anh"/>
    <s v="V1524505"/>
    <s v="Phuong Anh To"/>
    <m/>
    <x v="0"/>
    <s v="LAMITOUCH LM-30 CPU:i3-6100, RAM 16GB DDR4 3200, SSD 256G, Slot: CAT61/HDMI1/VGA1/USB8        "/>
    <n v="7800000"/>
    <x v="40"/>
    <n v="717600000"/>
    <s v="Proto (WGO5))"/>
    <x v="3"/>
    <x v="6"/>
    <s v="FATP"/>
    <s v="P1.0"/>
    <d v="2026-05-15T00:00:00"/>
    <n v="51"/>
    <d v="2026-05-18T00:00:00"/>
    <n v="54"/>
    <n v="80"/>
    <d v="2026-02-27T00:00:00"/>
    <d v="2026-06-13T00:00:00"/>
    <s v="Late"/>
    <s v="New Buy"/>
    <s v="L"/>
    <s v="Done"/>
    <s v="FATP-NPI-WGO5-MVA2603-66OM _x000a_=&gt; FATP-MP-P26-MVA2605-27OM (140x)"/>
    <s v="Done"/>
    <s v="1FSHQ40127_x000a_=&gt; 1FSHQ50258"/>
    <s v="Done"/>
    <s v="1FSHQ50258"/>
    <m/>
    <m/>
    <s v="EPR2604140005 (CANCEL)  // EPR2605290001_x000a_140"/>
    <m/>
    <m/>
  </r>
  <r>
    <d v="2026-03-25T00:00:00"/>
    <x v="0"/>
    <s v="To Thi Phuong Anh"/>
    <s v="V1524505"/>
    <s v="Phuong Anh To"/>
    <m/>
    <x v="5"/>
    <s v="HS505DP, USB cable"/>
    <n v="2300000"/>
    <x v="41"/>
    <n v="165600000"/>
    <s v="Proto (WGO5))"/>
    <x v="3"/>
    <x v="6"/>
    <s v="FATP"/>
    <s v="P1.0"/>
    <d v="2026-05-15T00:00:00"/>
    <n v="51"/>
    <d v="2026-05-18T00:00:00"/>
    <n v="54"/>
    <n v="50"/>
    <d v="2026-03-29T00:00:00"/>
    <d v="2026-05-14T00:00:00"/>
    <s v="On time"/>
    <s v="New Buy"/>
    <s v="L"/>
    <s v="Done"/>
    <s v="FATP-NPI-WGO5-MVA2603-66OM"/>
    <s v="Done"/>
    <s v="VNPR202604110030"/>
    <s v="Done"/>
    <s v="VNPO202604150030"/>
    <d v="2026-05-25T00:00:00"/>
    <d v="2026-05-25T00:00:00"/>
    <s v="EPR2604140006"/>
    <m/>
    <m/>
  </r>
  <r>
    <d v="2026-03-25T00:00:00"/>
    <x v="0"/>
    <s v="To Thi Phuong Anh"/>
    <s v="V1524505"/>
    <s v="Phuong Anh To"/>
    <m/>
    <x v="7"/>
    <s v="SEUIC HS505HDP-2530 ,USB cable"/>
    <n v="3300000"/>
    <x v="2"/>
    <n v="19800000"/>
    <s v="Proto (WGO5))"/>
    <x v="3"/>
    <x v="6"/>
    <s v="FATP"/>
    <s v="P1.0"/>
    <d v="2026-05-15T00:00:00"/>
    <n v="51"/>
    <d v="2026-05-18T00:00:00"/>
    <n v="54"/>
    <n v="50"/>
    <d v="2026-03-29T00:00:00"/>
    <d v="2026-05-14T00:00:00"/>
    <s v="On time"/>
    <s v="New Buy"/>
    <s v="L"/>
    <s v="Done"/>
    <s v="FATP-NPI-WGO5-MVA2603-66OM"/>
    <s v="Done"/>
    <s v="VNPR202604110030"/>
    <s v="Done"/>
    <s v="VNPO202604150030"/>
    <m/>
    <d v="2026-05-07T00:00:00"/>
    <s v="EPR2604140007"/>
    <s v="Lấy hàng kho từ chỗ 60x HDP OR out trước"/>
    <s v="chưa out"/>
  </r>
  <r>
    <d v="2026-03-25T00:00:00"/>
    <x v="0"/>
    <s v="To Thi Phuong Anh"/>
    <s v="V1524505"/>
    <s v="Phuong Anh To"/>
    <m/>
    <x v="6"/>
    <s v="ZT610, 600dpi "/>
    <n v="48800000"/>
    <x v="39"/>
    <n v="878400000"/>
    <s v="Proto (WGO5))"/>
    <x v="3"/>
    <x v="6"/>
    <s v="FATP"/>
    <s v="P1.0"/>
    <d v="2026-05-15T00:00:00"/>
    <n v="51"/>
    <d v="2026-05-18T00:00:00"/>
    <n v="54"/>
    <n v="50"/>
    <d v="2026-03-29T00:00:00"/>
    <d v="2026-05-14T00:00:00"/>
    <s v="On time"/>
    <s v="New Buy"/>
    <s v="L"/>
    <s v="Done"/>
    <s v="FATP-NPI-WGO5-MVA2603-66OM"/>
    <s v="Done"/>
    <s v="1FSHQ40128"/>
    <s v="Done"/>
    <s v="1FSHQ40128"/>
    <s v="pending"/>
    <d v="1899-12-30T00:00:00"/>
    <s v="EPR2604140008"/>
    <m/>
    <m/>
  </r>
  <r>
    <d v="2026-04-10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x v="18"/>
    <n v="1738880000"/>
    <s v="WGO5 SMT P1.0"/>
    <x v="3"/>
    <x v="6"/>
    <s v="SMT"/>
    <s v="P1.0"/>
    <m/>
    <n v="-46122"/>
    <d v="2026-05-16T00:00:00"/>
    <n v="36"/>
    <n v="70"/>
    <d v="2026-03-07T00:00:00"/>
    <d v="2026-06-19T00:00:00"/>
    <s v="Late"/>
    <s v="New Buy"/>
    <s v="L"/>
    <s v="Done"/>
    <s v="SMT-NPI-WGO5-MVA2604-09OM"/>
    <s v="Done"/>
    <s v="40x 1FSHQ40226_x000a_25X 1FSHQ40227"/>
    <s v="Done"/>
    <s v="25.0x 1FSHQ40227_x000a_40.0x 1FSHQ40226"/>
    <n v="0"/>
    <d v="2026-05-05T00:00:00"/>
    <s v="EPR2605040007"/>
    <m/>
    <s v="đã out"/>
  </r>
  <r>
    <d v="2026-04-10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x v="42"/>
    <n v="1792384000"/>
    <s v="ASK5 SMT P1.0"/>
    <x v="3"/>
    <x v="5"/>
    <s v="SMT"/>
    <s v="P1.0"/>
    <m/>
    <n v="-46122"/>
    <d v="2026-05-16T00:00:00"/>
    <n v="36"/>
    <n v="70"/>
    <d v="2026-03-07T00:00:00"/>
    <d v="2026-06-19T00:00:00"/>
    <s v="Late"/>
    <s v="New Buy"/>
    <s v="L"/>
    <s v="Done"/>
    <s v="SMT-NPI-ASK5-MVA2604-08OM"/>
    <s v="Done"/>
    <s v="40x 1FSHQ40223_x000a_27X 1FSHQ40224"/>
    <s v="Done"/>
    <s v="40x 1FSHQ40223_x000a_27X 1FSHQ40224"/>
    <m/>
    <d v="2026-05-07T00:00:00"/>
    <s v="EPR2605040008"/>
    <m/>
    <s v="đã out"/>
  </r>
  <r>
    <d v="2026-04-10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x v="42"/>
    <n v="1792384000"/>
    <s v="KSH5 SMT P1.0"/>
    <x v="3"/>
    <x v="3"/>
    <s v="SMT"/>
    <s v="P1.0"/>
    <m/>
    <n v="-46122"/>
    <d v="2026-05-16T00:00:00"/>
    <n v="36"/>
    <n v="70"/>
    <d v="2026-03-07T00:00:00"/>
    <d v="2026-06-19T00:00:00"/>
    <s v="Late"/>
    <s v="New Buy"/>
    <s v="L"/>
    <s v="Done"/>
    <s v="SMT-NPI-KSH5-MVA2604-07OM"/>
    <s v="Done"/>
    <s v="40X 1FSHQ40221_x000a_27X 1FSHQ40222"/>
    <s v="Done"/>
    <s v="40X 1FSHQ40221_x000a_27X 1FSHQ40222"/>
    <m/>
    <d v="2026-05-07T00:00:00"/>
    <s v="EPR2605040009"/>
    <m/>
    <s v="đã out"/>
  </r>
  <r>
    <d v="2026-04-10T00:00:00"/>
    <x v="2"/>
    <s v="Nguyễn Ngọc Huyền"/>
    <s v="V1549412"/>
    <s v="Nguyen Ngoc Huyen (Evelyn)"/>
    <n v="4440"/>
    <x v="7"/>
    <s v="SEUIC HS505HDP-2530 ,USB cable"/>
    <n v="3300000"/>
    <x v="5"/>
    <n v="23100000"/>
    <s v="WGO5 SMT P1.0"/>
    <x v="3"/>
    <x v="6"/>
    <s v="SMT"/>
    <s v="P1.0"/>
    <m/>
    <n v="-46122"/>
    <d v="2026-05-16T00:00:00"/>
    <n v="36"/>
    <n v="50"/>
    <d v="2026-03-27T00:00:00"/>
    <d v="2026-05-30T00:00:00"/>
    <s v="Late"/>
    <s v="New Buy"/>
    <s v="L"/>
    <s v="Done"/>
    <s v="SMT-NPI-WGO5-MVA2604-09OM"/>
    <s v="Done"/>
    <s v="VNPR202604200109"/>
    <s v="Done"/>
    <s v="VNPO202604230205"/>
    <d v="2026-06-15T00:00:00"/>
    <m/>
    <s v="EPR2605040010"/>
    <m/>
    <m/>
  </r>
  <r>
    <d v="2026-04-10T00:00:00"/>
    <x v="2"/>
    <s v="Nguyễn Ngọc Huyền"/>
    <s v="V1549412"/>
    <s v="Nguyen Ngoc Huyen (Evelyn)"/>
    <n v="4440"/>
    <x v="7"/>
    <s v="SEUIC HS505HDP-2530 ,USB cable"/>
    <n v="3300000"/>
    <x v="5"/>
    <n v="23100000"/>
    <s v="ASK5 SMT P1.0"/>
    <x v="3"/>
    <x v="5"/>
    <s v="SMT"/>
    <s v="P1.0"/>
    <m/>
    <n v="-46122"/>
    <d v="2026-05-16T00:00:00"/>
    <n v="36"/>
    <n v="50"/>
    <d v="2026-03-27T00:00:00"/>
    <d v="2026-05-30T00:00:00"/>
    <s v="Late"/>
    <s v="New Buy"/>
    <s v="L"/>
    <s v="Done"/>
    <s v="SMT-NPI-ASK5-MVA2604-08OM"/>
    <s v="Done"/>
    <s v="VNPR202604200105"/>
    <s v="Done"/>
    <s v="VNPO202604230205"/>
    <d v="2026-06-15T00:00:00"/>
    <m/>
    <s v="EPR2605040011"/>
    <m/>
    <m/>
  </r>
  <r>
    <d v="2026-04-10T00:00:00"/>
    <x v="2"/>
    <s v="Nguyễn Ngọc Huyền"/>
    <s v="V1549412"/>
    <s v="Nguyen Ngoc Huyen (Evelyn)"/>
    <n v="4440"/>
    <x v="7"/>
    <s v="SEUIC HS505HDP-2530 ,USB cable"/>
    <n v="3300000"/>
    <x v="5"/>
    <n v="23100000"/>
    <s v="KSH5 SMT P1.0"/>
    <x v="3"/>
    <x v="3"/>
    <s v="SMT"/>
    <s v="P1.0"/>
    <m/>
    <n v="-46122"/>
    <d v="2026-05-16T00:00:00"/>
    <n v="36"/>
    <n v="50"/>
    <d v="2026-03-27T00:00:00"/>
    <d v="2026-05-30T00:00:00"/>
    <s v="Late"/>
    <s v="New Buy"/>
    <s v="L"/>
    <s v="Done"/>
    <s v="SMT-NPI-KSH5-MVA2604-07OM"/>
    <s v="Done"/>
    <s v="VNPR202604200101"/>
    <s v="Done"/>
    <s v="VNPO202604230205"/>
    <d v="2026-06-15T00:00:00"/>
    <m/>
    <s v="EPR2605040012"/>
    <m/>
    <m/>
  </r>
  <r>
    <d v="2026-03-16T00:00:00"/>
    <x v="9"/>
    <s v="Nguyen Anh Thai"/>
    <s v="V1544017"/>
    <s v="Tommy - Thai Nguyen Anh (QE)"/>
    <n v="24422"/>
    <x v="10"/>
    <s v="Pro Tower QCT1250, Ultra 5 235, Ram 16GB DDR5, SSD_x000a_512GB, Integrated graphics card, Power 180W, HDMI &amp; DP Port,_x000a_Keyboard and Mouse, 3Yrs Wty"/>
    <n v="18717000"/>
    <x v="3"/>
    <n v="93585000"/>
    <s v="MCN5 FATP Proto1"/>
    <x v="5"/>
    <x v="7"/>
    <s v="FATP"/>
    <s v="P1.0"/>
    <m/>
    <n v="-46097"/>
    <d v="2026-05-11T00:00:00"/>
    <n v="56"/>
    <n v="70"/>
    <d v="2026-03-02T00:00:00"/>
    <m/>
    <s v="Late"/>
    <s v="New Buy"/>
    <s v="Q"/>
    <s v="Done"/>
    <s v="FATP-NPI-F27-MVA2603-31OM"/>
    <s v="Done"/>
    <s v="1FSHQ40076"/>
    <s v="Done"/>
    <s v="1FSHQ40076"/>
    <m/>
    <s v="Đã nhận"/>
    <s v="EPR2603240036"/>
    <m/>
    <s v="đã out"/>
  </r>
  <r>
    <d v="2026-03-16T00:00:00"/>
    <x v="9"/>
    <s v="Nguyen Anh Thai"/>
    <s v="V1544017"/>
    <s v="Tommy - Thai Nguyen Anh (QE)"/>
    <n v="24422"/>
    <x v="9"/>
    <s v="DELL E2225HM, 21.5 inch HDMI cable, 3Yrs Wty"/>
    <n v="1980000"/>
    <x v="3"/>
    <n v="9900000"/>
    <s v="MCN5 FATP Proto1"/>
    <x v="5"/>
    <x v="7"/>
    <s v="FATP"/>
    <s v="P1.0"/>
    <m/>
    <n v="-46097"/>
    <d v="2026-05-11T00:00:00"/>
    <n v="56"/>
    <n v="50"/>
    <d v="2026-03-22T00:00:00"/>
    <m/>
    <s v="On time"/>
    <s v="New Buy"/>
    <s v="Q"/>
    <s v="Done"/>
    <s v="FATP-NPI-F27-MVA2603-31OM"/>
    <s v="Done"/>
    <s v="1FSHQ40077"/>
    <s v="Done"/>
    <s v="1FSHQ40077"/>
    <m/>
    <s v="Đã nhận 23/04"/>
    <s v="EPR2603240037"/>
    <m/>
    <s v="đã out"/>
  </r>
  <r>
    <d v="2026-03-16T00:00:00"/>
    <x v="9"/>
    <s v="Nguyen Anh Thai"/>
    <s v="V1544017"/>
    <s v="Tommy - Thai Nguyen Anh (QE)"/>
    <n v="24422"/>
    <x v="5"/>
    <s v="HS505DP, USB cable"/>
    <n v="2300000"/>
    <x v="33"/>
    <n v="23000000"/>
    <s v="MCN5 FATP Proto1"/>
    <x v="5"/>
    <x v="7"/>
    <s v="FATP"/>
    <s v="P1.0"/>
    <m/>
    <n v="-46097"/>
    <d v="2026-05-11T00:00:00"/>
    <n v="56"/>
    <n v="50"/>
    <d v="2026-03-22T00:00:00"/>
    <d v="2026-05-05T00:00:00"/>
    <s v="On time"/>
    <s v="New Buy"/>
    <s v="Q"/>
    <s v="Done"/>
    <s v="FATP-NPI-F27-MVA2603-31OM"/>
    <s v="Done"/>
    <s v="VNPR202604060169"/>
    <s v="Done"/>
    <s v="VNPO202604150301"/>
    <d v="2026-05-29T00:00:00"/>
    <d v="2026-05-30T00:00:00"/>
    <s v="EPR2603210035"/>
    <m/>
    <m/>
  </r>
  <r>
    <d v="2026-03-16T00:00:00"/>
    <x v="7"/>
    <s v="Nguyen Thi Viet"/>
    <s v="V1524536"/>
    <s v="Vietnt@fih-foxconn.com"/>
    <n v="4478"/>
    <x v="10"/>
    <s v="Pro Tower QCT1250, Ultra 5 235, Ram 16GB DDR5, SSD_x000a_512GB, Integrated graphics card, Power 180W, HDMI &amp; DP Port,_x000a_Keyboard and Mouse, 3Yrs Wty"/>
    <n v="18717000"/>
    <x v="4"/>
    <n v="37434000"/>
    <s v="MCN5 FATP Proto1"/>
    <x v="5"/>
    <x v="7"/>
    <s v="FATP"/>
    <s v="P1.0"/>
    <m/>
    <n v="-46097"/>
    <d v="2026-05-11T00:00:00"/>
    <n v="56"/>
    <n v="70"/>
    <d v="2026-03-02T00:00:00"/>
    <d v="2026-05-25T00:00:00"/>
    <s v="Late"/>
    <m/>
    <m/>
    <m/>
    <s v="FATP-NPI-F27-MVA2603-31OM"/>
    <s v="Done"/>
    <s v="1FSHQ40076"/>
    <s v="Done"/>
    <s v="1FSHQ40076"/>
    <m/>
    <d v="2026-04-23T00:00:00"/>
    <s v="EPR2603240033"/>
    <m/>
    <m/>
  </r>
  <r>
    <d v="2026-03-16T00:00:00"/>
    <x v="7"/>
    <s v="Nguyen Thi Viet"/>
    <s v="V1524536"/>
    <s v="Vietnt@fih-foxconn.com"/>
    <n v="4478"/>
    <x v="11"/>
    <s v="C61-4850, Not including RFID module. Includes: 64GB 27-key Android 11, controller with battery, charging dock, charging adapter, glass screen protector"/>
    <n v="15500000"/>
    <x v="4"/>
    <n v="31000000"/>
    <s v="MCN5 FATP Proto1"/>
    <x v="5"/>
    <x v="7"/>
    <s v="FATP"/>
    <s v="P1.0"/>
    <m/>
    <n v="-46097"/>
    <d v="2026-05-11T00:00:00"/>
    <n v="56"/>
    <n v="65"/>
    <d v="2026-03-07T00:00:00"/>
    <d v="2026-05-20T00:00:00"/>
    <s v="Late"/>
    <m/>
    <m/>
    <m/>
    <s v="FATP-NPI-F27-MVA2603-31OM"/>
    <s v="Done"/>
    <s v="VNPR202604060161"/>
    <s v="Done"/>
    <s v="VNPO202604110048"/>
    <d v="2026-05-25T00:00:00"/>
    <d v="2026-05-25T00:00:00"/>
    <s v="EPR2603240034"/>
    <m/>
    <m/>
  </r>
  <r>
    <d v="2026-03-16T00:00:00"/>
    <x v="7"/>
    <s v="Nguyen Thi Viet"/>
    <s v="V1524536"/>
    <s v="Vietnt@fih-foxconn.com"/>
    <n v="4478"/>
    <x v="12"/>
    <s v="ZEBRA DS8178,USB cable PCS Wireless Scanner"/>
    <n v="5800000"/>
    <x v="20"/>
    <n v="17400000"/>
    <s v="MCN5 FATP Proto1"/>
    <x v="5"/>
    <x v="7"/>
    <s v="FATP"/>
    <s v="P1.0"/>
    <m/>
    <m/>
    <d v="2026-05-11T00:00:00"/>
    <n v="56"/>
    <n v="65"/>
    <d v="2026-03-07T00:00:00"/>
    <d v="2026-05-20T00:00:00"/>
    <s v="Late"/>
    <m/>
    <m/>
    <m/>
    <s v="FATP-NPI-F27-MVA2603-31OM"/>
    <s v="Done"/>
    <s v="VNPR202604060161"/>
    <s v="Done"/>
    <s v="VNPO202604110048"/>
    <m/>
    <d v="2026-05-07T00:00:00"/>
    <s v="EPR2603210034"/>
    <m/>
    <m/>
  </r>
  <r>
    <d v="2026-03-16T00:00:00"/>
    <x v="7"/>
    <s v="Nguyen Thi Viet"/>
    <s v="V1524536"/>
    <s v="Vietnt@fih-foxconn.com"/>
    <n v="4478"/>
    <x v="9"/>
    <s v="DELL E2225HM, 21.5 inch HDMI cable, 3Yrs Wty"/>
    <n v="2020000"/>
    <x v="4"/>
    <n v="4040000"/>
    <s v="MCN5 FATP Proto1"/>
    <x v="5"/>
    <x v="7"/>
    <s v="FATP"/>
    <s v="P1.0"/>
    <m/>
    <n v="-46097"/>
    <d v="2026-05-11T00:00:00"/>
    <n v="56"/>
    <n v="50"/>
    <d v="2026-03-22T00:00:00"/>
    <d v="2026-05-05T00:00:00"/>
    <s v="On time"/>
    <m/>
    <m/>
    <m/>
    <s v="FATP-NPI-F27-MVA2603-31OM"/>
    <s v="Done"/>
    <s v="1FSHQ40077"/>
    <s v="Done"/>
    <s v="1FSHQ40077"/>
    <m/>
    <d v="2026-04-29T00:00:00"/>
    <s v="EPR2603240035"/>
    <m/>
    <m/>
  </r>
  <r>
    <d v="2026-03-16T00:00:00"/>
    <x v="2"/>
    <s v="Lê Phi Yến"/>
    <s v="V1542548"/>
    <s v="yenlp@fih-foxconn.com"/>
    <m/>
    <x v="7"/>
    <s v="SEUIC HS505HDP-2530 ,USB cable"/>
    <n v="3300000"/>
    <x v="2"/>
    <n v="39600000"/>
    <s v="MCN5 FATP Proto"/>
    <x v="5"/>
    <x v="7"/>
    <s v="FATP"/>
    <s v="P1.0"/>
    <m/>
    <m/>
    <d v="2026-05-11T00:00:00"/>
    <n v="56"/>
    <n v="50"/>
    <d v="2026-03-22T00:00:00"/>
    <d v="2026-05-05T00:00:00"/>
    <s v="On time"/>
    <s v="New Buy"/>
    <m/>
    <s v="Done"/>
    <s v="FATP-NPI-F27-MVA2603-33OM"/>
    <s v="Done"/>
    <s v="VNPR202604010061"/>
    <s v="Done"/>
    <s v="VNPO202604070280"/>
    <n v="0"/>
    <d v="2026-05-07T00:00:00"/>
    <s v="EPR2605090012"/>
    <m/>
    <m/>
  </r>
  <r>
    <d v="2026-03-17T00:00:00"/>
    <x v="2"/>
    <s v="Lê Phi Yến"/>
    <s v="V1542549"/>
    <s v="yenlp@fih-foxconn.com"/>
    <m/>
    <x v="7"/>
    <s v="SEUIC HS505HDP-2530 ,USB cable"/>
    <n v="3300000"/>
    <x v="2"/>
    <n v="39600000"/>
    <s v="MCN5 SMT Proto"/>
    <x v="5"/>
    <x v="7"/>
    <s v="SMT"/>
    <s v="P1.0"/>
    <m/>
    <n v="-46098"/>
    <d v="2026-05-11T00:00:00"/>
    <n v="55"/>
    <n v="50"/>
    <d v="2026-03-22T00:00:00"/>
    <d v="2026-05-06T00:00:00"/>
    <s v="On time"/>
    <s v="New Buy"/>
    <m/>
    <s v="Done"/>
    <s v="SMT-NPI-F27-MVA2605-18OM"/>
    <s v="Done"/>
    <s v="VNPR202605180025"/>
    <s v="Done"/>
    <s v="VNPO202605210256"/>
    <d v="2026-05-29T00:00:00"/>
    <d v="2026-05-30T00:00:00"/>
    <s v="EPR2605090001 (4x - về sau) / EPR2603210039 (2x lấy từ spare part)"/>
    <m/>
    <m/>
  </r>
  <r>
    <d v="2026-03-17T00:00:00"/>
    <x v="12"/>
    <s v="Nguyễn Văn Ngọc"/>
    <s v="V1540332"/>
    <s v="ngocnv5@fih-foxconn.com"/>
    <m/>
    <x v="7"/>
    <s v="SEUIC HS505HDP-2530 ,USB cable"/>
    <n v="3300000"/>
    <x v="4"/>
    <n v="6600000"/>
    <s v="MCN5 Proto"/>
    <x v="5"/>
    <x v="7"/>
    <s v="FATP"/>
    <s v="P1.0"/>
    <m/>
    <m/>
    <d v="2026-05-11T00:00:00"/>
    <n v="55"/>
    <n v="50"/>
    <d v="2026-03-22T00:00:00"/>
    <d v="2026-05-06T00:00:00"/>
    <s v="On time"/>
    <s v="New Buy"/>
    <m/>
    <s v="Done"/>
    <s v="FATP-NPI-F27-MVA2603-33OM"/>
    <s v="Done"/>
    <s v="VNPR202604010061"/>
    <s v="Done"/>
    <s v="VNPO202604070280"/>
    <n v="0"/>
    <d v="2026-05-07T00:00:00"/>
    <s v="EPR2603210040"/>
    <m/>
    <m/>
  </r>
  <r>
    <d v="2026-03-17T00:00:00"/>
    <x v="13"/>
    <s v="Trần Ngọc Tiến"/>
    <s v="V1524847"/>
    <s v="tientn@fih-foxconn.com"/>
    <n v="4457"/>
    <x v="7"/>
    <s v="SEUIC HS505HDP-2530 ,USB cable"/>
    <n v="3300000"/>
    <x v="20"/>
    <n v="9900000"/>
    <s v="MCN5 FATP Proto"/>
    <x v="5"/>
    <x v="7"/>
    <s v="FATP"/>
    <s v="P1.0"/>
    <m/>
    <n v="-46098"/>
    <d v="2026-05-11T00:00:00"/>
    <n v="55"/>
    <n v="50"/>
    <d v="2026-03-22T00:00:00"/>
    <d v="2026-05-06T00:00:00"/>
    <s v="On time"/>
    <s v="New Buy"/>
    <s v="L"/>
    <s v="Done"/>
    <s v="L10-NPI-F27-MVA2604-04OM_x000a_=&gt; FATP-NPI-F27-MVA2604-04OM"/>
    <s v="Done"/>
    <s v="VNPR202604200019"/>
    <s v="Done"/>
    <s v="VNPO202604230205"/>
    <d v="2026-05-29T00:00:00"/>
    <d v="2026-05-30T00:00:00"/>
    <s v="EPR2603210041"/>
    <m/>
    <m/>
  </r>
  <r>
    <d v="2026-03-24T00:00:00"/>
    <x v="2"/>
    <s v="Ngô Thị Anh"/>
    <s v="V1550422"/>
    <s v="anhnt40@fih-foxconn.com"/>
    <m/>
    <x v="8"/>
    <s v="Pro Tower QCT1250, Ultra 7 265, Ram 16GB DDR5, SSD_x000a_512GB, Integrated graphics card, Power 180W, HDMI &amp; DP Port,_x000a_Keyboard and Mouse, 3Yrs Wty"/>
    <n v="26752000"/>
    <x v="33"/>
    <n v="267520000"/>
    <s v="P1 for F27 / FATP"/>
    <x v="5"/>
    <x v="7"/>
    <s v="FATP"/>
    <s v="P1.0"/>
    <m/>
    <n v="-46105"/>
    <d v="2026-05-11T00:00:00"/>
    <n v="48"/>
    <n v="70"/>
    <d v="2026-03-02T00:00:00"/>
    <m/>
    <s v="Late"/>
    <s v="New Buy"/>
    <s v="L"/>
    <s v="Done"/>
    <s v="FATP-NPI-F27-MVA2603-54OM"/>
    <s v="Done"/>
    <s v="1FSHQ40014"/>
    <s v="Done"/>
    <s v="1FSHQ40014"/>
    <m/>
    <s v="Đã nhận"/>
    <s v="EPR2603280001: Done"/>
    <m/>
    <m/>
  </r>
  <r>
    <d v="2026-03-24T00:00:00"/>
    <x v="2"/>
    <s v="Ngô Thị Anh"/>
    <s v="V1550422"/>
    <s v="anhnt40@fih-foxconn.com"/>
    <m/>
    <x v="8"/>
    <s v="Pro Tower QCT1250, Ultra 7 265, Ram 16GB DDR5, SSD_x000a_512GB, Integrated graphics card, Power 180W, HDMI &amp; DP Port,_x000a_Keyboard and Mouse, 3Yrs Wty"/>
    <n v="26752000"/>
    <x v="4"/>
    <n v="53504000"/>
    <s v="P1 for F27 / SMT"/>
    <x v="5"/>
    <x v="7"/>
    <s v="SMT"/>
    <s v="P1.0"/>
    <m/>
    <n v="-46105"/>
    <d v="2026-05-11T00:00:00"/>
    <n v="48"/>
    <n v="70"/>
    <d v="2026-03-02T00:00:00"/>
    <m/>
    <s v="Late"/>
    <s v="New Buy"/>
    <s v="L"/>
    <s v="Done"/>
    <s v="SMT-NPI-F27-MVA2603-55OM"/>
    <s v="Done"/>
    <s v="1FSHQ40078"/>
    <s v="Done"/>
    <s v="1FSHQ40078"/>
    <m/>
    <s v="Đã nhận"/>
    <s v="EPR2603280002: Done"/>
    <m/>
    <m/>
  </r>
  <r>
    <m/>
    <x v="14"/>
    <m/>
    <m/>
    <m/>
    <m/>
    <x v="10"/>
    <s v="Pro Tower QCT1250, Ultra 5 235, Ram 16GB DDR5, SSD_x000a_512GB, Integrated graphics card, Power 180W, HDMI &amp; DP Port,_x000a_Keyboard and Mouse, 3Yrs Wty"/>
    <n v="18717000"/>
    <x v="21"/>
    <n v="18717000"/>
    <m/>
    <x v="3"/>
    <x v="6"/>
    <s v="SMT"/>
    <s v="P1.1"/>
    <m/>
    <n v="0"/>
    <d v="2026-06-21T00:00:00"/>
    <d v="2026-06-21T00:00:00"/>
    <n v="70"/>
    <d v="2026-04-12T00:00:00"/>
    <n v="70"/>
    <s v="On time"/>
    <m/>
    <m/>
    <m/>
    <m/>
    <m/>
    <m/>
    <m/>
    <m/>
    <m/>
    <m/>
    <m/>
    <m/>
    <m/>
  </r>
  <r>
    <d v="2026-04-23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x v="43"/>
    <n v="1444608000"/>
    <s v="WGO5 FATP P1.0"/>
    <x v="3"/>
    <x v="6"/>
    <s v="FATP"/>
    <s v="P1.0"/>
    <m/>
    <n v="-46135"/>
    <d v="2026-05-18T00:00:00"/>
    <n v="25"/>
    <n v="70"/>
    <d v="2026-03-09T00:00:00"/>
    <d v="2026-07-02T00:00:00"/>
    <s v="Late"/>
    <s v="New Buy"/>
    <s v="L"/>
    <s v="Done"/>
    <s v="FATP-NPI-WGO5-MVA2604-20OM"/>
    <s v="Done"/>
    <s v="30x 1FSHQ50057_x000a_24x 1FSHQ50058"/>
    <s v="Done"/>
    <s v="30x 1FSHQ50057_x000a_24x 1FSHQ50058"/>
    <m/>
    <d v="2026-05-14T00:00:00"/>
    <s v="EPR2605040013"/>
    <m/>
    <s v="đã out"/>
  </r>
  <r>
    <d v="2026-04-23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x v="44"/>
    <n v="1551616000"/>
    <s v="ASK5 FATP P1.0"/>
    <x v="3"/>
    <x v="5"/>
    <s v="FATP"/>
    <s v="P1.0"/>
    <m/>
    <n v="-46135"/>
    <d v="2026-05-18T00:00:00"/>
    <n v="25"/>
    <n v="70"/>
    <d v="2026-03-09T00:00:00"/>
    <d v="2026-07-02T00:00:00"/>
    <s v="Late"/>
    <s v="New Buy"/>
    <s v="L"/>
    <s v="Done"/>
    <s v="FATP-NPI-ASK5-MVA2604-19OM"/>
    <s v="Done"/>
    <s v="30x 1FSHQ50054_x000a_28x 1FSHQ50056"/>
    <s v="Done"/>
    <s v="30x 1FSHQ50054_x000a_28x 1FSHQ50056"/>
    <m/>
    <d v="2026-05-14T00:00:00"/>
    <s v="EPR2605040014"/>
    <m/>
    <s v="đã out"/>
  </r>
  <r>
    <d v="2026-04-23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x v="44"/>
    <n v="1551616000"/>
    <s v="KSH5 FATP P1.0"/>
    <x v="3"/>
    <x v="3"/>
    <s v="FATP"/>
    <s v="P1.0"/>
    <m/>
    <n v="-46135"/>
    <d v="2026-05-18T00:00:00"/>
    <n v="25"/>
    <n v="70"/>
    <d v="2026-03-09T00:00:00"/>
    <d v="2026-07-02T00:00:00"/>
    <s v="Late"/>
    <s v="New Buy"/>
    <s v="L"/>
    <s v="Done"/>
    <s v="FATP-NPI-KSH5-MVA2604-18OM"/>
    <s v="Done"/>
    <s v="30x 1FSHQ50052_x000a_28x 1FSHQ50053"/>
    <s v="Done"/>
    <s v="30x 1FSHQ50052_x000a_28x 1FSHQ50053"/>
    <m/>
    <d v="2026-05-14T00:00:00"/>
    <s v="EPR2605040015"/>
    <m/>
    <s v="đã out"/>
  </r>
  <r>
    <d v="2026-04-24T00:00:00"/>
    <x v="2"/>
    <s v="Nguyễn Ngọc Huyền"/>
    <s v="V1549412"/>
    <s v="Nguyen Ngoc Huyen (Evelyn)"/>
    <n v="4440"/>
    <x v="18"/>
    <s v="MB24V7-W, 23.8 inch White, With Bracket Arm Warrior WA-MH0802 (White)"/>
    <n v="1815000"/>
    <x v="45"/>
    <n v="96195000"/>
    <s v="CGY4 P26 demo line"/>
    <x v="0"/>
    <x v="2"/>
    <s v="FATP"/>
    <s v="MP"/>
    <m/>
    <n v="-46136"/>
    <d v="2026-04-30T00:00:00"/>
    <n v="6"/>
    <n v="80"/>
    <d v="2026-02-09T00:00:00"/>
    <d v="2026-07-13T00:00:00"/>
    <s v="Late"/>
    <s v="New Buy"/>
    <s v="L"/>
    <s v="Done"/>
    <s v="FATP-MP-CGY4-MVA2604-21OM"/>
    <s v="Done"/>
    <s v="1FSHQ50011"/>
    <s v="Done"/>
    <s v="1FSHQ50011"/>
    <s v="22May26 (về trước 49x màn+ 74x arm)_x000a_25x màn còn lại plan tháng 6/2026"/>
    <s v="Đã nhận 22.5(49x màn-74 arn)"/>
    <s v="EPR2605040016"/>
    <m/>
    <m/>
  </r>
  <r>
    <d v="2026-04-24T00:00:00"/>
    <x v="11"/>
    <s v="Đặng Duy Linh"/>
    <s v="V1527806"/>
    <s v="Linh Dang Duy (Cole)"/>
    <n v="3040"/>
    <x v="18"/>
    <s v="MB24V7-W, 23.8 inch White, With Bracket Arm Warrior WA-MH0802 (White)"/>
    <n v="1815000"/>
    <x v="7"/>
    <n v="38115000"/>
    <s v="CGY4 P26 demo line"/>
    <x v="0"/>
    <x v="2"/>
    <s v="FATP"/>
    <s v="MP"/>
    <m/>
    <n v="-46136"/>
    <d v="2026-04-30T00:00:00"/>
    <n v="6"/>
    <n v="80"/>
    <d v="2026-02-09T00:00:00"/>
    <d v="2026-07-13T00:00:00"/>
    <s v="Late"/>
    <s v="New Buy"/>
    <s v="L"/>
    <s v="Done"/>
    <s v="FATP-MP-CGY4-MVA2604-21OM"/>
    <s v="Done"/>
    <s v="1FSHQ50011"/>
    <s v="Done"/>
    <s v="1FSHQ50011"/>
    <m/>
    <d v="2026-05-23T00:00:00"/>
    <s v="EPR2605040017"/>
    <m/>
    <m/>
  </r>
  <r>
    <d v="2026-04-24T00:00:00"/>
    <x v="11"/>
    <s v="Đặng Duy Linh"/>
    <s v="V1527806"/>
    <s v="Linh Dang Duy (Cole)"/>
    <n v="3040"/>
    <x v="19"/>
    <s v="NUC 14 Essential NUC14MNK150 Intel N150, Ram 16 GB DDR5,SSD 256GB, Wi-Fi and Bluetooth, NoOS, 3Yrs Wty"/>
    <n v="9680000"/>
    <x v="7"/>
    <n v="203280000"/>
    <s v="CGY4 P26 demo line"/>
    <x v="0"/>
    <x v="2"/>
    <s v="FATP"/>
    <s v="MP"/>
    <m/>
    <n v="-46136"/>
    <d v="2026-04-30T00:00:00"/>
    <n v="6"/>
    <n v="50"/>
    <d v="2026-03-11T00:00:00"/>
    <d v="2026-06-13T00:00:00"/>
    <s v="Late"/>
    <s v="New Buy"/>
    <s v="G"/>
    <s v="Done"/>
    <s v="FATP-MP-CGY4-MVA2605-40OM"/>
    <s v="Done"/>
    <s v="1FSHQ50334"/>
    <m/>
    <m/>
    <m/>
    <m/>
    <m/>
    <m/>
    <m/>
  </r>
  <r>
    <d v="2026-05-02T00:00:00"/>
    <x v="10"/>
    <s v="Đỗ Văn Toàn"/>
    <m/>
    <m/>
    <m/>
    <x v="18"/>
    <s v="MB24V7-W, 23.8 inch White, With Bracket Arm Warrior WA-MH0802 (White)"/>
    <n v="1815000"/>
    <x v="35"/>
    <n v="21780000"/>
    <s v="CGY4 P26 demo line"/>
    <x v="0"/>
    <x v="2"/>
    <s v="FATP"/>
    <s v="MP"/>
    <m/>
    <n v="-46144"/>
    <d v="2026-04-30T00:00:00"/>
    <n v="-2"/>
    <n v="80"/>
    <d v="2026-02-09T00:00:00"/>
    <d v="2026-07-21T00:00:00"/>
    <s v="Late"/>
    <m/>
    <m/>
    <m/>
    <m/>
    <m/>
    <m/>
    <m/>
    <m/>
    <m/>
    <m/>
    <m/>
    <m/>
    <m/>
  </r>
  <r>
    <d v="2026-05-06T00:00:00"/>
    <x v="3"/>
    <s v="Phạm Van Hùng"/>
    <m/>
    <m/>
    <m/>
    <x v="10"/>
    <s v="Pro Tower QCT1250, Ultra 5 235, Ram 16GB DDR5, SSD_x000a_512GB, Integrated graphics card, Power 180W, HDMI &amp; DP Port,_x000a_Keyboard and Mouse, 3Yrs Wty"/>
    <n v="18717000"/>
    <x v="3"/>
    <n v="93585000"/>
    <s v="PC for Auto charging machine P26"/>
    <x v="1"/>
    <x v="0"/>
    <s v="FATP"/>
    <s v="MP"/>
    <d v="2026-06-06T00:00:00"/>
    <n v="31"/>
    <d v="2026-04-23T00:00:00"/>
    <n v="-13"/>
    <n v="70"/>
    <d v="2026-02-12T00:00:00"/>
    <d v="2026-07-15T00:00:00"/>
    <s v="Late"/>
    <s v="RE: 关于手机充电站项目（CGY4, 4CS4, PKK4）电脑设备的申领需求)"/>
    <s v="G"/>
    <s v="Done"/>
    <s v="FATP-MP-4CS4-MVA2605-09AUTO"/>
    <s v="Done"/>
    <s v="1FSHQ50177"/>
    <s v="Done"/>
    <s v="1FSHQ50177"/>
    <d v="2026-06-02T00:00:00"/>
    <d v="2026-06-02T00:00:00"/>
    <s v="EPR2605110012"/>
    <m/>
    <s v="Đã out nhưng nợ tem chính thức (PO này chưa đẩy được nên chưa có số MVA, các em in tạm tem theo SN trước nhé )"/>
  </r>
  <r>
    <d v="2026-05-06T00:00:00"/>
    <x v="3"/>
    <s v="Phạm Van Hùng"/>
    <m/>
    <m/>
    <m/>
    <x v="10"/>
    <s v="Pro Tower QCT1250, Ultra 5 235, Ram 16GB DDR5, SSD_x000a_512GB, Integrated graphics card, Power 180W, HDMI &amp; DP Port,_x000a_Keyboard and Mouse, 3Yrs Wty"/>
    <n v="18717000"/>
    <x v="3"/>
    <n v="93585000"/>
    <s v="PC for Auto charging machine P26"/>
    <x v="1"/>
    <x v="2"/>
    <s v="FATP"/>
    <s v="MP"/>
    <d v="2026-06-06T00:00:00"/>
    <n v="31"/>
    <d v="2026-04-23T00:00:00"/>
    <n v="-13"/>
    <n v="70"/>
    <d v="2026-02-12T00:00:00"/>
    <d v="2026-07-15T00:00:00"/>
    <s v="Late"/>
    <s v="RE: 关于手机充电站项目（CGY4, 4CS4, PKK4）电脑设备的申领需求)"/>
    <s v="G"/>
    <s v="Done"/>
    <s v="FATP-MP-CGY4-MVA2605-11AUTO"/>
    <s v="Done"/>
    <s v="1FSHQ50179"/>
    <s v="Done"/>
    <s v="1FSHQ50179"/>
    <m/>
    <d v="2026-05-23T00:00:00"/>
    <s v="EPR2605110011"/>
    <m/>
    <s v="đã out"/>
  </r>
  <r>
    <d v="2026-05-06T00:00:00"/>
    <x v="3"/>
    <s v="Phạm Van Hùng"/>
    <m/>
    <m/>
    <m/>
    <x v="10"/>
    <s v="Pro Tower QCT1250, Ultra 5 235, Ram 16GB DDR5, SSD_x000a_512GB, Integrated graphics card, Power 180W, HDMI &amp; DP Port,_x000a_Keyboard and Mouse, 3Yrs Wty"/>
    <n v="18717000"/>
    <x v="3"/>
    <n v="93585000"/>
    <s v="PC for Auto charging machine P26"/>
    <x v="1"/>
    <x v="1"/>
    <s v="FATP"/>
    <s v="MP"/>
    <d v="2026-06-06T00:00:00"/>
    <n v="31"/>
    <d v="2026-04-23T00:00:00"/>
    <n v="-13"/>
    <n v="70"/>
    <d v="2026-02-12T00:00:00"/>
    <d v="2026-07-15T00:00:00"/>
    <s v="Late"/>
    <s v="RE: 关于手机充电站项目（CGY4, 4CS4, PKK4）电脑设备的申领需求)"/>
    <s v="G"/>
    <s v="Done"/>
    <s v="FATP-MP-PKK4-MVA2605-10AUTO"/>
    <s v="Done"/>
    <s v="1FSHQ50178"/>
    <s v="Done"/>
    <s v="1FSHQ50178"/>
    <m/>
    <d v="2026-05-23T00:00:00"/>
    <s v="EPR2605110010"/>
    <m/>
    <s v="đã out"/>
  </r>
  <r>
    <d v="2026-05-07T00:00:00"/>
    <x v="11"/>
    <s v="Phạm Thị Bích"/>
    <m/>
    <m/>
    <m/>
    <x v="10"/>
    <s v="Pro Tower QCT1250, Ultra 5 235, Ram 16GB DDR5, SSD_x000a_512GB, Integrated graphics card, Power 180W, HDMI &amp; DP Port,_x000a_Keyboard and Mouse, 3Yrs Wty"/>
    <n v="18717000"/>
    <x v="25"/>
    <n v="262038000"/>
    <s v="P27 P1.0 "/>
    <x v="3"/>
    <x v="3"/>
    <s v="FATP"/>
    <s v="P1.0"/>
    <d v="2026-05-25T00:00:00"/>
    <n v="18"/>
    <d v="2026-05-18T00:00:00"/>
    <n v="11"/>
    <n v="70"/>
    <d v="2026-03-09T00:00:00"/>
    <d v="2026-07-16T00:00:00"/>
    <s v="Late"/>
    <m/>
    <s v="L"/>
    <s v="Done"/>
    <s v="FATP-NPI-KSH5-MVA2605-13OM"/>
    <s v="Done"/>
    <s v="1FSHQ50181"/>
    <s v="Done"/>
    <s v="1FSHQ50181"/>
    <m/>
    <d v="2026-05-23T00:00:00"/>
    <s v="EPR2605110009"/>
    <m/>
    <m/>
  </r>
  <r>
    <d v="2026-05-07T00:00:00"/>
    <x v="11"/>
    <s v="Phạm Thị Bích"/>
    <m/>
    <m/>
    <m/>
    <x v="20"/>
    <s v="VA1903H-2, 19 inch, VGA cable + HDMI cable / Brand: VIEWSONIC"/>
    <n v="1240000"/>
    <x v="25"/>
    <n v="17360000"/>
    <s v="P27 P1.0 "/>
    <x v="3"/>
    <x v="3"/>
    <s v="FATP"/>
    <s v="P1.0"/>
    <d v="2026-05-25T00:00:00"/>
    <n v="18"/>
    <d v="2026-05-18T00:00:00"/>
    <n v="11"/>
    <n v="50"/>
    <d v="2026-03-29T00:00:00"/>
    <d v="2026-06-26T00:00:00"/>
    <s v="Late"/>
    <m/>
    <s v="L"/>
    <s v="Done"/>
    <s v="FATP-NPI-KSH5-MVA2605-13OM"/>
    <s v="Done"/>
    <s v="1FSHQ50183"/>
    <s v="Done"/>
    <s v="1FSHQ50183"/>
    <m/>
    <m/>
    <s v="EPR2605110008"/>
    <m/>
    <m/>
  </r>
  <r>
    <d v="2026-05-07T00:00:00"/>
    <x v="11"/>
    <s v="Phạm Thị Bích"/>
    <m/>
    <m/>
    <m/>
    <x v="7"/>
    <s v="SEUIC HS505HDP-2530 ,USB cable"/>
    <n v="3300000"/>
    <x v="46"/>
    <n v="36300000"/>
    <s v="P27 P1.0 "/>
    <x v="3"/>
    <x v="3"/>
    <s v="FATP"/>
    <s v="P1.0"/>
    <d v="2026-05-25T00:00:00"/>
    <n v="18"/>
    <d v="2026-05-18T00:00:00"/>
    <n v="11"/>
    <n v="50"/>
    <d v="2026-03-29T00:00:00"/>
    <d v="2026-06-26T00:00:00"/>
    <s v="Late"/>
    <m/>
    <s v="L"/>
    <s v="Done"/>
    <s v="FATP-NPI-KSH5-MVA2605-13OM"/>
    <s v="In Progress"/>
    <s v="VNPR202605160018"/>
    <s v="Done"/>
    <s v="VNPO202606010194"/>
    <m/>
    <m/>
    <s v="EPR2605110007"/>
    <m/>
    <m/>
  </r>
  <r>
    <d v="2026-05-07T00:00:00"/>
    <x v="11"/>
    <s v="Phạm Thị Bích"/>
    <m/>
    <m/>
    <m/>
    <x v="10"/>
    <s v="Pro Tower QCT1250, Ultra 5 235, Ram 16GB DDR5, SSD_x000a_512GB, Integrated graphics card, Power 180W, HDMI &amp; DP Port,_x000a_Keyboard and Mouse, 3Yrs Wty"/>
    <n v="18717000"/>
    <x v="25"/>
    <n v="262038000"/>
    <s v="P27 P1.0 "/>
    <x v="3"/>
    <x v="6"/>
    <s v="FATP"/>
    <s v="P1.0"/>
    <d v="2026-05-25T00:00:00"/>
    <n v="18"/>
    <d v="2026-05-18T00:00:00"/>
    <n v="11"/>
    <n v="70"/>
    <d v="2026-03-09T00:00:00"/>
    <d v="2026-07-16T00:00:00"/>
    <s v="Late"/>
    <m/>
    <s v="L"/>
    <s v="Done"/>
    <s v="FATP-NPI-WGO5-MVA2605-15OM"/>
    <s v="Done"/>
    <s v="1FSHQ50186"/>
    <s v="Done"/>
    <s v="1FSHQ50186"/>
    <m/>
    <m/>
    <s v="EPR2605110006"/>
    <m/>
    <m/>
  </r>
  <r>
    <d v="2026-05-07T00:00:00"/>
    <x v="11"/>
    <s v="Phạm Thị Bích"/>
    <m/>
    <m/>
    <m/>
    <x v="20"/>
    <s v="VA1903H-2, 19 inch, VGA cable + HDMI cable / Brand: VIEWSONIC"/>
    <n v="1240000"/>
    <x v="25"/>
    <n v="17360000"/>
    <s v="P27 P1.0 "/>
    <x v="3"/>
    <x v="6"/>
    <s v="FATP"/>
    <s v="P1.0"/>
    <d v="2026-05-25T00:00:00"/>
    <n v="18"/>
    <d v="2026-05-18T00:00:00"/>
    <n v="11"/>
    <n v="50"/>
    <d v="2026-03-29T00:00:00"/>
    <d v="2026-06-26T00:00:00"/>
    <s v="Late"/>
    <m/>
    <s v="L"/>
    <s v="Done"/>
    <s v="FATP-NPI-WGO5-MVA2605-15OM"/>
    <s v="Done"/>
    <s v="1FSHQ50187"/>
    <s v="Done"/>
    <s v="1FSHQ50187"/>
    <m/>
    <m/>
    <s v="EPR2605110005"/>
    <m/>
    <m/>
  </r>
  <r>
    <d v="2026-05-07T00:00:00"/>
    <x v="11"/>
    <s v="Phạm Thị Bích"/>
    <m/>
    <m/>
    <m/>
    <x v="7"/>
    <s v="SEUIC HS505HDP-2530 ,USB cable"/>
    <n v="3300000"/>
    <x v="46"/>
    <n v="36300000"/>
    <s v="P27 P1.0 "/>
    <x v="3"/>
    <x v="6"/>
    <s v="FATP"/>
    <s v="P1.0"/>
    <d v="2026-05-25T00:00:00"/>
    <n v="18"/>
    <d v="2026-05-18T00:00:00"/>
    <n v="11"/>
    <n v="50"/>
    <d v="2026-03-29T00:00:00"/>
    <d v="2026-06-26T00:00:00"/>
    <s v="Late"/>
    <m/>
    <s v="L"/>
    <s v="Done"/>
    <s v="FATP-NPI-WGO5-MVA2605-15OM"/>
    <s v="Done"/>
    <s v="VNPR202605160022"/>
    <s v="Done"/>
    <s v="VNPO202606010194"/>
    <m/>
    <m/>
    <s v="EPR2605110004"/>
    <m/>
    <m/>
  </r>
  <r>
    <d v="2026-05-07T00:00:00"/>
    <x v="11"/>
    <s v="Phạm Thị Bích"/>
    <m/>
    <m/>
    <m/>
    <x v="10"/>
    <s v="Pro Tower QCT1250, Ultra 5 235, Ram 16GB DDR5, SSD_x000a_512GB, Integrated graphics card, Power 180W, HDMI &amp; DP Port,_x000a_Keyboard and Mouse, 3Yrs Wty"/>
    <n v="18717000"/>
    <x v="25"/>
    <n v="262038000"/>
    <s v="P27 P1.0 "/>
    <x v="3"/>
    <x v="5"/>
    <s v="FATP"/>
    <s v="P1.0"/>
    <d v="2026-05-25T00:00:00"/>
    <n v="18"/>
    <d v="2026-05-18T00:00:00"/>
    <n v="11"/>
    <n v="70"/>
    <d v="2026-03-09T00:00:00"/>
    <d v="2026-07-16T00:00:00"/>
    <s v="Late"/>
    <m/>
    <s v="L"/>
    <s v="Done"/>
    <s v="FATP-NPI-ASK5-MVA2605-14OM"/>
    <s v="Done"/>
    <s v="1FSHQ50184"/>
    <s v="Done"/>
    <s v="1FSHQ50184"/>
    <m/>
    <d v="2026-05-23T00:00:00"/>
    <s v="EPR2605110003"/>
    <m/>
    <m/>
  </r>
  <r>
    <d v="2026-05-07T00:00:00"/>
    <x v="11"/>
    <s v="Phạm Thị Bích"/>
    <m/>
    <m/>
    <m/>
    <x v="20"/>
    <s v="VA1903H-2, 19 inch, VGA cable + HDMI cable / Brand: VIEWSONIC"/>
    <n v="1240000"/>
    <x v="25"/>
    <n v="17360000"/>
    <s v="P27 P1.0 "/>
    <x v="3"/>
    <x v="5"/>
    <s v="FATP"/>
    <s v="P1.0"/>
    <d v="2026-05-25T00:00:00"/>
    <n v="18"/>
    <d v="2026-05-18T00:00:00"/>
    <n v="11"/>
    <n v="50"/>
    <d v="2026-03-29T00:00:00"/>
    <d v="2026-06-26T00:00:00"/>
    <s v="Late"/>
    <m/>
    <s v="L"/>
    <s v="Done"/>
    <s v="FATP-NPI-ASK5-MVA2605-14OM"/>
    <s v="Done"/>
    <s v="1FSHQ50185"/>
    <s v="Done"/>
    <s v="1FSHQ50185"/>
    <m/>
    <m/>
    <s v="EPR2605110002"/>
    <m/>
    <m/>
  </r>
  <r>
    <d v="2026-05-07T00:00:00"/>
    <x v="11"/>
    <s v="Phạm Thị Bích"/>
    <m/>
    <m/>
    <m/>
    <x v="7"/>
    <s v="SEUIC HS505HDP-2530 ,USB cable"/>
    <n v="3300000"/>
    <x v="46"/>
    <n v="36300000"/>
    <s v="P27 P1.0 "/>
    <x v="3"/>
    <x v="5"/>
    <s v="FATP"/>
    <s v="P1.0"/>
    <d v="2026-05-25T00:00:00"/>
    <n v="18"/>
    <d v="2026-05-18T00:00:00"/>
    <n v="11"/>
    <n v="50"/>
    <d v="2026-03-29T00:00:00"/>
    <d v="2026-06-26T00:00:00"/>
    <s v="Late"/>
    <m/>
    <s v="L"/>
    <s v="Done"/>
    <s v="FATP-NPI-ASK5-MVA2605-14OM"/>
    <s v="Done"/>
    <s v="VNPR202605160021"/>
    <s v="Done"/>
    <s v="VNPO202606010194"/>
    <m/>
    <m/>
    <s v="EPR2605110001"/>
    <m/>
    <m/>
  </r>
  <r>
    <d v="2026-05-12T00:00:00"/>
    <x v="15"/>
    <s v="Tống Văn Tuyến"/>
    <m/>
    <m/>
    <m/>
    <x v="5"/>
    <s v="HS505DP, USB cable"/>
    <n v="2300000"/>
    <x v="4"/>
    <n v="4600000"/>
    <s v="P27 P1.0 "/>
    <x v="3"/>
    <x v="5"/>
    <s v="SMT"/>
    <s v="P1.0"/>
    <d v="2026-05-25T00:00:00"/>
    <n v="13"/>
    <d v="2026-05-16T00:00:00"/>
    <n v="4"/>
    <n v="50"/>
    <d v="2026-03-27T00:00:00"/>
    <d v="2026-07-01T00:00:00"/>
    <s v="Late"/>
    <m/>
    <s v="L"/>
    <s v="Done"/>
    <s v="SMT-NPI-ASK5-MVA2605-23OM"/>
    <s v="Done"/>
    <s v="VNPR202605220183"/>
    <s v="Done"/>
    <s v="VNPO202606120168"/>
    <m/>
    <m/>
    <s v="EPR2605260006"/>
    <m/>
    <m/>
  </r>
  <r>
    <d v="2026-05-12T00:00:00"/>
    <x v="15"/>
    <s v="Tống Văn Tuyến"/>
    <m/>
    <m/>
    <m/>
    <x v="20"/>
    <s v="VA1903H-2, 19 inch, VGA cable + HDMI cable / Brand: VIEWSONIC"/>
    <n v="1240000"/>
    <x v="4"/>
    <n v="2480000"/>
    <s v="P27 P1.0 "/>
    <x v="3"/>
    <x v="5"/>
    <s v="SMT"/>
    <s v="P1.0"/>
    <d v="2026-05-25T00:00:00"/>
    <n v="13"/>
    <d v="2026-05-16T00:00:00"/>
    <n v="4"/>
    <n v="50"/>
    <d v="2026-03-27T00:00:00"/>
    <d v="2026-07-01T00:00:00"/>
    <s v="Late"/>
    <m/>
    <s v="L"/>
    <s v="Done"/>
    <s v="SMT-NPI-ASK5-MVA2605-23OM"/>
    <s v="Done"/>
    <s v="1FSHQ50257"/>
    <s v="Done"/>
    <s v="1FSHQ50257"/>
    <m/>
    <m/>
    <s v="EPR2605260007"/>
    <m/>
    <m/>
  </r>
  <r>
    <d v="2026-05-12T00:00:00"/>
    <x v="15"/>
    <s v="Tống Văn Tuyến"/>
    <m/>
    <m/>
    <m/>
    <x v="21"/>
    <s v="DELL E2225HM, 21.5 inch HDMI cable, 3Yrs Wty"/>
    <n v="1980000"/>
    <x v="34"/>
    <n v="7920000"/>
    <s v="P27 P1.0 "/>
    <x v="3"/>
    <x v="5"/>
    <s v="SMT"/>
    <s v="P1.0"/>
    <d v="2026-05-25T00:00:00"/>
    <n v="13"/>
    <d v="2026-05-16T00:00:00"/>
    <n v="4"/>
    <n v="50"/>
    <d v="2026-03-27T00:00:00"/>
    <d v="2026-07-01T00:00:00"/>
    <s v="Late"/>
    <m/>
    <s v="L"/>
    <s v="Done"/>
    <s v="SMT-NPI-ASK5-MVA2605-23OM"/>
    <s v="Done"/>
    <s v="1FSHQ50259"/>
    <s v="Done"/>
    <s v="1FSHQ50259"/>
    <m/>
    <m/>
    <s v="EPR2605260008"/>
    <m/>
    <m/>
  </r>
  <r>
    <d v="2026-05-12T00:00:00"/>
    <x v="15"/>
    <s v="Tống Văn Tuyến"/>
    <m/>
    <m/>
    <m/>
    <x v="11"/>
    <s v="C61-4850, Not including RFID module. Includes: 64GB 27-key Android 11, controller with battery, charging dock, charging adapter, glass screen protector"/>
    <n v="15500000"/>
    <x v="21"/>
    <n v="15500000"/>
    <s v="P27 P1.0 "/>
    <x v="3"/>
    <x v="5"/>
    <s v="SMT"/>
    <s v="P1.0"/>
    <d v="2026-05-25T00:00:00"/>
    <n v="13"/>
    <d v="2026-05-16T00:00:00"/>
    <n v="4"/>
    <n v="65"/>
    <d v="2026-03-12T00:00:00"/>
    <d v="2026-07-16T00:00:00"/>
    <s v="Late"/>
    <m/>
    <s v="L"/>
    <s v="Done"/>
    <s v="SMT-NPI-ASK5-MVA2605-23OM"/>
    <s v="Done"/>
    <s v="VNPR202605220190"/>
    <s v="Done"/>
    <s v="VNPO202606120163"/>
    <m/>
    <m/>
    <s v="EPR2605260009"/>
    <m/>
    <m/>
  </r>
  <r>
    <d v="2026-05-13T00:00:00"/>
    <x v="15"/>
    <s v="Tống Văn Tuyến"/>
    <m/>
    <m/>
    <m/>
    <x v="7"/>
    <s v="SEUIC HS505HDP-2530 ,USB cable"/>
    <n v="3300000"/>
    <x v="4"/>
    <n v="6600000"/>
    <s v="P27 P1.0 "/>
    <x v="3"/>
    <x v="3"/>
    <s v="SMT"/>
    <s v="P1.0"/>
    <d v="2026-05-25T00:00:00"/>
    <n v="12"/>
    <d v="2026-05-16T00:00:00"/>
    <n v="3"/>
    <n v="50"/>
    <d v="2026-03-27T00:00:00"/>
    <d v="2026-07-02T00:00:00"/>
    <s v="Late"/>
    <m/>
    <s v="L"/>
    <s v="Done"/>
    <s v="SMT-NPI-KSH5-MVA2605-22OM"/>
    <s v="Done"/>
    <s v="VNPR202605220174"/>
    <m/>
    <m/>
    <m/>
    <m/>
    <s v="EPR2605260010"/>
    <m/>
    <m/>
  </r>
  <r>
    <d v="2026-05-13T00:00:00"/>
    <x v="15"/>
    <s v="Tống Văn Tuyến"/>
    <m/>
    <m/>
    <m/>
    <x v="20"/>
    <s v="VA1903H-2, 19 inch, VGA cable + HDMI cable / Brand: VIEWSONIC"/>
    <n v="1240000"/>
    <x v="4"/>
    <n v="2480000"/>
    <s v="P27 P1.0 "/>
    <x v="3"/>
    <x v="3"/>
    <s v="SMT"/>
    <s v="P1.0"/>
    <d v="2026-05-25T00:00:00"/>
    <n v="12"/>
    <d v="2026-05-16T00:00:00"/>
    <n v="3"/>
    <n v="50"/>
    <d v="2026-03-27T00:00:00"/>
    <d v="2026-07-02T00:00:00"/>
    <s v="Late"/>
    <m/>
    <s v="L"/>
    <s v="Done"/>
    <s v="SMT-NPI-KSH5-MVA2605-22OM"/>
    <s v="Done"/>
    <s v="1FSHQ50260"/>
    <s v="Done"/>
    <s v="1FSHQ50260"/>
    <m/>
    <m/>
    <s v="EPR2605260011"/>
    <m/>
    <m/>
  </r>
  <r>
    <d v="2026-05-13T00:00:00"/>
    <x v="15"/>
    <s v="Tống Văn Tuyến"/>
    <m/>
    <m/>
    <m/>
    <x v="21"/>
    <s v="DELL E2225HM, 21.5 inch HDMI cable, 3Yrs Wty"/>
    <n v="1980000"/>
    <x v="34"/>
    <n v="7920000"/>
    <s v="P27 P1.0 "/>
    <x v="3"/>
    <x v="3"/>
    <s v="SMT"/>
    <s v="P1.0"/>
    <d v="2026-05-25T00:00:00"/>
    <n v="12"/>
    <d v="2026-05-16T00:00:00"/>
    <n v="3"/>
    <n v="50"/>
    <d v="2026-03-27T00:00:00"/>
    <d v="2026-07-02T00:00:00"/>
    <s v="Late"/>
    <m/>
    <s v="L"/>
    <s v="Done"/>
    <s v="SMT-NPI-KSH5-MVA2605-22OM"/>
    <s v="Done"/>
    <s v="1FSHQ50261"/>
    <s v="Done"/>
    <s v="1FSHQ50261"/>
    <m/>
    <m/>
    <s v="EPR2605260012"/>
    <m/>
    <m/>
  </r>
  <r>
    <d v="2026-05-13T00:00:00"/>
    <x v="15"/>
    <s v="Tống Văn Tuyến"/>
    <m/>
    <m/>
    <m/>
    <x v="11"/>
    <s v="C61-4850, Not including RFID module. Includes: 64GB 27-key Android 11, controller with battery, charging dock, charging adapter, glass screen protector"/>
    <n v="15500000"/>
    <x v="21"/>
    <n v="15500000"/>
    <s v="P27 P1.0 "/>
    <x v="3"/>
    <x v="3"/>
    <s v="SMT"/>
    <s v="P1.0"/>
    <d v="2026-05-25T00:00:00"/>
    <n v="12"/>
    <d v="2026-05-16T00:00:00"/>
    <n v="3"/>
    <n v="65"/>
    <d v="2026-03-12T00:00:00"/>
    <d v="2026-07-17T00:00:00"/>
    <s v="Late"/>
    <m/>
    <s v="L"/>
    <s v="Done"/>
    <s v="SMT-NPI-KSH5-MVA2605-22OM"/>
    <s v="Done"/>
    <s v="VNPR202605220176"/>
    <s v="Done"/>
    <s v="VNPO202606120169_x000a_"/>
    <m/>
    <m/>
    <s v="EPR2605260013"/>
    <m/>
    <m/>
  </r>
  <r>
    <d v="2026-05-13T00:00:00"/>
    <x v="15"/>
    <s v="Tống Văn Tuyến"/>
    <m/>
    <m/>
    <m/>
    <x v="5"/>
    <s v="HS505DP, USB cable"/>
    <n v="2300000"/>
    <x v="4"/>
    <n v="4600000"/>
    <s v="P27 P1.0 "/>
    <x v="3"/>
    <x v="6"/>
    <s v="SMT"/>
    <s v="P1.0"/>
    <d v="2026-05-25T00:00:00"/>
    <n v="12"/>
    <d v="2026-05-16T00:00:00"/>
    <n v="3"/>
    <n v="50"/>
    <d v="2026-03-27T00:00:00"/>
    <d v="2026-07-02T00:00:00"/>
    <s v="Late"/>
    <m/>
    <s v="L"/>
    <s v="Done"/>
    <s v="SMT-NPI-WGO5-MVA2605-24OM"/>
    <s v="Done"/>
    <s v="VNPR202605220259"/>
    <s v="Done"/>
    <s v="VNPO202606080275"/>
    <m/>
    <m/>
    <s v="EPR2605260014"/>
    <m/>
    <m/>
  </r>
  <r>
    <d v="2026-05-13T00:00:00"/>
    <x v="15"/>
    <s v="Tống Văn Tuyến"/>
    <m/>
    <m/>
    <m/>
    <x v="20"/>
    <s v="VA1903H-2, 19 inch, VGA cable + HDMI cable / Brand: VIEWSONIC"/>
    <n v="1240000"/>
    <x v="4"/>
    <n v="2480000"/>
    <s v="P27 P1.0 "/>
    <x v="3"/>
    <x v="6"/>
    <s v="SMT"/>
    <s v="P1.0"/>
    <d v="2026-05-25T00:00:00"/>
    <n v="12"/>
    <d v="2026-05-16T00:00:00"/>
    <n v="3"/>
    <n v="50"/>
    <d v="2026-03-27T00:00:00"/>
    <d v="2026-07-02T00:00:00"/>
    <s v="Late"/>
    <m/>
    <s v="L"/>
    <s v="Done"/>
    <s v="SMT-NPI-WGO5-MVA2605-24OM"/>
    <s v="Done"/>
    <s v="1FSHQ50268"/>
    <s v="Done"/>
    <s v="1FSHQ50268"/>
    <m/>
    <m/>
    <s v="EPR2605260015"/>
    <m/>
    <m/>
  </r>
  <r>
    <d v="2026-05-13T00:00:00"/>
    <x v="15"/>
    <s v="Tống Văn Tuyến"/>
    <m/>
    <m/>
    <m/>
    <x v="21"/>
    <s v="DELL E2225HM, 21.5 inch HDMI cable, 3Yrs Wty"/>
    <n v="1980000"/>
    <x v="34"/>
    <n v="7920000"/>
    <s v="P27 P1.0 "/>
    <x v="3"/>
    <x v="6"/>
    <s v="SMT"/>
    <s v="P1.0"/>
    <d v="2026-05-25T00:00:00"/>
    <n v="12"/>
    <d v="2026-05-16T00:00:00"/>
    <n v="3"/>
    <n v="50"/>
    <d v="2026-03-27T00:00:00"/>
    <d v="2026-07-02T00:00:00"/>
    <s v="Late"/>
    <m/>
    <s v="L"/>
    <s v="Done"/>
    <s v="SMT-NPI-WGO5-MVA2605-24OM"/>
    <s v="Done"/>
    <s v="1FSHQ50269"/>
    <s v="Done"/>
    <s v="1FSHQ50269"/>
    <m/>
    <m/>
    <s v="EPR2605260016"/>
    <m/>
    <m/>
  </r>
  <r>
    <d v="2026-05-13T00:00:00"/>
    <x v="15"/>
    <s v="Tống Văn Tuyến"/>
    <m/>
    <m/>
    <m/>
    <x v="11"/>
    <s v="C61-4850, Not including RFID module. Includes: 64GB 27-key Android 11, controller with battery, charging dock, charging adapter, glass screen protector"/>
    <n v="15500000"/>
    <x v="21"/>
    <n v="15500000"/>
    <s v="P27 P1.0 "/>
    <x v="3"/>
    <x v="6"/>
    <s v="SMT"/>
    <s v="P1.0"/>
    <d v="2026-05-25T00:00:00"/>
    <n v="12"/>
    <d v="2026-05-16T00:00:00"/>
    <n v="3"/>
    <n v="65"/>
    <d v="2026-03-12T00:00:00"/>
    <d v="2026-07-17T00:00:00"/>
    <s v="Late"/>
    <m/>
    <s v="L"/>
    <s v="Done"/>
    <s v="SMT-NPI-WGO5-MVA2605-24OM"/>
    <s v="Done"/>
    <s v=" VNPR202605220261"/>
    <s v="Done"/>
    <s v="VNPO202606080274"/>
    <m/>
    <m/>
    <s v="EPR2605260017"/>
    <m/>
    <m/>
  </r>
  <r>
    <d v="2026-05-19T00:00:00"/>
    <x v="13"/>
    <s v="Phạm Hữu Tính"/>
    <m/>
    <m/>
    <m/>
    <x v="7"/>
    <s v="SEUIC HS505HDP-2530 ,USB cable"/>
    <n v="3300000"/>
    <x v="21"/>
    <n v="3300000"/>
    <s v="P27 P1.0 "/>
    <x v="3"/>
    <x v="6"/>
    <s v="FATP"/>
    <s v="P1.0"/>
    <d v="2026-05-25T00:00:00"/>
    <n v="6"/>
    <d v="2026-05-18T00:00:00"/>
    <n v="-1"/>
    <n v="50"/>
    <d v="2026-03-29T00:00:00"/>
    <d v="2026-07-08T00:00:00"/>
    <s v="Late"/>
    <m/>
    <s v="L"/>
    <s v="Done"/>
    <s v="FATP-NPI-WGO5-MVA2605-34OM"/>
    <s v="Done"/>
    <s v="VNPR202605270042  "/>
    <s v="Done"/>
    <s v="VNPO202606010093"/>
    <m/>
    <m/>
    <s v="EPR2605260018"/>
    <m/>
    <m/>
  </r>
  <r>
    <d v="2026-05-19T00:00:00"/>
    <x v="13"/>
    <s v="Phạm Hữu Tính"/>
    <m/>
    <m/>
    <m/>
    <x v="5"/>
    <s v="HS505DP, USB cable"/>
    <n v="2300000"/>
    <x v="2"/>
    <n v="13800000"/>
    <s v="P27 P1.0 "/>
    <x v="3"/>
    <x v="6"/>
    <s v="FATP"/>
    <s v="P1.0"/>
    <d v="2026-05-25T00:00:00"/>
    <n v="6"/>
    <d v="2026-05-18T00:00:00"/>
    <n v="-1"/>
    <n v="50"/>
    <d v="2026-03-29T00:00:00"/>
    <d v="2026-07-08T00:00:00"/>
    <s v="Late"/>
    <m/>
    <s v="L"/>
    <s v="Done"/>
    <s v="FATP-NPI-WGO5-MVA2605-34OM"/>
    <s v="Done"/>
    <s v="VNPR202605270042  "/>
    <s v="Done"/>
    <s v="VNPO202606010093"/>
    <m/>
    <m/>
    <s v="EPR2605260019"/>
    <m/>
    <m/>
  </r>
  <r>
    <d v="2026-05-19T00:00:00"/>
    <x v="13"/>
    <s v="Lê Đình Nhật"/>
    <m/>
    <m/>
    <m/>
    <x v="7"/>
    <s v="SEUIC HS505HDP-2530 ,USB cable"/>
    <n v="3300000"/>
    <x v="21"/>
    <n v="3300000"/>
    <s v="P27 P1.0 "/>
    <x v="3"/>
    <x v="5"/>
    <s v="FATP"/>
    <s v="P1.0"/>
    <d v="2026-05-25T00:00:00"/>
    <n v="6"/>
    <d v="2026-05-18T00:00:00"/>
    <n v="-1"/>
    <n v="50"/>
    <d v="2026-03-29T00:00:00"/>
    <d v="2026-07-08T00:00:00"/>
    <s v="Late"/>
    <m/>
    <s v="L"/>
    <s v="Done"/>
    <s v="FATP-NPI-ASK5-MVA2605-33OM"/>
    <s v="Done"/>
    <s v="VNPR202605270035"/>
    <s v="Done"/>
    <s v="VNPO202606010093"/>
    <m/>
    <m/>
    <s v="EPR2605260020"/>
    <m/>
    <m/>
  </r>
  <r>
    <d v="2026-05-19T00:00:00"/>
    <x v="13"/>
    <s v="Lê Đình Nhật"/>
    <m/>
    <m/>
    <m/>
    <x v="5"/>
    <s v="HS505DP, USB cable"/>
    <n v="2300000"/>
    <x v="2"/>
    <n v="13800000"/>
    <s v="P27 P1.0 "/>
    <x v="3"/>
    <x v="5"/>
    <s v="FATP"/>
    <s v="P1.0"/>
    <d v="2026-05-25T00:00:00"/>
    <n v="6"/>
    <d v="2026-05-18T00:00:00"/>
    <n v="-1"/>
    <n v="50"/>
    <d v="2026-03-29T00:00:00"/>
    <d v="2026-07-08T00:00:00"/>
    <s v="Late"/>
    <m/>
    <s v="L"/>
    <s v="Done"/>
    <s v="FATP-NPI-ASK5-MVA2605-33OM"/>
    <s v="Done"/>
    <s v="VNPR202605270035"/>
    <s v="Done"/>
    <s v="VNPO202606010093"/>
    <m/>
    <m/>
    <s v="EPR2605260021"/>
    <m/>
    <m/>
  </r>
  <r>
    <d v="2026-05-19T00:00:00"/>
    <x v="13"/>
    <s v="Nguyễn Văn Tiếp"/>
    <m/>
    <m/>
    <m/>
    <x v="7"/>
    <s v="SEUIC HS505HDP-2530 ,USB cable"/>
    <n v="3300000"/>
    <x v="21"/>
    <n v="3300000"/>
    <s v="P27 P1.0 "/>
    <x v="3"/>
    <x v="3"/>
    <s v="FATP"/>
    <s v="P1.0"/>
    <d v="2026-05-25T00:00:00"/>
    <n v="6"/>
    <d v="2026-05-18T00:00:00"/>
    <n v="-1"/>
    <n v="50"/>
    <d v="2026-03-29T00:00:00"/>
    <d v="2026-07-08T00:00:00"/>
    <s v="Late"/>
    <m/>
    <s v="L"/>
    <s v="Done"/>
    <s v="FATP-NPI-KSH5-MVA2605-32OM"/>
    <s v="Done"/>
    <s v="VNPR202605270029"/>
    <s v="Done"/>
    <s v="VNPO202606010093"/>
    <m/>
    <m/>
    <s v="EPR2605260022"/>
    <m/>
    <m/>
  </r>
  <r>
    <d v="2026-05-19T00:00:00"/>
    <x v="13"/>
    <s v="Nguyễn Văn Tiếp"/>
    <m/>
    <m/>
    <m/>
    <x v="5"/>
    <s v="HS505DP, USB cable"/>
    <n v="2300000"/>
    <x v="2"/>
    <n v="13800000"/>
    <s v="P27 P1.0 "/>
    <x v="3"/>
    <x v="3"/>
    <s v="FATP"/>
    <s v="P1.0"/>
    <d v="2026-05-25T00:00:00"/>
    <n v="6"/>
    <d v="2026-05-18T00:00:00"/>
    <n v="-1"/>
    <n v="50"/>
    <d v="2026-03-29T00:00:00"/>
    <d v="2026-07-08T00:00:00"/>
    <s v="Late"/>
    <m/>
    <s v="L"/>
    <s v="Done"/>
    <s v="FATP-NPI-KSH5-MVA2605-32OM"/>
    <s v="Done"/>
    <s v="VNPR202605270029"/>
    <s v="Done"/>
    <s v="VNPO202606010093"/>
    <m/>
    <m/>
    <s v="EPR2605260023"/>
    <m/>
    <m/>
  </r>
  <r>
    <d v="2026-05-30T00:00:00"/>
    <x v="2"/>
    <s v="Ngô Thị Anh"/>
    <m/>
    <m/>
    <m/>
    <x v="8"/>
    <s v="Pro Tower QCT1250, Ultra 7 265, Ram 16GB DDR5, SSD_x000a_512GB, Integrated graphics card, Power 180W, HDMI &amp; DP Port,_x000a_Keyboard and Mouse, 3Yrs Wty"/>
    <n v="26752000"/>
    <x v="33"/>
    <n v="267520000"/>
    <s v="F27 P1.1"/>
    <x v="5"/>
    <x v="7"/>
    <s v="SMT"/>
    <s v="P1.1"/>
    <m/>
    <n v="-46172"/>
    <d v="2026-07-07T00:00:00"/>
    <n v="38"/>
    <n v="70"/>
    <d v="2026-04-28T00:00:00"/>
    <d v="2026-08-08T00:00:00"/>
    <s v="Late"/>
    <m/>
    <s v="L"/>
    <s v="Done"/>
    <s v="SMT-NPI-F27-MVA2605-42OM"/>
    <s v="Done"/>
    <s v="1FSHQ60053"/>
    <s v="Done"/>
    <s v="1FSHQ60053"/>
    <m/>
    <m/>
    <s v="EPR2606120001"/>
    <m/>
    <m/>
  </r>
  <r>
    <d v="2026-06-08T00:00:00"/>
    <x v="16"/>
    <s v="Nguyễn Thị Trang "/>
    <m/>
    <m/>
    <m/>
    <x v="0"/>
    <m/>
    <n v="7800000"/>
    <x v="47"/>
    <n v="390000000"/>
    <s v="F27 P1.1"/>
    <x v="5"/>
    <x v="7"/>
    <s v="FATP"/>
    <s v="P1.1"/>
    <m/>
    <n v="-46181"/>
    <d v="2026-07-06T00:00:00"/>
    <n v="28"/>
    <n v="80"/>
    <d v="2026-04-17T00:00:00"/>
    <d v="2026-08-27T00:00:00"/>
    <s v="Late"/>
    <m/>
    <m/>
    <m/>
    <m/>
    <m/>
    <m/>
    <m/>
    <m/>
    <m/>
    <m/>
    <m/>
    <m/>
    <m/>
  </r>
  <r>
    <d v="2026-06-08T00:00:00"/>
    <x v="16"/>
    <s v="Nguyễn Thị Trang "/>
    <m/>
    <m/>
    <m/>
    <x v="4"/>
    <s v="VA1903H-2, 19 inch, VGA cable + HDMI cable / Brand: VIEWSONIC"/>
    <n v="1265000"/>
    <x v="47"/>
    <n v="63250000"/>
    <s v="F27 P1.1"/>
    <x v="5"/>
    <x v="7"/>
    <s v="FATP"/>
    <s v="P1.1"/>
    <m/>
    <n v="-46181"/>
    <d v="2026-07-06T00:00:00"/>
    <n v="28"/>
    <n v="50"/>
    <d v="2026-05-17T00:00:00"/>
    <d v="2026-07-28T00:00:00"/>
    <s v="Late"/>
    <m/>
    <m/>
    <s v="Pending"/>
    <s v="FATP-NPI-F27-MVA2606-02OM"/>
    <m/>
    <s v=" "/>
    <m/>
    <m/>
    <m/>
    <m/>
    <s v="EPR2606120003"/>
    <m/>
    <m/>
  </r>
  <r>
    <d v="2026-06-08T00:00:00"/>
    <x v="16"/>
    <s v="Nguyễn Thị Trang "/>
    <m/>
    <m/>
    <m/>
    <x v="7"/>
    <s v="SEUIC HS505HDP-2530 ,USB cable"/>
    <n v="3300000"/>
    <x v="47"/>
    <n v="165000000"/>
    <s v="F27 P1.1"/>
    <x v="5"/>
    <x v="7"/>
    <s v="FATP"/>
    <s v="P1.1"/>
    <m/>
    <n v="-46181"/>
    <d v="2026-07-06T00:00:00"/>
    <n v="28"/>
    <n v="50"/>
    <d v="2026-05-17T00:00:00"/>
    <d v="2026-07-28T00:00:00"/>
    <s v="Late"/>
    <m/>
    <m/>
    <s v="Pending"/>
    <s v="FATP-NPI-F27-MVA2606-02OM"/>
    <m/>
    <m/>
    <m/>
    <m/>
    <m/>
    <m/>
    <s v="EPR2606120004"/>
    <m/>
    <m/>
  </r>
  <r>
    <d v="2026-06-08T00:00:00"/>
    <x v="13"/>
    <s v="Trần Ngọc Tiến"/>
    <m/>
    <m/>
    <m/>
    <x v="22"/>
    <s v="M22Vi512H8M2-W, i5-12450H, Ram 8GB, SSD 256GB, 21.5inch Key-Mouse, WiFi, Bluetooth"/>
    <n v="16280000"/>
    <x v="4"/>
    <n v="32560000"/>
    <s v="F27 P1.1"/>
    <x v="5"/>
    <x v="7"/>
    <s v="FATP"/>
    <s v="P1.1"/>
    <m/>
    <n v="-46181"/>
    <d v="2026-07-06T00:00:00"/>
    <n v="28"/>
    <n v="0"/>
    <d v="2026-07-06T00:00:00"/>
    <d v="2026-06-08T00:00:00"/>
    <s v="On time"/>
    <m/>
    <m/>
    <s v="Pending"/>
    <s v="FATP-NPI-F27-MVA2606-03OM"/>
    <m/>
    <m/>
    <m/>
    <m/>
    <m/>
    <m/>
    <m/>
    <m/>
    <m/>
  </r>
  <r>
    <d v="2026-06-10T00:00:00"/>
    <x v="17"/>
    <s v="Nguyễn Anh Thái"/>
    <m/>
    <m/>
    <m/>
    <x v="22"/>
    <s v="SingPC M22Vi512H8M2-W , i5-12450H, Ram 8GB, SSD 256GB, 21.5inch Key-Mouse, WiFi, Bluetooth"/>
    <n v="16280000"/>
    <x v="20"/>
    <n v="48840000"/>
    <s v="F27 P1.1"/>
    <x v="5"/>
    <x v="7"/>
    <s v="FATP"/>
    <s v="P1.1"/>
    <d v="2026-07-15T00:00:00"/>
    <n v="35"/>
    <d v="2026-07-06T00:00:00"/>
    <n v="26"/>
    <n v="0"/>
    <d v="2026-07-06T00:00:00"/>
    <d v="2026-06-10T00:00:00"/>
    <s v="On time"/>
    <m/>
    <m/>
    <s v="Pending"/>
    <s v="FATP-NPI-F27-MVA2606-05OM"/>
    <m/>
    <m/>
    <m/>
    <m/>
    <m/>
    <m/>
    <m/>
    <m/>
    <m/>
  </r>
  <r>
    <d v="2026-06-10T00:00:00"/>
    <x v="17"/>
    <s v="Nguyễn Anh Thái"/>
    <m/>
    <m/>
    <m/>
    <x v="9"/>
    <s v="DELL E2225HM, 21.5 inch HDMI cable, 3Yrs Wty"/>
    <n v="2020000"/>
    <x v="3"/>
    <n v="10100000"/>
    <s v="F27 P1.1"/>
    <x v="5"/>
    <x v="7"/>
    <s v="FATP"/>
    <s v="P1.1"/>
    <d v="2026-07-15T00:00:00"/>
    <n v="35"/>
    <d v="2026-07-06T00:00:00"/>
    <n v="26"/>
    <n v="50"/>
    <d v="2026-05-17T00:00:00"/>
    <d v="2026-07-30T00:00:00"/>
    <s v="Late"/>
    <m/>
    <m/>
    <s v="Pending"/>
    <s v="FATP-NPI-F27-MVA2606-05OM"/>
    <m/>
    <m/>
    <m/>
    <m/>
    <m/>
    <m/>
    <s v="EPR2606120005"/>
    <m/>
    <m/>
  </r>
  <r>
    <d v="2026-06-10T00:00:00"/>
    <x v="17"/>
    <s v="Nguyễn Anh Thái"/>
    <m/>
    <m/>
    <m/>
    <x v="19"/>
    <s v="NUC 14 Essential NUC14MNK150 Intel N150, Ram 16 GB DDR5,SSD 256GB, Wi-Fi and Bluetooth, NoOS, 3Yrs Wty"/>
    <n v="9680000"/>
    <x v="4"/>
    <n v="19360000"/>
    <s v="F27 P1.1"/>
    <x v="5"/>
    <x v="7"/>
    <s v="FATP"/>
    <s v="P1.1"/>
    <d v="2026-07-15T00:00:00"/>
    <n v="35"/>
    <d v="2026-07-06T00:00:00"/>
    <n v="26"/>
    <n v="50"/>
    <d v="2026-05-17T00:00:00"/>
    <d v="2026-07-30T00:00:00"/>
    <s v="Late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  <r>
    <m/>
    <x v="14"/>
    <m/>
    <m/>
    <m/>
    <m/>
    <x v="23"/>
    <e v="#N/A"/>
    <e v="#N/A"/>
    <x v="48"/>
    <e v="#N/A"/>
    <m/>
    <x v="6"/>
    <x v="8"/>
    <m/>
    <m/>
    <m/>
    <n v="0"/>
    <e v="#N/A"/>
    <e v="#N/A"/>
    <s v=""/>
    <e v="#N/A"/>
    <e v="#VALUE!"/>
    <e v="#N/A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3"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3"/>
  </r>
  <r>
    <x v="3"/>
  </r>
  <r>
    <x v="3"/>
  </r>
  <r>
    <x v="0"/>
  </r>
  <r>
    <x v="0"/>
  </r>
  <r>
    <x v="0"/>
  </r>
  <r>
    <x v="0"/>
  </r>
  <r>
    <x v="3"/>
  </r>
  <r>
    <x v="3"/>
  </r>
  <r>
    <x v="3"/>
  </r>
  <r>
    <x v="3"/>
  </r>
  <r>
    <x v="3"/>
  </r>
  <r>
    <x v="5"/>
  </r>
  <r>
    <x v="5"/>
  </r>
  <r>
    <x v="5"/>
  </r>
  <r>
    <x v="5"/>
  </r>
  <r>
    <x v="4"/>
  </r>
  <r>
    <x v="4"/>
  </r>
  <r>
    <x v="4"/>
  </r>
  <r>
    <x v="4"/>
  </r>
  <r>
    <x v="4"/>
  </r>
  <r>
    <x v="0"/>
  </r>
  <r>
    <x v="4"/>
  </r>
  <r>
    <x v="4"/>
  </r>
  <r>
    <x v="4"/>
  </r>
  <r>
    <x v="1"/>
  </r>
  <r>
    <x v="1"/>
  </r>
  <r>
    <x v="1"/>
  </r>
  <r>
    <x v="1"/>
  </r>
  <r>
    <x v="0"/>
  </r>
  <r>
    <x v="0"/>
  </r>
  <r>
    <x v="0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1"/>
  </r>
  <r>
    <x v="1"/>
  </r>
  <r>
    <x v="1"/>
  </r>
  <r>
    <x v="1"/>
  </r>
  <r>
    <x v="6"/>
  </r>
  <r>
    <x v="6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8"/>
  </r>
  <r>
    <x v="8"/>
  </r>
  <r>
    <x v="7"/>
  </r>
  <r>
    <x v="7"/>
  </r>
  <r>
    <x v="7"/>
  </r>
  <r>
    <x v="1"/>
  </r>
  <r>
    <x v="9"/>
  </r>
  <r>
    <x v="9"/>
  </r>
  <r>
    <x v="9"/>
  </r>
  <r>
    <x v="9"/>
  </r>
  <r>
    <x v="9"/>
  </r>
  <r>
    <x v="9"/>
  </r>
  <r>
    <x v="9"/>
  </r>
  <r>
    <x v="8"/>
  </r>
  <r>
    <x v="9"/>
  </r>
  <r>
    <x v="9"/>
  </r>
  <r>
    <x v="9"/>
  </r>
  <r>
    <x v="9"/>
  </r>
  <r>
    <x v="0"/>
  </r>
  <r>
    <x v="0"/>
  </r>
  <r>
    <x v="0"/>
  </r>
  <r>
    <x v="0"/>
  </r>
  <r>
    <x v="0"/>
  </r>
  <r>
    <x v="1"/>
  </r>
  <r>
    <x v="1"/>
  </r>
  <r>
    <x v="4"/>
  </r>
  <r>
    <x v="4"/>
  </r>
  <r>
    <x v="4"/>
  </r>
  <r>
    <x v="4"/>
  </r>
  <r>
    <x v="4"/>
  </r>
  <r>
    <x v="4"/>
  </r>
  <r>
    <x v="1"/>
  </r>
  <r>
    <x v="6"/>
  </r>
  <r>
    <x v="6"/>
  </r>
  <r>
    <x v="6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4"/>
  </r>
  <r>
    <x v="6"/>
  </r>
  <r>
    <x v="6"/>
  </r>
  <r>
    <x v="6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3"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2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6"/>
  </r>
  <r>
    <x v="6"/>
  </r>
  <r>
    <x v="5"/>
  </r>
  <r>
    <x v="5"/>
  </r>
  <r>
    <x v="5"/>
  </r>
  <r>
    <x v="7"/>
  </r>
  <r>
    <x v="7"/>
  </r>
  <r>
    <x v="7"/>
  </r>
  <r>
    <x v="7"/>
  </r>
  <r>
    <x v="7"/>
  </r>
  <r>
    <x v="7"/>
  </r>
  <r>
    <x v="7"/>
  </r>
  <r>
    <x v="7"/>
  </r>
  <r>
    <x v="6"/>
  </r>
  <r>
    <x v="6"/>
  </r>
  <r>
    <x v="6"/>
  </r>
  <r>
    <x v="0"/>
  </r>
  <r>
    <x v="0"/>
  </r>
  <r>
    <x v="0"/>
  </r>
  <r>
    <x v="0"/>
  </r>
  <r>
    <x v="5"/>
  </r>
  <r>
    <x v="5"/>
  </r>
  <r>
    <x v="5"/>
  </r>
  <r>
    <x v="5"/>
  </r>
  <r>
    <x v="5"/>
  </r>
  <r>
    <x v="8"/>
  </r>
  <r>
    <x v="8"/>
  </r>
  <r>
    <x v="8"/>
  </r>
  <r>
    <x v="8"/>
  </r>
  <r>
    <x v="7"/>
  </r>
  <r>
    <x v="7"/>
  </r>
  <r>
    <x v="7"/>
  </r>
  <r>
    <x v="7"/>
  </r>
  <r>
    <x v="7"/>
  </r>
  <r>
    <x v="0"/>
  </r>
  <r>
    <x v="9"/>
  </r>
  <r>
    <x v="9"/>
  </r>
  <r>
    <x v="9"/>
  </r>
  <r>
    <x v="10"/>
  </r>
  <r>
    <x v="10"/>
  </r>
  <r>
    <x v="10"/>
  </r>
  <r>
    <x v="10"/>
  </r>
  <r>
    <x v="0"/>
  </r>
  <r>
    <x v="0"/>
  </r>
  <r>
    <x v="0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3"/>
  </r>
  <r>
    <x v="13"/>
  </r>
  <r>
    <x v="14"/>
  </r>
  <r>
    <x v="14"/>
  </r>
  <r>
    <x v="14"/>
  </r>
  <r>
    <x v="14"/>
  </r>
  <r>
    <x v="15"/>
  </r>
  <r>
    <x v="15"/>
  </r>
  <r>
    <x v="15"/>
  </r>
  <r>
    <x v="15"/>
  </r>
  <r>
    <x v="16"/>
  </r>
  <r>
    <x v="17"/>
  </r>
  <r>
    <x v="16"/>
  </r>
  <r>
    <x v="17"/>
  </r>
  <r>
    <x v="18"/>
  </r>
  <r>
    <x v="17"/>
  </r>
  <r>
    <x v="19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2"/>
  </r>
  <r>
    <x v="23"/>
  </r>
  <r>
    <x v="24"/>
  </r>
  <r>
    <x v="24"/>
  </r>
  <r>
    <x v="24"/>
  </r>
  <r>
    <x v="24"/>
  </r>
  <r>
    <x v="25"/>
  </r>
  <r>
    <x v="25"/>
  </r>
  <r>
    <x v="25"/>
  </r>
  <r>
    <x v="26"/>
  </r>
  <r>
    <x v="27"/>
  </r>
  <r>
    <x v="27"/>
  </r>
  <r>
    <x v="27"/>
  </r>
  <r>
    <x v="27"/>
  </r>
  <r>
    <x v="28"/>
  </r>
  <r>
    <x v="28"/>
  </r>
  <r>
    <x v="28"/>
  </r>
  <r>
    <x v="25"/>
  </r>
  <r>
    <x v="29"/>
  </r>
  <r>
    <x v="29"/>
  </r>
  <r>
    <x v="29"/>
  </r>
  <r>
    <x v="29"/>
  </r>
  <r>
    <x v="24"/>
  </r>
  <r>
    <x v="24"/>
  </r>
  <r>
    <x v="24"/>
  </r>
  <r>
    <x v="24"/>
  </r>
  <r>
    <x v="25"/>
  </r>
  <r>
    <x v="26"/>
  </r>
  <r>
    <x v="26"/>
  </r>
  <r>
    <x v="30"/>
  </r>
  <r>
    <x v="30"/>
  </r>
  <r>
    <x v="30"/>
  </r>
  <r>
    <x v="30"/>
  </r>
  <r>
    <x v="30"/>
  </r>
  <r>
    <x v="30"/>
  </r>
  <r>
    <x v="26"/>
  </r>
  <r>
    <x v="31"/>
  </r>
  <r>
    <x v="31"/>
  </r>
  <r>
    <x v="31"/>
  </r>
  <r>
    <x v="32"/>
  </r>
  <r>
    <x v="32"/>
  </r>
  <r>
    <x v="32"/>
  </r>
  <r>
    <x v="33"/>
  </r>
  <r>
    <x v="33"/>
  </r>
  <r>
    <x v="33"/>
  </r>
  <r>
    <x v="33"/>
  </r>
  <r>
    <x v="34"/>
  </r>
  <r>
    <x v="34"/>
  </r>
  <r>
    <x v="34"/>
  </r>
  <r>
    <x v="30"/>
  </r>
  <r>
    <x v="35"/>
  </r>
  <r>
    <x v="35"/>
  </r>
  <r>
    <x v="3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1"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1"/>
  </r>
  <r>
    <x v="2"/>
  </r>
  <r>
    <x v="0"/>
  </r>
  <r>
    <x v="1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0"/>
  </r>
  <r>
    <x v="2"/>
  </r>
  <r>
    <x v="0"/>
  </r>
  <r>
    <x v="2"/>
  </r>
  <r>
    <x v="0"/>
  </r>
  <r>
    <x v="0"/>
  </r>
  <r>
    <x v="2"/>
  </r>
  <r>
    <x v="2"/>
  </r>
  <r>
    <x v="1"/>
  </r>
  <r>
    <x v="1"/>
  </r>
  <r>
    <x v="1"/>
  </r>
  <r>
    <x v="2"/>
  </r>
  <r>
    <x v="0"/>
  </r>
  <r>
    <x v="1"/>
  </r>
  <r>
    <x v="2"/>
  </r>
  <r>
    <x v="0"/>
  </r>
  <r>
    <x v="1"/>
  </r>
  <r>
    <x v="1"/>
  </r>
  <r>
    <x v="2"/>
  </r>
  <r>
    <x v="2"/>
  </r>
  <r>
    <x v="0"/>
  </r>
  <r>
    <x v="0"/>
  </r>
  <r>
    <x v="1"/>
  </r>
  <r>
    <x v="2"/>
  </r>
  <r>
    <x v="0"/>
  </r>
  <r>
    <x v="0"/>
  </r>
  <r>
    <x v="1"/>
  </r>
  <r>
    <x v="2"/>
  </r>
  <r>
    <x v="0"/>
  </r>
  <r>
    <x v="3"/>
  </r>
  <r>
    <x v="3"/>
  </r>
  <r>
    <x v="3"/>
  </r>
  <r>
    <x v="4"/>
  </r>
  <r>
    <x v="4"/>
  </r>
  <r>
    <x v="0"/>
  </r>
  <r>
    <x v="1"/>
  </r>
  <r>
    <x v="0"/>
  </r>
  <r>
    <x v="0"/>
  </r>
  <r>
    <x v="0"/>
  </r>
  <r>
    <x v="2"/>
  </r>
  <r>
    <x v="2"/>
  </r>
  <r>
    <x v="2"/>
  </r>
  <r>
    <x v="0"/>
  </r>
  <r>
    <x v="0"/>
  </r>
  <r>
    <x v="2"/>
  </r>
  <r>
    <x v="2"/>
  </r>
  <r>
    <x v="3"/>
  </r>
  <r>
    <x v="3"/>
  </r>
  <r>
    <x v="3"/>
  </r>
  <r>
    <x v="3"/>
  </r>
  <r>
    <x v="3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5"/>
  </r>
  <r>
    <x v="3"/>
  </r>
  <r>
    <x v="6"/>
  </r>
  <r>
    <x v="5"/>
  </r>
  <r>
    <x v="3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6"/>
  </r>
  <r>
    <x v="6"/>
  </r>
  <r>
    <x v="5"/>
  </r>
  <r>
    <x v="3"/>
  </r>
  <r>
    <x v="2"/>
  </r>
  <r>
    <x v="2"/>
  </r>
  <r>
    <x v="2"/>
  </r>
  <r>
    <x v="2"/>
  </r>
  <r>
    <x v="0"/>
  </r>
  <r>
    <x v="2"/>
  </r>
  <r>
    <x v="1"/>
  </r>
  <r>
    <x v="3"/>
  </r>
  <r>
    <x v="3"/>
  </r>
  <r>
    <x v="3"/>
  </r>
  <r>
    <x v="6"/>
  </r>
  <r>
    <x v="6"/>
  </r>
  <r>
    <x v="6"/>
  </r>
  <r>
    <x v="5"/>
  </r>
  <r>
    <x v="5"/>
  </r>
  <r>
    <x v="5"/>
  </r>
  <r>
    <x v="5"/>
  </r>
  <r>
    <x v="5"/>
  </r>
  <r>
    <x v="5"/>
  </r>
  <r>
    <x v="5"/>
  </r>
  <r>
    <x v="3"/>
  </r>
  <r>
    <x v="3"/>
  </r>
  <r>
    <x v="3"/>
  </r>
  <r>
    <x v="3"/>
  </r>
  <r>
    <x v="6"/>
  </r>
  <r>
    <x v="6"/>
  </r>
  <r>
    <x v="6"/>
  </r>
  <r>
    <x v="6"/>
  </r>
  <r>
    <x v="6"/>
  </r>
  <r>
    <x v="6"/>
  </r>
  <r>
    <x v="5"/>
  </r>
  <r>
    <x v="5"/>
  </r>
  <r>
    <x v="3"/>
  </r>
  <r>
    <x v="3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1">
  <r>
    <x v="0"/>
  </r>
  <r>
    <x v="0"/>
  </r>
  <r>
    <x v="0"/>
  </r>
  <r>
    <x v="0"/>
  </r>
  <r>
    <x v="0"/>
  </r>
  <r>
    <x v="0"/>
  </r>
  <r>
    <x v="1"/>
  </r>
  <r>
    <x v="1"/>
  </r>
  <r>
    <x v="1"/>
  </r>
  <r>
    <x v="2"/>
  </r>
  <r>
    <x v="2"/>
  </r>
  <r>
    <x v="3"/>
  </r>
  <r>
    <x v="3"/>
  </r>
  <r>
    <x v="3"/>
  </r>
  <r>
    <x v="3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6"/>
  </r>
  <r>
    <x v="7"/>
  </r>
  <r>
    <x v="8"/>
  </r>
  <r>
    <x v="9"/>
  </r>
  <r>
    <x v="10"/>
  </r>
  <r>
    <x v="10"/>
  </r>
  <r>
    <x v="10"/>
  </r>
  <r>
    <x v="10"/>
  </r>
  <r>
    <x v="11"/>
  </r>
  <r>
    <x v="11"/>
  </r>
  <r>
    <x v="11"/>
  </r>
  <r>
    <x v="11"/>
  </r>
  <r>
    <x v="12"/>
  </r>
  <r>
    <x v="12"/>
  </r>
  <r>
    <x v="12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2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8"/>
  </r>
  <r>
    <x v="18"/>
  </r>
  <r>
    <x v="18"/>
  </r>
  <r>
    <x v="19"/>
  </r>
  <r>
    <x v="19"/>
  </r>
  <r>
    <x v="19"/>
  </r>
  <r>
    <x v="20"/>
  </r>
  <r>
    <x v="21"/>
  </r>
  <r>
    <x v="22"/>
  </r>
  <r>
    <x v="23"/>
  </r>
  <r>
    <x v="24"/>
  </r>
  <r>
    <x v="24"/>
  </r>
  <r>
    <x v="25"/>
  </r>
  <r>
    <x v="25"/>
  </r>
  <r>
    <x v="26"/>
  </r>
  <r>
    <x v="26"/>
  </r>
  <r>
    <x v="27"/>
  </r>
  <r>
    <x v="28"/>
  </r>
  <r>
    <x v="29"/>
  </r>
  <r>
    <x v="27"/>
  </r>
  <r>
    <x v="28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1"/>
  </r>
  <r>
    <x v="1"/>
  </r>
  <r>
    <x v="1"/>
  </r>
  <r>
    <x v="31"/>
  </r>
  <r>
    <x v="32"/>
  </r>
  <r>
    <x v="32"/>
  </r>
  <r>
    <x v="32"/>
  </r>
  <r>
    <x v="33"/>
  </r>
  <r>
    <x v="33"/>
  </r>
  <r>
    <x v="34"/>
  </r>
  <r>
    <x v="34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8"/>
  </r>
  <r>
    <x v="38"/>
  </r>
  <r>
    <x v="38"/>
  </r>
  <r>
    <x v="38"/>
  </r>
  <r>
    <x v="38"/>
  </r>
  <r>
    <x v="39"/>
  </r>
  <r>
    <x v="39"/>
  </r>
  <r>
    <x v="39"/>
  </r>
  <r>
    <x v="39"/>
  </r>
  <r>
    <x v="39"/>
  </r>
  <r>
    <x v="40"/>
  </r>
  <r>
    <x v="41"/>
  </r>
  <r>
    <x v="42"/>
  </r>
  <r>
    <x v="40"/>
  </r>
  <r>
    <x v="41"/>
  </r>
  <r>
    <x v="42"/>
  </r>
  <r>
    <x v="43"/>
  </r>
  <r>
    <x v="43"/>
  </r>
  <r>
    <x v="43"/>
  </r>
  <r>
    <x v="43"/>
  </r>
  <r>
    <x v="43"/>
  </r>
  <r>
    <x v="43"/>
  </r>
  <r>
    <x v="43"/>
  </r>
  <r>
    <x v="44"/>
  </r>
  <r>
    <x v="45"/>
  </r>
  <r>
    <x v="46"/>
  </r>
  <r>
    <x v="44"/>
  </r>
  <r>
    <x v="47"/>
  </r>
  <r>
    <x v="48"/>
  </r>
  <r>
    <x v="49"/>
  </r>
  <r>
    <x v="50"/>
  </r>
  <r>
    <x v="51"/>
  </r>
  <r>
    <x v="52"/>
  </r>
  <r>
    <x v="53"/>
  </r>
  <r>
    <x v="53"/>
  </r>
  <r>
    <x v="53"/>
  </r>
  <r>
    <x v="53"/>
  </r>
  <r>
    <x v="1"/>
  </r>
  <r>
    <x v="1"/>
  </r>
  <r>
    <x v="1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5"/>
  </r>
  <r>
    <x v="55"/>
  </r>
  <r>
    <x v="55"/>
  </r>
  <r>
    <x v="55"/>
  </r>
  <r>
    <x v="55"/>
  </r>
  <r>
    <x v="55"/>
  </r>
  <r>
    <x v="55"/>
  </r>
  <r>
    <x v="55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1">
  <r>
    <d v="2026-01-12T00:00:00"/>
    <x v="0"/>
    <s v="To Thi Phuong Anh"/>
    <s v="V1524505"/>
    <s v="Phuong Anh To"/>
    <n v="4327"/>
    <x v="0"/>
    <s v="LAMITOUCH LM-30 CPU:i3-6100, RAM 16GB DDR4 3200, SSD 256G, Slot: CAT61/HDMI1/VGA1/USB8        "/>
    <n v="7800000"/>
    <n v="49"/>
    <n v="382200000"/>
    <s v="P26 Demo Line"/>
    <x v="0"/>
    <x v="0"/>
    <s v="FATP"/>
    <x v="0"/>
    <d v="2026-02-12T00:00:00"/>
    <n v="31"/>
    <x v="0"/>
    <n v="24"/>
    <n v="80"/>
    <d v="2025-11-17T00:00:00"/>
    <m/>
    <s v="Late"/>
    <s v="New Buy"/>
    <m/>
    <s v="Done"/>
    <m/>
    <s v="Done"/>
    <m/>
    <s v="Done"/>
    <s v="1FSHQ10118"/>
    <m/>
    <s v="Đã nhận 11.03.2026"/>
    <s v="EPR2601310006"/>
    <m/>
    <m/>
    <n v="49"/>
    <n v="49"/>
    <n v="49"/>
    <n v="49"/>
  </r>
  <r>
    <d v="2026-01-12T00:00:00"/>
    <x v="0"/>
    <s v="To Thi Phuong Anh"/>
    <s v="V1524505"/>
    <s v="Phuong Anh To"/>
    <n v="4327"/>
    <x v="1"/>
    <s v="HKC MB24V7-W, 23.8 inch White, With Bracket Arm Warrior_x000a_  WA-MH0802 (White)"/>
    <n v="1815000"/>
    <n v="49"/>
    <n v="88935000"/>
    <s v="P26 Demo Line"/>
    <x v="0"/>
    <x v="0"/>
    <s v="FATP"/>
    <x v="0"/>
    <d v="2026-02-12T00:00:00"/>
    <n v="31"/>
    <x v="0"/>
    <n v="24"/>
    <n v="80"/>
    <d v="2025-11-17T00:00:00"/>
    <m/>
    <s v="Late"/>
    <s v="New Buy"/>
    <m/>
    <s v="Done"/>
    <m/>
    <s v="Done"/>
    <m/>
    <s v="Done"/>
    <s v="1FSHQ10079"/>
    <m/>
    <d v="2026-02-20T00:00:00"/>
    <s v="EPR2601310007"/>
    <m/>
    <m/>
    <n v="49"/>
    <n v="49"/>
    <n v="49"/>
    <n v="49"/>
  </r>
  <r>
    <d v="2026-01-13T00:00:00"/>
    <x v="1"/>
    <s v=" Ngô Thị Hoa"/>
    <s v="V1524668"/>
    <s v="Hoa (Hana)"/>
    <m/>
    <x v="0"/>
    <s v="LAMITOUCH LM-30 CPU:i3-6100, RAM 16GB DDR4 3200, SSD 256G, Slot: CAT61/HDMI1/VGA1/USB8        "/>
    <n v="7800000"/>
    <n v="23"/>
    <n v="179400000"/>
    <s v="P26 Demo Line"/>
    <x v="0"/>
    <x v="0"/>
    <s v="FATP"/>
    <x v="1"/>
    <d v="2026-02-12T00:00:00"/>
    <n v="30"/>
    <x v="0"/>
    <n v="23"/>
    <n v="80"/>
    <d v="2025-11-17T00:00:00"/>
    <m/>
    <s v="Late"/>
    <s v="New Buy"/>
    <m/>
    <s v="Done"/>
    <m/>
    <s v="Done"/>
    <m/>
    <s v="Done"/>
    <s v="1FSHQ10118"/>
    <m/>
    <s v="Đã nhận 11.03.2026"/>
    <s v="EPR2602020001"/>
    <m/>
    <m/>
    <n v="23"/>
    <n v="23"/>
    <n v="23"/>
    <n v="23"/>
  </r>
  <r>
    <d v="2026-01-13T00:00:00"/>
    <x v="1"/>
    <s v=" Ngô Thị Hoa"/>
    <s v="V1524668"/>
    <s v="Hoa (Hana)"/>
    <m/>
    <x v="1"/>
    <s v="HKC MB24V7-W, 23.8 inch White, With Bracket Arm Warrior_x000a_  WA-MH0802 (White)"/>
    <n v="1815000"/>
    <n v="23"/>
    <n v="41745000"/>
    <s v="P26 Demo Line"/>
    <x v="0"/>
    <x v="0"/>
    <s v="FATP"/>
    <x v="1"/>
    <d v="2026-02-12T00:00:00"/>
    <n v="30"/>
    <x v="0"/>
    <n v="23"/>
    <n v="80"/>
    <d v="2025-11-17T00:00:00"/>
    <m/>
    <s v="Late"/>
    <s v="New Buy"/>
    <m/>
    <s v="Done"/>
    <m/>
    <s v="Done"/>
    <m/>
    <s v="Done"/>
    <s v="1FSHQ10079"/>
    <m/>
    <d v="2026-02-20T00:00:00"/>
    <s v="EPR2602020002"/>
    <m/>
    <m/>
    <n v="23"/>
    <n v="23"/>
    <n v="23"/>
    <n v="23"/>
  </r>
  <r>
    <d v="2026-01-13T00:00:00"/>
    <x v="2"/>
    <s v="Nguyen Trung Kien"/>
    <s v="V1524574"/>
    <s v="kiennt1@fih-foxconn.com"/>
    <m/>
    <x v="1"/>
    <s v="HKC MB24V7-W, 23.8 inch White, With Bracket Arm Warrior_x000a_  WA-MH0802 (White)"/>
    <n v="1815000"/>
    <n v="6"/>
    <n v="10890000"/>
    <s v="P26 Demo Line"/>
    <x v="0"/>
    <x v="0"/>
    <s v="FATP"/>
    <x v="1"/>
    <d v="2026-02-23T00:00:00"/>
    <n v="41"/>
    <x v="0"/>
    <n v="23"/>
    <n v="80"/>
    <d v="2025-11-17T00:00:00"/>
    <m/>
    <s v="Late"/>
    <s v="New Buy"/>
    <m/>
    <s v="Done"/>
    <m/>
    <s v="Done"/>
    <m/>
    <s v="Done"/>
    <s v="1FSHQ10079"/>
    <m/>
    <d v="2026-02-20T00:00:00"/>
    <s v="EPR2602020003"/>
    <m/>
    <m/>
    <n v="6"/>
    <n v="6"/>
    <n v="6"/>
    <n v="6"/>
  </r>
  <r>
    <d v="2026-01-13T00:00:00"/>
    <x v="2"/>
    <s v="Nguyen Trung Kien"/>
    <s v="V1524574"/>
    <s v="kiennt1@fih-foxconn.com"/>
    <m/>
    <x v="0"/>
    <s v="LAMITOUCH LM-30 CPU:i3-6100, RAM 16GB DDR4 3200, SSD 256G, Slot: CAT61/HDMI1/VGA1/USB8        "/>
    <n v="7800000"/>
    <n v="6"/>
    <n v="46800000"/>
    <s v="P26 Demo Line"/>
    <x v="0"/>
    <x v="0"/>
    <s v="FATP"/>
    <x v="1"/>
    <d v="2026-02-23T00:00:00"/>
    <n v="41"/>
    <x v="0"/>
    <n v="23"/>
    <n v="80"/>
    <d v="2025-11-17T00:00:00"/>
    <m/>
    <s v="Late"/>
    <s v="New Buy"/>
    <m/>
    <s v="Done"/>
    <m/>
    <s v="Done"/>
    <m/>
    <s v="Done"/>
    <s v="1FSHQ10118"/>
    <m/>
    <s v="Đã nhận 11.03.2026"/>
    <s v="EPR2602020004"/>
    <m/>
    <m/>
    <n v="6"/>
    <n v="6"/>
    <n v="6"/>
    <n v="6"/>
  </r>
  <r>
    <d v="2026-01-19T00:00:00"/>
    <x v="3"/>
    <s v="Nguyen Van Huynh"/>
    <s v="V1536667"/>
    <s v="Nguyễn Seven (Huỳnh)"/>
    <n v="4500"/>
    <x v="2"/>
    <s v="DELL Pro Tower (QCT1250), Intel Core i5-14500 vPro, Ram 16GB DDR5, SSD 1TB, RJ45/ USB3.0*3 /USB2.0*3 / HDMI / Serial Port /_x000a_Power supply 360W, Keyboard and Mouse, 3Yrs Wty"/>
    <n v="14200000"/>
    <n v="5"/>
    <n v="71000000"/>
    <s v="PC for Auto charging machine P26"/>
    <x v="1"/>
    <x v="0"/>
    <s v="FATP"/>
    <x v="0"/>
    <d v="2026-01-30T00:00:00"/>
    <n v="11"/>
    <x v="1"/>
    <n v="35"/>
    <n v="70"/>
    <d v="2025-12-15T00:00:00"/>
    <m/>
    <s v="Late"/>
    <s v="New Buy"/>
    <m/>
    <s v="Done"/>
    <s v="FATP-NPI-P26-MVA2601-104OM"/>
    <s v="Done"/>
    <s v="1FSHQ10126 "/>
    <s v="Done"/>
    <s v="1FSHQ10126"/>
    <m/>
    <d v="2026-02-20T00:00:00"/>
    <s v="EPR2601310001: Done"/>
    <m/>
    <m/>
    <n v="5"/>
    <n v="5"/>
    <n v="5"/>
    <n v="5"/>
  </r>
  <r>
    <d v="2026-01-19T00:00:00"/>
    <x v="3"/>
    <s v="Nguyen Van Huynh"/>
    <s v="V1536667"/>
    <s v="Nguyễn Seven (Huỳnh)"/>
    <n v="4500"/>
    <x v="2"/>
    <s v="DELL Pro Tower (QCT1250), Intel Core i5-14500 vPro, Ram 16GB DDR5, SSD 1TB, RJ45/ USB3.0*3 /USB2.0*3 / HDMI / Serial Port /_x000a_Power supply 360W, Keyboard and Mouse, 3Yrs Wty"/>
    <n v="14200000"/>
    <n v="5"/>
    <n v="71000000"/>
    <s v="PC for Auto charging machine P26"/>
    <x v="1"/>
    <x v="1"/>
    <s v="FATP"/>
    <x v="0"/>
    <d v="2026-01-30T00:00:00"/>
    <n v="11"/>
    <x v="1"/>
    <n v="35"/>
    <n v="70"/>
    <d v="2025-12-15T00:00:00"/>
    <m/>
    <s v="Late"/>
    <s v="New Buy"/>
    <m/>
    <s v="Done"/>
    <s v="FATP-NPI-P26-MVA2601-104OM"/>
    <s v="Done"/>
    <s v="1FSHQ10127"/>
    <s v="Done"/>
    <s v="1FSHQ10126"/>
    <m/>
    <d v="2026-02-20T00:00:00"/>
    <s v="EPR2601310002: Done"/>
    <m/>
    <m/>
    <n v="5"/>
    <n v="5"/>
    <n v="5"/>
    <n v="5"/>
  </r>
  <r>
    <d v="2026-01-19T00:00:00"/>
    <x v="3"/>
    <s v="Nguyen Van Huynh"/>
    <s v="V1536667"/>
    <s v="Nguyễn Seven (Huỳnh)"/>
    <n v="4500"/>
    <x v="2"/>
    <s v="DELL Pro Tower (QCT1250), Intel Core i5-14500 vPro, Ram 16GB DDR5, SSD 1TB, RJ45/ USB3.0*3 /USB2.0*3 / HDMI / Serial Port /_x000a_Power supply 360W, Keyboard and Mouse, 3Yrs Wty"/>
    <n v="14200000"/>
    <n v="5"/>
    <n v="71000000"/>
    <s v="PC for Auto charging machine P26"/>
    <x v="1"/>
    <x v="2"/>
    <s v="FATP"/>
    <x v="0"/>
    <d v="2026-01-30T00:00:00"/>
    <n v="11"/>
    <x v="1"/>
    <n v="35"/>
    <n v="70"/>
    <d v="2025-12-15T00:00:00"/>
    <m/>
    <s v="Late"/>
    <s v="New Buy"/>
    <m/>
    <s v="Done"/>
    <s v="FATP-NPI-P26-MVA2601-104OM"/>
    <s v="Done"/>
    <s v="1FSHQ10128"/>
    <s v="Done"/>
    <s v="1FSHQ10126"/>
    <m/>
    <d v="2026-02-20T00:00:00"/>
    <s v="EPR2601310003: Done"/>
    <m/>
    <m/>
    <n v="5"/>
    <n v="5"/>
    <n v="5"/>
    <n v="5"/>
  </r>
  <r>
    <d v="2026-02-05T00:00:00"/>
    <x v="4"/>
    <s v="Laymu Chen"/>
    <n v="504000"/>
    <s v="LaymuTHChen@fih-foxconn.com"/>
    <m/>
    <x v="3"/>
    <s v="DELL Pro Tower QCT1250, Core i3-14100, 8GB DDR5, 512GB SSD, Integrated graphics card, Keyboard and_x000a_Mouse, 3Yrs Wty"/>
    <n v="10870000"/>
    <n v="2"/>
    <n v="21740000"/>
    <s v="P26"/>
    <x v="1"/>
    <x v="0"/>
    <s v="SMT"/>
    <x v="0"/>
    <d v="2026-02-11T00:00:00"/>
    <n v="6"/>
    <x v="2"/>
    <n v="4"/>
    <n v="50"/>
    <d v="2025-12-21T00:00:00"/>
    <m/>
    <s v="Late"/>
    <s v="Leverage"/>
    <m/>
    <s v="Done"/>
    <m/>
    <s v="Done"/>
    <m/>
    <s v="Done"/>
    <m/>
    <m/>
    <d v="2026-02-11T00:00:00"/>
    <s v="EPR2602060002 : Done / tầm T7 trả"/>
    <m/>
    <s v="Tháng 7 trả?"/>
    <n v="2"/>
    <n v="2"/>
    <n v="2"/>
    <n v="2"/>
  </r>
  <r>
    <d v="2026-02-05T00:00:00"/>
    <x v="4"/>
    <s v="Laymu Chen"/>
    <n v="504000"/>
    <s v="LaymuTHChen@fih-foxconn.com"/>
    <m/>
    <x v="4"/>
    <s v="VA1903H-2, 19 inch, VGA cable + HDMI cable / Brand: VIEWSONIC"/>
    <n v="1240000"/>
    <n v="7"/>
    <n v="8680000"/>
    <s v="P26"/>
    <x v="1"/>
    <x v="0"/>
    <s v="SMT"/>
    <x v="0"/>
    <d v="2026-02-11T00:00:00"/>
    <n v="6"/>
    <x v="2"/>
    <n v="4"/>
    <n v="50"/>
    <d v="2025-12-21T00:00:00"/>
    <m/>
    <s v="Late"/>
    <s v="Leverage"/>
    <m/>
    <s v="Done"/>
    <m/>
    <s v="Done"/>
    <m/>
    <s v="Done"/>
    <m/>
    <m/>
    <d v="2206-02-11T00:00:00"/>
    <s v="EPR2602060003 Done / tầm T7 trả"/>
    <m/>
    <s v="Tháng 7 trả?"/>
    <n v="7"/>
    <n v="7"/>
    <n v="7"/>
    <n v="7"/>
  </r>
  <r>
    <d v="2026-02-27T00:00:00"/>
    <x v="0"/>
    <s v="To Thi Phuong Anh"/>
    <s v="V1524505"/>
    <s v="Phuong Anh To"/>
    <m/>
    <x v="4"/>
    <s v="VA1903H-2, 19 inch, VGA cable + HDMI cable / Brand: VIEWSONIC"/>
    <n v="1240000"/>
    <n v="31"/>
    <n v="38440000"/>
    <s v="PKK4"/>
    <x v="1"/>
    <x v="1"/>
    <s v="FATP"/>
    <x v="2"/>
    <d v="2026-04-11T00:00:00"/>
    <n v="43"/>
    <x v="3"/>
    <n v="55"/>
    <n v="50"/>
    <d v="2026-03-04T00:00:00"/>
    <d v="2026-04-18T00:00:00"/>
    <s v="On time"/>
    <s v="New Buy"/>
    <m/>
    <s v="Done"/>
    <s v="FATP-MP-PKK4-MVA2603-03OM"/>
    <s v="Done"/>
    <s v="1FSHQ30084"/>
    <s v="Done"/>
    <s v="1FSHQ30084"/>
    <d v="2026-05-02T00:00:00"/>
    <d v="2026-05-02T00:00:00"/>
    <s v="EPR2603070011"/>
    <m/>
    <m/>
    <n v="31"/>
    <n v="31"/>
    <n v="31"/>
    <e v="#REF!"/>
  </r>
  <r>
    <d v="2026-02-27T00:00:00"/>
    <x v="0"/>
    <s v="To Thi Phuong Anh"/>
    <s v="V1524505"/>
    <s v="Phuong Anh To"/>
    <m/>
    <x v="0"/>
    <s v="LAMITOUCH LM-30 CPU:i3-6100, RAM 16GB DDR4 3200, SSD 256G, Slot: CAT61/HDMI1/VGA1/USB8        "/>
    <n v="7800000"/>
    <n v="31"/>
    <n v="241800000"/>
    <s v="PKK4"/>
    <x v="1"/>
    <x v="1"/>
    <s v="FATP"/>
    <x v="2"/>
    <d v="2026-04-11T00:00:00"/>
    <n v="43"/>
    <x v="3"/>
    <n v="55"/>
    <n v="80"/>
    <d v="2026-02-02T00:00:00"/>
    <d v="2026-05-18T00:00:00"/>
    <s v="Late"/>
    <s v="New Buy"/>
    <m/>
    <s v="Done"/>
    <s v="FATP-MP-PKK4-MVA2603-03OM"/>
    <s v="Done"/>
    <s v="1FSHQ30085"/>
    <s v="Done"/>
    <s v="1FSHQ30085"/>
    <m/>
    <m/>
    <s v="EPR2603070012"/>
    <m/>
    <m/>
    <n v="31"/>
    <n v="31"/>
    <n v="31"/>
    <n v="31"/>
  </r>
  <r>
    <d v="2026-02-27T00:00:00"/>
    <x v="0"/>
    <s v="To Thi Phuong Anh"/>
    <s v="V1524505"/>
    <s v="Phuong Anh To"/>
    <m/>
    <x v="5"/>
    <s v="HS505DP, USB cable"/>
    <n v="2300000"/>
    <n v="31"/>
    <n v="71300000"/>
    <s v="PKK4"/>
    <x v="1"/>
    <x v="1"/>
    <s v="FATP"/>
    <x v="2"/>
    <d v="2026-04-11T00:00:00"/>
    <n v="43"/>
    <x v="3"/>
    <n v="55"/>
    <n v="50"/>
    <d v="2026-03-04T00:00:00"/>
    <d v="2026-04-18T00:00:00"/>
    <s v="On time"/>
    <s v="New Buy"/>
    <m/>
    <s v="Done"/>
    <s v="FATP-MP-PKK4-MVA2603-28OM"/>
    <s v="Done"/>
    <s v="VNPR202604040096"/>
    <s v="Done"/>
    <s v="VNPO202604160162"/>
    <d v="2026-05-29T00:00:00"/>
    <d v="2026-05-30T00:00:00"/>
    <s v="EPR2603210009"/>
    <m/>
    <m/>
    <n v="31"/>
    <n v="31"/>
    <n v="31"/>
    <n v="31"/>
  </r>
  <r>
    <d v="2026-02-27T00:00:00"/>
    <x v="0"/>
    <s v="To Thi Phuong Anh"/>
    <s v="V1524505"/>
    <s v="Phuong Anh To"/>
    <m/>
    <x v="6"/>
    <s v="ZT610, 600dpi "/>
    <n v="48800000"/>
    <n v="21"/>
    <n v="1024800000"/>
    <s v="PKK4"/>
    <x v="1"/>
    <x v="1"/>
    <s v="FATP"/>
    <x v="2"/>
    <d v="2026-04-11T00:00:00"/>
    <n v="43"/>
    <x v="3"/>
    <n v="55"/>
    <n v="50"/>
    <d v="2026-03-04T00:00:00"/>
    <d v="2026-04-18T00:00:00"/>
    <s v="On time"/>
    <s v="New Buy"/>
    <m/>
    <s v="Done"/>
    <s v="FATP-MP-PKK4-MVA2603-03OM"/>
    <s v="Done"/>
    <s v="1FSHQ30087 "/>
    <s v="Done"/>
    <s v="1FSHQ30087"/>
    <s v="pending"/>
    <d v="1899-12-30T00:00:00"/>
    <s v="EPR2603070013"/>
    <m/>
    <s v="Lấy 16x 1FSHQ20007 =&gt; Trả hàng trước"/>
    <n v="21"/>
    <n v="21"/>
    <n v="21"/>
    <n v="21"/>
  </r>
  <r>
    <d v="2026-02-27T00:00:00"/>
    <x v="0"/>
    <s v="To Thi Phuong Anh"/>
    <s v="V1524505"/>
    <s v="Phuong Anh To"/>
    <m/>
    <x v="4"/>
    <s v="VA1903H-2, 19 inch, VGA cable + HDMI cable / Brand: VIEWSONIC"/>
    <n v="1240000"/>
    <n v="138"/>
    <n v="171120000"/>
    <s v="4CS4"/>
    <x v="1"/>
    <x v="0"/>
    <s v="FATP"/>
    <x v="2"/>
    <d v="2026-04-11T00:00:00"/>
    <n v="43"/>
    <x v="3"/>
    <n v="55"/>
    <n v="50"/>
    <d v="2026-03-04T00:00:00"/>
    <d v="2026-04-18T00:00:00"/>
    <s v="On time"/>
    <s v="New Buy"/>
    <m/>
    <s v="Done"/>
    <s v="FATP-MP-4CS4-MVA2603-04OM"/>
    <s v="Done"/>
    <s v="1FSHQ30096"/>
    <s v="Done"/>
    <s v="1FSHQ30096"/>
    <s v="EPR2603070014 request này của MFG P26 có 138x màn hình. Chị lấy đơn 1FSHQ40007 &amp; 1FSHQ30117 : 38 + 6 =44x Trả đơn trước cho P26 MFG"/>
    <s v="85x out ngày 10.06.2026"/>
    <s v="EPR2603070014"/>
    <m/>
    <m/>
    <n v="138"/>
    <n v="138"/>
    <n v="138"/>
    <n v="138"/>
  </r>
  <r>
    <d v="2026-02-27T00:00:00"/>
    <x v="0"/>
    <s v="To Thi Phuong Anh"/>
    <s v="V1524505"/>
    <s v="Phuong Anh To"/>
    <m/>
    <x v="0"/>
    <s v="LAMITOUCH LM-30 CPU:i3-6100, RAM 16GB DDR4 3200, SSD 256G, Slot: CAT61/HDMI1/VGA1/USB8        "/>
    <n v="7800000"/>
    <n v="163"/>
    <n v="1271400000"/>
    <s v="4CS4"/>
    <x v="1"/>
    <x v="0"/>
    <s v="FATP"/>
    <x v="2"/>
    <d v="2026-04-11T00:00:00"/>
    <n v="43"/>
    <x v="3"/>
    <n v="55"/>
    <n v="80"/>
    <d v="2026-02-02T00:00:00"/>
    <d v="2026-05-18T00:00:00"/>
    <s v="Late"/>
    <s v="New Buy"/>
    <m/>
    <s v="Done"/>
    <s v="FATP-MP-4CS4-MVA2603-04OM"/>
    <s v="Done"/>
    <s v="100x 1FSHQ30097 _x000a_63x 1FSHQ30098  "/>
    <s v="Done"/>
    <s v="100x 1FSHQ30097 _x000a_63x 1FSHQ30098  "/>
    <s v="pending"/>
    <d v="1899-12-30T00:00:00"/>
    <s v="EPR2603070015"/>
    <m/>
    <m/>
    <n v="163"/>
    <n v="163"/>
    <n v="163"/>
    <n v="163"/>
  </r>
  <r>
    <d v="2026-02-27T00:00:00"/>
    <x v="0"/>
    <s v="To Thi Phuong Anh"/>
    <s v="V1524505"/>
    <s v="Phuong Anh To"/>
    <m/>
    <x v="5"/>
    <s v="HS505DP, USB cable"/>
    <n v="2300000"/>
    <n v="160"/>
    <n v="368000000"/>
    <s v="4CS4"/>
    <x v="1"/>
    <x v="0"/>
    <s v="FATP"/>
    <x v="2"/>
    <d v="2026-04-11T00:00:00"/>
    <n v="43"/>
    <x v="3"/>
    <n v="55"/>
    <n v="50"/>
    <d v="2026-03-04T00:00:00"/>
    <d v="2026-04-18T00:00:00"/>
    <s v="On time"/>
    <s v="New Buy"/>
    <m/>
    <s v="Done"/>
    <s v="FATP-MP-4CS4-MVA2603-29OM "/>
    <s v="Done"/>
    <s v="VNPR202604040091"/>
    <s v="Done"/>
    <s v="VNPO202604160165 "/>
    <d v="2026-05-29T00:00:00"/>
    <d v="2026-05-30T00:00:00"/>
    <s v="EPR2603210010"/>
    <m/>
    <m/>
    <n v="160"/>
    <n v="160"/>
    <n v="160"/>
    <n v="160"/>
  </r>
  <r>
    <d v="2026-02-27T00:00:00"/>
    <x v="0"/>
    <s v="To Thi Phuong Anh"/>
    <s v="V1524505"/>
    <s v="Phuong Anh To"/>
    <m/>
    <x v="7"/>
    <s v="SEUIC HS505HDP-2530 ,USB cable"/>
    <n v="3300000"/>
    <n v="6"/>
    <n v="19800000"/>
    <s v="4CS4"/>
    <x v="1"/>
    <x v="0"/>
    <s v="FATP"/>
    <x v="2"/>
    <d v="2026-04-11T00:00:00"/>
    <n v="43"/>
    <x v="3"/>
    <n v="55"/>
    <n v="50"/>
    <d v="2026-03-04T00:00:00"/>
    <d v="2026-04-18T00:00:00"/>
    <s v="On time"/>
    <s v="New Buy"/>
    <m/>
    <s v="Done"/>
    <s v="FATP-MP-4CS4-MVA2603-29OM "/>
    <s v="Done"/>
    <s v="VNPR202604040091"/>
    <s v="Done"/>
    <s v="VNPO202604160165 "/>
    <s v="Dự kiến 25/05 hàng về_x000a_"/>
    <m/>
    <s v="EPR2603210011"/>
    <m/>
    <m/>
    <n v="6"/>
    <n v="6"/>
    <n v="6"/>
    <n v="0"/>
  </r>
  <r>
    <d v="2026-02-27T00:00:00"/>
    <x v="0"/>
    <s v="To Thi Phuong Anh"/>
    <s v="V1524505"/>
    <s v="Phuong Anh To"/>
    <m/>
    <x v="6"/>
    <s v="ZT610, 600dpi "/>
    <n v="48800000"/>
    <n v="20"/>
    <n v="976000000"/>
    <s v="4CS4"/>
    <x v="1"/>
    <x v="0"/>
    <s v="FATP"/>
    <x v="2"/>
    <d v="2026-04-11T00:00:00"/>
    <n v="43"/>
    <x v="3"/>
    <n v="55"/>
    <n v="50"/>
    <d v="2026-03-04T00:00:00"/>
    <d v="2026-04-18T00:00:00"/>
    <s v="On time"/>
    <s v="New Buy"/>
    <m/>
    <s v="Done"/>
    <s v="FATP-MP-4CS4-MVA2603-04OM"/>
    <s v="Done"/>
    <s v="1FSHQ30099"/>
    <s v="Done"/>
    <s v="1FSHQ30099"/>
    <m/>
    <d v="2026-05-20T00:00:00"/>
    <s v="EPR2603070016"/>
    <m/>
    <m/>
    <n v="20"/>
    <n v="20"/>
    <n v="20"/>
    <n v="20"/>
  </r>
  <r>
    <d v="2026-02-27T00:00:00"/>
    <x v="0"/>
    <s v="To Thi Phuong Anh"/>
    <s v="V1524505"/>
    <s v="Phuong Anh To"/>
    <m/>
    <x v="0"/>
    <s v="LAMITOUCH LM-30 CPU:i3-6100, RAM 16GB DDR4 3200, SSD 256G, Slot: CAT61/HDMI1/VGA1/USB8        "/>
    <n v="7800000"/>
    <n v="184"/>
    <n v="1435200000"/>
    <s v="CGY4"/>
    <x v="1"/>
    <x v="2"/>
    <s v="FATP"/>
    <x v="2"/>
    <d v="2026-04-11T00:00:00"/>
    <n v="43"/>
    <x v="3"/>
    <n v="55"/>
    <n v="80"/>
    <d v="2026-02-02T00:00:00"/>
    <d v="2026-05-18T00:00:00"/>
    <s v="Late"/>
    <s v="New Buy"/>
    <m/>
    <s v="Done"/>
    <s v="FATP-MP-CGY4-MVA2603-05OM"/>
    <s v="Done"/>
    <s v="100x 1FSHQ30103_x000a_84x 1FSHQ30108"/>
    <s v="Done"/>
    <s v="100x 1FSHQ30103_x000a_84x 1FSHQ30108"/>
    <s v="pending"/>
    <d v="1899-12-30T00:00:00"/>
    <s v="EPR2603070018"/>
    <m/>
    <s v="120x mini PC (OR5) xuất urgent cho P26-CGY4"/>
    <n v="184"/>
    <n v="184"/>
    <n v="184"/>
    <n v="184"/>
  </r>
  <r>
    <d v="2026-02-27T00:00:00"/>
    <x v="0"/>
    <s v="To Thi Phuong Anh"/>
    <s v="V1524505"/>
    <s v="Phuong Anh To"/>
    <m/>
    <x v="4"/>
    <s v="VA1903H-2, 19 inch, VGA cable + HDMI cable / Brand: VIEWSONIC"/>
    <n v="1240000"/>
    <n v="35"/>
    <n v="43400000"/>
    <s v="CGY4"/>
    <x v="1"/>
    <x v="2"/>
    <s v="FATP"/>
    <x v="2"/>
    <d v="2026-04-11T00:00:00"/>
    <n v="43"/>
    <x v="3"/>
    <n v="55"/>
    <n v="50"/>
    <d v="2026-03-04T00:00:00"/>
    <d v="2026-04-18T00:00:00"/>
    <s v="On time"/>
    <s v="New Buy"/>
    <m/>
    <s v="Done"/>
    <s v="FATP-MP-CGY4-MVA2603-05OM"/>
    <s v="Done"/>
    <s v="1FSHQ30102"/>
    <s v="Done"/>
    <s v="1FSHQ30102"/>
    <d v="2026-05-02T00:00:00"/>
    <d v="2026-05-02T00:00:00"/>
    <s v="EPR2603070017"/>
    <m/>
    <m/>
    <n v="35"/>
    <n v="35"/>
    <n v="35"/>
    <n v="35"/>
  </r>
  <r>
    <d v="2026-02-27T00:00:00"/>
    <x v="0"/>
    <s v="To Thi Phuong Anh"/>
    <s v="V1524505"/>
    <s v="Phuong Anh To"/>
    <m/>
    <x v="5"/>
    <s v="HS505DP, USB cable"/>
    <n v="2300000"/>
    <n v="180"/>
    <n v="414000000"/>
    <s v="CGY4"/>
    <x v="1"/>
    <x v="2"/>
    <s v="FATP"/>
    <x v="2"/>
    <d v="2026-04-11T00:00:00"/>
    <n v="43"/>
    <x v="3"/>
    <n v="55"/>
    <n v="50"/>
    <d v="2026-03-04T00:00:00"/>
    <d v="2026-04-18T00:00:00"/>
    <s v="On time"/>
    <s v="New Buy"/>
    <m/>
    <s v="Done"/>
    <s v="FATP-MP-CGY4-MVA2603-30OM"/>
    <s v="Done"/>
    <s v="VNPR202604040108"/>
    <s v="Done"/>
    <s v="VNPO202604160167"/>
    <d v="2026-05-29T00:00:00"/>
    <d v="2026-05-30T00:00:00"/>
    <s v="EPR2603210012"/>
    <m/>
    <m/>
    <n v="180"/>
    <n v="180"/>
    <n v="180"/>
    <n v="180"/>
  </r>
  <r>
    <d v="2026-02-27T00:00:00"/>
    <x v="0"/>
    <s v="To Thi Phuong Anh"/>
    <s v="V1524505"/>
    <s v="Phuong Anh To"/>
    <m/>
    <x v="7"/>
    <s v="SEUIC HS505HDP-2530 ,USB cable"/>
    <n v="3300000"/>
    <n v="7"/>
    <n v="23100000"/>
    <s v="CGY4"/>
    <x v="1"/>
    <x v="2"/>
    <s v="FATP"/>
    <x v="2"/>
    <d v="2026-04-11T00:00:00"/>
    <n v="43"/>
    <x v="3"/>
    <n v="55"/>
    <n v="50"/>
    <d v="2026-03-04T00:00:00"/>
    <d v="2026-04-18T00:00:00"/>
    <s v="On time"/>
    <s v="New Buy"/>
    <m/>
    <s v="Done"/>
    <s v="FATP-MP-CGY4-MVA2603-30OM"/>
    <s v="Done"/>
    <s v="VNPR202604040108"/>
    <s v="Done"/>
    <s v="VNPO202604160167"/>
    <s v="Dự kiến 25/05 hàng về_x000a_"/>
    <d v="1899-12-30T00:00:00"/>
    <s v="EPR2603210013"/>
    <m/>
    <m/>
    <n v="7"/>
    <n v="7"/>
    <n v="7"/>
    <n v="7"/>
  </r>
  <r>
    <d v="2026-02-27T00:00:00"/>
    <x v="0"/>
    <s v="To Thi Phuong Anh"/>
    <s v="V1524505"/>
    <s v="Phuong Anh To"/>
    <m/>
    <x v="6"/>
    <s v="ZT610, 600dpi "/>
    <n v="48800000"/>
    <n v="31"/>
    <n v="1512800000"/>
    <s v="CGY4"/>
    <x v="1"/>
    <x v="2"/>
    <s v="FATP"/>
    <x v="2"/>
    <d v="2026-04-11T00:00:00"/>
    <n v="43"/>
    <x v="3"/>
    <n v="55"/>
    <n v="50"/>
    <d v="2026-03-04T00:00:00"/>
    <d v="2026-04-18T00:00:00"/>
    <s v="On time"/>
    <s v="New Buy"/>
    <m/>
    <s v="Done"/>
    <s v="FATP-MP-CGY4-MVA2603-05OM"/>
    <s v="Done"/>
    <s v="20x 1FSHQ30106_x000a_11x 1FSHQ30107"/>
    <s v="Done"/>
    <s v="20x 1FSHQ30106_x000a_11x 1FSHQ30107"/>
    <s v="11x 1FSHQ30107 / 20/05 hàng về_x000a_"/>
    <d v="1899-12-30T00:00:00"/>
    <s v="EPR2603070019"/>
    <m/>
    <m/>
    <n v="31"/>
    <n v="31"/>
    <n v="31"/>
    <n v="31"/>
  </r>
  <r>
    <d v="2026-02-27T00:00:00"/>
    <x v="0"/>
    <s v="To Thi Phuong Anh"/>
    <s v="V1524505"/>
    <s v="Phuong Anh To"/>
    <m/>
    <x v="1"/>
    <s v="HKC MB24V7-W, 23.8 inch White, With Bracket Arm Warrior_x000a_  WA-MH0802 (White)"/>
    <n v="1815000"/>
    <n v="149"/>
    <n v="270435000"/>
    <s v="CGY4"/>
    <x v="1"/>
    <x v="2"/>
    <s v="FATP"/>
    <x v="2"/>
    <d v="2026-04-11T00:00:00"/>
    <n v="43"/>
    <x v="3"/>
    <n v="55"/>
    <n v="80"/>
    <d v="2026-02-02T00:00:00"/>
    <d v="2026-05-18T00:00:00"/>
    <s v="Late"/>
    <s v="New Buy"/>
    <m/>
    <s v="Done"/>
    <s v="FATP-MP-CGY4-MVA2603-05OM"/>
    <s v="Done"/>
    <s v="1FSHQ30105"/>
    <s v="Done"/>
    <s v="1FSHQ30105"/>
    <m/>
    <s v="Đã nhận 20.04"/>
    <s v="EPR2603070020"/>
    <m/>
    <m/>
    <n v="149"/>
    <n v="149"/>
    <n v="149"/>
    <n v="149"/>
  </r>
  <r>
    <d v="2026-03-06T00:00:00"/>
    <x v="5"/>
    <s v="Nguyen Trung Kien"/>
    <s v="V1524574"/>
    <s v="kiennt1@fih-foxconn.com"/>
    <n v="4440"/>
    <x v="8"/>
    <s v="Pro Tower QCT1250, Ultra 7 265, Ram 16GB DDR5, SSD_x000a_512GB, Integrated graphics card, Power 180W, HDMI &amp; DP Port,_x000a_Keyboard and Mouse, 3Yrs Wty"/>
    <n v="26752000"/>
    <n v="76"/>
    <n v="2033152000"/>
    <s v="CGY4 FATP"/>
    <x v="0"/>
    <x v="2"/>
    <s v="FATP"/>
    <x v="1"/>
    <d v="2026-03-16T00:00:00"/>
    <n v="10"/>
    <x v="0"/>
    <n v="-29"/>
    <n v="70"/>
    <d v="2025-11-27T00:00:00"/>
    <d v="2026-05-15T00:00:00"/>
    <s v="Late"/>
    <s v="New Buy"/>
    <m/>
    <s v="Done"/>
    <s v="FATP-MP-P26-MVA2603-01OM"/>
    <s v="Done"/>
    <s v="40x 1FSHQ30073 _x000a_40x 1FSHQ30075 _x000a_40x 1FSHQ30076 _x000a_21x 1FSHQ30078"/>
    <s v="Done"/>
    <s v="40x 1FSHQ30073 _x000a_40x 1FSHQ30075 _x000a_40x 1FSHQ30076 _x000a_21x 1FSHQ30078"/>
    <m/>
    <d v="2026-04-14T00:00:00"/>
    <s v="EPR2603210043 ( Số lượng QTY cụ thể đã chia trên file chị Q) "/>
    <m/>
    <m/>
    <n v="76"/>
    <n v="76"/>
    <n v="76"/>
    <n v="76"/>
  </r>
  <r>
    <d v="2026-03-06T00:00:00"/>
    <x v="6"/>
    <s v="Nguyen Trung Kien"/>
    <s v="V1524574"/>
    <s v="kiennt1@fih-foxconn.com"/>
    <n v="4440"/>
    <x v="8"/>
    <s v="Pro Tower QCT1250, Ultra 7 265, Ram 16GB DDR5, SSD_x000a_512GB, Integrated graphics card, Power 180W, HDMI &amp; DP Port,_x000a_Keyboard and Mouse, 3Yrs Wty"/>
    <n v="26752000"/>
    <n v="36"/>
    <n v="963072000"/>
    <s v="CGY4 SMT"/>
    <x v="0"/>
    <x v="2"/>
    <s v="SMT"/>
    <x v="1"/>
    <d v="2026-03-16T00:00:00"/>
    <n v="10"/>
    <x v="0"/>
    <n v="-29"/>
    <n v="70"/>
    <d v="2025-11-27T00:00:00"/>
    <d v="2026-05-15T00:00:00"/>
    <s v="Late"/>
    <s v="New Buy"/>
    <m/>
    <s v="Done"/>
    <s v="SMT-MP-P26-MVA2603-17OM"/>
    <s v="Done"/>
    <s v="1FSHQ30200"/>
    <s v="Done"/>
    <s v="1FSHQ30200"/>
    <m/>
    <d v="2026-04-14T00:00:00"/>
    <s v="EPR2603210044"/>
    <m/>
    <m/>
    <n v="36"/>
    <n v="36"/>
    <n v="36"/>
    <n v="36"/>
  </r>
  <r>
    <d v="2026-03-06T00:00:00"/>
    <x v="5"/>
    <s v="Nguyen Trung Kien"/>
    <s v="V1524574"/>
    <s v="kiennt1@fih-foxconn.com"/>
    <n v="4440"/>
    <x v="8"/>
    <s v="Pro Tower QCT1250, Ultra 7 265, Ram 16GB DDR5, SSD_x000a_512GB, Integrated graphics card, Power 180W, HDMI &amp; DP Port,_x000a_Keyboard and Mouse, 3Yrs Wty"/>
    <n v="26752000"/>
    <n v="65"/>
    <n v="1738880000"/>
    <s v="4CS4 FATP"/>
    <x v="1"/>
    <x v="0"/>
    <s v="FATP"/>
    <x v="2"/>
    <d v="2026-03-16T00:00:00"/>
    <n v="10"/>
    <x v="3"/>
    <n v="48"/>
    <n v="70"/>
    <d v="2026-02-12T00:00:00"/>
    <d v="2026-05-15T00:00:00"/>
    <s v="Late"/>
    <s v="New Buy"/>
    <m/>
    <s v="Done"/>
    <s v="FATP-MP-P26-MVA2603-01OM"/>
    <s v="Done"/>
    <s v="40x 1FSHQ30073 _x000a_40x 1FSHQ30075 _x000a_40x 1FSHQ30076 _x000a_21x 1FSHQ30078"/>
    <s v="Done"/>
    <s v="40x 1FSHQ30073 _x000a_40x 1FSHQ30075 _x000a_40x 1FSHQ30076 _x000a_21x 1FSHQ30078"/>
    <m/>
    <d v="2026-04-14T00:00:00"/>
    <s v="EPR2603210045 ( Số lượng QTY cụ thể đã chia trên file chị Q) "/>
    <m/>
    <m/>
    <n v="65"/>
    <n v="65"/>
    <n v="65"/>
    <n v="65"/>
  </r>
  <r>
    <d v="2026-03-06T00:00:00"/>
    <x v="6"/>
    <s v="Nguyen Trung Kien"/>
    <s v="V1524574"/>
    <s v="kiennt1@fih-foxconn.com"/>
    <n v="4440"/>
    <x v="8"/>
    <s v="Pro Tower QCT1250, Ultra 7 265, Ram 16GB DDR5, SSD_x000a_512GB, Integrated graphics card, Power 180W, HDMI &amp; DP Port,_x000a_Keyboard and Mouse, 3Yrs Wty"/>
    <n v="26752000"/>
    <n v="38"/>
    <n v="1016576000"/>
    <s v="4CS4 SMT"/>
    <x v="1"/>
    <x v="0"/>
    <s v="SMT"/>
    <x v="2"/>
    <d v="2026-03-16T00:00:00"/>
    <n v="10"/>
    <x v="3"/>
    <n v="48"/>
    <n v="70"/>
    <d v="2026-02-12T00:00:00"/>
    <d v="2026-05-15T00:00:00"/>
    <s v="Late"/>
    <s v="New Buy"/>
    <m/>
    <s v="Done"/>
    <s v="SMT-MP-P26-MVA2603-17OM"/>
    <s v="Done"/>
    <s v="1FSHQ30201"/>
    <s v="Done"/>
    <s v="1FSHQ30201"/>
    <m/>
    <d v="2026-04-14T00:00:00"/>
    <s v="EPR2603210046"/>
    <m/>
    <m/>
    <n v="38"/>
    <n v="38"/>
    <n v="38"/>
    <n v="38"/>
  </r>
  <r>
    <d v="2026-03-13T00:00:00"/>
    <x v="7"/>
    <s v="Nguyen Thi Viet"/>
    <s v="V1524536"/>
    <s v="Vietnt@fih-foxconn.com"/>
    <n v="4478"/>
    <x v="9"/>
    <s v="DELL E2225HM, 21.5 inch HDMI cable, 3Yrs Wty"/>
    <n v="1980000"/>
    <n v="3"/>
    <n v="5940000"/>
    <s v="4CS4 SVR line"/>
    <x v="2"/>
    <x v="0"/>
    <s v="FATP"/>
    <x v="2"/>
    <d v="2026-04-15T00:00:00"/>
    <n v="33"/>
    <x v="4"/>
    <n v="52"/>
    <n v="50"/>
    <d v="2026-03-15T00:00:00"/>
    <d v="2026-05-02T00:00:00"/>
    <s v="On time"/>
    <s v="New Buy"/>
    <s v="G"/>
    <s v="Done"/>
    <s v="FATP-SV-4CS4-MVA2603-42OM"/>
    <s v="Done"/>
    <s v="1FSHQ40058"/>
    <s v="Done"/>
    <s v="1FSHQ40058"/>
    <n v="0"/>
    <d v="2026-04-29T00:00:00"/>
    <s v="EPR2603240015"/>
    <m/>
    <m/>
    <n v="3"/>
    <n v="3"/>
    <n v="3"/>
    <n v="3"/>
  </r>
  <r>
    <d v="2026-03-13T00:00:00"/>
    <x v="7"/>
    <s v="Nguyen Thi Viet"/>
    <s v="V1524536"/>
    <s v="Vietnt@fih-foxconn.com"/>
    <n v="4478"/>
    <x v="10"/>
    <s v="Pro Tower QCT1250, Ultra 5 235, Ram 16GB DDR5, SSD_x000a_512GB, Integrated graphics card, Power 180W, HDMI &amp; DP Port,_x000a_Keyboard and Mouse, 3Yrs Wty"/>
    <n v="18717000"/>
    <n v="3"/>
    <n v="56151000"/>
    <s v="4CS4 SVR line"/>
    <x v="2"/>
    <x v="0"/>
    <s v="FATP"/>
    <x v="2"/>
    <d v="2026-04-15T00:00:00"/>
    <n v="33"/>
    <x v="4"/>
    <n v="52"/>
    <n v="70"/>
    <d v="2026-02-23T00:00:00"/>
    <d v="2026-05-22T00:00:00"/>
    <s v="Late"/>
    <s v="New Buy"/>
    <s v="G"/>
    <s v="Done"/>
    <s v="FATP-SV-4CS4-MVA2603-42OM"/>
    <s v="Done"/>
    <s v="1FSHQ40057"/>
    <m/>
    <s v="1FSHQ40057"/>
    <m/>
    <s v=" Đã nhận 23/04"/>
    <s v="EPR2603240016"/>
    <m/>
    <m/>
    <n v="3"/>
    <n v="3"/>
    <n v="0"/>
    <n v="3"/>
  </r>
  <r>
    <d v="2026-03-13T00:00:00"/>
    <x v="7"/>
    <s v="Nguyen Thi Viet"/>
    <s v="V1524536"/>
    <s v="Vietnt@fih-foxconn.com"/>
    <n v="4478"/>
    <x v="11"/>
    <s v="C61-4850, Not including RFID module. Includes: 64GB 27-key Android 11, controller with battery, charging dock, charging adapter, glass screen protector"/>
    <n v="15500000"/>
    <n v="1"/>
    <n v="15500000"/>
    <s v="4CS4 SVR line"/>
    <x v="1"/>
    <x v="0"/>
    <s v="FATP"/>
    <x v="2"/>
    <d v="2026-04-15T00:00:00"/>
    <n v="33"/>
    <x v="3"/>
    <n v="41"/>
    <n v="65"/>
    <d v="2026-02-17T00:00:00"/>
    <d v="2026-05-17T00:00:00"/>
    <s v="Late"/>
    <s v="New Buy"/>
    <s v="G"/>
    <s v="Done"/>
    <s v="FATP-MP-4CS4-MVA2603-42OM"/>
    <s v="Done"/>
    <s v="VNPR202603260169"/>
    <s v="Done"/>
    <s v="VNPO202603310112"/>
    <m/>
    <d v="2026-05-07T00:00:00"/>
    <s v="EPR2603240017"/>
    <m/>
    <s v="đã out 20may tại vp OM - chị Việt"/>
    <n v="1"/>
    <n v="1"/>
    <n v="1"/>
    <n v="1"/>
  </r>
  <r>
    <d v="2026-03-13T00:00:00"/>
    <x v="7"/>
    <s v="Nguyen Thi Viet"/>
    <s v="V1524536"/>
    <s v="Vietnt@fih-foxconn.com"/>
    <n v="4478"/>
    <x v="12"/>
    <s v="ZEBRA DS8178,USB cable PCS Wireless Scanner"/>
    <n v="5800000"/>
    <n v="1"/>
    <n v="5800000"/>
    <s v="4CS4 SVR line"/>
    <x v="1"/>
    <x v="0"/>
    <s v="FATP"/>
    <x v="2"/>
    <d v="2026-04-15T00:00:00"/>
    <n v="33"/>
    <x v="3"/>
    <n v="41"/>
    <n v="65"/>
    <d v="2026-02-17T00:00:00"/>
    <d v="2026-05-17T00:00:00"/>
    <s v="Late"/>
    <s v="New Buy"/>
    <s v="G"/>
    <s v="Done"/>
    <s v="FATP-MP-4CS4-MVA2603-42OM"/>
    <s v="Done"/>
    <s v="VNPR202603260169"/>
    <s v="Done"/>
    <s v="VNPO202603310112"/>
    <m/>
    <s v="Đã nhận 25.04"/>
    <s v="EPR2603210023"/>
    <m/>
    <m/>
    <n v="1"/>
    <n v="1"/>
    <n v="1"/>
    <n v="1"/>
  </r>
  <r>
    <d v="2026-03-13T00:00:00"/>
    <x v="7"/>
    <s v="Nguyen Thi Viet"/>
    <s v="V1524536"/>
    <s v="Vietnt@fih-foxconn.com"/>
    <n v="4478"/>
    <x v="9"/>
    <s v="DELL E2225HM, 21.5 inch HDMI cable, 3Yrs Wty"/>
    <n v="1980000"/>
    <n v="3"/>
    <n v="5940000"/>
    <s v="CGY4 SVR line"/>
    <x v="2"/>
    <x v="2"/>
    <s v="FATP"/>
    <x v="2"/>
    <d v="2026-04-15T00:00:00"/>
    <n v="33"/>
    <x v="4"/>
    <n v="52"/>
    <n v="50"/>
    <d v="2026-03-15T00:00:00"/>
    <d v="2026-05-02T00:00:00"/>
    <s v="On time"/>
    <s v="New Buy"/>
    <s v="G"/>
    <s v="Done"/>
    <s v="FATP-SV-CGY4-MVA2603-43OM"/>
    <s v="Done"/>
    <s v="1FSHQ40061"/>
    <s v="Done"/>
    <s v="1FSHQ40061"/>
    <m/>
    <d v="2026-04-29T00:00:00"/>
    <s v="EPR2603240018"/>
    <m/>
    <m/>
    <n v="3"/>
    <n v="3"/>
    <n v="3"/>
    <n v="3"/>
  </r>
  <r>
    <d v="2026-03-13T00:00:00"/>
    <x v="7"/>
    <s v="Nguyen Thi Viet"/>
    <s v="V1524536"/>
    <s v="Vietnt@fih-foxconn.com"/>
    <n v="4478"/>
    <x v="10"/>
    <s v="Pro Tower QCT1250, Ultra 5 235, Ram 16GB DDR5, SSD_x000a_512GB, Integrated graphics card, Power 180W, HDMI &amp; DP Port,_x000a_Keyboard and Mouse, 3Yrs Wty"/>
    <n v="18717000"/>
    <n v="3"/>
    <n v="56151000"/>
    <s v="CGY4 SVR line"/>
    <x v="2"/>
    <x v="2"/>
    <s v="FATP"/>
    <x v="2"/>
    <d v="2026-04-15T00:00:00"/>
    <n v="33"/>
    <x v="4"/>
    <n v="52"/>
    <n v="70"/>
    <d v="2026-02-23T00:00:00"/>
    <d v="2026-05-22T00:00:00"/>
    <s v="Late"/>
    <s v="New Buy"/>
    <s v="G"/>
    <s v="Done"/>
    <s v="FATP-SV-CGY4-MVA2603-43OM"/>
    <s v="Done"/>
    <s v="1FSHQ40059"/>
    <s v="Done"/>
    <s v="1FSHQ40059"/>
    <m/>
    <s v="Đã nhận"/>
    <s v="EPR2603240019"/>
    <m/>
    <m/>
    <n v="3"/>
    <n v="3"/>
    <n v="3"/>
    <n v="3"/>
  </r>
  <r>
    <d v="2026-03-13T00:00:00"/>
    <x v="7"/>
    <s v="Nguyen Thi Viet"/>
    <s v="V1524536"/>
    <s v="Vietnt@fih-foxconn.com"/>
    <n v="4478"/>
    <x v="11"/>
    <s v="C61-4850, Not including RFID module. Includes: 64GB 27-key Android 11, controller with battery, charging dock, charging adapter, glass screen protector"/>
    <n v="15500000"/>
    <n v="1"/>
    <n v="15500000"/>
    <s v="CGY4 SVR line"/>
    <x v="1"/>
    <x v="2"/>
    <s v="FATP"/>
    <x v="2"/>
    <d v="2026-04-15T00:00:00"/>
    <n v="33"/>
    <x v="3"/>
    <n v="41"/>
    <n v="65"/>
    <d v="2026-02-17T00:00:00"/>
    <d v="2026-05-17T00:00:00"/>
    <s v="Late"/>
    <s v="New Buy"/>
    <s v="G"/>
    <s v="Done"/>
    <s v="FATP-MP-CGY4-MVA2603-43OM"/>
    <s v="Done"/>
    <s v="VNPR202603260195"/>
    <s v="Done"/>
    <s v="VNPO202603310112"/>
    <m/>
    <d v="2026-05-07T00:00:00"/>
    <s v="EPR2603240020"/>
    <m/>
    <s v="đã out 20may tại vp OM - chị Việt"/>
    <n v="1"/>
    <n v="1"/>
    <n v="1"/>
    <n v="1"/>
  </r>
  <r>
    <d v="2026-03-13T00:00:00"/>
    <x v="7"/>
    <s v="Nguyen Thi Viet"/>
    <s v="V1524536"/>
    <s v="Vietnt@fih-foxconn.com"/>
    <n v="4478"/>
    <x v="12"/>
    <s v="ZEBRA DS8178,USB cable PCS Wireless Scanner"/>
    <n v="5800000"/>
    <n v="1"/>
    <n v="5800000"/>
    <s v="CGY4 SVR line"/>
    <x v="1"/>
    <x v="2"/>
    <s v="FATP"/>
    <x v="2"/>
    <d v="2026-04-15T00:00:00"/>
    <n v="33"/>
    <x v="3"/>
    <n v="41"/>
    <n v="65"/>
    <d v="2026-02-17T00:00:00"/>
    <d v="2026-05-17T00:00:00"/>
    <s v="Late"/>
    <s v="New Buy"/>
    <s v="G"/>
    <s v="Done"/>
    <s v="FATP-MP-CGY4-MVA2603-43OM"/>
    <s v="Done"/>
    <s v="VNPR202603260195"/>
    <s v="Done"/>
    <s v="VNPO202603310112"/>
    <m/>
    <s v="Đã nhận 25.04"/>
    <s v="EPR2603210025"/>
    <m/>
    <m/>
    <n v="1"/>
    <n v="1"/>
    <n v="1"/>
    <n v="1"/>
  </r>
  <r>
    <d v="2026-03-13T00:00:00"/>
    <x v="7"/>
    <s v="Nguyen Thi Viet"/>
    <s v="V1524536"/>
    <s v="Vietnt@fih-foxconn.com"/>
    <n v="4478"/>
    <x v="9"/>
    <s v="DELL E2225HM, 21.5 inch HDMI cable, 3Yrs Wty"/>
    <n v="1980000"/>
    <n v="3"/>
    <n v="5940000"/>
    <s v="PKK4 SVR line"/>
    <x v="2"/>
    <x v="1"/>
    <s v="FATP"/>
    <x v="2"/>
    <d v="2026-04-15T00:00:00"/>
    <n v="33"/>
    <x v="4"/>
    <n v="52"/>
    <n v="50"/>
    <d v="2026-03-15T00:00:00"/>
    <d v="2026-05-02T00:00:00"/>
    <s v="On time"/>
    <s v="New Buy"/>
    <s v="G"/>
    <s v="Done"/>
    <s v="FATP-SV-PKK4-MVA2603-44OM"/>
    <s v="Done"/>
    <s v="1FSHQ40063 "/>
    <s v="Done"/>
    <s v="1FSHQ40063 "/>
    <m/>
    <d v="2026-04-29T00:00:00"/>
    <s v="EPR2603240021"/>
    <m/>
    <m/>
    <n v="3"/>
    <n v="3"/>
    <n v="3"/>
    <n v="3"/>
  </r>
  <r>
    <d v="2026-03-13T00:00:00"/>
    <x v="7"/>
    <s v="Nguyen Thi Viet"/>
    <s v="V1524536"/>
    <s v="Vietnt@fih-foxconn.com"/>
    <n v="4478"/>
    <x v="10"/>
    <s v="Pro Tower QCT1250, Ultra 5 235, Ram 16GB DDR5, SSD_x000a_512GB, Integrated graphics card, Power 180W, HDMI &amp; DP Port,_x000a_Keyboard and Mouse, 3Yrs Wty"/>
    <n v="18717000"/>
    <n v="3"/>
    <n v="56151000"/>
    <s v="PKK4 SVR line"/>
    <x v="2"/>
    <x v="1"/>
    <s v="FATP"/>
    <x v="2"/>
    <d v="2026-04-15T00:00:00"/>
    <n v="33"/>
    <x v="4"/>
    <n v="52"/>
    <n v="70"/>
    <d v="2026-02-23T00:00:00"/>
    <d v="2026-05-22T00:00:00"/>
    <s v="Late"/>
    <s v="New Buy"/>
    <s v="G"/>
    <s v="Done"/>
    <s v="FATP-SV-PKK4-MVA2603-44OM"/>
    <s v="Done"/>
    <s v="1FSHQ40062"/>
    <s v="Done"/>
    <s v="1FSHQ40062"/>
    <m/>
    <s v="Đã nhận"/>
    <s v="EPR2603240022"/>
    <m/>
    <m/>
    <n v="3"/>
    <n v="3"/>
    <n v="3"/>
    <n v="3"/>
  </r>
  <r>
    <d v="2026-03-13T00:00:00"/>
    <x v="7"/>
    <s v="Nguyen Thi Viet"/>
    <s v="V1524536"/>
    <s v="Vietnt@fih-foxconn.com"/>
    <n v="4478"/>
    <x v="11"/>
    <s v="C61-4850, Not including RFID module. Includes: 64GB 27-key Android 11, controller with battery, charging dock, charging adapter, glass screen protector"/>
    <n v="15500000"/>
    <n v="1"/>
    <n v="15500000"/>
    <s v="PKK4 SVR line"/>
    <x v="2"/>
    <x v="1"/>
    <s v="FATP"/>
    <x v="2"/>
    <d v="2026-04-15T00:00:00"/>
    <n v="33"/>
    <x v="4"/>
    <n v="52"/>
    <n v="65"/>
    <d v="2026-02-28T00:00:00"/>
    <d v="2026-05-17T00:00:00"/>
    <s v="Late"/>
    <s v="New Buy"/>
    <s v="G"/>
    <s v="Done"/>
    <s v="FATP-SV-PKK4-MVA2603-44OM"/>
    <s v="Done"/>
    <s v="VNPR202603260203"/>
    <s v="Done"/>
    <s v="VNPO202603310112"/>
    <n v="0"/>
    <s v="Đã nhận 25.04"/>
    <s v="EPR2603240023"/>
    <m/>
    <s v="đã out 20may tại vp OM - chị Việt"/>
    <n v="1"/>
    <n v="1"/>
    <n v="1"/>
    <n v="1"/>
  </r>
  <r>
    <d v="2026-03-16T00:00:00"/>
    <x v="0"/>
    <s v="Bui Thi Thanh Huong"/>
    <s v="V1523147"/>
    <s v="huongbtt1@fih-foxconn.com"/>
    <n v="4327"/>
    <x v="4"/>
    <s v="VA1903H-2, 19 inch, VGA cable + HDMI cable / Brand: VIEWSONIC"/>
    <n v="1240000"/>
    <n v="33"/>
    <n v="40920000"/>
    <s v="4CS4 Service"/>
    <x v="2"/>
    <x v="0"/>
    <s v="FATP"/>
    <x v="2"/>
    <d v="2026-04-15T00:00:00"/>
    <n v="30"/>
    <x v="4"/>
    <n v="49"/>
    <n v="50"/>
    <d v="2026-03-15T00:00:00"/>
    <d v="2026-05-05T00:00:00"/>
    <s v="Late"/>
    <s v="New Buy"/>
    <s v="G"/>
    <s v="Done"/>
    <s v="FATP-SV-4CS4-MVA2603-36OM"/>
    <s v="Done"/>
    <s v="1FSHQ40025"/>
    <s v="Done"/>
    <s v="1FSHQ40025"/>
    <s v="pending"/>
    <s v="Lấy 33x / 93x 1FSHQ40123  P27 trả hàng trước"/>
    <s v="EPR2603240024"/>
    <m/>
    <s v="Mới add"/>
    <n v="33"/>
    <n v="33"/>
    <n v="33"/>
    <n v="33"/>
  </r>
  <r>
    <d v="2026-03-16T00:00:00"/>
    <x v="0"/>
    <s v="Bui Thi Thanh Huong"/>
    <s v="V1523147"/>
    <s v="huongbtt1@fih-foxconn.com"/>
    <n v="4327"/>
    <x v="0"/>
    <s v="LAMITOUCH LM-30 CPU:i3-6100, RAM 16GB DDR4 3200, SSD 256G, Slot: CAT61/HDMI1/VGA1/USB8"/>
    <n v="7800000"/>
    <n v="33"/>
    <n v="257400000"/>
    <s v="4CS4 Service"/>
    <x v="2"/>
    <x v="0"/>
    <s v="FATP"/>
    <x v="2"/>
    <d v="2026-04-15T00:00:00"/>
    <n v="30"/>
    <x v="4"/>
    <n v="49"/>
    <n v="80"/>
    <d v="2026-02-13T00:00:00"/>
    <d v="2026-06-04T00:00:00"/>
    <s v="Late"/>
    <s v="New Buy"/>
    <s v="G"/>
    <s v="Done"/>
    <s v="FATP-SV-4CS4-MVA2603-36OM // FATP-MP-P26-MVA2605-38OM"/>
    <s v="Done"/>
    <s v="1FSHQ40030 // 1FSHQ50347"/>
    <s v="Done"/>
    <s v="1FSHQ40030 ( Cancel PO ) // 1FSHQ50347"/>
    <m/>
    <s v="Lấy 40x trong 100x MINI PC LAMITOUCH NON G / 81x trả đơn 15.06.2026"/>
    <s v="EPR2603240025 (Cancel) // EPR2606110005 &amp; EPR2606130001"/>
    <m/>
    <m/>
    <n v="33"/>
    <n v="33"/>
    <n v="33"/>
    <n v="33"/>
  </r>
  <r>
    <d v="2026-03-16T00:00:00"/>
    <x v="0"/>
    <s v="Bui Thi Thanh Huong"/>
    <s v="V1523147"/>
    <s v="huongbtt1@fih-foxconn.com"/>
    <n v="4327"/>
    <x v="5"/>
    <s v="HS505DP, USB cable"/>
    <n v="2300000"/>
    <n v="51"/>
    <n v="117300000"/>
    <s v="4CS4 Service"/>
    <x v="2"/>
    <x v="0"/>
    <s v="FATP"/>
    <x v="2"/>
    <d v="2026-04-15T00:00:00"/>
    <n v="30"/>
    <x v="4"/>
    <n v="49"/>
    <n v="50"/>
    <d v="2026-03-15T00:00:00"/>
    <d v="2026-05-05T00:00:00"/>
    <s v="Late"/>
    <s v="New Buy"/>
    <s v="G"/>
    <s v="Done"/>
    <s v="FATP-SV-4CS4-MVA2603-36OM"/>
    <s v="Done"/>
    <s v="VNPR202604030260"/>
    <s v="Done"/>
    <s v="VNPO202604100259"/>
    <d v="2026-04-25T00:00:00"/>
    <d v="2026-04-25T00:00:00"/>
    <s v="EPR2603210028"/>
    <m/>
    <s v="Mới add"/>
    <n v="51"/>
    <n v="51"/>
    <n v="51"/>
    <n v="51"/>
  </r>
  <r>
    <d v="2026-03-16T00:00:00"/>
    <x v="0"/>
    <s v="Bui Thi Thanh Huong"/>
    <s v="V1523147"/>
    <s v="huongbtt1@fih-foxconn.com"/>
    <n v="4327"/>
    <x v="7"/>
    <s v="SEUIC HS505HDP-2530 ,USB cable"/>
    <n v="3300000"/>
    <n v="9"/>
    <n v="29700000"/>
    <s v="4CS4 Service"/>
    <x v="2"/>
    <x v="0"/>
    <s v="FATP"/>
    <x v="2"/>
    <d v="2026-04-15T00:00:00"/>
    <n v="30"/>
    <x v="4"/>
    <n v="49"/>
    <n v="50"/>
    <d v="2026-03-15T00:00:00"/>
    <d v="2026-05-05T00:00:00"/>
    <s v="Late"/>
    <s v="New Buy"/>
    <s v="G"/>
    <s v="Done"/>
    <s v="FATP-SV-4CS4-MVA2603-36OM"/>
    <s v="Done"/>
    <s v="VNPR202604030260"/>
    <s v="Done"/>
    <s v="VNPO202604100259"/>
    <d v="2026-05-07T00:00:00"/>
    <d v="2026-05-09T00:00:00"/>
    <s v="EPR2603210029 / May 9, 8:20 AM"/>
    <m/>
    <s v="Mới add"/>
    <n v="9"/>
    <n v="9"/>
    <n v="9"/>
    <n v="9"/>
  </r>
  <r>
    <d v="2026-03-16T00:00:00"/>
    <x v="0"/>
    <s v="Bui Thi Thanh Huong"/>
    <s v="V1523147"/>
    <s v="huongbtt1@fih-foxconn.com"/>
    <n v="4327"/>
    <x v="13"/>
    <s v="ZT610, 600dpi"/>
    <n v="48800000"/>
    <n v="14"/>
    <n v="683200000"/>
    <s v="4CS4 Service"/>
    <x v="2"/>
    <x v="0"/>
    <s v="FATP"/>
    <x v="2"/>
    <d v="2026-04-15T00:00:00"/>
    <n v="30"/>
    <x v="4"/>
    <n v="49"/>
    <s v=""/>
    <e v="#VALUE!"/>
    <e v="#VALUE!"/>
    <e v="#VALUE!"/>
    <s v="New Buy"/>
    <s v="G"/>
    <s v="Done"/>
    <s v="FATP-SV-4CS4-MVA2603-36OM"/>
    <s v="Done"/>
    <s v="1FSHQ40031"/>
    <s v="Done"/>
    <s v="1FSHQ40031"/>
    <s v="pending"/>
    <m/>
    <s v="EPR2603240026"/>
    <m/>
    <s v="Mới add"/>
    <n v="14"/>
    <n v="14"/>
    <n v="14"/>
    <n v="0"/>
  </r>
  <r>
    <d v="2026-03-16T00:00:00"/>
    <x v="0"/>
    <s v="Bui Thi Thanh Huong"/>
    <s v="V1523147"/>
    <s v="huongbtt1@fih-foxconn.com"/>
    <n v="4327"/>
    <x v="4"/>
    <s v="VA1903H-2, 19 inch, VGA cable + HDMI cable / Brand: VIEWSONIC"/>
    <n v="1240000"/>
    <n v="40"/>
    <n v="49600000"/>
    <s v="CGY4 Service"/>
    <x v="2"/>
    <x v="2"/>
    <s v="FATP"/>
    <x v="2"/>
    <d v="2026-04-15T00:00:00"/>
    <n v="30"/>
    <x v="4"/>
    <n v="49"/>
    <n v="50"/>
    <d v="2026-03-15T00:00:00"/>
    <d v="2026-05-05T00:00:00"/>
    <s v="Late"/>
    <s v="New Buy"/>
    <s v="G"/>
    <s v="Done"/>
    <s v="FATP-SV-CGY4-MVA2603-37OM"/>
    <s v="Done"/>
    <s v="1FSHQ40027"/>
    <s v="Done"/>
    <s v="1FSHQ40027"/>
    <s v="pending"/>
    <s v="Lấy 40x / 93x 1FSHQ40123  P27 trả hàng trước"/>
    <s v="EPR2603240027"/>
    <m/>
    <s v="Mới add"/>
    <n v="40"/>
    <n v="40"/>
    <n v="40"/>
    <n v="40"/>
  </r>
  <r>
    <d v="2026-03-16T00:00:00"/>
    <x v="0"/>
    <s v="Bui Thi Thanh Huong"/>
    <s v="V1523147"/>
    <s v="huongbtt1@fih-foxconn.com"/>
    <n v="4327"/>
    <x v="0"/>
    <s v="LAMITOUCH LM-30 CPU:i3-6100, RAM 16GB DDR4 3200, SSD 256G, Slot: CAT61/HDMI1/VGA1/USB8"/>
    <n v="7800000"/>
    <n v="40"/>
    <n v="312000000"/>
    <s v="CGY4 Service"/>
    <x v="2"/>
    <x v="2"/>
    <s v="FATP"/>
    <x v="2"/>
    <d v="2026-04-15T00:00:00"/>
    <n v="30"/>
    <x v="4"/>
    <n v="49"/>
    <n v="80"/>
    <d v="2026-02-13T00:00:00"/>
    <d v="2026-06-04T00:00:00"/>
    <s v="Late"/>
    <s v="New Buy"/>
    <s v="G"/>
    <s v="Done"/>
    <s v="FATP-SV-CGY4-MVA2603-37OM // FATP-MP-P26-MVA2605-38OM"/>
    <s v="Done"/>
    <s v="1FSHQ40028 // 1FSHQ50347"/>
    <s v="Done"/>
    <s v="1FSHQ40028 ( Cancel PO ) // 1FSHQ50347"/>
    <m/>
    <s v="Lấy 40x trong 100x MINI PC LAMITOUCH NON G"/>
    <s v="EPR2603240028 (Cancel) EPR2606110005 &amp; EPR2606130001"/>
    <m/>
    <m/>
    <n v="40"/>
    <n v="40"/>
    <n v="40"/>
    <n v="40"/>
  </r>
  <r>
    <d v="2026-03-16T00:00:00"/>
    <x v="0"/>
    <s v="Bui Thi Thanh Huong"/>
    <s v="V1523147"/>
    <s v="huongbtt1@fih-foxconn.com"/>
    <n v="4327"/>
    <x v="5"/>
    <s v="HS505DP, USB cable"/>
    <n v="2300000"/>
    <n v="44"/>
    <n v="101200000"/>
    <s v="CGY4 Service"/>
    <x v="2"/>
    <x v="2"/>
    <s v="FATP"/>
    <x v="2"/>
    <d v="2026-04-15T00:00:00"/>
    <n v="30"/>
    <x v="4"/>
    <n v="49"/>
    <n v="50"/>
    <d v="2026-03-15T00:00:00"/>
    <d v="2026-05-05T00:00:00"/>
    <s v="Late"/>
    <s v="New Buy"/>
    <s v="G"/>
    <s v="Done"/>
    <s v="FATP-SV-CGY4-MVA2603-37OM"/>
    <s v="Done"/>
    <s v="VNPR202604030258"/>
    <s v="Done"/>
    <s v="VNPO202604150301"/>
    <d v="2026-05-29T00:00:00"/>
    <d v="2026-05-30T00:00:00"/>
    <s v="EPR2603210030"/>
    <m/>
    <s v="Mới add"/>
    <n v="44"/>
    <n v="44"/>
    <n v="44"/>
    <n v="44"/>
  </r>
  <r>
    <d v="2026-03-16T00:00:00"/>
    <x v="0"/>
    <s v="Bui Thi Thanh Huong"/>
    <s v="V1523147"/>
    <s v="huongbtt1@fih-foxconn.com"/>
    <n v="4327"/>
    <x v="7"/>
    <s v="SEUIC HS505HDP-2530 ,USB cable"/>
    <n v="3300000"/>
    <n v="6"/>
    <n v="19800000"/>
    <s v="CGY4 Service"/>
    <x v="2"/>
    <x v="2"/>
    <s v="FATP"/>
    <x v="2"/>
    <d v="2026-04-15T00:00:00"/>
    <n v="30"/>
    <x v="4"/>
    <n v="49"/>
    <n v="50"/>
    <d v="2026-03-15T00:00:00"/>
    <d v="2026-05-05T00:00:00"/>
    <s v="Late"/>
    <s v="New Buy"/>
    <s v="G"/>
    <s v="Done"/>
    <s v="FATP-SV-CGY4-MVA2603-37OM"/>
    <s v="Done"/>
    <s v="VNPR202604030258"/>
    <s v="Done"/>
    <s v="VNPO202604150301"/>
    <d v="2026-05-25T00:00:00"/>
    <m/>
    <s v="EPR2603210031"/>
    <m/>
    <s v="Lấy scanner ở PO: VNPO202604100231 _x000a_trả đơn trước // anh Mạnh TE OR6 đồng ý"/>
    <n v="6"/>
    <n v="6"/>
    <n v="6"/>
    <n v="6"/>
  </r>
  <r>
    <d v="2026-03-16T00:00:00"/>
    <x v="0"/>
    <s v="Bui Thi Thanh Huong"/>
    <s v="V1523147"/>
    <s v="huongbtt1@fih-foxconn.com"/>
    <n v="4327"/>
    <x v="13"/>
    <s v="ZT610, 600dpi"/>
    <n v="48800000"/>
    <n v="14"/>
    <n v="683200000"/>
    <s v="CGY4 Service"/>
    <x v="2"/>
    <x v="2"/>
    <s v="FATP"/>
    <x v="2"/>
    <d v="2026-04-15T00:00:00"/>
    <n v="30"/>
    <x v="4"/>
    <n v="49"/>
    <s v=""/>
    <e v="#VALUE!"/>
    <e v="#VALUE!"/>
    <e v="#VALUE!"/>
    <s v="New Buy"/>
    <s v="G"/>
    <s v="Done"/>
    <s v="FATP-SV-CGY4-MVA2603-37OM"/>
    <s v="Done"/>
    <s v="1FSHQ40029"/>
    <s v="Done"/>
    <s v="1FSHQ40029"/>
    <d v="2026-05-22T00:00:00"/>
    <d v="2026-05-23T00:00:00"/>
    <s v="EPR2603240029"/>
    <m/>
    <s v="Mới add"/>
    <n v="14"/>
    <n v="14"/>
    <n v="14"/>
    <n v="14"/>
  </r>
  <r>
    <d v="2026-03-16T00:00:00"/>
    <x v="0"/>
    <s v="Bui Thi Thanh Huong"/>
    <s v="V1523147"/>
    <s v="huongbtt1@fih-foxconn.com"/>
    <n v="4327"/>
    <x v="4"/>
    <s v="VA1903H-2, 19 inch, VGA cable + HDMI cable / Brand: VIEWSONIC"/>
    <n v="1240000"/>
    <n v="48"/>
    <n v="59520000"/>
    <s v="PKK4 Service"/>
    <x v="2"/>
    <x v="1"/>
    <s v="FATP"/>
    <x v="2"/>
    <d v="2026-04-15T00:00:00"/>
    <n v="30"/>
    <x v="4"/>
    <n v="49"/>
    <n v="50"/>
    <d v="2026-03-15T00:00:00"/>
    <d v="2026-05-05T00:00:00"/>
    <s v="Late"/>
    <s v="New Buy"/>
    <s v="G"/>
    <s v="Done"/>
    <s v="FATP-SV-PKK4-MVA2603-38OM"/>
    <s v="Done"/>
    <s v="1FSHQ40032"/>
    <s v="Done"/>
    <s v="1FSHQ40032"/>
    <s v="pending"/>
    <s v="Lấy 23x / 93x 1FSHQ40123  P27 trả hàng trước ; (48x-23x= 25x  / 92x 1FSHQ40126 P27 trả hàng trước)"/>
    <s v="EPR2603240030"/>
    <m/>
    <s v="Mới add"/>
    <n v="48"/>
    <n v="48"/>
    <n v="48"/>
    <n v="48"/>
  </r>
  <r>
    <d v="2026-03-16T00:00:00"/>
    <x v="0"/>
    <s v="Bui Thi Thanh Huong"/>
    <s v="V1523147"/>
    <s v="huongbtt1@fih-foxconn.com"/>
    <n v="4327"/>
    <x v="0"/>
    <s v="LAMITOUCH LM-30 CPU:i3-6100, RAM 16GB DDR4 3200, SSD 256G, Slot: CAT61/HDMI1/VGA1/USB8"/>
    <n v="7800000"/>
    <n v="48"/>
    <n v="374400000"/>
    <s v="PKK4 Service"/>
    <x v="2"/>
    <x v="1"/>
    <s v="FATP"/>
    <x v="2"/>
    <d v="2026-04-15T00:00:00"/>
    <n v="30"/>
    <x v="4"/>
    <n v="49"/>
    <n v="80"/>
    <d v="2026-02-13T00:00:00"/>
    <d v="2026-06-04T00:00:00"/>
    <s v="Late"/>
    <s v="New Buy"/>
    <s v="G"/>
    <s v="Done"/>
    <s v="FATP-SV-PKK4-MVA2603-38OM // FATP-MP-P26-MVA2605-38OM"/>
    <s v="Done"/>
    <s v="1FSHQ40033 // 1FSHQ50347"/>
    <s v="Done"/>
    <s v="1FSHQ50347"/>
    <m/>
    <s v="Lấy 40x trong 100x MINI PC LAMITOUCH NON G / 81x trả đơn 15.06.2026"/>
    <s v="EPR2603240031 (Cancel) EPR2606110005 &amp; EPR2606130001"/>
    <s v="tạm dừng khớp giá"/>
    <m/>
    <n v="48"/>
    <n v="48"/>
    <n v="48"/>
    <n v="48"/>
  </r>
  <r>
    <d v="2026-03-16T00:00:00"/>
    <x v="0"/>
    <s v="Bui Thi Thanh Huong"/>
    <s v="V1523147"/>
    <s v="huongbtt1@fih-foxconn.com"/>
    <n v="4327"/>
    <x v="5"/>
    <s v="HS505DP, USB cable"/>
    <n v="2300000"/>
    <n v="49"/>
    <n v="112700000"/>
    <s v="PKK4 Service"/>
    <x v="2"/>
    <x v="1"/>
    <s v="FATP"/>
    <x v="2"/>
    <d v="2026-04-15T00:00:00"/>
    <n v="30"/>
    <x v="4"/>
    <n v="49"/>
    <n v="50"/>
    <d v="2026-03-15T00:00:00"/>
    <d v="2026-05-05T00:00:00"/>
    <s v="Late"/>
    <s v="New Buy"/>
    <s v="G"/>
    <s v="Done"/>
    <s v="FATP-SV-PKK4-MVA2603-38OM"/>
    <s v="Done"/>
    <s v="VNPR202604030289"/>
    <s v="Done"/>
    <s v="VNPO202604150301"/>
    <d v="2026-05-29T00:00:00"/>
    <d v="2026-05-30T00:00:00"/>
    <s v="EPR2603210032"/>
    <m/>
    <s v="Mới add"/>
    <n v="49"/>
    <n v="49"/>
    <n v="49"/>
    <n v="49"/>
  </r>
  <r>
    <d v="2026-03-16T00:00:00"/>
    <x v="0"/>
    <s v="Bui Thi Thanh Huong"/>
    <s v="V1523147"/>
    <s v="huongbtt1@fih-foxconn.com"/>
    <n v="4327"/>
    <x v="7"/>
    <s v="SEUIC HS505HDP-2530 ,USB cable"/>
    <n v="3300000"/>
    <n v="5"/>
    <n v="16500000"/>
    <s v="PKK4 Service"/>
    <x v="2"/>
    <x v="1"/>
    <s v="FATP"/>
    <x v="2"/>
    <d v="2026-04-15T00:00:00"/>
    <n v="30"/>
    <x v="4"/>
    <n v="49"/>
    <n v="50"/>
    <d v="2026-03-15T00:00:00"/>
    <d v="2026-05-05T00:00:00"/>
    <s v="Late"/>
    <s v="New Buy"/>
    <s v="G"/>
    <s v="Done"/>
    <s v="FATP-SV-PKK4-MVA2603-38OM"/>
    <s v="Done"/>
    <s v="VNPR202604030289"/>
    <s v="Done"/>
    <s v="VNPO202604150301"/>
    <d v="2026-05-25T00:00:00"/>
    <m/>
    <s v="EPR2603210033"/>
    <m/>
    <s v="Mới add"/>
    <n v="5"/>
    <n v="5"/>
    <n v="5"/>
    <n v="5"/>
  </r>
  <r>
    <d v="2026-03-16T00:00:00"/>
    <x v="0"/>
    <s v="Bui Thi Thanh Huong"/>
    <s v="V1523147"/>
    <s v="huongbtt1@fih-foxconn.com"/>
    <n v="4327"/>
    <x v="13"/>
    <s v="ZT610, 600dpi"/>
    <n v="48800000"/>
    <n v="15"/>
    <n v="732000000"/>
    <s v="PKK4 Service"/>
    <x v="2"/>
    <x v="1"/>
    <s v="FATP"/>
    <x v="2"/>
    <d v="2026-04-15T00:00:00"/>
    <n v="30"/>
    <x v="4"/>
    <n v="49"/>
    <s v=""/>
    <e v="#VALUE!"/>
    <e v="#VALUE!"/>
    <e v="#VALUE!"/>
    <s v="New Buy"/>
    <s v="G"/>
    <s v="Done"/>
    <s v="FATP-SV-PKK4-MVA2603-38OM"/>
    <s v="Done"/>
    <s v="1FSHQ40034"/>
    <s v="Done"/>
    <s v="1FSHQ40034"/>
    <s v="pending"/>
    <m/>
    <s v="EPR2603240032"/>
    <m/>
    <s v="Mới add"/>
    <n v="15"/>
    <n v="15"/>
    <n v="15"/>
    <n v="0"/>
  </r>
  <r>
    <d v="2026-03-13T00:00:00"/>
    <x v="7"/>
    <s v="Nguyen Thi Viet"/>
    <s v="V1524536"/>
    <s v="Vietnt@fih-foxconn.com"/>
    <n v="4478"/>
    <x v="12"/>
    <s v="ZEBRA DS8178,USB cable PCS Wireless Scanner"/>
    <n v="5800000"/>
    <n v="1"/>
    <n v="5800000"/>
    <s v="PKK4 SVR line"/>
    <x v="2"/>
    <x v="1"/>
    <s v="FATP"/>
    <x v="2"/>
    <d v="2026-04-15T00:00:00"/>
    <n v="33"/>
    <x v="4"/>
    <n v="52"/>
    <n v="65"/>
    <d v="2026-02-28T00:00:00"/>
    <d v="2026-05-17T00:00:00"/>
    <s v="Late"/>
    <s v="New Buy"/>
    <s v="G"/>
    <s v="Done"/>
    <s v="FATP-SV-PKK4-MVA2603-44OM"/>
    <s v="Done"/>
    <s v="VNPR202603260203"/>
    <s v="Done"/>
    <s v="VNPO202603310112"/>
    <n v="0"/>
    <s v="Đã nhận 25.04"/>
    <s v="EPR2603210027"/>
    <m/>
    <m/>
    <n v="1"/>
    <n v="1"/>
    <n v="1"/>
    <n v="1"/>
  </r>
  <r>
    <d v="2026-03-16T00:00:00"/>
    <x v="8"/>
    <s v="Ngo Van Duong"/>
    <s v="v1523845"/>
    <s v="Kelvin Duong STPM"/>
    <n v="4328"/>
    <x v="4"/>
    <s v="VA1903H-2, 19 inch, VGA cable + HDMI cable / Brand: VIEWSONIC"/>
    <n v="1240000"/>
    <n v="1"/>
    <n v="1240000"/>
    <s v="NB for MP P26"/>
    <x v="1"/>
    <x v="0"/>
    <s v="FATP"/>
    <x v="2"/>
    <d v="2026-04-20T00:00:00"/>
    <n v="35"/>
    <x v="3"/>
    <n v="38"/>
    <n v="50"/>
    <d v="2026-03-04T00:00:00"/>
    <d v="2026-05-05T00:00:00"/>
    <s v="Late"/>
    <s v="New Buy"/>
    <s v="G"/>
    <s v="Done"/>
    <s v="FATP-MP-4CS4-MVA2603-19OM"/>
    <s v="Done"/>
    <s v="1FSHQ30273"/>
    <s v="Done"/>
    <s v="1FSHQ30273"/>
    <n v="0"/>
    <d v="2026-05-12T00:00:00"/>
    <s v="EPR2603210018"/>
    <m/>
    <s v="Lấy OM stock trước / Mua bù sau"/>
    <n v="1"/>
    <n v="1"/>
    <n v="1"/>
    <n v="1"/>
  </r>
  <r>
    <d v="2026-03-16T00:00:00"/>
    <x v="8"/>
    <s v="Ngo Van Duong"/>
    <s v="v1523845"/>
    <s v="Kelvin Duong STPM"/>
    <n v="4328"/>
    <x v="4"/>
    <s v="VA1903H-2, 19 inch, VGA cable + HDMI cable / Brand: VIEWSONIC"/>
    <n v="1240000"/>
    <n v="1"/>
    <n v="1240000"/>
    <s v="NB for MP P26"/>
    <x v="1"/>
    <x v="1"/>
    <s v="FATP"/>
    <x v="2"/>
    <d v="2026-04-20T00:00:00"/>
    <n v="35"/>
    <x v="3"/>
    <n v="38"/>
    <n v="50"/>
    <d v="2026-03-04T00:00:00"/>
    <d v="2026-05-05T00:00:00"/>
    <s v="Late"/>
    <s v="New Buy"/>
    <s v="G"/>
    <s v="Done"/>
    <s v="FATP-MP-PKK4-MVA2603-20OM"/>
    <s v="Done"/>
    <s v="1FSHQ30275"/>
    <s v="Done"/>
    <s v="1FSHQ30275"/>
    <m/>
    <s v="Đã nhận 10.4"/>
    <s v="EPR2603210019"/>
    <m/>
    <s v="Lấy OM stock trước / Mua bù sau / 1FSHQ30275x: Đã nhận hàng"/>
    <n v="1"/>
    <n v="1"/>
    <n v="1"/>
    <n v="1"/>
  </r>
  <r>
    <d v="2026-03-16T00:00:00"/>
    <x v="8"/>
    <s v="Ngo Van Duong"/>
    <s v="v1523845"/>
    <s v="Kelvin Duong STPM"/>
    <n v="4328"/>
    <x v="4"/>
    <s v="VA1903H-2, 19 inch, VGA cable + HDMI cable / Brand: VIEWSONIC"/>
    <n v="1240000"/>
    <n v="1"/>
    <n v="1240000"/>
    <s v="NB for MP P26"/>
    <x v="1"/>
    <x v="2"/>
    <s v="FATP"/>
    <x v="2"/>
    <d v="2026-04-20T00:00:00"/>
    <n v="35"/>
    <x v="3"/>
    <n v="38"/>
    <n v="50"/>
    <d v="2026-03-04T00:00:00"/>
    <d v="2026-05-05T00:00:00"/>
    <s v="Late"/>
    <s v="New Buy"/>
    <s v="G"/>
    <s v="Done"/>
    <s v="FATP-MP-CGY4-MVA2603-21OM"/>
    <s v="Done"/>
    <s v="1FSHQ30277"/>
    <s v="Done"/>
    <s v="1FSHQ30277"/>
    <m/>
    <s v="Đã nhận 10.4"/>
    <s v="EPR2603210021"/>
    <m/>
    <s v="Lấy OM stock trước / Mua bù sau / 1FSHQ30277x: Đã nhận 1x"/>
    <n v="1"/>
    <n v="1"/>
    <n v="1"/>
    <n v="1"/>
  </r>
  <r>
    <d v="2026-03-16T00:00:00"/>
    <x v="8"/>
    <s v="Ngo Van Duong"/>
    <s v="v1523845"/>
    <s v="Kelvin Duong STPM"/>
    <n v="4328"/>
    <x v="14"/>
    <s v="Pro Tower QCT1250, Core i3-14100, Ram 8GB DDR5, SSD_x000a_512GB, Integrated graphics card, Power 180W, HDMI &amp; DP Port,_x000a_Keyboard and Mouse, 3Yrs Wty"/>
    <n v="13888000"/>
    <n v="1"/>
    <n v="13888000"/>
    <s v="NB for MP P26"/>
    <x v="1"/>
    <x v="0"/>
    <s v="FATP"/>
    <x v="2"/>
    <d v="2026-04-20T00:00:00"/>
    <n v="35"/>
    <x v="3"/>
    <n v="38"/>
    <n v="50"/>
    <d v="2026-03-04T00:00:00"/>
    <d v="2026-05-05T00:00:00"/>
    <s v="Late"/>
    <s v="New Buy"/>
    <s v="G"/>
    <s v="Done"/>
    <s v="FATP-MP-4CS4-MVA2603-19OM"/>
    <s v="Done"/>
    <s v="1FSHQ30274"/>
    <s v="Done"/>
    <s v="1FSHQ30274"/>
    <m/>
    <s v="Đã nhận 09.4"/>
    <s v="EPR2603210022"/>
    <m/>
    <s v="Lấy OM stock trước / Mua bù sau / 1FSHQ30274x: Đã nhận được hàng"/>
    <n v="1"/>
    <n v="1"/>
    <n v="1"/>
    <n v="1"/>
  </r>
  <r>
    <d v="2026-03-16T00:00:00"/>
    <x v="8"/>
    <s v="Ngo Van Duong"/>
    <s v="v1523845"/>
    <s v="Kelvin Duong STPM"/>
    <n v="4328"/>
    <x v="14"/>
    <s v="Pro Tower QCT1250, Core i3-14100, Ram 8GB DDR5, SSD_x000a_512GB, Integrated graphics card, Power 180W, HDMI &amp; DP Port,_x000a_Keyboard and Mouse, 3Yrs Wty"/>
    <n v="13888000"/>
    <n v="1"/>
    <n v="13888000"/>
    <s v="NB for MP P26"/>
    <x v="1"/>
    <x v="1"/>
    <s v="FATP"/>
    <x v="2"/>
    <d v="2026-04-20T00:00:00"/>
    <n v="35"/>
    <x v="3"/>
    <n v="38"/>
    <n v="50"/>
    <d v="2026-03-04T00:00:00"/>
    <d v="2026-05-05T00:00:00"/>
    <s v="Late"/>
    <s v="New Buy"/>
    <s v="G"/>
    <s v="Done"/>
    <s v="FATP-MP-PKK4-MVA2603-20OM"/>
    <s v="Done"/>
    <s v="1FSHQ30276"/>
    <s v="Done"/>
    <s v="1FSHQ30276"/>
    <m/>
    <s v="Đã nhận 09.4"/>
    <s v="EPR2603210024_x000a_"/>
    <m/>
    <s v="Lấy OM stock trước / Mua bù sau / 1FSHQ30276x: Đã nhận hàng"/>
    <n v="1"/>
    <n v="1"/>
    <n v="1"/>
    <n v="1"/>
  </r>
  <r>
    <d v="2026-03-16T00:00:00"/>
    <x v="8"/>
    <s v="Ngo Van Duong"/>
    <s v="v1523845"/>
    <s v="Kelvin Duong STPM"/>
    <n v="4328"/>
    <x v="14"/>
    <s v="Pro Tower QCT1250, Core i3-14100, Ram 8GB DDR5, SSD_x000a_512GB, Integrated graphics card, Power 180W, HDMI &amp; DP Port,_x000a_Keyboard and Mouse, 3Yrs Wty"/>
    <n v="13888000"/>
    <n v="1"/>
    <n v="13888000"/>
    <s v="NB for MP P26"/>
    <x v="1"/>
    <x v="2"/>
    <s v="FATP"/>
    <x v="2"/>
    <d v="2026-04-20T00:00:00"/>
    <n v="35"/>
    <x v="3"/>
    <n v="38"/>
    <n v="50"/>
    <d v="2026-03-04T00:00:00"/>
    <d v="2026-05-05T00:00:00"/>
    <s v="Late"/>
    <s v="New Buy"/>
    <s v="G"/>
    <s v="Done"/>
    <s v="FATP-MP-CGY4-MVA2603-21OM"/>
    <s v="Done"/>
    <s v="1FSHQ30278"/>
    <s v="Done"/>
    <s v="1FSHQ30278"/>
    <m/>
    <s v="Đã nhận 09.4"/>
    <s v="        _x000a_EPR2603210026: Done"/>
    <m/>
    <s v="Lấy OM stock trước / Mua bù sau / 1FSHQ30278x: Đã nhận hàng"/>
    <n v="1"/>
    <n v="1"/>
    <n v="1"/>
    <n v="1"/>
  </r>
  <r>
    <d v="2026-03-16T00:00:00"/>
    <x v="9"/>
    <s v="Phạm Thị Bích"/>
    <s v="V1524485"/>
    <s v="Bich_Kate IPQC"/>
    <n v="3040"/>
    <x v="4"/>
    <s v="VA1903H-2, 19 inch, VGA cable + HDMI cable / Brand: VIEWSONIC"/>
    <n v="1240000"/>
    <n v="21"/>
    <n v="26040000"/>
    <s v="Service MP 4CS4"/>
    <x v="2"/>
    <x v="0"/>
    <s v="FATP"/>
    <x v="2"/>
    <d v="2026-04-20T00:00:00"/>
    <n v="35"/>
    <x v="4"/>
    <n v="49"/>
    <n v="50"/>
    <d v="2026-03-15T00:00:00"/>
    <d v="2026-05-05T00:00:00"/>
    <s v="Late"/>
    <s v="New Buy"/>
    <s v="Q"/>
    <s v="Done"/>
    <s v="FATP-SV-4CS4-MVA2603-39OM"/>
    <s v="Done"/>
    <s v="1FSHQ40064"/>
    <s v="Done"/>
    <s v="1FSHQ40064"/>
    <s v="pending"/>
    <d v="1899-12-30T00:00:00"/>
    <s v="EPR2603240006"/>
    <m/>
    <m/>
    <n v="21"/>
    <n v="21"/>
    <n v="21"/>
    <n v="21"/>
  </r>
  <r>
    <d v="2026-03-16T00:00:00"/>
    <x v="9"/>
    <s v="Phạm Thị Bích"/>
    <s v="V1524485"/>
    <s v="Bich_Kate IPQC"/>
    <n v="3040"/>
    <x v="7"/>
    <s v="SEUIC HS505HDP-2530 ,USB cable"/>
    <n v="3300000"/>
    <n v="19"/>
    <n v="62700000"/>
    <s v="Service MP 4CS4"/>
    <x v="2"/>
    <x v="0"/>
    <s v="FATP"/>
    <x v="2"/>
    <d v="2026-04-20T00:00:00"/>
    <n v="35"/>
    <x v="4"/>
    <n v="49"/>
    <n v="50"/>
    <d v="2026-03-15T00:00:00"/>
    <d v="2026-05-05T00:00:00"/>
    <s v="Late"/>
    <s v="New Buy"/>
    <s v="Q"/>
    <s v="Done"/>
    <s v="FATP-SV-4CS4-MVA2603-39OM"/>
    <s v="Done"/>
    <s v="VNPR202604060057"/>
    <s v="Done"/>
    <s v="VNPO202604150088"/>
    <s v="Dự kiến 25/05 hàng về_x000a_"/>
    <d v="1899-12-30T00:00:00"/>
    <s v="EPR2603210036"/>
    <m/>
    <m/>
    <n v="19"/>
    <n v="19"/>
    <n v="19"/>
    <n v="19"/>
  </r>
  <r>
    <d v="2026-03-16T00:00:00"/>
    <x v="9"/>
    <s v="Phạm Thị Bích"/>
    <s v="V1524485"/>
    <s v="Bich_Kate IPQC"/>
    <n v="3040"/>
    <x v="14"/>
    <s v="Pro Tower QCT1250, Core i3-14100, Ram 8GB DDR5, SSD_x000a_512GB, Integrated graphics card, Power 180W, HDMI &amp; DP Port,_x000a_Keyboard and Mouse, 3Yrs Wty"/>
    <n v="13888000"/>
    <n v="21"/>
    <n v="291648000"/>
    <s v="Service MP 4CS4"/>
    <x v="2"/>
    <x v="0"/>
    <s v="FATP"/>
    <x v="2"/>
    <d v="2026-04-20T00:00:00"/>
    <n v="35"/>
    <x v="4"/>
    <n v="49"/>
    <n v="50"/>
    <d v="2026-03-15T00:00:00"/>
    <m/>
    <s v="Late"/>
    <s v="New Buy"/>
    <s v="Q"/>
    <s v="Done"/>
    <s v="FATP-SV-4CS4-MVA2603-39OM"/>
    <s v="Done"/>
    <s v="1FSHQ40065"/>
    <s v="Done"/>
    <s v="1FSHQ40065"/>
    <m/>
    <s v="Đã nhận 17.04"/>
    <s v="EPR2603240004"/>
    <m/>
    <s v="đã out"/>
    <n v="21"/>
    <n v="21"/>
    <n v="21"/>
    <n v="21"/>
  </r>
  <r>
    <d v="2026-03-16T00:00:00"/>
    <x v="9"/>
    <s v="Phạm Thị Bích"/>
    <s v="V1524485"/>
    <s v="Bich_Kate IPQC"/>
    <n v="3040"/>
    <x v="4"/>
    <s v="VA1903H-2, 19 inch, VGA cable + HDMI cable / Brand: VIEWSONIC"/>
    <n v="1240000"/>
    <n v="21"/>
    <n v="26040000"/>
    <s v="Service MP CGY4"/>
    <x v="2"/>
    <x v="2"/>
    <s v="FATP"/>
    <x v="2"/>
    <d v="2026-04-20T00:00:00"/>
    <n v="35"/>
    <x v="4"/>
    <n v="49"/>
    <n v="50"/>
    <d v="2026-03-15T00:00:00"/>
    <d v="2026-05-05T00:00:00"/>
    <s v="Late"/>
    <s v="New Buy"/>
    <s v="Q"/>
    <s v="Done"/>
    <s v="FATP-SV-CGY4-MVA2603-40OM"/>
    <s v="Done"/>
    <s v="1FSHQ40066"/>
    <s v="Done"/>
    <s v="1FSHQ40066"/>
    <n v="0"/>
    <d v="2026-05-12T00:00:00"/>
    <s v="EPR2603240005"/>
    <m/>
    <s v="đã out"/>
    <n v="21"/>
    <n v="21"/>
    <n v="21"/>
    <n v="21"/>
  </r>
  <r>
    <d v="2026-03-16T00:00:00"/>
    <x v="9"/>
    <s v="Phạm Thị Bích"/>
    <s v="V1524485"/>
    <s v="Bich_Kate IPQC"/>
    <n v="3040"/>
    <x v="7"/>
    <s v="SEUIC HS505HDP-2530 ,USB cable"/>
    <n v="3300000"/>
    <n v="19"/>
    <n v="62700000"/>
    <s v="Service MP CGY4"/>
    <x v="2"/>
    <x v="2"/>
    <s v="FATP"/>
    <x v="2"/>
    <d v="2026-04-20T00:00:00"/>
    <n v="35"/>
    <x v="4"/>
    <n v="49"/>
    <n v="50"/>
    <d v="2026-03-15T00:00:00"/>
    <d v="2026-05-05T00:00:00"/>
    <s v="Late"/>
    <s v="New Buy"/>
    <s v="Q"/>
    <s v="Done"/>
    <s v="FATP-SV-CGY4-MVA2603-40OM"/>
    <s v="Done"/>
    <s v="VNPR202604060058"/>
    <s v="Done"/>
    <s v="VNPO202604150088"/>
    <d v="2026-05-05T00:00:00"/>
    <d v="1899-12-30T00:00:00"/>
    <s v="EPR2603210037"/>
    <m/>
    <m/>
    <n v="19"/>
    <n v="19"/>
    <n v="19"/>
    <n v="19"/>
  </r>
  <r>
    <d v="2026-03-16T00:00:00"/>
    <x v="9"/>
    <s v="Phạm Thị Bích"/>
    <s v="V1524485"/>
    <s v="Bich_Kate IPQC"/>
    <n v="3040"/>
    <x v="14"/>
    <s v="Pro Tower QCT1250, Core i3-14100, Ram 8GB DDR5, SSD_x000a_512GB, Integrated graphics card, Power 180W, HDMI &amp; DP Port,_x000a_Keyboard and Mouse, 3Yrs Wty"/>
    <n v="13888000"/>
    <n v="21"/>
    <n v="291648000"/>
    <s v="Service MP CGY4"/>
    <x v="2"/>
    <x v="2"/>
    <s v="FATP"/>
    <x v="2"/>
    <d v="2026-04-20T00:00:00"/>
    <n v="35"/>
    <x v="4"/>
    <n v="49"/>
    <n v="50"/>
    <d v="2026-03-15T00:00:00"/>
    <m/>
    <s v="Late"/>
    <s v="New Buy"/>
    <s v="Q"/>
    <s v="Done"/>
    <s v="FATP-SV-CGY4-MVA2603-40OM"/>
    <s v="Done"/>
    <s v="1FSHQ40067"/>
    <s v="Done"/>
    <s v="1FSHQ40067"/>
    <m/>
    <s v="Đã nhận 17.04"/>
    <s v="EPR2603240001"/>
    <m/>
    <s v="đã out"/>
    <n v="21"/>
    <n v="21"/>
    <n v="21"/>
    <n v="21"/>
  </r>
  <r>
    <d v="2026-03-16T00:00:00"/>
    <x v="9"/>
    <s v="Phạm Thị Bích"/>
    <s v="V1524485"/>
    <s v="Bich_Kate IPQC"/>
    <n v="3040"/>
    <x v="4"/>
    <s v="VA1903H-2, 19 inch, VGA cable + HDMI cable / Brand: VIEWSONIC"/>
    <n v="1240000"/>
    <n v="21"/>
    <n v="26040000"/>
    <s v="Service MP PKK4"/>
    <x v="2"/>
    <x v="1"/>
    <s v="FATP"/>
    <x v="2"/>
    <d v="2026-04-20T00:00:00"/>
    <n v="35"/>
    <x v="4"/>
    <n v="49"/>
    <n v="50"/>
    <d v="2026-03-15T00:00:00"/>
    <d v="2026-05-05T00:00:00"/>
    <s v="Late"/>
    <s v="New Buy"/>
    <s v="Q"/>
    <s v="Done"/>
    <s v="FATP-SV-PKK4-MVA2603-41OM"/>
    <s v="Done"/>
    <s v="1FSHQ40069"/>
    <s v="Done"/>
    <s v="1FSHQ40069"/>
    <s v="pending"/>
    <d v="1899-12-30T00:00:00"/>
    <s v="EPR2603240002"/>
    <m/>
    <m/>
    <n v="21"/>
    <n v="21"/>
    <n v="21"/>
    <n v="21"/>
  </r>
  <r>
    <d v="2026-03-16T00:00:00"/>
    <x v="9"/>
    <s v="Phạm Thị Bích"/>
    <s v="V1524485"/>
    <s v="Bich_Kate IPQC"/>
    <n v="3040"/>
    <x v="7"/>
    <s v="SEUIC HS505HDP-2530 ,USB cable"/>
    <n v="3300000"/>
    <n v="20"/>
    <n v="66000000"/>
    <s v="Service MP PKK4"/>
    <x v="2"/>
    <x v="1"/>
    <s v="FATP"/>
    <x v="2"/>
    <d v="2026-04-20T00:00:00"/>
    <n v="35"/>
    <x v="4"/>
    <n v="49"/>
    <n v="50"/>
    <d v="2026-03-15T00:00:00"/>
    <d v="2026-05-05T00:00:00"/>
    <s v="Late"/>
    <s v="New Buy"/>
    <s v="Q"/>
    <s v="Done"/>
    <s v="FATP-SV-PKK4-MVA2603-41OM"/>
    <s v="Done"/>
    <s v="VNPR202604060063"/>
    <s v="Done"/>
    <s v="VNPO202604150088"/>
    <d v="2026-05-25T00:00:00"/>
    <d v="1899-12-30T00:00:00"/>
    <s v="EPR2603210038"/>
    <m/>
    <m/>
    <n v="20"/>
    <n v="20"/>
    <n v="20"/>
    <n v="20"/>
  </r>
  <r>
    <d v="2026-03-16T00:00:00"/>
    <x v="9"/>
    <s v="Phạm Thị Bích"/>
    <s v="V1524485"/>
    <s v="Bich_Kate IPQC"/>
    <n v="3040"/>
    <x v="14"/>
    <s v="Pro Tower QCT1250, Core i3-14100, Ram 8GB DDR5, SSD_x000a_512GB, Integrated graphics card, Power 180W, HDMI &amp; DP Port,_x000a_Keyboard and Mouse, 3Yrs Wty"/>
    <n v="13888000"/>
    <n v="21"/>
    <n v="291648000"/>
    <s v="Service MP PKK4"/>
    <x v="2"/>
    <x v="1"/>
    <s v="FATP"/>
    <x v="2"/>
    <d v="2026-04-20T00:00:00"/>
    <n v="35"/>
    <x v="4"/>
    <n v="49"/>
    <n v="50"/>
    <d v="2026-03-15T00:00:00"/>
    <m/>
    <s v="Late"/>
    <s v="New Buy"/>
    <s v="Q"/>
    <s v="Done"/>
    <s v="FATP-SV-PKK4-MVA2603-41OM"/>
    <s v="Done"/>
    <s v="1FSHQ40070"/>
    <s v="Done"/>
    <s v="1FSHQ40070"/>
    <m/>
    <s v="Đã nhận 17.04"/>
    <s v="EPR2603240003"/>
    <m/>
    <s v="đã out"/>
    <n v="21"/>
    <n v="21"/>
    <n v="21"/>
    <n v="21"/>
  </r>
  <r>
    <d v="2026-03-17T00:00:00"/>
    <x v="2"/>
    <s v="Nguyen Ngoc Huyen"/>
    <s v="V1549412"/>
    <s v="Nguyen Ngoc Huyen (Evelyn)"/>
    <n v="4440"/>
    <x v="15"/>
    <e v="#N/A"/>
    <n v="9680000"/>
    <n v="26"/>
    <n v="251680000"/>
    <s v="P26 SMT MP 4CS4"/>
    <x v="1"/>
    <x v="0"/>
    <s v="SMT"/>
    <x v="2"/>
    <d v="2026-04-20T00:00:00"/>
    <n v="34"/>
    <x v="3"/>
    <n v="37"/>
    <s v=""/>
    <e v="#VALUE!"/>
    <e v="#VALUE!"/>
    <e v="#VALUE!"/>
    <s v="New Buy"/>
    <m/>
    <s v="Done"/>
    <s v="SMT-MP-4CS4-MVA2603-34OM"/>
    <s v="Done"/>
    <s v="1FSHQ30271"/>
    <s v="Done"/>
    <s v="1FSHQ30271"/>
    <m/>
    <s v="Đã nhận 16.4"/>
    <s v="EPR2603240038"/>
    <m/>
    <m/>
    <n v="26"/>
    <n v="26"/>
    <n v="26"/>
    <n v="26"/>
  </r>
  <r>
    <d v="2026-03-17T00:00:00"/>
    <x v="2"/>
    <s v="Nguyen Ngoc Huyen"/>
    <s v="V1549412"/>
    <s v="Nguyen Ngoc Huyen (Evelyn)"/>
    <n v="4440"/>
    <x v="15"/>
    <e v="#N/A"/>
    <n v="9680000"/>
    <n v="22"/>
    <n v="212960000"/>
    <s v="P26 SMT MP CGY4"/>
    <x v="1"/>
    <x v="2"/>
    <s v="SMT"/>
    <x v="2"/>
    <d v="2026-04-20T00:00:00"/>
    <n v="34"/>
    <x v="3"/>
    <n v="37"/>
    <s v=""/>
    <e v="#VALUE!"/>
    <e v="#VALUE!"/>
    <e v="#VALUE!"/>
    <s v="New Buy"/>
    <m/>
    <s v="Done"/>
    <s v="SMT-MP-CGY4-MVA2603-35OM"/>
    <s v="Done"/>
    <s v="1FSHQ30272"/>
    <s v="Done"/>
    <s v="1FSHQ30272"/>
    <m/>
    <s v="Đã nhận 16.4"/>
    <s v="EPR2603240039"/>
    <m/>
    <m/>
    <n v="22"/>
    <n v="22"/>
    <n v="22"/>
    <n v="22"/>
  </r>
  <r>
    <d v="2026-03-18T00:00:00"/>
    <x v="2"/>
    <s v="Nguyen Ngoc Huyen"/>
    <s v="V1549412"/>
    <s v="Nguyen Ngoc Huyen (Evelyn)"/>
    <n v="4440"/>
    <x v="15"/>
    <e v="#N/A"/>
    <n v="9680000"/>
    <n v="1"/>
    <n v="9680000"/>
    <s v="P26 FATP MP 4CS4"/>
    <x v="1"/>
    <x v="0"/>
    <s v="FATP"/>
    <x v="2"/>
    <d v="2026-04-20T00:00:00"/>
    <n v="33"/>
    <x v="3"/>
    <n v="36"/>
    <s v=""/>
    <e v="#VALUE!"/>
    <e v="#VALUE!"/>
    <e v="#VALUE!"/>
    <s v="New Buy"/>
    <s v="G"/>
    <s v="Done"/>
    <s v="FATP-MP-4CS4-MVA2603-48OM"/>
    <s v="Done"/>
    <s v="1FSHQ30252"/>
    <s v="Done"/>
    <s v="1FSHQ30252"/>
    <m/>
    <s v="Đã nhận 16.4"/>
    <s v="EPR2603240040"/>
    <m/>
    <m/>
    <n v="1"/>
    <n v="1"/>
    <n v="1"/>
    <n v="1"/>
  </r>
  <r>
    <d v="2026-03-18T00:00:00"/>
    <x v="2"/>
    <s v="Nguyen Ngoc Huyen"/>
    <s v="V1549412"/>
    <s v="Nguyen Ngoc Huyen (Evelyn)"/>
    <n v="4440"/>
    <x v="15"/>
    <e v="#N/A"/>
    <n v="9680000"/>
    <n v="1"/>
    <n v="9680000"/>
    <s v="P26 FATP MP CGY4"/>
    <x v="1"/>
    <x v="2"/>
    <s v="FATP"/>
    <x v="2"/>
    <d v="2026-04-20T00:00:00"/>
    <n v="33"/>
    <x v="3"/>
    <n v="36"/>
    <s v=""/>
    <e v="#VALUE!"/>
    <e v="#VALUE!"/>
    <e v="#VALUE!"/>
    <s v="New Buy"/>
    <s v="G"/>
    <s v="Done"/>
    <s v="FATP-MP-CGY4-MVA2603-49OM"/>
    <s v="Done"/>
    <s v="1FSHQ30254"/>
    <s v="Done"/>
    <s v="1FSHQ30254"/>
    <m/>
    <s v="Đã nhận 16.4"/>
    <s v="EPR2603240041"/>
    <m/>
    <m/>
    <n v="1"/>
    <n v="1"/>
    <n v="1"/>
    <n v="1"/>
  </r>
  <r>
    <d v="2026-03-25T00:00:00"/>
    <x v="10"/>
    <s v="Đỗ Thị Xuân"/>
    <s v="V1536196"/>
    <s v="xuandt99@fih-foxconn.com"/>
    <n v="4347"/>
    <x v="4"/>
    <s v="VA1903H-2, 19 inch, VGA cable + HDMI cable / Brand: VIEWSONIC"/>
    <n v="1240000"/>
    <n v="1"/>
    <n v="1240000"/>
    <s v="P26 FATP MP 4CS4 Service line"/>
    <x v="2"/>
    <x v="0"/>
    <s v="FATP"/>
    <x v="2"/>
    <d v="2026-04-20T00:00:00"/>
    <n v="26"/>
    <x v="4"/>
    <n v="40"/>
    <n v="50"/>
    <d v="2026-03-15T00:00:00"/>
    <d v="2026-05-14T00:00:00"/>
    <s v="Late"/>
    <s v="New Buy"/>
    <s v="G"/>
    <s v="Done"/>
    <s v="FATP-SV-4CS4-MVA2603-56OM"/>
    <s v="Done"/>
    <s v="1FSHQ40047"/>
    <s v="Done"/>
    <s v="1FSHQ40047"/>
    <m/>
    <d v="1899-12-30T00:00:00"/>
    <s v="EPR2603280003"/>
    <m/>
    <m/>
    <n v="1"/>
    <n v="1"/>
    <n v="1"/>
    <n v="1"/>
  </r>
  <r>
    <d v="2026-03-25T00:00:00"/>
    <x v="10"/>
    <s v="Đỗ Thị Xuân"/>
    <s v="V1536196"/>
    <s v="xuandt99@fih-foxconn.com"/>
    <n v="4347"/>
    <x v="0"/>
    <s v="LAMITOUCH LM-30 CPU:i3-6100, RAM 16GB DDR4 3200, SSD 256G, Slot: CAT61/HDMI1/VGA1/USB8        "/>
    <n v="7800000"/>
    <n v="1"/>
    <n v="7800000"/>
    <s v="P26 FATP MP 4CS4 Service line"/>
    <x v="2"/>
    <x v="0"/>
    <s v="FATP"/>
    <x v="2"/>
    <d v="2026-04-20T00:00:00"/>
    <n v="26"/>
    <x v="4"/>
    <n v="40"/>
    <n v="80"/>
    <d v="2026-02-13T00:00:00"/>
    <d v="2026-06-13T00:00:00"/>
    <s v="Late"/>
    <s v="New Buy"/>
    <s v="G"/>
    <s v="Done"/>
    <s v="FATP-SV-4CS4-MVA2603-56OM"/>
    <s v="Done"/>
    <s v="1FSHQ40048"/>
    <s v="Pending"/>
    <m/>
    <m/>
    <m/>
    <s v="EPR2603280004 (cancel)"/>
    <m/>
    <s v="Bác L bảo bỏ qua tạm thời"/>
    <n v="1"/>
    <n v="1"/>
    <n v="0"/>
    <n v="0"/>
  </r>
  <r>
    <d v="2026-03-25T00:00:00"/>
    <x v="10"/>
    <s v="Đỗ Thị Xuân"/>
    <s v="V1536196"/>
    <s v="xuandt99@fih-foxconn.com"/>
    <n v="4347"/>
    <x v="4"/>
    <s v="VA1903H-2, 19 inch, VGA cable + HDMI cable / Brand: VIEWSONIC"/>
    <n v="1240000"/>
    <n v="1"/>
    <n v="1240000"/>
    <s v="P26 FATP MP CGY4Service line"/>
    <x v="2"/>
    <x v="2"/>
    <s v="FATP"/>
    <x v="2"/>
    <d v="2026-04-20T00:00:00"/>
    <n v="26"/>
    <x v="4"/>
    <n v="40"/>
    <n v="50"/>
    <d v="2026-03-15T00:00:00"/>
    <d v="2026-05-14T00:00:00"/>
    <s v="Late"/>
    <s v="New Buy"/>
    <s v="G"/>
    <s v="Done"/>
    <s v="FATP-SV-CGY4-MVA2603-57OM"/>
    <s v="Done"/>
    <s v="1FSHQ40049"/>
    <s v="Done"/>
    <s v="1FSHQ40049"/>
    <m/>
    <d v="1899-12-30T00:00:00"/>
    <s v="EPR2603280005"/>
    <m/>
    <m/>
    <n v="1"/>
    <n v="1"/>
    <n v="1"/>
    <n v="1"/>
  </r>
  <r>
    <d v="2026-03-25T00:00:00"/>
    <x v="10"/>
    <s v="Đỗ Thị Xuân"/>
    <s v="V1536196"/>
    <s v="xuandt99@fih-foxconn.com"/>
    <n v="4347"/>
    <x v="0"/>
    <s v="LAMITOUCH LM-30 CPU:i3-6100, RAM 16GB DDR4 3200, SSD 256G, Slot: CAT61/HDMI1/VGA1/USB8        "/>
    <n v="7800000"/>
    <n v="1"/>
    <n v="7800000"/>
    <s v="P26 FATP MP CGY4Service line"/>
    <x v="2"/>
    <x v="2"/>
    <s v="FATP"/>
    <x v="2"/>
    <d v="2026-04-20T00:00:00"/>
    <n v="26"/>
    <x v="4"/>
    <n v="40"/>
    <n v="80"/>
    <d v="2026-02-13T00:00:00"/>
    <d v="2026-06-13T00:00:00"/>
    <s v="Late"/>
    <s v="New Buy"/>
    <s v="G"/>
    <s v="Done"/>
    <s v="FATP-SV-CGY4-MVA2603-57OM"/>
    <s v="Done"/>
    <s v="1FSHQ40050"/>
    <s v="Pending"/>
    <m/>
    <m/>
    <m/>
    <s v="EPR2603280006 (cancel)"/>
    <m/>
    <s v="Bác L bảo bỏ qua tạm thời"/>
    <n v="1"/>
    <n v="1"/>
    <n v="0"/>
    <n v="0"/>
  </r>
  <r>
    <d v="2026-03-25T00:00:00"/>
    <x v="10"/>
    <s v="Đỗ Thị Xuân"/>
    <s v="V1536196"/>
    <s v="xuandt99@fih-foxconn.com"/>
    <n v="4347"/>
    <x v="4"/>
    <s v="VA1903H-2, 19 inch, VGA cable + HDMI cable / Brand: VIEWSONIC"/>
    <n v="1240000"/>
    <n v="1"/>
    <n v="1240000"/>
    <s v="P26 FATP MP PKK4Service line"/>
    <x v="2"/>
    <x v="1"/>
    <s v="FATP"/>
    <x v="2"/>
    <d v="2026-04-20T00:00:00"/>
    <n v="26"/>
    <x v="4"/>
    <n v="40"/>
    <n v="50"/>
    <d v="2026-03-15T00:00:00"/>
    <d v="2026-05-14T00:00:00"/>
    <s v="Late"/>
    <s v="New Buy"/>
    <s v="G"/>
    <s v="Done"/>
    <s v="FATP-SV-PKK4-MVA2603-58OM"/>
    <s v="Done"/>
    <s v="1FSHQ40052"/>
    <s v="Done"/>
    <s v="1FSHQ40052"/>
    <m/>
    <d v="1899-12-30T00:00:00"/>
    <s v="EPR2603280007"/>
    <m/>
    <m/>
    <n v="1"/>
    <n v="1"/>
    <n v="1"/>
    <n v="1"/>
  </r>
  <r>
    <d v="2026-03-25T00:00:00"/>
    <x v="10"/>
    <s v="Đỗ Thị Xuân"/>
    <s v="V1536196"/>
    <s v="xuandt99@fih-foxconn.com"/>
    <n v="4347"/>
    <x v="0"/>
    <s v="LAMITOUCH LM-30 CPU:i3-6100, RAM 16GB DDR4 3200, SSD 256G, Slot: CAT61/HDMI1/VGA1/USB8        "/>
    <n v="7800000"/>
    <n v="1"/>
    <n v="7800000"/>
    <s v="P26 FATP MP PKK4Service line"/>
    <x v="2"/>
    <x v="1"/>
    <s v="FATP"/>
    <x v="2"/>
    <d v="2026-04-20T00:00:00"/>
    <n v="26"/>
    <x v="4"/>
    <n v="40"/>
    <n v="80"/>
    <d v="2026-02-13T00:00:00"/>
    <d v="2026-06-13T00:00:00"/>
    <s v="Late"/>
    <s v="New Buy"/>
    <s v="G"/>
    <s v="Done"/>
    <s v="FATP-SV-PKK4-MVA2603-58OM"/>
    <s v="Done"/>
    <s v="1FSHQ40053"/>
    <s v="Pending"/>
    <m/>
    <m/>
    <m/>
    <s v="EPR2603280008 (cancel)"/>
    <m/>
    <s v="Bác L bảo bỏ qua tạm thời"/>
    <n v="1"/>
    <n v="1"/>
    <n v="0"/>
    <n v="0"/>
  </r>
  <r>
    <d v="2026-03-26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n v="10"/>
    <n v="267520000"/>
    <s v="P26 SMT service PKK4"/>
    <x v="2"/>
    <x v="1"/>
    <s v="SMT"/>
    <x v="2"/>
    <d v="2026-04-20T00:00:00"/>
    <n v="25"/>
    <x v="3"/>
    <n v="28"/>
    <n v="70"/>
    <d v="2026-02-12T00:00:00"/>
    <m/>
    <s v="Late"/>
    <s v="New Buy"/>
    <s v="G"/>
    <s v="Done"/>
    <s v="SMT-SV-PKK4-MVA2603-61OM"/>
    <s v="Done"/>
    <s v="1FSHQ40073"/>
    <s v="Done"/>
    <s v="1FSHQ40073"/>
    <m/>
    <s v="Đã nhận 16.4"/>
    <s v="EPR2603280009"/>
    <m/>
    <m/>
    <n v="10"/>
    <n v="10"/>
    <n v="10"/>
    <n v="10"/>
  </r>
  <r>
    <d v="2026-03-26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n v="10"/>
    <n v="267520000"/>
    <s v="P26 SMT service CGY4"/>
    <x v="2"/>
    <x v="2"/>
    <s v="SMT"/>
    <x v="2"/>
    <d v="2026-04-20T00:00:00"/>
    <n v="25"/>
    <x v="3"/>
    <n v="28"/>
    <n v="70"/>
    <d v="2026-02-12T00:00:00"/>
    <m/>
    <s v="Late"/>
    <s v="New Buy"/>
    <s v="G"/>
    <s v="Done"/>
    <s v="SMT-SV-CGY4-MVA2603-60OM"/>
    <s v="Done"/>
    <s v="1FSHQ40072"/>
    <s v="Done"/>
    <s v="1FSHQ40072"/>
    <m/>
    <s v="Đã nhận 16.4"/>
    <s v="EPR2603280010"/>
    <m/>
    <m/>
    <n v="10"/>
    <n v="10"/>
    <n v="10"/>
    <n v="10"/>
  </r>
  <r>
    <d v="2026-03-26T00:00:00"/>
    <x v="2"/>
    <s v="Nguyễn Ngọc Huyền"/>
    <s v="V1549412"/>
    <s v="Nguyen Ngoc Huyen (Evelyn)"/>
    <n v="4440"/>
    <x v="8"/>
    <s v="L10-MP-OR5-MVA2601-105OM"/>
    <n v="26752000"/>
    <n v="10"/>
    <n v="267520000"/>
    <s v="P26 SMT service 4CS4"/>
    <x v="2"/>
    <x v="0"/>
    <s v="SMT"/>
    <x v="2"/>
    <d v="2026-04-20T00:00:00"/>
    <n v="25"/>
    <x v="3"/>
    <n v="28"/>
    <n v="70"/>
    <d v="2026-02-12T00:00:00"/>
    <m/>
    <s v="Late"/>
    <s v="New Buy"/>
    <s v="G"/>
    <s v="Done"/>
    <s v="SMT-SV-4CS4-MVA2603-59OM"/>
    <s v="Done"/>
    <s v="1FSHQ40071"/>
    <s v="Done"/>
    <s v="1FSHQ40071"/>
    <m/>
    <s v="Đã nhận 16.4"/>
    <s v="EPR2603280011"/>
    <m/>
    <m/>
    <n v="10"/>
    <n v="10"/>
    <n v="10"/>
    <n v="10"/>
  </r>
  <r>
    <d v="2026-03-26T00:00:00"/>
    <x v="2"/>
    <s v="Nguyễn Ngọc Huyền"/>
    <s v="V1549412"/>
    <s v="Nguyen Ngoc Huyen (Evelyn)"/>
    <n v="4440"/>
    <x v="7"/>
    <s v="SEUIC HS505HDP-2530 ,USB cable"/>
    <n v="3300000"/>
    <n v="2"/>
    <n v="6600000"/>
    <s v="P26 SMT service PKK4"/>
    <x v="2"/>
    <x v="1"/>
    <s v="SMT"/>
    <x v="2"/>
    <d v="2026-04-20T00:00:00"/>
    <n v="25"/>
    <x v="3"/>
    <n v="28"/>
    <n v="50"/>
    <d v="2026-03-04T00:00:00"/>
    <d v="2026-05-15T00:00:00"/>
    <s v="Late"/>
    <s v="New Buy"/>
    <s v="G"/>
    <s v="Done"/>
    <s v="SMT-SV-PKK4-MVA2603-61OM"/>
    <s v="Done"/>
    <s v="VNPR202604060080"/>
    <s v="Done"/>
    <s v="VNPO202604110046"/>
    <s v="Dự kiến 07/05 hàng về"/>
    <d v="2026-05-07T00:00:00"/>
    <s v="EPR2603280012"/>
    <m/>
    <m/>
    <n v="2"/>
    <n v="2"/>
    <n v="2"/>
    <n v="2"/>
  </r>
  <r>
    <d v="2026-03-26T00:00:00"/>
    <x v="2"/>
    <s v="Nguyễn Ngọc Huyền"/>
    <s v="V1549412"/>
    <s v="Nguyen Ngoc Huyen (Evelyn)"/>
    <n v="4440"/>
    <x v="7"/>
    <s v="SEUIC HS505HDP-2530 ,USB cable"/>
    <n v="3300000"/>
    <n v="2"/>
    <n v="6600000"/>
    <s v="P26 SMT service CGY4"/>
    <x v="2"/>
    <x v="2"/>
    <s v="SMT"/>
    <x v="2"/>
    <d v="2026-04-20T00:00:00"/>
    <n v="25"/>
    <x v="3"/>
    <n v="28"/>
    <n v="50"/>
    <d v="2026-03-04T00:00:00"/>
    <d v="2026-05-15T00:00:00"/>
    <s v="Late"/>
    <s v="New Buy"/>
    <s v="G"/>
    <s v="Done"/>
    <s v="SMT-SV-CGY4-MVA2603-60OM"/>
    <s v="Done"/>
    <s v="VNPR202604060079"/>
    <s v="Done"/>
    <s v="VNPO202604110046"/>
    <s v="Dự kiến 07/05 hàng về"/>
    <d v="2026-05-07T00:00:00"/>
    <s v="EPR2603280013"/>
    <m/>
    <m/>
    <n v="2"/>
    <n v="2"/>
    <n v="2"/>
    <n v="2"/>
  </r>
  <r>
    <d v="2026-03-26T00:00:00"/>
    <x v="2"/>
    <s v="Nguyễn Ngọc Huyền"/>
    <s v="V1549412"/>
    <s v="Nguyen Ngoc Huyen (Evelyn)"/>
    <n v="4440"/>
    <x v="7"/>
    <s v="SEUIC HS505HDP-2530 ,USB cable"/>
    <n v="3300000"/>
    <n v="2"/>
    <n v="6600000"/>
    <s v="P26 SMT service 4CS4"/>
    <x v="2"/>
    <x v="0"/>
    <s v="SMT"/>
    <x v="2"/>
    <d v="2026-04-20T00:00:00"/>
    <n v="25"/>
    <x v="3"/>
    <n v="28"/>
    <n v="50"/>
    <d v="2026-03-04T00:00:00"/>
    <d v="2026-05-15T00:00:00"/>
    <s v="Late"/>
    <s v="New Buy"/>
    <s v="G"/>
    <s v="Done"/>
    <s v="SMT-SV-4CS4-MVA2603-59OM"/>
    <s v="Done"/>
    <s v="VNPR202604060075"/>
    <s v="Done"/>
    <s v="VNPO202604110046"/>
    <s v="Dự kiến 07/05 hàng về"/>
    <d v="2026-05-07T00:00:00"/>
    <s v="EPR2603280014"/>
    <m/>
    <m/>
    <n v="2"/>
    <n v="2"/>
    <n v="2"/>
    <n v="2"/>
  </r>
  <r>
    <d v="2026-03-30T00:00:00"/>
    <x v="7"/>
    <s v="Nguyen Thi Viet"/>
    <s v="V1524536"/>
    <s v="Vietnt@fih-foxconn.com"/>
    <n v="4478"/>
    <x v="9"/>
    <s v="DELL E2225HM, 21.5 inch HDMI cable, 3Yrs Wty"/>
    <n v="1980000"/>
    <n v="3"/>
    <n v="5940000"/>
    <s v="P26 MP"/>
    <x v="1"/>
    <x v="1"/>
    <s v="FATP"/>
    <x v="2"/>
    <d v="2026-04-30T00:00:00"/>
    <n v="31"/>
    <x v="3"/>
    <n v="24"/>
    <n v="50"/>
    <d v="2026-03-04T00:00:00"/>
    <d v="2026-05-19T00:00:00"/>
    <m/>
    <s v="New Buy"/>
    <s v="L"/>
    <s v="Done"/>
    <s v="FATP-MP-PKK4-MVA2603-71OM"/>
    <s v="Done"/>
    <s v="1FSHQ40136"/>
    <s v="Done"/>
    <s v="1FSHQ40136"/>
    <n v="0"/>
    <s v="Đã nhận 29.04"/>
    <s v="EPR2604140009"/>
    <m/>
    <m/>
    <n v="3"/>
    <n v="3"/>
    <n v="3"/>
    <n v="3"/>
  </r>
  <r>
    <d v="2026-03-30T00:00:00"/>
    <x v="7"/>
    <s v="Nguyen Thi Viet"/>
    <s v="V1524536"/>
    <s v="Vietnt@fih-foxconn.com"/>
    <n v="4478"/>
    <x v="10"/>
    <s v="Pro Tower QCT1250, Ultra 5 235, Ram 16GB DDR5, SSD_x000a_512GB, Integrated graphics card, Power 180W, HDMI &amp; DP Port,_x000a_Keyboard and Mouse, 3Yrs Wty"/>
    <n v="18717000"/>
    <n v="3"/>
    <n v="56151000"/>
    <s v="P26 MP"/>
    <x v="1"/>
    <x v="1"/>
    <s v="FATP"/>
    <x v="2"/>
    <d v="2026-04-30T00:00:00"/>
    <n v="31"/>
    <x v="3"/>
    <n v="24"/>
    <n v="70"/>
    <d v="2026-02-12T00:00:00"/>
    <d v="2026-06-08T00:00:00"/>
    <s v="Late"/>
    <s v="New Buy"/>
    <s v="L"/>
    <s v="Done"/>
    <s v="FATP-MP-PKK4-MVA2603-71OM"/>
    <s v="Done"/>
    <s v="1FSHQ40137"/>
    <s v="Done"/>
    <s v="1FSHQ40137"/>
    <m/>
    <s v="Đã nhận 23/04"/>
    <s v="EPR2604140010"/>
    <m/>
    <m/>
    <n v="3"/>
    <n v="3"/>
    <n v="3"/>
    <n v="3"/>
  </r>
  <r>
    <d v="2026-03-30T00:00:00"/>
    <x v="7"/>
    <s v="Nguyen Thi Viet"/>
    <s v="V1524536"/>
    <s v="Vietnt@fih-foxconn.com"/>
    <n v="4478"/>
    <x v="9"/>
    <s v="DELL E2225HM, 21.5 inch HDMI cable, 3Yrs Wty"/>
    <n v="1980000"/>
    <n v="4"/>
    <n v="7920000"/>
    <s v="P26 MP"/>
    <x v="1"/>
    <x v="2"/>
    <s v="FATP"/>
    <x v="2"/>
    <d v="2026-04-30T00:00:00"/>
    <n v="31"/>
    <x v="3"/>
    <n v="24"/>
    <n v="50"/>
    <d v="2026-03-04T00:00:00"/>
    <d v="2026-05-19T00:00:00"/>
    <s v="Late"/>
    <s v="New Buy"/>
    <s v="L"/>
    <s v="Done"/>
    <s v="FATP-MP-CGY4-MVA2603-70OM"/>
    <s v="Done"/>
    <s v="1FSHQ40134"/>
    <s v="Done"/>
    <s v="1FSHQ40134"/>
    <n v="0"/>
    <s v="Đã nhận 29.04"/>
    <s v="EPR2604140011"/>
    <m/>
    <m/>
    <n v="4"/>
    <n v="4"/>
    <n v="4"/>
    <n v="4"/>
  </r>
  <r>
    <d v="2026-03-30T00:00:00"/>
    <x v="7"/>
    <s v="Nguyen Thi Viet"/>
    <s v="V1524536"/>
    <s v="Vietnt@fih-foxconn.com"/>
    <n v="4478"/>
    <x v="10"/>
    <s v="Pro Tower QCT1250, Ultra 5 235, Ram 16GB DDR5, SSD_x000a_512GB, Integrated graphics card, Power 180W, HDMI &amp; DP Port,_x000a_Keyboard and Mouse, 3Yrs Wty"/>
    <n v="18717000"/>
    <n v="5"/>
    <n v="93585000"/>
    <s v="P26 MP"/>
    <x v="1"/>
    <x v="2"/>
    <s v="FATP"/>
    <x v="2"/>
    <d v="2026-04-30T00:00:00"/>
    <n v="31"/>
    <x v="3"/>
    <n v="24"/>
    <n v="70"/>
    <d v="2026-02-12T00:00:00"/>
    <d v="2026-06-08T00:00:00"/>
    <s v="Late"/>
    <s v="New Buy"/>
    <s v="L"/>
    <s v="Done"/>
    <s v="FATP-MP-CGY4-MVA2603-70OM"/>
    <s v="Done"/>
    <s v="1FSHQ40135"/>
    <s v="Done"/>
    <s v="1FSHQ40135"/>
    <m/>
    <s v="Đã nhận 23/04"/>
    <s v="EPR2604140012"/>
    <m/>
    <m/>
    <n v="5"/>
    <n v="5"/>
    <n v="5"/>
    <n v="5"/>
  </r>
  <r>
    <d v="2026-03-30T00:00:00"/>
    <x v="7"/>
    <s v="Nguyen Thi Viet"/>
    <s v="V1524536"/>
    <s v="Vietnt@fih-foxconn.com"/>
    <n v="4478"/>
    <x v="9"/>
    <s v="DELL E2225HM, 21.5 inch HDMI cable, 3Yrs Wty"/>
    <n v="1980000"/>
    <n v="5"/>
    <n v="9900000"/>
    <s v="P26 MP"/>
    <x v="1"/>
    <x v="0"/>
    <s v="FATP"/>
    <x v="2"/>
    <d v="2026-04-30T00:00:00"/>
    <n v="31"/>
    <x v="3"/>
    <n v="24"/>
    <n v="50"/>
    <d v="2026-03-04T00:00:00"/>
    <d v="2026-05-19T00:00:00"/>
    <s v="Late"/>
    <s v="New Buy"/>
    <s v="L"/>
    <s v="Done"/>
    <s v="FATP-MP-4CS4-MVA2603-69OM"/>
    <s v="Done"/>
    <s v="1FSHQ40132"/>
    <s v="Done"/>
    <s v="1FSHQ40132"/>
    <n v="0"/>
    <s v="Đã nhận 29.04"/>
    <s v="EPR2604140013"/>
    <m/>
    <m/>
    <n v="5"/>
    <n v="5"/>
    <n v="5"/>
    <n v="5"/>
  </r>
  <r>
    <d v="2026-03-30T00:00:00"/>
    <x v="7"/>
    <s v="Nguyen Thi Viet"/>
    <s v="V1524536"/>
    <s v="Vietnt@fih-foxconn.com"/>
    <n v="4478"/>
    <x v="10"/>
    <s v="Pro Tower QCT1250, Ultra 5 235, Ram 16GB DDR5, SSD_x000a_512GB, Integrated graphics card, Power 180W, HDMI &amp; DP Port,_x000a_Keyboard and Mouse, 3Yrs Wty"/>
    <n v="18717000"/>
    <n v="4"/>
    <n v="74868000"/>
    <s v="P26 MP"/>
    <x v="1"/>
    <x v="0"/>
    <s v="FATP"/>
    <x v="2"/>
    <d v="2026-04-30T00:00:00"/>
    <n v="31"/>
    <x v="3"/>
    <n v="24"/>
    <n v="70"/>
    <d v="2026-02-12T00:00:00"/>
    <d v="2026-06-08T00:00:00"/>
    <s v="Late"/>
    <s v="New Buy"/>
    <s v="L"/>
    <s v="Done"/>
    <s v="FATP-MP-4CS4-MVA2603-69OM"/>
    <s v="Done"/>
    <s v="1FSHQ40133"/>
    <s v="Done"/>
    <s v="1FSHQ40133"/>
    <m/>
    <s v="Đã nhận 23/04"/>
    <s v="EPR2604140014"/>
    <m/>
    <m/>
    <n v="4"/>
    <n v="4"/>
    <n v="4"/>
    <n v="4"/>
  </r>
  <r>
    <d v="2026-03-30T00:00:00"/>
    <x v="7"/>
    <s v="Nguyen Thi Viet"/>
    <s v="V1524536"/>
    <s v="Vietnt@fih-foxconn.com"/>
    <n v="4478"/>
    <x v="16"/>
    <s v="GODEX GX4600i pro, 600dpi"/>
    <n v="31150000"/>
    <n v="2"/>
    <n v="62300000"/>
    <s v="P26 MP"/>
    <x v="1"/>
    <x v="1"/>
    <s v="FATP"/>
    <x v="2"/>
    <d v="2026-04-30T00:00:00"/>
    <n v="31"/>
    <x v="3"/>
    <n v="24"/>
    <n v="48"/>
    <d v="2026-03-06T00:00:00"/>
    <d v="2026-05-17T00:00:00"/>
    <s v="Late"/>
    <s v="New Buy"/>
    <s v="L"/>
    <s v="Done"/>
    <s v="L10-MP-PKK4-MVA2604-17OM"/>
    <s v="Done"/>
    <s v="1FSHQ40297"/>
    <s v="Done"/>
    <s v="1FSHQ40297"/>
    <d v="2026-05-05T00:00:00"/>
    <d v="2026-05-05T00:00:00"/>
    <s v="EPR2605060002"/>
    <m/>
    <m/>
    <n v="2"/>
    <n v="2"/>
    <n v="2"/>
    <n v="2"/>
  </r>
  <r>
    <d v="2026-03-30T00:00:00"/>
    <x v="7"/>
    <s v="Nguyen Thi Viet"/>
    <s v="V1524536"/>
    <s v="Vietnt@fih-foxconn.com"/>
    <n v="4478"/>
    <x v="16"/>
    <s v="GODEX GX4600i pro, 600dpi"/>
    <n v="31150000"/>
    <n v="2"/>
    <n v="62300000"/>
    <s v="P26 MP"/>
    <x v="1"/>
    <x v="2"/>
    <s v="FATP"/>
    <x v="2"/>
    <d v="2026-04-30T00:00:00"/>
    <n v="31"/>
    <x v="3"/>
    <n v="24"/>
    <n v="48"/>
    <d v="2026-03-06T00:00:00"/>
    <d v="2026-05-17T00:00:00"/>
    <s v="Late"/>
    <s v="New Buy"/>
    <s v="L"/>
    <s v="Done"/>
    <s v="L10-MP-CGY4-MVA2604-16OM"/>
    <s v="Done"/>
    <s v="1FSHQ40310"/>
    <s v="Done"/>
    <s v="1FSHQ40310"/>
    <d v="2026-05-05T00:00:00"/>
    <d v="2026-05-05T00:00:00"/>
    <s v="EPR2605060003"/>
    <m/>
    <m/>
    <n v="2"/>
    <n v="2"/>
    <n v="2"/>
    <n v="2"/>
  </r>
  <r>
    <d v="2026-03-30T00:00:00"/>
    <x v="7"/>
    <s v="Nguyen Thi Viet"/>
    <s v="V1524536"/>
    <s v="Vietnt@fih-foxconn.com"/>
    <n v="4478"/>
    <x v="16"/>
    <s v="GODEX GX4600i pro, 600dpi"/>
    <n v="31150000"/>
    <n v="2"/>
    <n v="62300000"/>
    <s v="P26 MP"/>
    <x v="1"/>
    <x v="0"/>
    <s v="FATP"/>
    <x v="2"/>
    <d v="2026-04-30T00:00:00"/>
    <n v="31"/>
    <x v="3"/>
    <n v="24"/>
    <n v="48"/>
    <d v="2026-03-06T00:00:00"/>
    <d v="2026-05-17T00:00:00"/>
    <s v="Late"/>
    <s v="New Buy"/>
    <s v="L"/>
    <s v="Done"/>
    <s v="L10-MP-4CS4-MVA2604-15OM"/>
    <s v="Done"/>
    <s v="1FSHQ40296"/>
    <s v="Done"/>
    <s v="1FSHQ40296"/>
    <d v="2026-05-05T00:00:00"/>
    <d v="2026-05-05T00:00:00"/>
    <s v="EPR2605060004"/>
    <m/>
    <m/>
    <n v="2"/>
    <n v="2"/>
    <n v="2"/>
    <n v="2"/>
  </r>
  <r>
    <d v="2026-03-31T00:00:00"/>
    <x v="3"/>
    <s v="Phạm Van Hùng"/>
    <s v="V1544999"/>
    <s v="hungpv3@fih-foxconn.com"/>
    <n v="4500"/>
    <x v="10"/>
    <s v="Pro Tower QCT1250, Ultra 5 235, Ram 16GB DDR5, SSD_x000a_512GB, Integrated graphics card, Power 180W, HDMI &amp; DP Port,_x000a_Keyboard and Mouse, 3Yrs Wty"/>
    <n v="18717000"/>
    <n v="3"/>
    <n v="56151000"/>
    <s v="PC for Auto charging machine P26"/>
    <x v="1"/>
    <x v="0"/>
    <s v="FATP"/>
    <x v="2"/>
    <d v="2026-04-14T00:00:00"/>
    <n v="14"/>
    <x v="3"/>
    <n v="23"/>
    <n v="70"/>
    <d v="2026-02-12T00:00:00"/>
    <d v="2026-06-09T00:00:00"/>
    <s v="Late"/>
    <s v="New Buy"/>
    <s v="G"/>
    <s v="Done"/>
    <s v="FATP-MP-4CS4-MVA2603-74AUTO"/>
    <s v="Done"/>
    <s v="1FSHQ40198"/>
    <s v="Done"/>
    <s v="1FSHQ40198"/>
    <m/>
    <d v="2026-05-07T00:00:00"/>
    <s v="EPR2605040001"/>
    <m/>
    <m/>
    <n v="3"/>
    <n v="3"/>
    <n v="3"/>
    <n v="3"/>
  </r>
  <r>
    <d v="2026-03-31T00:00:00"/>
    <x v="3"/>
    <s v="Phạm Van Hùng"/>
    <s v="V1544999"/>
    <s v="hungpv3@fih-foxconn.com"/>
    <n v="4500"/>
    <x v="10"/>
    <s v="Pro Tower QCT1250, Ultra 5 235, Ram 16GB DDR5, SSD_x000a_512GB, Integrated graphics card, Power 180W, HDMI &amp; DP Port,_x000a_Keyboard and Mouse, 3Yrs Wty"/>
    <n v="18717000"/>
    <n v="3"/>
    <n v="56151000"/>
    <s v="PC for Auto charging machine P26"/>
    <x v="1"/>
    <x v="1"/>
    <s v="FATP"/>
    <x v="2"/>
    <d v="2026-04-14T00:00:00"/>
    <n v="14"/>
    <x v="3"/>
    <n v="23"/>
    <n v="70"/>
    <d v="2026-02-12T00:00:00"/>
    <d v="2026-06-09T00:00:00"/>
    <s v="Late"/>
    <s v="New Buy"/>
    <s v="G"/>
    <s v="Done"/>
    <s v="FATP-MP-PKK4-MVA2603-75AUTO"/>
    <s v="Done"/>
    <s v="1FSHQ40199"/>
    <s v="Done"/>
    <s v="1FSHQ40199"/>
    <m/>
    <d v="2026-05-07T00:00:00"/>
    <s v="EPR2605040002"/>
    <m/>
    <m/>
    <n v="3"/>
    <n v="3"/>
    <n v="3"/>
    <n v="3"/>
  </r>
  <r>
    <d v="2026-03-31T00:00:00"/>
    <x v="3"/>
    <s v="Phạm Van Hùng"/>
    <s v="V1544999"/>
    <s v="hungpv3@fih-foxconn.com"/>
    <n v="4500"/>
    <x v="10"/>
    <s v="Pro Tower QCT1250, Ultra 5 235, Ram 16GB DDR5, SSD_x000a_512GB, Integrated graphics card, Power 180W, HDMI &amp; DP Port,_x000a_Keyboard and Mouse, 3Yrs Wty"/>
    <n v="18717000"/>
    <n v="3"/>
    <n v="56151000"/>
    <s v="PC for Auto charging machine P26"/>
    <x v="1"/>
    <x v="2"/>
    <s v="FATP"/>
    <x v="2"/>
    <d v="2026-04-14T00:00:00"/>
    <n v="14"/>
    <x v="3"/>
    <n v="23"/>
    <n v="70"/>
    <d v="2026-02-12T00:00:00"/>
    <d v="2026-06-09T00:00:00"/>
    <s v="Late"/>
    <s v="New Buy"/>
    <s v="G"/>
    <s v="Done"/>
    <s v="FATP-MP-CGY4-MVA2603-76AUTO"/>
    <s v="Done"/>
    <s v="1FSHQ40200"/>
    <s v="Done"/>
    <s v="1FSHQ40200"/>
    <m/>
    <d v="2026-05-07T00:00:00"/>
    <s v="EPR2605040003"/>
    <m/>
    <m/>
    <n v="3"/>
    <n v="3"/>
    <n v="3"/>
    <n v="3"/>
  </r>
  <r>
    <d v="2026-03-31T00:00:00"/>
    <x v="8"/>
    <s v="Nguyễn Đức Hưng"/>
    <s v="V1538465"/>
    <s v="Hung Nguyen Duc"/>
    <m/>
    <x v="11"/>
    <s v="C61-4850, Not including RFID module. Includes: 64GB 27-key Android 11, controller with battery, charging dock, charging adapter, glass screen protector"/>
    <n v="15500000"/>
    <n v="1"/>
    <n v="15500000"/>
    <s v="P26 service"/>
    <x v="2"/>
    <x v="0"/>
    <s v="FATP"/>
    <x v="2"/>
    <d v="2026-05-15T00:00:00"/>
    <n v="45"/>
    <x v="4"/>
    <n v="34"/>
    <n v="65"/>
    <d v="2026-02-28T00:00:00"/>
    <d v="2026-06-04T00:00:00"/>
    <s v="Late"/>
    <s v="New Buy"/>
    <s v="G"/>
    <s v="Done"/>
    <s v="FATP-SV-P26-MVA2604-03OM"/>
    <s v="Done"/>
    <s v="VNPR202604150121"/>
    <s v="Done"/>
    <s v="VNPO202604200198"/>
    <d v="2026-05-29T00:00:00"/>
    <d v="2026-05-30T00:00:00"/>
    <s v="EPR2605040004"/>
    <m/>
    <m/>
    <n v="1"/>
    <n v="1"/>
    <n v="1"/>
    <n v="1"/>
  </r>
  <r>
    <d v="2026-03-24T00:00:00"/>
    <x v="4"/>
    <s v="Đường Kim Quy"/>
    <s v="V1538557"/>
    <s v="quydk@fih-foxconn.com"/>
    <n v="4337"/>
    <x v="4"/>
    <s v="VA1903H-2, 19 inch, VGA cable + HDMI cable / Brand: VIEWSONIC"/>
    <n v="1240000"/>
    <n v="4"/>
    <s v="4,960,000 ₫"/>
    <s v="P1 for P27"/>
    <x v="3"/>
    <x v="3"/>
    <s v="FATP"/>
    <x v="3"/>
    <d v="2026-03-24T00:00:00"/>
    <n v="0"/>
    <x v="5"/>
    <n v="55"/>
    <n v="50"/>
    <d v="2026-03-29T00:00:00"/>
    <d v="2026-05-13T00:00:00"/>
    <s v="On time"/>
    <s v="New Buy"/>
    <m/>
    <s v="Done"/>
    <s v="FATP-NPI-P27-MVA2603-53OM"/>
    <s v="Done"/>
    <s v="1FSHQ40011"/>
    <s v="Done"/>
    <s v="1FSHQ40011"/>
    <n v="0"/>
    <d v="2026-05-12T00:00:00"/>
    <s v="EPR2603240042"/>
    <m/>
    <s v="( Lấy 2x màn ở 1FSHQ30275 &amp; 1FSHQ30277 + 2x spare trong kho OM) =&gt; Xuất trước &amp; hàng  1FSHQ40011 làm sapre "/>
    <n v="4"/>
    <n v="4"/>
    <n v="4"/>
    <n v="4"/>
  </r>
  <r>
    <d v="2026-03-24T00:00:00"/>
    <x v="4"/>
    <s v="Đường Kim Quy"/>
    <s v="V1538557"/>
    <s v="quydk@fih-foxconn.com"/>
    <n v="4337"/>
    <x v="10"/>
    <s v="Pro Tower QCT1250, Ultra 5 235, Ram 16GB DDR5, SSD_x000a_512GB, Integrated graphics card, Power 180W, HDMI &amp; DP Port,_x000a_Keyboard and Mouse, 3Yrs Wty"/>
    <n v="18717000"/>
    <n v="2"/>
    <s v="37,434,000 ₫"/>
    <s v="P1 for P27"/>
    <x v="3"/>
    <x v="3"/>
    <s v="FATP"/>
    <x v="3"/>
    <d v="2026-03-24T00:00:00"/>
    <n v="0"/>
    <x v="5"/>
    <n v="55"/>
    <n v="70"/>
    <d v="2026-03-09T00:00:00"/>
    <d v="2026-06-02T00:00:00"/>
    <s v="Late"/>
    <s v="New Buy"/>
    <m/>
    <s v="Done"/>
    <s v="FATP-NPI-P27-MVA2603-53OM"/>
    <s v="Done"/>
    <s v="1FSHQ40197"/>
    <s v="Pending"/>
    <s v="1FSHQ40197"/>
    <m/>
    <d v="2026-05-07T00:00:00"/>
    <s v="EPR2603240043"/>
    <m/>
    <s v="đã out"/>
    <n v="2"/>
    <n v="2"/>
    <n v="0"/>
    <n v="2"/>
  </r>
  <r>
    <d v="2026-03-24T00:00:00"/>
    <x v="4"/>
    <s v="Đường Kim Quy"/>
    <s v="V1538557"/>
    <s v="quydk@fih-foxconn.com"/>
    <n v="4337"/>
    <x v="17"/>
    <s v="VIEWSONIC VA2432-MHD-3, 24 inch Full HD, 3Yrs"/>
    <n v="1970000"/>
    <n v="3"/>
    <s v="5,910,000 ₫"/>
    <s v="P1 for P27"/>
    <x v="3"/>
    <x v="3"/>
    <s v="FATP"/>
    <x v="3"/>
    <d v="2026-03-24T00:00:00"/>
    <n v="0"/>
    <x v="5"/>
    <n v="55"/>
    <n v="50"/>
    <d v="2026-03-29T00:00:00"/>
    <m/>
    <s v="On time"/>
    <s v="New Buy"/>
    <m/>
    <s v="Done"/>
    <s v="FATP-NPI-P27-MVA2603-53OM"/>
    <s v="Done"/>
    <s v="1FSHQ40013"/>
    <s v="Done"/>
    <s v="1FSHQ40013"/>
    <m/>
    <d v="2026-04-14T00:00:00"/>
    <s v="EPR2604090002"/>
    <m/>
    <s v="đã out"/>
    <n v="3"/>
    <n v="3"/>
    <n v="3"/>
    <n v="3"/>
  </r>
  <r>
    <d v="2026-03-31T00:00:00"/>
    <x v="8"/>
    <s v="Nguyễn Đức Hưng"/>
    <s v="V1538465"/>
    <s v="Hung Nguyen Duc"/>
    <m/>
    <x v="6"/>
    <s v="ZT610, 600dpi"/>
    <n v="48800000"/>
    <n v="7"/>
    <s v="341,600,000 ₫"/>
    <s v="P25 service"/>
    <x v="4"/>
    <x v="4"/>
    <s v="FATP"/>
    <x v="2"/>
    <d v="2026-05-15T00:00:00"/>
    <n v="45"/>
    <x v="6"/>
    <e v="#N/A"/>
    <n v="50"/>
    <e v="#N/A"/>
    <d v="2026-05-20T00:00:00"/>
    <e v="#N/A"/>
    <s v="New Buy"/>
    <s v="G"/>
    <s v="Done"/>
    <s v="L10-MP-P25-MVA2604-02OM =&gt; FATP-SV-P25-MVA2604-02OM"/>
    <s v="Done"/>
    <s v="1FSHQ40168"/>
    <s v="Done"/>
    <s v="1FSHQ40168"/>
    <s v="pending"/>
    <s v="Lấy hàng trong kho trả request trước"/>
    <s v="EPR2605040005"/>
    <m/>
    <m/>
    <n v="7"/>
    <n v="7"/>
    <n v="7"/>
    <n v="7"/>
  </r>
  <r>
    <d v="2026-03-31T00:00:00"/>
    <x v="8"/>
    <s v="Nguyễn Đức Hưng"/>
    <s v="V1538465"/>
    <s v="Hung Nguyen Duc"/>
    <m/>
    <x v="11"/>
    <s v="C61-4850, Not including RFID module. Includes: 64GB 27-key Android 11, controller with battery, charging dock, charging adapter, glass screen protector"/>
    <n v="15500000"/>
    <n v="1"/>
    <s v="15,500,000 ₫"/>
    <s v="P25 service"/>
    <x v="4"/>
    <x v="4"/>
    <s v="FATP"/>
    <x v="2"/>
    <d v="2026-05-15T00:00:00"/>
    <n v="45"/>
    <x v="6"/>
    <e v="#N/A"/>
    <n v="65"/>
    <e v="#N/A"/>
    <d v="2026-06-04T00:00:00"/>
    <e v="#N/A"/>
    <s v="New Buy"/>
    <s v="G"/>
    <s v="Done"/>
    <s v="L10-MP-P25-MVA2604-02OM =&gt; FATP-SV-P25-MVA2604-02OM"/>
    <s v="Done"/>
    <s v="VNPR202604150120"/>
    <s v="Done"/>
    <s v="VNPO202604200198"/>
    <d v="2026-05-29T00:00:00"/>
    <d v="2026-05-30T00:00:00"/>
    <s v="EPR2605040006"/>
    <m/>
    <m/>
    <n v="1"/>
    <n v="1"/>
    <n v="1"/>
    <n v="1"/>
  </r>
  <r>
    <d v="2026-02-12T00:00:00"/>
    <x v="8"/>
    <s v="ENG 1 - GIANG OM"/>
    <m/>
    <m/>
    <n v="23683"/>
    <x v="7"/>
    <s v="SEUIC HS505HDP-2530 ,USB cable"/>
    <n v="3300000"/>
    <n v="1"/>
    <n v="3300000"/>
    <s v="Mua bù 1x ENG1"/>
    <x v="1"/>
    <x v="0"/>
    <s v="FATP"/>
    <x v="0"/>
    <d v="2026-03-31T00:00:00"/>
    <n v="47"/>
    <x v="1"/>
    <n v="11"/>
    <n v="50"/>
    <d v="2026-01-04T00:00:00"/>
    <d v="2026-04-03T00:00:00"/>
    <s v="Late"/>
    <s v="New Buy"/>
    <s v="G"/>
    <s v="Done"/>
    <s v="FATP-MP-4CS4-MVA2603-50OM"/>
    <s v="Done"/>
    <s v="VNPR202604060081"/>
    <s v="Done"/>
    <s v="VNPO202604130136"/>
    <s v="Dự kiến 07/05 hàng về_x000a_"/>
    <d v="2026-05-07T00:00:00"/>
    <s v="x"/>
    <m/>
    <m/>
    <n v="1"/>
    <n v="1"/>
    <n v="1"/>
    <n v="1"/>
  </r>
  <r>
    <d v="2026-02-12T00:00:00"/>
    <x v="8"/>
    <s v="ENG 1 - GIANG OM"/>
    <m/>
    <m/>
    <n v="23683"/>
    <x v="7"/>
    <s v="SEUIC HS505HDP-2530 ,USB cable"/>
    <n v="3300000"/>
    <n v="1"/>
    <n v="3300000"/>
    <s v="Mua bù 1x ENG1"/>
    <x v="1"/>
    <x v="1"/>
    <s v="FATP"/>
    <x v="0"/>
    <d v="2026-03-31T00:00:00"/>
    <n v="47"/>
    <x v="1"/>
    <n v="11"/>
    <n v="50"/>
    <d v="2026-01-04T00:00:00"/>
    <d v="2026-04-03T00:00:00"/>
    <s v="Late"/>
    <s v="New Buy"/>
    <s v="G"/>
    <s v="Done"/>
    <s v="FATP-MP-PKK4-MVA2603-51OM"/>
    <s v="Done"/>
    <s v="VNPR202604060084"/>
    <s v="Done"/>
    <s v="VNPO202604130136 "/>
    <s v="Dự kiến 07/05 hàng về_x000a_"/>
    <d v="2026-05-07T00:00:00"/>
    <s v="x"/>
    <m/>
    <m/>
    <n v="1"/>
    <n v="1"/>
    <n v="1"/>
    <n v="1"/>
  </r>
  <r>
    <d v="2026-03-08T00:00:00"/>
    <x v="11"/>
    <s v="Phạm Thị Bích"/>
    <s v="V1524485"/>
    <s v="Bich_Kate IPQC"/>
    <n v="3040"/>
    <x v="4"/>
    <s v="VA1903H-2, 19 inch, VGA cable + HDMI cable / Brand: VIEWSONIC"/>
    <n v="1240000"/>
    <n v="33"/>
    <n v="40920000"/>
    <s v="MP line 3 "/>
    <x v="1"/>
    <x v="0"/>
    <s v="FATP"/>
    <x v="2"/>
    <d v="2026-04-16T00:00:00"/>
    <n v="39"/>
    <x v="3"/>
    <n v="46"/>
    <n v="50"/>
    <d v="2026-03-04T00:00:00"/>
    <d v="2026-04-27T00:00:00"/>
    <s v="Late"/>
    <s v="New Buy"/>
    <s v="G"/>
    <s v="Done"/>
    <s v="FATP-MP-4CS4-MVA2603-26OM"/>
    <s v="Done"/>
    <s v="1FSHQ40045"/>
    <s v="Done"/>
    <s v="1FSHQ40045"/>
    <s v="pending"/>
    <d v="1899-12-30T00:00:00"/>
    <s v="EPR2603210047"/>
    <m/>
    <m/>
    <n v="33"/>
    <n v="33"/>
    <n v="33"/>
    <n v="33"/>
  </r>
  <r>
    <d v="2026-03-08T00:00:00"/>
    <x v="11"/>
    <s v="Phạm Thị Bích"/>
    <s v="V1524485"/>
    <s v="Bich_Kate IPQC"/>
    <n v="3040"/>
    <x v="7"/>
    <s v="SEUIC HS505HDP-2530 ,USB cable"/>
    <n v="3300000"/>
    <n v="26"/>
    <n v="85800000"/>
    <s v="MP line 3 "/>
    <x v="1"/>
    <x v="0"/>
    <s v="FATP"/>
    <x v="2"/>
    <d v="2026-04-16T00:00:00"/>
    <n v="39"/>
    <x v="3"/>
    <n v="46"/>
    <n v="50"/>
    <d v="2026-03-04T00:00:00"/>
    <d v="2026-04-27T00:00:00"/>
    <s v="Late"/>
    <s v="New Buy"/>
    <s v="G"/>
    <s v="Done"/>
    <s v="FATP-MP-4CS4-MVA2603-26OM"/>
    <s v="Done"/>
    <s v="VNPR202604040088"/>
    <s v="Done"/>
    <s v="VNPO202604160163"/>
    <d v="2026-05-25T00:00:00"/>
    <d v="1899-12-30T00:00:00"/>
    <s v="EPR2603210015"/>
    <m/>
    <m/>
    <n v="26"/>
    <n v="26"/>
    <n v="26"/>
    <n v="26"/>
  </r>
  <r>
    <d v="2026-03-08T00:00:00"/>
    <x v="11"/>
    <s v="Phạm Thị Bích"/>
    <s v="V1524485"/>
    <s v="Bich_Kate IPQC"/>
    <n v="3040"/>
    <x v="14"/>
    <s v="Pro Tower QCT1250, Core i3-14100, Ram 8GB DDR5, SSD_x000a_512GB, Integrated graphics card, Power 180W, HDMI &amp; DP Port,_x000a_Keyboard and Mouse, 3Yrs Wty"/>
    <n v="13888000"/>
    <n v="33"/>
    <n v="458304000"/>
    <s v="MP line 3 "/>
    <x v="1"/>
    <x v="0"/>
    <s v="FATP"/>
    <x v="2"/>
    <d v="2026-04-16T00:00:00"/>
    <n v="39"/>
    <x v="3"/>
    <n v="46"/>
    <n v="50"/>
    <d v="2026-03-04T00:00:00"/>
    <d v="2026-04-27T00:00:00"/>
    <s v="Late"/>
    <s v="New Buy"/>
    <s v="G"/>
    <s v="Done"/>
    <s v="FATP-MP-4CS4-MVA2603-26OM"/>
    <s v="Done"/>
    <s v="1FSHQ40046"/>
    <s v="Done"/>
    <s v="1FSHQ40046"/>
    <m/>
    <s v="Đã nhận"/>
    <s v="EPR2603210048"/>
    <m/>
    <s v="( Phát trước 9x từ : 1FSHQ30125 &amp; 1FSHQ30127) // ( Lấy tiếp 3x từ 3 PO: 1FSHQ30274,EPR2603210048,1FSHQ30278)"/>
    <n v="33"/>
    <n v="33"/>
    <n v="33"/>
    <n v="33"/>
  </r>
  <r>
    <d v="2026-03-08T00:00:00"/>
    <x v="11"/>
    <s v="Phạm Thị Bích"/>
    <s v="V1524485"/>
    <s v="Bich_Kate IPQC"/>
    <n v="3040"/>
    <x v="4"/>
    <s v="VA1903H-2, 19 inch, VGA cable + HDMI cable / Brand: VIEWSONIC"/>
    <n v="1240000"/>
    <n v="38"/>
    <n v="47120000"/>
    <s v="MP line 3 "/>
    <x v="1"/>
    <x v="2"/>
    <s v="FATP"/>
    <x v="2"/>
    <d v="2026-04-16T00:00:00"/>
    <n v="39"/>
    <x v="3"/>
    <n v="46"/>
    <n v="50"/>
    <d v="2026-03-04T00:00:00"/>
    <d v="2026-04-27T00:00:00"/>
    <s v="Late"/>
    <s v="New Buy"/>
    <s v="G"/>
    <s v="Done"/>
    <s v="FATP-MP-CGY4-MVA2603-27OM"/>
    <s v="Done"/>
    <s v="1FSHQ40007"/>
    <s v="Done"/>
    <s v="1FSHQ40007"/>
    <s v="Dự kiến 29/04"/>
    <d v="1899-12-30T00:00:00"/>
    <s v="EPR2603210049"/>
    <m/>
    <m/>
    <n v="38"/>
    <n v="38"/>
    <n v="38"/>
    <n v="38"/>
  </r>
  <r>
    <d v="2026-03-08T00:00:00"/>
    <x v="11"/>
    <s v="Phạm Thị Bích"/>
    <s v="V1524485"/>
    <s v="Bich_Kate IPQC"/>
    <n v="3040"/>
    <x v="7"/>
    <s v="SEUIC HS505HDP-2530 ,USB cable"/>
    <n v="3300000"/>
    <n v="31"/>
    <n v="102300000"/>
    <s v="MP line 3 "/>
    <x v="1"/>
    <x v="2"/>
    <s v="FATP"/>
    <x v="2"/>
    <d v="2026-04-16T00:00:00"/>
    <n v="39"/>
    <x v="3"/>
    <n v="46"/>
    <n v="50"/>
    <d v="2026-03-04T00:00:00"/>
    <d v="2026-04-27T00:00:00"/>
    <s v="Late"/>
    <s v="New Buy"/>
    <s v="G"/>
    <s v="Done"/>
    <s v="FATP-MP-CGY4-MVA2603-27OM"/>
    <s v="Done"/>
    <s v="VNPR202604010055"/>
    <s v="Done"/>
    <s v="VNPO202604070280"/>
    <m/>
    <d v="2026-05-07T00:00:00"/>
    <s v="EPR2603210016"/>
    <m/>
    <m/>
    <n v="31"/>
    <n v="31"/>
    <n v="31"/>
    <n v="31"/>
  </r>
  <r>
    <d v="2026-03-08T00:00:00"/>
    <x v="11"/>
    <s v="Phạm Thị Bích"/>
    <s v="V1524485"/>
    <s v="Bich_Kate IPQC"/>
    <n v="3040"/>
    <x v="14"/>
    <s v="Pro Tower QCT1250, Core i3-14100, Ram 8GB DDR5, SSD_x000a_512GB, Integrated graphics card, Power 180W, HDMI &amp; DP Port,_x000a_Keyboard and Mouse, 3Yrs Wty"/>
    <n v="13888000"/>
    <n v="38"/>
    <n v="527744000"/>
    <s v="MP line 3 "/>
    <x v="1"/>
    <x v="2"/>
    <s v="FATP"/>
    <x v="2"/>
    <d v="2026-04-16T00:00:00"/>
    <n v="39"/>
    <x v="3"/>
    <n v="46"/>
    <n v="50"/>
    <d v="2026-03-04T00:00:00"/>
    <d v="2026-04-27T00:00:00"/>
    <s v="Late"/>
    <s v="New Buy"/>
    <s v="G"/>
    <s v="Done"/>
    <s v="FATP-MP-CGY4-MVA2603-27OM"/>
    <s v="Done"/>
    <s v="1FSHQ40009"/>
    <s v="Done"/>
    <s v="1FSHQ40009"/>
    <m/>
    <s v="Đã nhận"/>
    <s v="EPR2603210050"/>
    <m/>
    <m/>
    <n v="38"/>
    <n v="38"/>
    <n v="38"/>
    <n v="38"/>
  </r>
  <r>
    <d v="2026-03-17T00:00:00"/>
    <x v="10"/>
    <s v="Đỗ Thị Xuân"/>
    <s v="V1536196"/>
    <s v="xuandt99@fih-foxconn.com"/>
    <n v="4347"/>
    <x v="4"/>
    <s v="VA1903H-2, 19 inch, VGA cable + HDMI cable / Brand: VIEWSONIC"/>
    <n v="1240000"/>
    <n v="12"/>
    <n v="14880000"/>
    <s v="MP line 3"/>
    <x v="1"/>
    <x v="0"/>
    <s v="FATP"/>
    <x v="2"/>
    <d v="2026-04-20T00:00:00"/>
    <n v="34"/>
    <x v="3"/>
    <n v="37"/>
    <n v="50"/>
    <d v="2026-03-04T00:00:00"/>
    <d v="2026-05-06T00:00:00"/>
    <s v="Late"/>
    <s v="New Buy"/>
    <s v="G"/>
    <s v="Done"/>
    <s v="FATP-MP-4CS4-MVA2603-45OM"/>
    <s v="Done"/>
    <s v="1FSHQ30255"/>
    <s v="Done"/>
    <s v="1FSHQ30255"/>
    <n v="0"/>
    <d v="2026-05-12T00:00:00"/>
    <s v="EPR2603240007"/>
    <m/>
    <m/>
    <n v="12"/>
    <n v="12"/>
    <n v="12"/>
    <n v="12"/>
  </r>
  <r>
    <d v="2026-03-17T00:00:00"/>
    <x v="10"/>
    <s v="Đỗ Thị Xuân"/>
    <s v="V1536196"/>
    <s v="xuandt99@fih-foxconn.com"/>
    <n v="4347"/>
    <x v="0"/>
    <s v="LAMITOUCH LM-30 CPU:i3-6100, RAM 16GB DDR4 3200, SSD 256G, Slot: CAT61/HDMI1/VGA1/USB8        "/>
    <n v="7800000"/>
    <n v="12"/>
    <n v="93600000"/>
    <s v="MP line 3"/>
    <x v="1"/>
    <x v="0"/>
    <s v="FATP"/>
    <x v="2"/>
    <d v="2026-04-20T00:00:00"/>
    <n v="34"/>
    <x v="3"/>
    <n v="37"/>
    <n v="80"/>
    <d v="2026-02-02T00:00:00"/>
    <d v="2026-06-05T00:00:00"/>
    <s v="Late"/>
    <s v="New Buy"/>
    <s v="G"/>
    <s v="Done"/>
    <s v="FATP-MP-4CS4-MVA2603-45OM"/>
    <s v="Done"/>
    <s v="1FSHQ30258"/>
    <s v="Done"/>
    <s v="1FSHQ30258"/>
    <s v="pending"/>
    <d v="1899-12-30T00:00:00"/>
    <s v="EPR2603240008"/>
    <m/>
    <s v="Bác L bảo bỏ qua tạm thời"/>
    <n v="12"/>
    <n v="12"/>
    <n v="12"/>
    <n v="12"/>
  </r>
  <r>
    <d v="2026-03-17T00:00:00"/>
    <x v="10"/>
    <s v="Đỗ Thị Xuân"/>
    <s v="V1536196"/>
    <s v="xuandt99@fih-foxconn.com"/>
    <n v="4347"/>
    <x v="4"/>
    <s v="VA1903H-2, 19 inch, VGA cable + HDMI cable / Brand: VIEWSONIC"/>
    <n v="1240000"/>
    <n v="12"/>
    <n v="14880000"/>
    <s v="MP line 3"/>
    <x v="1"/>
    <x v="2"/>
    <s v="FATP"/>
    <x v="2"/>
    <d v="2026-04-20T00:00:00"/>
    <n v="34"/>
    <x v="3"/>
    <n v="37"/>
    <n v="50"/>
    <d v="2026-03-04T00:00:00"/>
    <d v="2026-05-06T00:00:00"/>
    <s v="Late"/>
    <s v="New Buy"/>
    <s v="G"/>
    <s v="Done"/>
    <s v="FATP-MP-CGY4-MVA2603-46OM"/>
    <s v="Done"/>
    <s v="1FSHQ30253"/>
    <s v="Done"/>
    <s v="1FSHQ30253"/>
    <n v="0"/>
    <d v="2026-05-12T00:00:00"/>
    <s v="EPR2603240009"/>
    <m/>
    <m/>
    <n v="12"/>
    <n v="12"/>
    <n v="12"/>
    <n v="12"/>
  </r>
  <r>
    <d v="2026-03-17T00:00:00"/>
    <x v="10"/>
    <s v="Đỗ Thị Xuân"/>
    <s v="V1536196"/>
    <s v="xuandt99@fih-foxconn.com"/>
    <n v="4347"/>
    <x v="0"/>
    <s v="LAMITOUCH LM-30 CPU:i3-6100, RAM 16GB DDR4 3200, SSD 256G, Slot: CAT61/HDMI1/VGA1/USB8        "/>
    <n v="7800000"/>
    <n v="12"/>
    <n v="93600000"/>
    <s v="MP line 3"/>
    <x v="1"/>
    <x v="2"/>
    <s v="FATP"/>
    <x v="2"/>
    <d v="2026-04-20T00:00:00"/>
    <n v="34"/>
    <x v="3"/>
    <n v="37"/>
    <n v="80"/>
    <d v="2026-02-02T00:00:00"/>
    <d v="2026-06-05T00:00:00"/>
    <s v="Late"/>
    <s v="New Buy"/>
    <s v="G"/>
    <s v="Done"/>
    <s v="FATP-MP-CGY4-MVA2603-46OM"/>
    <s v="Done"/>
    <s v="1FSHQ30256"/>
    <s v="Done"/>
    <s v="1FSHQ30256"/>
    <s v="pending"/>
    <d v="1899-12-30T00:00:00"/>
    <s v="_x0009__x000a_EPR2603240010"/>
    <m/>
    <s v="Bác L bảo bỏ qua tạm thời"/>
    <n v="12"/>
    <n v="12"/>
    <n v="12"/>
    <n v="12"/>
  </r>
  <r>
    <d v="2026-03-25T00:00:00"/>
    <x v="0"/>
    <s v="To Thi Phuong Anh"/>
    <s v="V1524505"/>
    <s v="Phuong Anh To"/>
    <m/>
    <x v="4"/>
    <s v="VA1903H-2, 19 inch, VGA cable + HDMI cable / Brand: VIEWSONIC"/>
    <n v="1240000"/>
    <n v="93"/>
    <n v="115320000"/>
    <s v="Proto (KSH5)"/>
    <x v="3"/>
    <x v="3"/>
    <s v="FATP"/>
    <x v="3"/>
    <d v="2026-05-15T00:00:00"/>
    <n v="51"/>
    <x v="5"/>
    <n v="54"/>
    <n v="50"/>
    <d v="2026-03-29T00:00:00"/>
    <d v="2026-05-14T00:00:00"/>
    <s v="On time"/>
    <s v="New Buy"/>
    <s v="L"/>
    <s v="Done"/>
    <s v="FATP-NPI-KSH5-MVA2603-64OM"/>
    <s v="Done"/>
    <s v="1FSHQ40120"/>
    <s v="Done"/>
    <s v="1FSHQ40120"/>
    <s v="pending"/>
    <d v="1899-12-30T00:00:00"/>
    <s v="EPR2603280015"/>
    <m/>
    <m/>
    <n v="93"/>
    <n v="93"/>
    <n v="93"/>
    <n v="93"/>
  </r>
  <r>
    <d v="2026-03-25T00:00:00"/>
    <x v="0"/>
    <s v="To Thi Phuong Anh"/>
    <s v="V1524505"/>
    <s v="Phuong Anh To"/>
    <m/>
    <x v="0"/>
    <s v="LAMITOUCH LM-30 CPU:i3-6100, RAM 16GB DDR4 3200, SSD 256G, Slot: CAT61/HDMI1/VGA1/USB8        "/>
    <n v="7800000"/>
    <n v="93"/>
    <n v="725400000"/>
    <s v="Proto (KSH5)"/>
    <x v="3"/>
    <x v="3"/>
    <s v="FATP"/>
    <x v="3"/>
    <d v="2026-05-15T00:00:00"/>
    <n v="51"/>
    <x v="5"/>
    <n v="54"/>
    <n v="80"/>
    <d v="2026-02-27T00:00:00"/>
    <d v="2026-06-13T00:00:00"/>
    <s v="Late"/>
    <s v="New Buy"/>
    <s v="L"/>
    <s v="Done"/>
    <s v="FATP-NPI-KSH5-MVA2603-64OM _x000a_=&gt; FATP-MP-P26-MVA2605-27OM (140x)"/>
    <s v="Done"/>
    <s v="1FSHQ40121_x000a_=&gt; 1FSHQ50258"/>
    <s v="Done"/>
    <s v="1FSHQ50258"/>
    <m/>
    <m/>
    <s v="EPR2603280016 (CANCEL)  // EPR2605290001_x000a_140"/>
    <m/>
    <m/>
    <n v="93"/>
    <n v="93"/>
    <n v="93"/>
    <n v="0"/>
  </r>
  <r>
    <d v="2026-03-25T00:00:00"/>
    <x v="0"/>
    <s v="To Thi Phuong Anh"/>
    <s v="V1524505"/>
    <s v="Phuong Anh To"/>
    <m/>
    <x v="5"/>
    <s v="HS505DP, USB cable"/>
    <n v="2300000"/>
    <n v="68"/>
    <n v="156400000"/>
    <s v="Proto (KSH5)"/>
    <x v="3"/>
    <x v="3"/>
    <s v="FATP"/>
    <x v="3"/>
    <d v="2026-05-15T00:00:00"/>
    <n v="51"/>
    <x v="5"/>
    <n v="54"/>
    <n v="50"/>
    <d v="2026-03-29T00:00:00"/>
    <d v="2026-05-14T00:00:00"/>
    <s v="On time"/>
    <s v="New Buy"/>
    <s v="L"/>
    <s v="Done"/>
    <s v="FATP-NPI-KSH5-MVA2603-64OM"/>
    <s v="Done"/>
    <s v="VNPR202604110006"/>
    <s v="Done"/>
    <s v="VNPO202604150030"/>
    <d v="2026-05-25T00:00:00"/>
    <d v="2026-05-25T00:00:00"/>
    <s v="EPR2603280017"/>
    <m/>
    <m/>
    <n v="68"/>
    <n v="68"/>
    <n v="68"/>
    <n v="68"/>
  </r>
  <r>
    <d v="2026-03-25T00:00:00"/>
    <x v="0"/>
    <s v="To Thi Phuong Anh"/>
    <s v="V1524505"/>
    <s v="Phuong Anh To"/>
    <m/>
    <x v="7"/>
    <s v="SEUIC HS505HDP-2530 ,USB cable"/>
    <n v="3300000"/>
    <n v="6"/>
    <n v="19800000"/>
    <s v="Proto (KSH5)"/>
    <x v="3"/>
    <x v="3"/>
    <s v="FATP"/>
    <x v="3"/>
    <d v="2026-05-15T00:00:00"/>
    <n v="51"/>
    <x v="5"/>
    <n v="54"/>
    <n v="50"/>
    <d v="2026-03-29T00:00:00"/>
    <d v="2026-05-14T00:00:00"/>
    <s v="On time"/>
    <s v="New Buy"/>
    <s v="L"/>
    <s v="Done"/>
    <s v="FATP-NPI-KSH5-MVA2603-64OM"/>
    <s v="Done"/>
    <s v="VNPR202604110006"/>
    <s v="Done"/>
    <s v="VNPO202604150030"/>
    <m/>
    <d v="2026-05-07T00:00:00"/>
    <s v="EPR2603280018"/>
    <s v="Lấy hàng kho từ chỗ 60x HDP OR out trước"/>
    <s v="chưa out"/>
    <n v="6"/>
    <n v="6"/>
    <n v="6"/>
    <n v="6"/>
  </r>
  <r>
    <d v="2026-03-25T00:00:00"/>
    <x v="0"/>
    <s v="To Thi Phuong Anh"/>
    <s v="V1524505"/>
    <s v="Phuong Anh To"/>
    <m/>
    <x v="6"/>
    <s v="ZT610, 600dpi "/>
    <n v="48800000"/>
    <n v="15"/>
    <n v="732000000"/>
    <s v="Proto (KSH5)"/>
    <x v="3"/>
    <x v="3"/>
    <s v="FATP"/>
    <x v="3"/>
    <d v="2026-05-15T00:00:00"/>
    <n v="51"/>
    <x v="5"/>
    <n v="54"/>
    <n v="50"/>
    <d v="2026-03-29T00:00:00"/>
    <d v="2026-05-14T00:00:00"/>
    <s v="On time"/>
    <s v="New Buy"/>
    <s v="L"/>
    <s v="Done"/>
    <s v="FATP-NPI-KSH5-MVA2603-64OM"/>
    <s v="Done"/>
    <s v="1FSHQ40122"/>
    <s v="Done"/>
    <s v="1FSHQ40122"/>
    <s v="pending"/>
    <d v="1899-12-30T00:00:00"/>
    <s v="EPR2603280019"/>
    <m/>
    <m/>
    <n v="15"/>
    <n v="15"/>
    <n v="15"/>
    <n v="15"/>
  </r>
  <r>
    <d v="2026-03-25T00:00:00"/>
    <x v="0"/>
    <s v="To Thi Phuong Anh"/>
    <s v="V1524505"/>
    <s v="Phuong Anh To"/>
    <m/>
    <x v="4"/>
    <s v="VA1903H-2, 19 inch, VGA cable + HDMI cable / Brand: VIEWSONIC"/>
    <n v="1240000"/>
    <n v="93"/>
    <n v="115320000"/>
    <s v="Proto (ASK5)"/>
    <x v="3"/>
    <x v="5"/>
    <s v="FATP"/>
    <x v="3"/>
    <d v="2026-05-15T00:00:00"/>
    <n v="51"/>
    <x v="5"/>
    <n v="54"/>
    <n v="50"/>
    <d v="2026-03-29T00:00:00"/>
    <d v="2026-05-14T00:00:00"/>
    <s v="On time"/>
    <s v="New Buy"/>
    <s v="L"/>
    <s v="Done"/>
    <s v="FATP-NPI-ASK5-MVA2603-65OM"/>
    <s v="Done"/>
    <s v="1FSHQ40123"/>
    <s v="Done"/>
    <s v="1FSHQ40123"/>
    <m/>
    <d v="2026-05-15T00:00:00"/>
    <s v="EPR2603300001"/>
    <m/>
    <s v="chưa out"/>
    <n v="93"/>
    <n v="93"/>
    <n v="93"/>
    <n v="93"/>
  </r>
  <r>
    <d v="2026-03-25T00:00:00"/>
    <x v="0"/>
    <s v="To Thi Phuong Anh"/>
    <s v="V1524505"/>
    <s v="Phuong Anh To"/>
    <m/>
    <x v="0"/>
    <s v="LAMITOUCH LM-30 CPU:i3-6100, RAM 16GB DDR4 3200, SSD 256G, Slot: CAT61/HDMI1/VGA1/USB8        "/>
    <n v="7800000"/>
    <n v="93"/>
    <n v="725400000"/>
    <s v="Proto (ASK5)"/>
    <x v="3"/>
    <x v="5"/>
    <s v="FATP"/>
    <x v="3"/>
    <d v="2026-05-15T00:00:00"/>
    <n v="51"/>
    <x v="5"/>
    <n v="54"/>
    <n v="80"/>
    <d v="2026-02-27T00:00:00"/>
    <d v="2026-06-13T00:00:00"/>
    <s v="Late"/>
    <s v="New Buy"/>
    <s v="L"/>
    <s v="Done"/>
    <s v="FATP-NPI-ASK5-MVA2603-65OM _x000a_=&gt; FATP-MP-P26-MVA2605-27OM (140x)"/>
    <s v="Done"/>
    <s v="1FSHQ40124_x000a_=&gt; 1FSHQ50258"/>
    <s v="Done"/>
    <s v="1FSHQ50258"/>
    <m/>
    <m/>
    <s v="EPR2603300002 (CANCEL)  // EPR2605290001_x000a_140"/>
    <m/>
    <m/>
    <n v="93"/>
    <n v="93"/>
    <n v="93"/>
    <n v="0"/>
  </r>
  <r>
    <d v="2026-03-25T00:00:00"/>
    <x v="0"/>
    <s v="To Thi Phuong Anh"/>
    <s v="V1524505"/>
    <s v="Phuong Anh To"/>
    <m/>
    <x v="5"/>
    <s v="HS505DP, USB cable"/>
    <n v="2300000"/>
    <n v="75"/>
    <n v="172500000"/>
    <s v="Proto (ASK5)"/>
    <x v="3"/>
    <x v="5"/>
    <s v="FATP"/>
    <x v="3"/>
    <d v="2026-05-15T00:00:00"/>
    <n v="51"/>
    <x v="5"/>
    <n v="54"/>
    <n v="50"/>
    <d v="2026-03-29T00:00:00"/>
    <d v="2026-05-14T00:00:00"/>
    <s v="On time"/>
    <s v="New Buy"/>
    <s v="L"/>
    <s v="Done"/>
    <s v="FATP-NPI-ASK5-MVA2603-65OM"/>
    <s v="Done"/>
    <s v="VNPR202604110028"/>
    <s v="Done"/>
    <s v="VNPO202604150030"/>
    <d v="2026-05-25T00:00:00"/>
    <d v="2026-05-25T00:00:00"/>
    <s v="EPR2604140001"/>
    <m/>
    <m/>
    <n v="75"/>
    <n v="75"/>
    <n v="75"/>
    <n v="75"/>
  </r>
  <r>
    <d v="2026-03-25T00:00:00"/>
    <x v="0"/>
    <s v="To Thi Phuong Anh"/>
    <s v="V1524505"/>
    <s v="Phuong Anh To"/>
    <m/>
    <x v="7"/>
    <s v="SEUIC HS505HDP-2530 ,USB cable"/>
    <n v="3300000"/>
    <n v="6"/>
    <n v="19800000"/>
    <s v="Proto (ASK5)"/>
    <x v="3"/>
    <x v="5"/>
    <s v="FATP"/>
    <x v="3"/>
    <d v="2026-05-15T00:00:00"/>
    <n v="51"/>
    <x v="5"/>
    <n v="54"/>
    <n v="50"/>
    <d v="2026-03-29T00:00:00"/>
    <d v="2026-05-14T00:00:00"/>
    <s v="On time"/>
    <s v="New Buy"/>
    <s v="L"/>
    <s v="Done"/>
    <s v="FATP-NPI-ASK5-MVA2603-65OM"/>
    <s v="Done"/>
    <s v="VNPR202604110028"/>
    <s v="Done"/>
    <s v="VNPO202604150030"/>
    <m/>
    <d v="2026-05-07T00:00:00"/>
    <s v="EPR2604140002"/>
    <s v="Lấy hàng kho từ chỗ 60x HDP OR out trước"/>
    <s v="chưa out - đã GI GR"/>
    <n v="6"/>
    <n v="6"/>
    <n v="6"/>
    <n v="6"/>
  </r>
  <r>
    <d v="2026-03-25T00:00:00"/>
    <x v="0"/>
    <s v="To Thi Phuong Anh"/>
    <s v="V1524505"/>
    <s v="Phuong Anh To"/>
    <m/>
    <x v="6"/>
    <s v="ZT610, 600dpi "/>
    <n v="48800000"/>
    <n v="18"/>
    <n v="878400000"/>
    <s v="Proto (ASK5)"/>
    <x v="3"/>
    <x v="5"/>
    <s v="FATP"/>
    <x v="3"/>
    <d v="2026-05-15T00:00:00"/>
    <n v="51"/>
    <x v="5"/>
    <n v="54"/>
    <n v="50"/>
    <d v="2026-03-29T00:00:00"/>
    <d v="2026-05-14T00:00:00"/>
    <s v="On time"/>
    <s v="New Buy"/>
    <s v="L"/>
    <s v="Done"/>
    <s v="FATP-NPI-ASK5-MVA2603-65OM"/>
    <s v="Done"/>
    <s v="1FSHQ40125"/>
    <s v="Done"/>
    <s v="1FSHQ40125"/>
    <s v="pending"/>
    <d v="1899-12-30T00:00:00"/>
    <s v="EPR2604140003"/>
    <m/>
    <m/>
    <n v="18"/>
    <n v="18"/>
    <n v="18"/>
    <n v="18"/>
  </r>
  <r>
    <d v="2026-03-25T00:00:00"/>
    <x v="0"/>
    <s v="To Thi Phuong Anh"/>
    <s v="V1524505"/>
    <s v="Phuong Anh To"/>
    <m/>
    <x v="4"/>
    <s v="VA1903H-2, 19 inch, VGA cable + HDMI cable / Brand: VIEWSONIC"/>
    <n v="1240000"/>
    <n v="92"/>
    <n v="114080000"/>
    <s v="Proto (WGO5))"/>
    <x v="3"/>
    <x v="6"/>
    <s v="FATP"/>
    <x v="3"/>
    <d v="2026-05-15T00:00:00"/>
    <n v="51"/>
    <x v="5"/>
    <n v="54"/>
    <n v="50"/>
    <d v="2026-03-29T00:00:00"/>
    <d v="2026-05-14T00:00:00"/>
    <s v="On time"/>
    <s v="New Buy"/>
    <s v="L"/>
    <s v="Done"/>
    <s v="FATP-NPI-WGO5-MVA2603-66OM"/>
    <s v="Done"/>
    <s v="1FSHQ40126"/>
    <s v="Done"/>
    <s v="1FSHQ40126"/>
    <m/>
    <d v="2026-05-15T00:00:00"/>
    <s v="EPR2604140004"/>
    <m/>
    <s v="chưa out"/>
    <n v="92"/>
    <n v="92"/>
    <n v="92"/>
    <n v="92"/>
  </r>
  <r>
    <d v="2026-03-25T00:00:00"/>
    <x v="0"/>
    <s v="To Thi Phuong Anh"/>
    <s v="V1524505"/>
    <s v="Phuong Anh To"/>
    <m/>
    <x v="0"/>
    <s v="LAMITOUCH LM-30 CPU:i3-6100, RAM 16GB DDR4 3200, SSD 256G, Slot: CAT61/HDMI1/VGA1/USB8        "/>
    <n v="7800000"/>
    <n v="92"/>
    <n v="717600000"/>
    <s v="Proto (WGO5))"/>
    <x v="3"/>
    <x v="6"/>
    <s v="FATP"/>
    <x v="3"/>
    <d v="2026-05-15T00:00:00"/>
    <n v="51"/>
    <x v="5"/>
    <n v="54"/>
    <n v="80"/>
    <d v="2026-02-27T00:00:00"/>
    <d v="2026-06-13T00:00:00"/>
    <s v="Late"/>
    <s v="New Buy"/>
    <s v="L"/>
    <s v="Done"/>
    <s v="FATP-NPI-WGO5-MVA2603-66OM _x000a_=&gt; FATP-MP-P26-MVA2605-27OM (140x)"/>
    <s v="Done"/>
    <s v="1FSHQ40127_x000a_=&gt; 1FSHQ50258"/>
    <s v="Done"/>
    <s v="1FSHQ50258"/>
    <m/>
    <m/>
    <s v="EPR2604140005 (CANCEL)  // EPR2605290001_x000a_140"/>
    <m/>
    <m/>
    <n v="92"/>
    <n v="92"/>
    <n v="92"/>
    <n v="0"/>
  </r>
  <r>
    <d v="2026-03-25T00:00:00"/>
    <x v="0"/>
    <s v="To Thi Phuong Anh"/>
    <s v="V1524505"/>
    <s v="Phuong Anh To"/>
    <m/>
    <x v="5"/>
    <s v="HS505DP, USB cable"/>
    <n v="2300000"/>
    <n v="72"/>
    <n v="165600000"/>
    <s v="Proto (WGO5))"/>
    <x v="3"/>
    <x v="6"/>
    <s v="FATP"/>
    <x v="3"/>
    <d v="2026-05-15T00:00:00"/>
    <n v="51"/>
    <x v="5"/>
    <n v="54"/>
    <n v="50"/>
    <d v="2026-03-29T00:00:00"/>
    <d v="2026-05-14T00:00:00"/>
    <s v="On time"/>
    <s v="New Buy"/>
    <s v="L"/>
    <s v="Done"/>
    <s v="FATP-NPI-WGO5-MVA2603-66OM"/>
    <s v="Done"/>
    <s v="VNPR202604110030"/>
    <s v="Done"/>
    <s v="VNPO202604150030"/>
    <d v="2026-05-25T00:00:00"/>
    <d v="2026-05-25T00:00:00"/>
    <s v="EPR2604140006"/>
    <m/>
    <m/>
    <n v="72"/>
    <n v="72"/>
    <n v="72"/>
    <n v="72"/>
  </r>
  <r>
    <d v="2026-03-25T00:00:00"/>
    <x v="0"/>
    <s v="To Thi Phuong Anh"/>
    <s v="V1524505"/>
    <s v="Phuong Anh To"/>
    <m/>
    <x v="7"/>
    <s v="SEUIC HS505HDP-2530 ,USB cable"/>
    <n v="3300000"/>
    <n v="6"/>
    <n v="19800000"/>
    <s v="Proto (WGO5))"/>
    <x v="3"/>
    <x v="6"/>
    <s v="FATP"/>
    <x v="3"/>
    <d v="2026-05-15T00:00:00"/>
    <n v="51"/>
    <x v="5"/>
    <n v="54"/>
    <n v="50"/>
    <d v="2026-03-29T00:00:00"/>
    <d v="2026-05-14T00:00:00"/>
    <s v="On time"/>
    <s v="New Buy"/>
    <s v="L"/>
    <s v="Done"/>
    <s v="FATP-NPI-WGO5-MVA2603-66OM"/>
    <s v="Done"/>
    <s v="VNPR202604110030"/>
    <s v="Done"/>
    <s v="VNPO202604150030"/>
    <m/>
    <d v="2026-05-07T00:00:00"/>
    <s v="EPR2604140007"/>
    <s v="Lấy hàng kho từ chỗ 60x HDP OR out trước"/>
    <s v="chưa out"/>
    <n v="6"/>
    <n v="6"/>
    <n v="6"/>
    <n v="6"/>
  </r>
  <r>
    <d v="2026-03-25T00:00:00"/>
    <x v="0"/>
    <s v="To Thi Phuong Anh"/>
    <s v="V1524505"/>
    <s v="Phuong Anh To"/>
    <m/>
    <x v="6"/>
    <s v="ZT610, 600dpi "/>
    <n v="48800000"/>
    <n v="18"/>
    <n v="878400000"/>
    <s v="Proto (WGO5))"/>
    <x v="3"/>
    <x v="6"/>
    <s v="FATP"/>
    <x v="3"/>
    <d v="2026-05-15T00:00:00"/>
    <n v="51"/>
    <x v="5"/>
    <n v="54"/>
    <n v="50"/>
    <d v="2026-03-29T00:00:00"/>
    <d v="2026-05-14T00:00:00"/>
    <s v="On time"/>
    <s v="New Buy"/>
    <s v="L"/>
    <s v="Done"/>
    <s v="FATP-NPI-WGO5-MVA2603-66OM"/>
    <s v="Done"/>
    <s v="1FSHQ40128"/>
    <s v="Done"/>
    <s v="1FSHQ40128"/>
    <s v="pending"/>
    <d v="1899-12-30T00:00:00"/>
    <s v="EPR2604140008"/>
    <m/>
    <m/>
    <n v="18"/>
    <n v="18"/>
    <n v="18"/>
    <n v="18"/>
  </r>
  <r>
    <d v="2026-04-10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n v="65"/>
    <n v="1738880000"/>
    <s v="WGO5 SMT P1.0"/>
    <x v="3"/>
    <x v="6"/>
    <s v="SMT"/>
    <x v="3"/>
    <m/>
    <n v="-46122"/>
    <x v="7"/>
    <n v="36"/>
    <n v="70"/>
    <d v="2026-03-07T00:00:00"/>
    <d v="2026-06-19T00:00:00"/>
    <s v="Late"/>
    <s v="New Buy"/>
    <s v="L"/>
    <s v="Done"/>
    <s v="SMT-NPI-WGO5-MVA2604-09OM"/>
    <s v="Done"/>
    <s v="40x 1FSHQ40226_x000a_25X 1FSHQ40227"/>
    <s v="Done"/>
    <s v="25.0x 1FSHQ40227_x000a_40.0x 1FSHQ40226"/>
    <n v="0"/>
    <d v="2026-05-05T00:00:00"/>
    <s v="EPR2605040007"/>
    <m/>
    <s v="đã out"/>
    <n v="65"/>
    <n v="65"/>
    <n v="65"/>
    <n v="65"/>
  </r>
  <r>
    <d v="2026-04-10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n v="67"/>
    <n v="1792384000"/>
    <s v="ASK5 SMT P1.0"/>
    <x v="3"/>
    <x v="5"/>
    <s v="SMT"/>
    <x v="3"/>
    <m/>
    <n v="-46122"/>
    <x v="7"/>
    <n v="36"/>
    <n v="70"/>
    <d v="2026-03-07T00:00:00"/>
    <d v="2026-06-19T00:00:00"/>
    <s v="Late"/>
    <s v="New Buy"/>
    <s v="L"/>
    <s v="Done"/>
    <s v="SMT-NPI-ASK5-MVA2604-08OM"/>
    <s v="Done"/>
    <s v="40x 1FSHQ40223_x000a_27X 1FSHQ40224"/>
    <s v="Done"/>
    <s v="40x 1FSHQ40223_x000a_27X 1FSHQ40224"/>
    <m/>
    <d v="2026-05-07T00:00:00"/>
    <s v="EPR2605040008"/>
    <m/>
    <s v="đã out"/>
    <n v="67"/>
    <n v="67"/>
    <n v="67"/>
    <n v="67"/>
  </r>
  <r>
    <d v="2026-04-10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n v="67"/>
    <n v="1792384000"/>
    <s v="KSH5 SMT P1.0"/>
    <x v="3"/>
    <x v="3"/>
    <s v="SMT"/>
    <x v="3"/>
    <m/>
    <n v="-46122"/>
    <x v="7"/>
    <n v="36"/>
    <n v="70"/>
    <d v="2026-03-07T00:00:00"/>
    <d v="2026-06-19T00:00:00"/>
    <s v="Late"/>
    <s v="New Buy"/>
    <s v="L"/>
    <s v="Done"/>
    <s v="SMT-NPI-KSH5-MVA2604-07OM"/>
    <s v="Done"/>
    <s v="40X 1FSHQ40221_x000a_27X 1FSHQ40222"/>
    <s v="Done"/>
    <s v="40X 1FSHQ40221_x000a_27X 1FSHQ40222"/>
    <m/>
    <d v="2026-05-07T00:00:00"/>
    <s v="EPR2605040009"/>
    <m/>
    <s v="đã out"/>
    <n v="67"/>
    <n v="67"/>
    <n v="67"/>
    <n v="67"/>
  </r>
  <r>
    <d v="2026-04-10T00:00:00"/>
    <x v="2"/>
    <s v="Nguyễn Ngọc Huyền"/>
    <s v="V1549412"/>
    <s v="Nguyen Ngoc Huyen (Evelyn)"/>
    <n v="4440"/>
    <x v="7"/>
    <s v="SEUIC HS505HDP-2530 ,USB cable"/>
    <n v="3300000"/>
    <n v="7"/>
    <n v="23100000"/>
    <s v="WGO5 SMT P1.0"/>
    <x v="3"/>
    <x v="6"/>
    <s v="SMT"/>
    <x v="3"/>
    <m/>
    <n v="-46122"/>
    <x v="7"/>
    <n v="36"/>
    <n v="50"/>
    <d v="2026-03-27T00:00:00"/>
    <d v="2026-05-30T00:00:00"/>
    <s v="Late"/>
    <s v="New Buy"/>
    <s v="L"/>
    <s v="Done"/>
    <s v="SMT-NPI-WGO5-MVA2604-09OM"/>
    <s v="Done"/>
    <s v="VNPR202604200109"/>
    <s v="Done"/>
    <s v="VNPO202604230205"/>
    <d v="2026-06-15T00:00:00"/>
    <m/>
    <s v="EPR2605040010"/>
    <m/>
    <m/>
    <n v="7"/>
    <n v="7"/>
    <n v="7"/>
    <n v="0"/>
  </r>
  <r>
    <d v="2026-04-10T00:00:00"/>
    <x v="2"/>
    <s v="Nguyễn Ngọc Huyền"/>
    <s v="V1549412"/>
    <s v="Nguyen Ngoc Huyen (Evelyn)"/>
    <n v="4440"/>
    <x v="7"/>
    <s v="SEUIC HS505HDP-2530 ,USB cable"/>
    <n v="3300000"/>
    <n v="7"/>
    <n v="23100000"/>
    <s v="ASK5 SMT P1.0"/>
    <x v="3"/>
    <x v="5"/>
    <s v="SMT"/>
    <x v="3"/>
    <m/>
    <n v="-46122"/>
    <x v="7"/>
    <n v="36"/>
    <n v="50"/>
    <d v="2026-03-27T00:00:00"/>
    <d v="2026-05-30T00:00:00"/>
    <s v="Late"/>
    <s v="New Buy"/>
    <s v="L"/>
    <s v="Done"/>
    <s v="SMT-NPI-ASK5-MVA2604-08OM"/>
    <s v="Done"/>
    <s v="VNPR202604200105"/>
    <s v="Done"/>
    <s v="VNPO202604230205"/>
    <d v="2026-06-15T00:00:00"/>
    <m/>
    <s v="EPR2605040011"/>
    <m/>
    <m/>
    <n v="7"/>
    <n v="7"/>
    <n v="7"/>
    <n v="0"/>
  </r>
  <r>
    <d v="2026-04-10T00:00:00"/>
    <x v="2"/>
    <s v="Nguyễn Ngọc Huyền"/>
    <s v="V1549412"/>
    <s v="Nguyen Ngoc Huyen (Evelyn)"/>
    <n v="4440"/>
    <x v="7"/>
    <s v="SEUIC HS505HDP-2530 ,USB cable"/>
    <n v="3300000"/>
    <n v="7"/>
    <n v="23100000"/>
    <s v="KSH5 SMT P1.0"/>
    <x v="3"/>
    <x v="3"/>
    <s v="SMT"/>
    <x v="3"/>
    <m/>
    <n v="-46122"/>
    <x v="7"/>
    <n v="36"/>
    <n v="50"/>
    <d v="2026-03-27T00:00:00"/>
    <d v="2026-05-30T00:00:00"/>
    <s v="Late"/>
    <s v="New Buy"/>
    <s v="L"/>
    <s v="Done"/>
    <s v="SMT-NPI-KSH5-MVA2604-07OM"/>
    <s v="Done"/>
    <s v="VNPR202604200101"/>
    <s v="Done"/>
    <s v="VNPO202604230205"/>
    <d v="2026-06-15T00:00:00"/>
    <m/>
    <s v="EPR2605040012"/>
    <m/>
    <m/>
    <n v="7"/>
    <n v="7"/>
    <n v="7"/>
    <n v="0"/>
  </r>
  <r>
    <d v="2026-03-16T00:00:00"/>
    <x v="9"/>
    <s v="Nguyen Anh Thai"/>
    <s v="V1544017"/>
    <s v="Tommy - Thai Nguyen Anh (QE)"/>
    <n v="24422"/>
    <x v="10"/>
    <s v="Pro Tower QCT1250, Ultra 5 235, Ram 16GB DDR5, SSD_x000a_512GB, Integrated graphics card, Power 180W, HDMI &amp; DP Port,_x000a_Keyboard and Mouse, 3Yrs Wty"/>
    <n v="18717000"/>
    <n v="5"/>
    <n v="93585000"/>
    <s v="MCN5 FATP Proto1"/>
    <x v="5"/>
    <x v="7"/>
    <s v="FATP"/>
    <x v="3"/>
    <m/>
    <n v="-46097"/>
    <x v="8"/>
    <n v="56"/>
    <n v="70"/>
    <d v="2026-03-02T00:00:00"/>
    <m/>
    <s v="Late"/>
    <s v="New Buy"/>
    <s v="Q"/>
    <s v="Done"/>
    <s v="FATP-NPI-F27-MVA2603-31OM"/>
    <s v="Done"/>
    <s v="1FSHQ40076"/>
    <s v="Done"/>
    <s v="1FSHQ40076"/>
    <m/>
    <s v="Đã nhận"/>
    <s v="EPR2603240036"/>
    <m/>
    <s v="đã out"/>
    <n v="5"/>
    <n v="5"/>
    <n v="5"/>
    <n v="5"/>
  </r>
  <r>
    <d v="2026-03-16T00:00:00"/>
    <x v="9"/>
    <s v="Nguyen Anh Thai"/>
    <s v="V1544017"/>
    <s v="Tommy - Thai Nguyen Anh (QE)"/>
    <n v="24422"/>
    <x v="9"/>
    <s v="DELL E2225HM, 21.5 inch HDMI cable, 3Yrs Wty"/>
    <n v="1980000"/>
    <n v="5"/>
    <n v="9900000"/>
    <s v="MCN5 FATP Proto1"/>
    <x v="5"/>
    <x v="7"/>
    <s v="FATP"/>
    <x v="3"/>
    <m/>
    <n v="-46097"/>
    <x v="8"/>
    <n v="56"/>
    <n v="50"/>
    <d v="2026-03-22T00:00:00"/>
    <m/>
    <s v="On time"/>
    <s v="New Buy"/>
    <s v="Q"/>
    <s v="Done"/>
    <s v="FATP-NPI-F27-MVA2603-31OM"/>
    <s v="Done"/>
    <s v="1FSHQ40077"/>
    <s v="Done"/>
    <s v="1FSHQ40077"/>
    <m/>
    <s v="Đã nhận 23/04"/>
    <s v="EPR2603240037"/>
    <m/>
    <s v="đã out"/>
    <n v="5"/>
    <n v="5"/>
    <n v="5"/>
    <n v="5"/>
  </r>
  <r>
    <d v="2026-03-16T00:00:00"/>
    <x v="9"/>
    <s v="Nguyen Anh Thai"/>
    <s v="V1544017"/>
    <s v="Tommy - Thai Nguyen Anh (QE)"/>
    <n v="24422"/>
    <x v="5"/>
    <s v="HS505DP, USB cable"/>
    <n v="2300000"/>
    <n v="10"/>
    <n v="23000000"/>
    <s v="MCN5 FATP Proto1"/>
    <x v="5"/>
    <x v="7"/>
    <s v="FATP"/>
    <x v="3"/>
    <m/>
    <n v="-46097"/>
    <x v="8"/>
    <n v="56"/>
    <n v="50"/>
    <d v="2026-03-22T00:00:00"/>
    <d v="2026-05-05T00:00:00"/>
    <s v="On time"/>
    <s v="New Buy"/>
    <s v="Q"/>
    <s v="Done"/>
    <s v="FATP-NPI-F27-MVA2603-31OM"/>
    <s v="Done"/>
    <s v="VNPR202604060169"/>
    <s v="Done"/>
    <s v="VNPO202604150301"/>
    <d v="2026-05-29T00:00:00"/>
    <d v="2026-05-30T00:00:00"/>
    <s v="EPR2603210035"/>
    <m/>
    <m/>
    <n v="10"/>
    <n v="10"/>
    <n v="10"/>
    <n v="10"/>
  </r>
  <r>
    <d v="2026-03-16T00:00:00"/>
    <x v="7"/>
    <s v="Nguyen Thi Viet"/>
    <s v="V1524536"/>
    <s v="Vietnt@fih-foxconn.com"/>
    <n v="4478"/>
    <x v="10"/>
    <s v="Pro Tower QCT1250, Ultra 5 235, Ram 16GB DDR5, SSD_x000a_512GB, Integrated graphics card, Power 180W, HDMI &amp; DP Port,_x000a_Keyboard and Mouse, 3Yrs Wty"/>
    <n v="18717000"/>
    <n v="2"/>
    <n v="37434000"/>
    <s v="MCN5 FATP Proto1"/>
    <x v="5"/>
    <x v="7"/>
    <s v="FATP"/>
    <x v="3"/>
    <m/>
    <n v="-46097"/>
    <x v="8"/>
    <n v="56"/>
    <n v="70"/>
    <d v="2026-03-02T00:00:00"/>
    <d v="2026-05-25T00:00:00"/>
    <s v="Late"/>
    <m/>
    <m/>
    <m/>
    <s v="FATP-NPI-F27-MVA2603-31OM"/>
    <s v="Done"/>
    <s v="1FSHQ40076"/>
    <s v="Done"/>
    <s v="1FSHQ40076"/>
    <m/>
    <d v="2026-04-23T00:00:00"/>
    <s v="EPR2603240033"/>
    <m/>
    <m/>
    <n v="0"/>
    <n v="2"/>
    <n v="2"/>
    <n v="2"/>
  </r>
  <r>
    <d v="2026-03-16T00:00:00"/>
    <x v="7"/>
    <s v="Nguyen Thi Viet"/>
    <s v="V1524536"/>
    <s v="Vietnt@fih-foxconn.com"/>
    <n v="4478"/>
    <x v="11"/>
    <s v="C61-4850, Not including RFID module. Includes: 64GB 27-key Android 11, controller with battery, charging dock, charging adapter, glass screen protector"/>
    <n v="15500000"/>
    <n v="2"/>
    <n v="31000000"/>
    <s v="MCN5 FATP Proto1"/>
    <x v="5"/>
    <x v="7"/>
    <s v="FATP"/>
    <x v="3"/>
    <m/>
    <n v="-46097"/>
    <x v="8"/>
    <n v="56"/>
    <n v="65"/>
    <d v="2026-03-07T00:00:00"/>
    <d v="2026-05-20T00:00:00"/>
    <s v="Late"/>
    <m/>
    <m/>
    <m/>
    <s v="FATP-NPI-F27-MVA2603-31OM"/>
    <s v="Done"/>
    <s v="VNPR202604060161"/>
    <s v="Done"/>
    <s v="VNPO202604110048"/>
    <d v="2026-05-25T00:00:00"/>
    <d v="2026-05-25T00:00:00"/>
    <s v="EPR2603240034"/>
    <m/>
    <m/>
    <n v="0"/>
    <n v="2"/>
    <n v="2"/>
    <n v="2"/>
  </r>
  <r>
    <d v="2026-03-16T00:00:00"/>
    <x v="7"/>
    <s v="Nguyen Thi Viet"/>
    <s v="V1524536"/>
    <s v="Vietnt@fih-foxconn.com"/>
    <n v="4478"/>
    <x v="12"/>
    <s v="ZEBRA DS8178,USB cable PCS Wireless Scanner"/>
    <n v="5800000"/>
    <n v="3"/>
    <n v="17400000"/>
    <s v="MCN5 FATP Proto1"/>
    <x v="5"/>
    <x v="7"/>
    <s v="FATP"/>
    <x v="3"/>
    <m/>
    <m/>
    <x v="8"/>
    <n v="56"/>
    <n v="65"/>
    <d v="2026-03-07T00:00:00"/>
    <d v="2026-05-20T00:00:00"/>
    <s v="Late"/>
    <m/>
    <m/>
    <m/>
    <s v="FATP-NPI-F27-MVA2603-31OM"/>
    <s v="Done"/>
    <s v="VNPR202604060161"/>
    <s v="Done"/>
    <s v="VNPO202604110048"/>
    <m/>
    <d v="2026-05-07T00:00:00"/>
    <s v="EPR2603210034"/>
    <m/>
    <m/>
    <m/>
    <m/>
    <m/>
    <m/>
  </r>
  <r>
    <d v="2026-03-16T00:00:00"/>
    <x v="7"/>
    <s v="Nguyen Thi Viet"/>
    <s v="V1524536"/>
    <s v="Vietnt@fih-foxconn.com"/>
    <n v="4478"/>
    <x v="9"/>
    <s v="DELL E2225HM, 21.5 inch HDMI cable, 3Yrs Wty"/>
    <n v="2020000"/>
    <n v="2"/>
    <n v="4040000"/>
    <s v="MCN5 FATP Proto1"/>
    <x v="5"/>
    <x v="7"/>
    <s v="FATP"/>
    <x v="3"/>
    <m/>
    <n v="-46097"/>
    <x v="8"/>
    <n v="56"/>
    <n v="50"/>
    <d v="2026-03-22T00:00:00"/>
    <d v="2026-05-05T00:00:00"/>
    <s v="On time"/>
    <m/>
    <m/>
    <m/>
    <s v="FATP-NPI-F27-MVA2603-31OM"/>
    <s v="Done"/>
    <s v="1FSHQ40077"/>
    <s v="Done"/>
    <s v="1FSHQ40077"/>
    <m/>
    <d v="2026-04-29T00:00:00"/>
    <s v="EPR2603240035"/>
    <m/>
    <m/>
    <n v="0"/>
    <n v="2"/>
    <n v="2"/>
    <n v="2"/>
  </r>
  <r>
    <d v="2026-03-16T00:00:00"/>
    <x v="2"/>
    <s v="Lê Phi Yến"/>
    <s v="V1542548"/>
    <s v="yenlp@fih-foxconn.com"/>
    <m/>
    <x v="7"/>
    <s v="SEUIC HS505HDP-2530 ,USB cable"/>
    <n v="3300000"/>
    <n v="6"/>
    <n v="39600000"/>
    <s v="MCN5 FATP Proto"/>
    <x v="5"/>
    <x v="7"/>
    <s v="FATP"/>
    <x v="3"/>
    <m/>
    <m/>
    <x v="8"/>
    <n v="56"/>
    <n v="50"/>
    <d v="2026-03-22T00:00:00"/>
    <d v="2026-05-05T00:00:00"/>
    <s v="On time"/>
    <s v="New Buy"/>
    <m/>
    <s v="Done"/>
    <s v="FATP-NPI-F27-MVA2603-33OM"/>
    <s v="Done"/>
    <s v="VNPR202604010061"/>
    <s v="Done"/>
    <s v="VNPO202604070280"/>
    <n v="0"/>
    <d v="2026-05-07T00:00:00"/>
    <s v="EPR2605090012"/>
    <m/>
    <m/>
    <n v="6"/>
    <n v="6"/>
    <n v="6"/>
    <n v="6"/>
  </r>
  <r>
    <d v="2026-03-17T00:00:00"/>
    <x v="2"/>
    <s v="Lê Phi Yến"/>
    <s v="V1542549"/>
    <s v="yenlp@fih-foxconn.com"/>
    <m/>
    <x v="7"/>
    <s v="SEUIC HS505HDP-2530 ,USB cable"/>
    <n v="3300000"/>
    <n v="6"/>
    <n v="39600000"/>
    <s v="MCN5 SMT Proto"/>
    <x v="5"/>
    <x v="7"/>
    <s v="SMT"/>
    <x v="3"/>
    <m/>
    <n v="-46098"/>
    <x v="8"/>
    <n v="55"/>
    <n v="50"/>
    <d v="2026-03-22T00:00:00"/>
    <d v="2026-05-06T00:00:00"/>
    <s v="On time"/>
    <s v="New Buy"/>
    <m/>
    <s v="Done"/>
    <s v="SMT-NPI-F27-MVA2605-18OM"/>
    <s v="Done"/>
    <s v="VNPR202605180025"/>
    <s v="Done"/>
    <s v="VNPO202605210256"/>
    <d v="2026-05-29T00:00:00"/>
    <d v="2026-05-30T00:00:00"/>
    <s v="EPR2605090001 (4x - về sau) / EPR2603210039 (2x lấy từ spare part)"/>
    <m/>
    <m/>
    <n v="6"/>
    <n v="6"/>
    <n v="6"/>
    <n v="6"/>
  </r>
  <r>
    <d v="2026-03-17T00:00:00"/>
    <x v="12"/>
    <s v="Nguyễn Văn Ngọc"/>
    <s v="V1540332"/>
    <s v="ngocnv5@fih-foxconn.com"/>
    <m/>
    <x v="7"/>
    <s v="SEUIC HS505HDP-2530 ,USB cable"/>
    <n v="3300000"/>
    <n v="2"/>
    <n v="6600000"/>
    <s v="MCN5 Proto"/>
    <x v="5"/>
    <x v="7"/>
    <s v="FATP"/>
    <x v="3"/>
    <m/>
    <m/>
    <x v="8"/>
    <n v="55"/>
    <n v="50"/>
    <d v="2026-03-22T00:00:00"/>
    <d v="2026-05-06T00:00:00"/>
    <s v="On time"/>
    <s v="New Buy"/>
    <m/>
    <s v="Done"/>
    <s v="FATP-NPI-F27-MVA2603-33OM"/>
    <s v="Done"/>
    <s v="VNPR202604010061"/>
    <s v="Done"/>
    <s v="VNPO202604070280"/>
    <n v="0"/>
    <d v="2026-05-07T00:00:00"/>
    <s v="EPR2603210040"/>
    <m/>
    <m/>
    <n v="2"/>
    <n v="2"/>
    <n v="2"/>
    <n v="2"/>
  </r>
  <r>
    <d v="2026-03-17T00:00:00"/>
    <x v="13"/>
    <s v="Trần Ngọc Tiến"/>
    <s v="V1524847"/>
    <s v="tientn@fih-foxconn.com"/>
    <n v="4457"/>
    <x v="7"/>
    <s v="SEUIC HS505HDP-2530 ,USB cable"/>
    <n v="3300000"/>
    <n v="3"/>
    <n v="9900000"/>
    <s v="MCN5 FATP Proto"/>
    <x v="5"/>
    <x v="7"/>
    <s v="FATP"/>
    <x v="3"/>
    <m/>
    <n v="-46098"/>
    <x v="8"/>
    <n v="55"/>
    <n v="50"/>
    <d v="2026-03-22T00:00:00"/>
    <d v="2026-05-06T00:00:00"/>
    <s v="On time"/>
    <s v="New Buy"/>
    <s v="L"/>
    <s v="Done"/>
    <s v="L10-NPI-F27-MVA2604-04OM_x000a_=&gt; FATP-NPI-F27-MVA2604-04OM"/>
    <s v="Done"/>
    <s v="VNPR202604200019"/>
    <s v="Done"/>
    <s v="VNPO202604230205"/>
    <d v="2026-05-29T00:00:00"/>
    <d v="2026-05-30T00:00:00"/>
    <s v="EPR2603210041"/>
    <m/>
    <m/>
    <n v="3"/>
    <n v="3"/>
    <n v="3"/>
    <n v="3"/>
  </r>
  <r>
    <d v="2026-03-24T00:00:00"/>
    <x v="2"/>
    <s v="Ngô Thị Anh"/>
    <s v="V1550422"/>
    <s v="anhnt40@fih-foxconn.com"/>
    <m/>
    <x v="8"/>
    <s v="Pro Tower QCT1250, Ultra 7 265, Ram 16GB DDR5, SSD_x000a_512GB, Integrated graphics card, Power 180W, HDMI &amp; DP Port,_x000a_Keyboard and Mouse, 3Yrs Wty"/>
    <n v="26752000"/>
    <n v="10"/>
    <n v="267520000"/>
    <s v="P1 for F27 / FATP"/>
    <x v="5"/>
    <x v="7"/>
    <s v="FATP"/>
    <x v="3"/>
    <m/>
    <n v="-46105"/>
    <x v="8"/>
    <n v="48"/>
    <n v="70"/>
    <d v="2026-03-02T00:00:00"/>
    <m/>
    <s v="Late"/>
    <s v="New Buy"/>
    <s v="L"/>
    <s v="Done"/>
    <s v="FATP-NPI-F27-MVA2603-54OM"/>
    <s v="Done"/>
    <s v="1FSHQ40014"/>
    <s v="Done"/>
    <s v="1FSHQ40014"/>
    <m/>
    <s v="Đã nhận"/>
    <s v="EPR2603280001: Done"/>
    <m/>
    <m/>
    <n v="10"/>
    <n v="10"/>
    <n v="10"/>
    <n v="10"/>
  </r>
  <r>
    <d v="2026-03-24T00:00:00"/>
    <x v="2"/>
    <s v="Ngô Thị Anh"/>
    <s v="V1550422"/>
    <s v="anhnt40@fih-foxconn.com"/>
    <m/>
    <x v="8"/>
    <s v="Pro Tower QCT1250, Ultra 7 265, Ram 16GB DDR5, SSD_x000a_512GB, Integrated graphics card, Power 180W, HDMI &amp; DP Port,_x000a_Keyboard and Mouse, 3Yrs Wty"/>
    <n v="26752000"/>
    <n v="2"/>
    <n v="53504000"/>
    <s v="P1 for F27 / SMT"/>
    <x v="5"/>
    <x v="7"/>
    <s v="SMT"/>
    <x v="3"/>
    <m/>
    <n v="-46105"/>
    <x v="8"/>
    <n v="48"/>
    <n v="70"/>
    <d v="2026-03-02T00:00:00"/>
    <m/>
    <s v="Late"/>
    <s v="New Buy"/>
    <s v="L"/>
    <s v="Done"/>
    <s v="SMT-NPI-F27-MVA2603-55OM"/>
    <s v="Done"/>
    <s v="1FSHQ40078"/>
    <s v="Done"/>
    <s v="1FSHQ40078"/>
    <m/>
    <s v="Đã nhận"/>
    <s v="EPR2603280002: Done"/>
    <m/>
    <m/>
    <n v="2"/>
    <n v="2"/>
    <n v="2"/>
    <n v="2"/>
  </r>
  <r>
    <m/>
    <x v="14"/>
    <m/>
    <m/>
    <m/>
    <m/>
    <x v="10"/>
    <s v="Pro Tower QCT1250, Ultra 5 235, Ram 16GB DDR5, SSD_x000a_512GB, Integrated graphics card, Power 180W, HDMI &amp; DP Port,_x000a_Keyboard and Mouse, 3Yrs Wty"/>
    <n v="18717000"/>
    <n v="1"/>
    <n v="18717000"/>
    <m/>
    <x v="3"/>
    <x v="6"/>
    <s v="SMT"/>
    <x v="4"/>
    <m/>
    <n v="0"/>
    <x v="9"/>
    <d v="2026-06-21T00:00:00"/>
    <n v="70"/>
    <d v="2026-04-12T00:00:00"/>
    <n v="70"/>
    <s v="On time"/>
    <m/>
    <m/>
    <m/>
    <m/>
    <m/>
    <m/>
    <m/>
    <m/>
    <m/>
    <m/>
    <m/>
    <m/>
    <m/>
    <n v="0"/>
    <n v="0"/>
    <n v="0"/>
    <n v="0"/>
  </r>
  <r>
    <d v="2026-04-23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n v="54"/>
    <n v="1444608000"/>
    <s v="WGO5 FATP P1.0"/>
    <x v="3"/>
    <x v="6"/>
    <s v="FATP"/>
    <x v="3"/>
    <m/>
    <n v="-46135"/>
    <x v="5"/>
    <n v="25"/>
    <n v="70"/>
    <d v="2026-03-09T00:00:00"/>
    <d v="2026-07-02T00:00:00"/>
    <s v="Late"/>
    <s v="New Buy"/>
    <s v="L"/>
    <s v="Done"/>
    <s v="FATP-NPI-WGO5-MVA2604-20OM"/>
    <s v="Done"/>
    <s v="30x 1FSHQ50057_x000a_24x 1FSHQ50058"/>
    <s v="Done"/>
    <s v="30x 1FSHQ50057_x000a_24x 1FSHQ50058"/>
    <m/>
    <d v="2026-05-14T00:00:00"/>
    <s v="EPR2605040013"/>
    <m/>
    <s v="đã out"/>
    <n v="54"/>
    <n v="54"/>
    <n v="54"/>
    <n v="54"/>
  </r>
  <r>
    <d v="2026-04-23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n v="58"/>
    <n v="1551616000"/>
    <s v="ASK5 FATP P1.0"/>
    <x v="3"/>
    <x v="5"/>
    <s v="FATP"/>
    <x v="3"/>
    <m/>
    <n v="-46135"/>
    <x v="5"/>
    <n v="25"/>
    <n v="70"/>
    <d v="2026-03-09T00:00:00"/>
    <d v="2026-07-02T00:00:00"/>
    <s v="Late"/>
    <s v="New Buy"/>
    <s v="L"/>
    <s v="Done"/>
    <s v="FATP-NPI-ASK5-MVA2604-19OM"/>
    <s v="Done"/>
    <s v="30x 1FSHQ50054_x000a_28x 1FSHQ50056"/>
    <s v="Done"/>
    <s v="30x 1FSHQ50054_x000a_28x 1FSHQ50056"/>
    <m/>
    <d v="2026-05-14T00:00:00"/>
    <s v="EPR2605040014"/>
    <m/>
    <s v="đã out"/>
    <n v="58"/>
    <n v="58"/>
    <n v="58"/>
    <n v="58"/>
  </r>
  <r>
    <d v="2026-04-23T00:00:00"/>
    <x v="2"/>
    <s v="Nguyễn Ngọc Huyền"/>
    <s v="V1549412"/>
    <s v="Nguyen Ngoc Huyen (Evelyn)"/>
    <n v="4440"/>
    <x v="8"/>
    <s v="Pro Tower QCT1250, Ultra 7 265, Ram 16GB DDR5, SSD_x000a_512GB, Integrated graphics card, Power 180W, HDMI &amp; DP Port,_x000a_Keyboard and Mouse, 3Yrs Wty"/>
    <n v="26752000"/>
    <n v="58"/>
    <n v="1551616000"/>
    <s v="KSH5 FATP P1.0"/>
    <x v="3"/>
    <x v="3"/>
    <s v="FATP"/>
    <x v="3"/>
    <m/>
    <n v="-46135"/>
    <x v="5"/>
    <n v="25"/>
    <n v="70"/>
    <d v="2026-03-09T00:00:00"/>
    <d v="2026-07-02T00:00:00"/>
    <s v="Late"/>
    <s v="New Buy"/>
    <s v="L"/>
    <s v="Done"/>
    <s v="FATP-NPI-KSH5-MVA2604-18OM"/>
    <s v="Done"/>
    <s v="30x 1FSHQ50052_x000a_28x 1FSHQ50053"/>
    <s v="Done"/>
    <s v="30x 1FSHQ50052_x000a_28x 1FSHQ50053"/>
    <m/>
    <d v="2026-05-14T00:00:00"/>
    <s v="EPR2605040015"/>
    <m/>
    <s v="đã out"/>
    <n v="58"/>
    <n v="58"/>
    <n v="58"/>
    <n v="58"/>
  </r>
  <r>
    <d v="2026-04-24T00:00:00"/>
    <x v="2"/>
    <s v="Nguyễn Ngọc Huyền"/>
    <s v="V1549412"/>
    <s v="Nguyen Ngoc Huyen (Evelyn)"/>
    <n v="4440"/>
    <x v="18"/>
    <s v="MB24V7-W, 23.8 inch White, With Bracket Arm Warrior WA-MH0802 (White)"/>
    <n v="1815000"/>
    <n v="53"/>
    <n v="96195000"/>
    <s v="CGY4 P26 demo line"/>
    <x v="0"/>
    <x v="2"/>
    <s v="FATP"/>
    <x v="2"/>
    <m/>
    <n v="-46136"/>
    <x v="10"/>
    <n v="6"/>
    <n v="80"/>
    <d v="2026-02-09T00:00:00"/>
    <d v="2026-07-13T00:00:00"/>
    <s v="Late"/>
    <s v="New Buy"/>
    <s v="L"/>
    <s v="Done"/>
    <s v="FATP-MP-CGY4-MVA2604-21OM"/>
    <s v="Done"/>
    <s v="1FSHQ50011"/>
    <s v="Done"/>
    <s v="1FSHQ50011"/>
    <s v="22May26 (về trước 49x màn+ 74x arm)_x000a_25x màn còn lại plan tháng 6/2026"/>
    <s v="Đã nhận 22.5(49x màn-74 arn)"/>
    <s v="EPR2605040016"/>
    <m/>
    <m/>
    <n v="53"/>
    <n v="53"/>
    <n v="53"/>
    <n v="53"/>
  </r>
  <r>
    <d v="2026-04-24T00:00:00"/>
    <x v="11"/>
    <s v="Đặng Duy Linh"/>
    <s v="V1527806"/>
    <s v="Linh Dang Duy (Cole)"/>
    <n v="3040"/>
    <x v="18"/>
    <s v="MB24V7-W, 23.8 inch White, With Bracket Arm Warrior WA-MH0802 (White)"/>
    <n v="1815000"/>
    <n v="21"/>
    <n v="38115000"/>
    <s v="CGY4 P26 demo line"/>
    <x v="0"/>
    <x v="2"/>
    <s v="FATP"/>
    <x v="2"/>
    <m/>
    <n v="-46136"/>
    <x v="10"/>
    <n v="6"/>
    <n v="80"/>
    <d v="2026-02-09T00:00:00"/>
    <d v="2026-07-13T00:00:00"/>
    <s v="Late"/>
    <s v="New Buy"/>
    <s v="L"/>
    <s v="Done"/>
    <s v="FATP-MP-CGY4-MVA2604-21OM"/>
    <s v="Done"/>
    <s v="1FSHQ50011"/>
    <s v="Done"/>
    <s v="1FSHQ50011"/>
    <m/>
    <d v="2026-05-23T00:00:00"/>
    <s v="EPR2605040017"/>
    <m/>
    <m/>
    <n v="21"/>
    <n v="21"/>
    <n v="21"/>
    <n v="21"/>
  </r>
  <r>
    <d v="2026-04-24T00:00:00"/>
    <x v="11"/>
    <s v="Đặng Duy Linh"/>
    <s v="V1527806"/>
    <s v="Linh Dang Duy (Cole)"/>
    <n v="3040"/>
    <x v="19"/>
    <s v="NUC 14 Essential NUC14MNK150 Intel N150, Ram 16 GB DDR5,SSD 256GB, Wi-Fi and Bluetooth, NoOS, 3Yrs Wty"/>
    <n v="9680000"/>
    <n v="21"/>
    <n v="203280000"/>
    <s v="CGY4 P26 demo line"/>
    <x v="0"/>
    <x v="2"/>
    <s v="FATP"/>
    <x v="2"/>
    <m/>
    <n v="-46136"/>
    <x v="10"/>
    <n v="6"/>
    <n v="50"/>
    <d v="2026-03-11T00:00:00"/>
    <d v="2026-06-13T00:00:00"/>
    <s v="Late"/>
    <s v="New Buy"/>
    <s v="G"/>
    <s v="Done"/>
    <s v="FATP-MP-CGY4-MVA2605-40OM"/>
    <s v="Done"/>
    <s v="1FSHQ50334"/>
    <m/>
    <m/>
    <m/>
    <m/>
    <m/>
    <m/>
    <m/>
    <n v="21"/>
    <n v="21"/>
    <n v="0"/>
    <n v="0"/>
  </r>
  <r>
    <d v="2026-05-02T00:00:00"/>
    <x v="10"/>
    <s v="Đỗ Văn Toàn"/>
    <m/>
    <m/>
    <m/>
    <x v="18"/>
    <s v="MB24V7-W, 23.8 inch White, With Bracket Arm Warrior WA-MH0802 (White)"/>
    <n v="1815000"/>
    <n v="12"/>
    <n v="21780000"/>
    <s v="CGY4 P26 demo line"/>
    <x v="0"/>
    <x v="2"/>
    <s v="FATP"/>
    <x v="2"/>
    <m/>
    <n v="-46144"/>
    <x v="10"/>
    <n v="-2"/>
    <n v="80"/>
    <d v="2026-02-09T00:00:00"/>
    <d v="2026-07-21T00:00:00"/>
    <s v="Late"/>
    <m/>
    <m/>
    <m/>
    <m/>
    <m/>
    <m/>
    <m/>
    <m/>
    <m/>
    <m/>
    <m/>
    <m/>
    <m/>
    <n v="0"/>
    <n v="0"/>
    <n v="0"/>
    <n v="0"/>
  </r>
  <r>
    <d v="2026-05-06T00:00:00"/>
    <x v="3"/>
    <s v="Phạm Van Hùng"/>
    <m/>
    <m/>
    <m/>
    <x v="10"/>
    <s v="Pro Tower QCT1250, Ultra 5 235, Ram 16GB DDR5, SSD_x000a_512GB, Integrated graphics card, Power 180W, HDMI &amp; DP Port,_x000a_Keyboard and Mouse, 3Yrs Wty"/>
    <n v="18717000"/>
    <n v="5"/>
    <n v="93585000"/>
    <s v="PC for Auto charging machine P26"/>
    <x v="1"/>
    <x v="0"/>
    <s v="FATP"/>
    <x v="2"/>
    <d v="2026-06-06T00:00:00"/>
    <n v="31"/>
    <x v="3"/>
    <n v="-13"/>
    <n v="70"/>
    <d v="2026-02-12T00:00:00"/>
    <d v="2026-07-15T00:00:00"/>
    <s v="Late"/>
    <s v="RE: 关于手机充电站项目（CGY4, 4CS4, PKK4）电脑设备的申领需求)"/>
    <s v="G"/>
    <s v="Done"/>
    <s v="FATP-MP-4CS4-MVA2605-09AUTO"/>
    <s v="Done"/>
    <s v="1FSHQ50177"/>
    <s v="Done"/>
    <s v="1FSHQ50177"/>
    <d v="2026-06-02T00:00:00"/>
    <d v="2026-06-02T00:00:00"/>
    <s v="EPR2605110012"/>
    <m/>
    <s v="Đã out nhưng nợ tem chính thức (PO này chưa đẩy được nên chưa có số MVA, các em in tạm tem theo SN trước nhé )"/>
    <n v="5"/>
    <n v="5"/>
    <n v="5"/>
    <n v="5"/>
  </r>
  <r>
    <d v="2026-05-06T00:00:00"/>
    <x v="3"/>
    <s v="Phạm Van Hùng"/>
    <m/>
    <m/>
    <m/>
    <x v="10"/>
    <s v="Pro Tower QCT1250, Ultra 5 235, Ram 16GB DDR5, SSD_x000a_512GB, Integrated graphics card, Power 180W, HDMI &amp; DP Port,_x000a_Keyboard and Mouse, 3Yrs Wty"/>
    <n v="18717000"/>
    <n v="5"/>
    <n v="93585000"/>
    <s v="PC for Auto charging machine P26"/>
    <x v="1"/>
    <x v="2"/>
    <s v="FATP"/>
    <x v="2"/>
    <d v="2026-06-06T00:00:00"/>
    <n v="31"/>
    <x v="3"/>
    <n v="-13"/>
    <n v="70"/>
    <d v="2026-02-12T00:00:00"/>
    <d v="2026-07-15T00:00:00"/>
    <s v="Late"/>
    <s v="RE: 关于手机充电站项目（CGY4, 4CS4, PKK4）电脑设备的申领需求)"/>
    <s v="G"/>
    <s v="Done"/>
    <s v="FATP-MP-CGY4-MVA2605-11AUTO"/>
    <s v="Done"/>
    <s v="1FSHQ50179"/>
    <s v="Done"/>
    <s v="1FSHQ50179"/>
    <m/>
    <d v="2026-05-23T00:00:00"/>
    <s v="EPR2605110011"/>
    <m/>
    <s v="đã out"/>
    <n v="5"/>
    <n v="5"/>
    <n v="5"/>
    <n v="5"/>
  </r>
  <r>
    <d v="2026-05-06T00:00:00"/>
    <x v="3"/>
    <s v="Phạm Van Hùng"/>
    <m/>
    <m/>
    <m/>
    <x v="10"/>
    <s v="Pro Tower QCT1250, Ultra 5 235, Ram 16GB DDR5, SSD_x000a_512GB, Integrated graphics card, Power 180W, HDMI &amp; DP Port,_x000a_Keyboard and Mouse, 3Yrs Wty"/>
    <n v="18717000"/>
    <n v="5"/>
    <n v="93585000"/>
    <s v="PC for Auto charging machine P26"/>
    <x v="1"/>
    <x v="1"/>
    <s v="FATP"/>
    <x v="2"/>
    <d v="2026-06-06T00:00:00"/>
    <n v="31"/>
    <x v="3"/>
    <n v="-13"/>
    <n v="70"/>
    <d v="2026-02-12T00:00:00"/>
    <d v="2026-07-15T00:00:00"/>
    <s v="Late"/>
    <s v="RE: 关于手机充电站项目（CGY4, 4CS4, PKK4）电脑设备的申领需求)"/>
    <s v="G"/>
    <s v="Done"/>
    <s v="FATP-MP-PKK4-MVA2605-10AUTO"/>
    <s v="Done"/>
    <s v="1FSHQ50178"/>
    <s v="Done"/>
    <s v="1FSHQ50178"/>
    <m/>
    <d v="2026-05-23T00:00:00"/>
    <s v="EPR2605110010"/>
    <m/>
    <s v="đã out"/>
    <n v="5"/>
    <n v="5"/>
    <n v="5"/>
    <n v="5"/>
  </r>
  <r>
    <d v="2026-05-07T00:00:00"/>
    <x v="11"/>
    <s v="Phạm Thị Bích"/>
    <m/>
    <m/>
    <m/>
    <x v="10"/>
    <s v="Pro Tower QCT1250, Ultra 5 235, Ram 16GB DDR5, SSD_x000a_512GB, Integrated graphics card, Power 180W, HDMI &amp; DP Port,_x000a_Keyboard and Mouse, 3Yrs Wty"/>
    <n v="18717000"/>
    <n v="14"/>
    <n v="262038000"/>
    <s v="P27 P1.0 "/>
    <x v="3"/>
    <x v="3"/>
    <s v="FATP"/>
    <x v="3"/>
    <d v="2026-05-25T00:00:00"/>
    <n v="18"/>
    <x v="5"/>
    <n v="11"/>
    <n v="70"/>
    <d v="2026-03-09T00:00:00"/>
    <d v="2026-07-16T00:00:00"/>
    <s v="Late"/>
    <m/>
    <s v="L"/>
    <s v="Done"/>
    <s v="FATP-NPI-KSH5-MVA2605-13OM"/>
    <s v="Done"/>
    <s v="1FSHQ50181"/>
    <s v="Done"/>
    <s v="1FSHQ50181"/>
    <m/>
    <d v="2026-05-23T00:00:00"/>
    <s v="EPR2605110009"/>
    <m/>
    <m/>
    <n v="14"/>
    <n v="14"/>
    <n v="14"/>
    <n v="14"/>
  </r>
  <r>
    <d v="2026-05-07T00:00:00"/>
    <x v="11"/>
    <s v="Phạm Thị Bích"/>
    <m/>
    <m/>
    <m/>
    <x v="20"/>
    <s v="VA1903H-2, 19 inch, VGA cable + HDMI cable / Brand: VIEWSONIC"/>
    <n v="1240000"/>
    <n v="14"/>
    <n v="17360000"/>
    <s v="P27 P1.0 "/>
    <x v="3"/>
    <x v="3"/>
    <s v="FATP"/>
    <x v="3"/>
    <d v="2026-05-25T00:00:00"/>
    <n v="18"/>
    <x v="5"/>
    <n v="11"/>
    <n v="50"/>
    <d v="2026-03-29T00:00:00"/>
    <d v="2026-06-26T00:00:00"/>
    <s v="Late"/>
    <m/>
    <s v="L"/>
    <s v="Done"/>
    <s v="FATP-NPI-KSH5-MVA2605-13OM"/>
    <s v="Done"/>
    <s v="1FSHQ50183"/>
    <s v="Done"/>
    <s v="1FSHQ50183"/>
    <m/>
    <m/>
    <s v="EPR2605110008"/>
    <m/>
    <m/>
    <n v="14"/>
    <n v="14"/>
    <n v="14"/>
    <n v="0"/>
  </r>
  <r>
    <d v="2026-05-07T00:00:00"/>
    <x v="11"/>
    <s v="Phạm Thị Bích"/>
    <m/>
    <m/>
    <m/>
    <x v="7"/>
    <s v="SEUIC HS505HDP-2530 ,USB cable"/>
    <n v="3300000"/>
    <n v="11"/>
    <n v="36300000"/>
    <s v="P27 P1.0 "/>
    <x v="3"/>
    <x v="3"/>
    <s v="FATP"/>
    <x v="3"/>
    <d v="2026-05-25T00:00:00"/>
    <n v="18"/>
    <x v="5"/>
    <n v="11"/>
    <n v="50"/>
    <d v="2026-03-29T00:00:00"/>
    <d v="2026-06-26T00:00:00"/>
    <s v="Late"/>
    <m/>
    <s v="L"/>
    <s v="Done"/>
    <s v="FATP-NPI-KSH5-MVA2605-13OM"/>
    <s v="In Progress"/>
    <s v="VNPR202605160018"/>
    <s v="Done"/>
    <s v="VNPO202606010194"/>
    <m/>
    <m/>
    <s v="EPR2605110007"/>
    <m/>
    <m/>
    <n v="11"/>
    <n v="0"/>
    <n v="11"/>
    <n v="0"/>
  </r>
  <r>
    <d v="2026-05-07T00:00:00"/>
    <x v="11"/>
    <s v="Phạm Thị Bích"/>
    <m/>
    <m/>
    <m/>
    <x v="10"/>
    <s v="Pro Tower QCT1250, Ultra 5 235, Ram 16GB DDR5, SSD_x000a_512GB, Integrated graphics card, Power 180W, HDMI &amp; DP Port,_x000a_Keyboard and Mouse, 3Yrs Wty"/>
    <n v="18717000"/>
    <n v="14"/>
    <n v="262038000"/>
    <s v="P27 P1.0 "/>
    <x v="3"/>
    <x v="6"/>
    <s v="FATP"/>
    <x v="3"/>
    <d v="2026-05-25T00:00:00"/>
    <n v="18"/>
    <x v="5"/>
    <n v="11"/>
    <n v="70"/>
    <d v="2026-03-09T00:00:00"/>
    <d v="2026-07-16T00:00:00"/>
    <s v="Late"/>
    <m/>
    <s v="L"/>
    <s v="Done"/>
    <s v="FATP-NPI-WGO5-MVA2605-15OM"/>
    <s v="Done"/>
    <s v="1FSHQ50186"/>
    <s v="Done"/>
    <s v="1FSHQ50186"/>
    <m/>
    <m/>
    <s v="EPR2605110006"/>
    <m/>
    <m/>
    <n v="14"/>
    <n v="14"/>
    <n v="14"/>
    <n v="0"/>
  </r>
  <r>
    <d v="2026-05-07T00:00:00"/>
    <x v="11"/>
    <s v="Phạm Thị Bích"/>
    <m/>
    <m/>
    <m/>
    <x v="20"/>
    <s v="VA1903H-2, 19 inch, VGA cable + HDMI cable / Brand: VIEWSONIC"/>
    <n v="1240000"/>
    <n v="14"/>
    <n v="17360000"/>
    <s v="P27 P1.0 "/>
    <x v="3"/>
    <x v="6"/>
    <s v="FATP"/>
    <x v="3"/>
    <d v="2026-05-25T00:00:00"/>
    <n v="18"/>
    <x v="5"/>
    <n v="11"/>
    <n v="50"/>
    <d v="2026-03-29T00:00:00"/>
    <d v="2026-06-26T00:00:00"/>
    <s v="Late"/>
    <m/>
    <s v="L"/>
    <s v="Done"/>
    <s v="FATP-NPI-WGO5-MVA2605-15OM"/>
    <s v="Done"/>
    <s v="1FSHQ50187"/>
    <s v="Done"/>
    <s v="1FSHQ50187"/>
    <m/>
    <m/>
    <s v="EPR2605110005"/>
    <m/>
    <m/>
    <n v="14"/>
    <n v="14"/>
    <n v="14"/>
    <n v="0"/>
  </r>
  <r>
    <d v="2026-05-07T00:00:00"/>
    <x v="11"/>
    <s v="Phạm Thị Bích"/>
    <m/>
    <m/>
    <m/>
    <x v="7"/>
    <s v="SEUIC HS505HDP-2530 ,USB cable"/>
    <n v="3300000"/>
    <n v="11"/>
    <n v="36300000"/>
    <s v="P27 P1.0 "/>
    <x v="3"/>
    <x v="6"/>
    <s v="FATP"/>
    <x v="3"/>
    <d v="2026-05-25T00:00:00"/>
    <n v="18"/>
    <x v="5"/>
    <n v="11"/>
    <n v="50"/>
    <d v="2026-03-29T00:00:00"/>
    <d v="2026-06-26T00:00:00"/>
    <s v="Late"/>
    <m/>
    <s v="L"/>
    <s v="Done"/>
    <s v="FATP-NPI-WGO5-MVA2605-15OM"/>
    <s v="Done"/>
    <s v="VNPR202605160022"/>
    <s v="Done"/>
    <s v="VNPO202606010194"/>
    <m/>
    <m/>
    <s v="EPR2605110004"/>
    <m/>
    <m/>
    <n v="11"/>
    <n v="11"/>
    <n v="11"/>
    <n v="0"/>
  </r>
  <r>
    <d v="2026-05-07T00:00:00"/>
    <x v="11"/>
    <s v="Phạm Thị Bích"/>
    <m/>
    <m/>
    <m/>
    <x v="10"/>
    <s v="Pro Tower QCT1250, Ultra 5 235, Ram 16GB DDR5, SSD_x000a_512GB, Integrated graphics card, Power 180W, HDMI &amp; DP Port,_x000a_Keyboard and Mouse, 3Yrs Wty"/>
    <n v="18717000"/>
    <n v="14"/>
    <n v="262038000"/>
    <s v="P27 P1.0 "/>
    <x v="3"/>
    <x v="5"/>
    <s v="FATP"/>
    <x v="3"/>
    <d v="2026-05-25T00:00:00"/>
    <n v="18"/>
    <x v="5"/>
    <n v="11"/>
    <n v="70"/>
    <d v="2026-03-09T00:00:00"/>
    <d v="2026-07-16T00:00:00"/>
    <s v="Late"/>
    <m/>
    <s v="L"/>
    <s v="Done"/>
    <s v="FATP-NPI-ASK5-MVA2605-14OM"/>
    <s v="Done"/>
    <s v="1FSHQ50184"/>
    <s v="Done"/>
    <s v="1FSHQ50184"/>
    <m/>
    <d v="2026-05-23T00:00:00"/>
    <s v="EPR2605110003"/>
    <m/>
    <m/>
    <n v="14"/>
    <n v="14"/>
    <n v="14"/>
    <n v="14"/>
  </r>
  <r>
    <d v="2026-05-07T00:00:00"/>
    <x v="11"/>
    <s v="Phạm Thị Bích"/>
    <m/>
    <m/>
    <m/>
    <x v="20"/>
    <s v="VA1903H-2, 19 inch, VGA cable + HDMI cable / Brand: VIEWSONIC"/>
    <n v="1240000"/>
    <n v="14"/>
    <n v="17360000"/>
    <s v="P27 P1.0 "/>
    <x v="3"/>
    <x v="5"/>
    <s v="FATP"/>
    <x v="3"/>
    <d v="2026-05-25T00:00:00"/>
    <n v="18"/>
    <x v="5"/>
    <n v="11"/>
    <n v="50"/>
    <d v="2026-03-29T00:00:00"/>
    <d v="2026-06-26T00:00:00"/>
    <s v="Late"/>
    <m/>
    <s v="L"/>
    <s v="Done"/>
    <s v="FATP-NPI-ASK5-MVA2605-14OM"/>
    <s v="Done"/>
    <s v="1FSHQ50185"/>
    <s v="Done"/>
    <s v="1FSHQ50185"/>
    <m/>
    <m/>
    <s v="EPR2605110002"/>
    <m/>
    <m/>
    <n v="14"/>
    <n v="14"/>
    <n v="14"/>
    <n v="0"/>
  </r>
  <r>
    <d v="2026-05-07T00:00:00"/>
    <x v="11"/>
    <s v="Phạm Thị Bích"/>
    <m/>
    <m/>
    <m/>
    <x v="7"/>
    <s v="SEUIC HS505HDP-2530 ,USB cable"/>
    <n v="3300000"/>
    <n v="11"/>
    <n v="36300000"/>
    <s v="P27 P1.0 "/>
    <x v="3"/>
    <x v="5"/>
    <s v="FATP"/>
    <x v="3"/>
    <d v="2026-05-25T00:00:00"/>
    <n v="18"/>
    <x v="5"/>
    <n v="11"/>
    <n v="50"/>
    <d v="2026-03-29T00:00:00"/>
    <d v="2026-06-26T00:00:00"/>
    <s v="Late"/>
    <m/>
    <s v="L"/>
    <s v="Done"/>
    <s v="FATP-NPI-ASK5-MVA2605-14OM"/>
    <s v="Done"/>
    <s v="VNPR202605160021"/>
    <s v="Done"/>
    <s v="VNPO202606010194"/>
    <m/>
    <m/>
    <s v="EPR2605110001"/>
    <m/>
    <m/>
    <n v="11"/>
    <n v="11"/>
    <n v="11"/>
    <n v="0"/>
  </r>
  <r>
    <d v="2026-05-12T00:00:00"/>
    <x v="15"/>
    <s v="Tống Văn Tuyến"/>
    <m/>
    <m/>
    <m/>
    <x v="5"/>
    <s v="HS505DP, USB cable"/>
    <n v="2300000"/>
    <n v="2"/>
    <n v="4600000"/>
    <s v="P27 P1.0 "/>
    <x v="3"/>
    <x v="5"/>
    <s v="SMT"/>
    <x v="3"/>
    <d v="2026-05-25T00:00:00"/>
    <n v="13"/>
    <x v="7"/>
    <n v="4"/>
    <n v="50"/>
    <d v="2026-03-27T00:00:00"/>
    <d v="2026-07-01T00:00:00"/>
    <s v="Late"/>
    <m/>
    <s v="L"/>
    <s v="Done"/>
    <s v="SMT-NPI-ASK5-MVA2605-23OM"/>
    <s v="Done"/>
    <s v="VNPR202605220183"/>
    <s v="Done"/>
    <s v="VNPO202606120168"/>
    <m/>
    <m/>
    <s v="EPR2605260006"/>
    <m/>
    <m/>
    <n v="2"/>
    <n v="2"/>
    <n v="2"/>
    <n v="0"/>
  </r>
  <r>
    <d v="2026-05-12T00:00:00"/>
    <x v="15"/>
    <s v="Tống Văn Tuyến"/>
    <m/>
    <m/>
    <m/>
    <x v="20"/>
    <s v="VA1903H-2, 19 inch, VGA cable + HDMI cable / Brand: VIEWSONIC"/>
    <n v="1240000"/>
    <n v="2"/>
    <n v="2480000"/>
    <s v="P27 P1.0 "/>
    <x v="3"/>
    <x v="5"/>
    <s v="SMT"/>
    <x v="3"/>
    <d v="2026-05-25T00:00:00"/>
    <n v="13"/>
    <x v="7"/>
    <n v="4"/>
    <n v="50"/>
    <d v="2026-03-27T00:00:00"/>
    <d v="2026-07-01T00:00:00"/>
    <s v="Late"/>
    <m/>
    <s v="L"/>
    <s v="Done"/>
    <s v="SMT-NPI-ASK5-MVA2605-23OM"/>
    <s v="Done"/>
    <s v="1FSHQ50257"/>
    <s v="Done"/>
    <s v="1FSHQ50257"/>
    <m/>
    <m/>
    <s v="EPR2605260007"/>
    <m/>
    <m/>
    <n v="2"/>
    <n v="2"/>
    <n v="2"/>
    <n v="0"/>
  </r>
  <r>
    <d v="2026-05-12T00:00:00"/>
    <x v="15"/>
    <s v="Tống Văn Tuyến"/>
    <m/>
    <m/>
    <m/>
    <x v="21"/>
    <s v="DELL E2225HM, 21.5 inch HDMI cable, 3Yrs Wty"/>
    <n v="1980000"/>
    <n v="4"/>
    <n v="7920000"/>
    <s v="P27 P1.0 "/>
    <x v="3"/>
    <x v="5"/>
    <s v="SMT"/>
    <x v="3"/>
    <d v="2026-05-25T00:00:00"/>
    <n v="13"/>
    <x v="7"/>
    <n v="4"/>
    <n v="50"/>
    <d v="2026-03-27T00:00:00"/>
    <d v="2026-07-01T00:00:00"/>
    <s v="Late"/>
    <m/>
    <s v="L"/>
    <s v="Done"/>
    <s v="SMT-NPI-ASK5-MVA2605-23OM"/>
    <s v="Done"/>
    <s v="1FSHQ50259"/>
    <s v="Done"/>
    <s v="1FSHQ50259"/>
    <m/>
    <m/>
    <s v="EPR2605260008"/>
    <m/>
    <m/>
    <n v="4"/>
    <n v="4"/>
    <n v="4"/>
    <n v="0"/>
  </r>
  <r>
    <d v="2026-05-12T00:00:00"/>
    <x v="15"/>
    <s v="Tống Văn Tuyến"/>
    <m/>
    <m/>
    <m/>
    <x v="11"/>
    <s v="C61-4850, Not including RFID module. Includes: 64GB 27-key Android 11, controller with battery, charging dock, charging adapter, glass screen protector"/>
    <n v="15500000"/>
    <n v="1"/>
    <n v="15500000"/>
    <s v="P27 P1.0 "/>
    <x v="3"/>
    <x v="5"/>
    <s v="SMT"/>
    <x v="3"/>
    <d v="2026-05-25T00:00:00"/>
    <n v="13"/>
    <x v="7"/>
    <n v="4"/>
    <n v="65"/>
    <d v="2026-03-12T00:00:00"/>
    <d v="2026-07-16T00:00:00"/>
    <s v="Late"/>
    <m/>
    <s v="L"/>
    <s v="Done"/>
    <s v="SMT-NPI-ASK5-MVA2605-23OM"/>
    <s v="Done"/>
    <s v="VNPR202605220190"/>
    <s v="Done"/>
    <s v="VNPO202606120163"/>
    <m/>
    <m/>
    <s v="EPR2605260009"/>
    <m/>
    <m/>
    <n v="1"/>
    <n v="1"/>
    <n v="1"/>
    <n v="0"/>
  </r>
  <r>
    <d v="2026-05-13T00:00:00"/>
    <x v="15"/>
    <s v="Tống Văn Tuyến"/>
    <m/>
    <m/>
    <m/>
    <x v="7"/>
    <s v="SEUIC HS505HDP-2530 ,USB cable"/>
    <n v="3300000"/>
    <n v="2"/>
    <n v="6600000"/>
    <s v="P27 P1.0 "/>
    <x v="3"/>
    <x v="3"/>
    <s v="SMT"/>
    <x v="3"/>
    <d v="2026-05-25T00:00:00"/>
    <n v="12"/>
    <x v="7"/>
    <n v="3"/>
    <n v="50"/>
    <d v="2026-03-27T00:00:00"/>
    <d v="2026-07-02T00:00:00"/>
    <s v="Late"/>
    <m/>
    <s v="L"/>
    <s v="Done"/>
    <s v="SMT-NPI-KSH5-MVA2605-22OM"/>
    <s v="Done"/>
    <s v="VNPR202605220174"/>
    <m/>
    <m/>
    <m/>
    <m/>
    <s v="EPR2605260010"/>
    <m/>
    <m/>
    <n v="2"/>
    <n v="2"/>
    <n v="0"/>
    <n v="0"/>
  </r>
  <r>
    <d v="2026-05-13T00:00:00"/>
    <x v="15"/>
    <s v="Tống Văn Tuyến"/>
    <m/>
    <m/>
    <m/>
    <x v="20"/>
    <s v="VA1903H-2, 19 inch, VGA cable + HDMI cable / Brand: VIEWSONIC"/>
    <n v="1240000"/>
    <n v="2"/>
    <n v="2480000"/>
    <s v="P27 P1.0 "/>
    <x v="3"/>
    <x v="3"/>
    <s v="SMT"/>
    <x v="3"/>
    <d v="2026-05-25T00:00:00"/>
    <n v="12"/>
    <x v="7"/>
    <n v="3"/>
    <n v="50"/>
    <d v="2026-03-27T00:00:00"/>
    <d v="2026-07-02T00:00:00"/>
    <s v="Late"/>
    <m/>
    <s v="L"/>
    <s v="Done"/>
    <s v="SMT-NPI-KSH5-MVA2605-22OM"/>
    <s v="Done"/>
    <s v="1FSHQ50260"/>
    <s v="Done"/>
    <s v="1FSHQ50260"/>
    <m/>
    <m/>
    <s v="EPR2605260011"/>
    <m/>
    <m/>
    <n v="2"/>
    <n v="2"/>
    <n v="2"/>
    <n v="0"/>
  </r>
  <r>
    <d v="2026-05-13T00:00:00"/>
    <x v="15"/>
    <s v="Tống Văn Tuyến"/>
    <m/>
    <m/>
    <m/>
    <x v="21"/>
    <s v="DELL E2225HM, 21.5 inch HDMI cable, 3Yrs Wty"/>
    <n v="1980000"/>
    <n v="4"/>
    <n v="7920000"/>
    <s v="P27 P1.0 "/>
    <x v="3"/>
    <x v="3"/>
    <s v="SMT"/>
    <x v="3"/>
    <d v="2026-05-25T00:00:00"/>
    <n v="12"/>
    <x v="7"/>
    <n v="3"/>
    <n v="50"/>
    <d v="2026-03-27T00:00:00"/>
    <d v="2026-07-02T00:00:00"/>
    <s v="Late"/>
    <m/>
    <s v="L"/>
    <s v="Done"/>
    <s v="SMT-NPI-KSH5-MVA2605-22OM"/>
    <s v="Done"/>
    <s v="1FSHQ50261"/>
    <s v="Done"/>
    <s v="1FSHQ50261"/>
    <m/>
    <m/>
    <s v="EPR2605260012"/>
    <m/>
    <m/>
    <n v="4"/>
    <n v="4"/>
    <n v="4"/>
    <n v="0"/>
  </r>
  <r>
    <d v="2026-05-13T00:00:00"/>
    <x v="15"/>
    <s v="Tống Văn Tuyến"/>
    <m/>
    <m/>
    <m/>
    <x v="11"/>
    <s v="C61-4850, Not including RFID module. Includes: 64GB 27-key Android 11, controller with battery, charging dock, charging adapter, glass screen protector"/>
    <n v="15500000"/>
    <n v="1"/>
    <n v="15500000"/>
    <s v="P27 P1.0 "/>
    <x v="3"/>
    <x v="3"/>
    <s v="SMT"/>
    <x v="3"/>
    <d v="2026-05-25T00:00:00"/>
    <n v="12"/>
    <x v="7"/>
    <n v="3"/>
    <n v="65"/>
    <d v="2026-03-12T00:00:00"/>
    <d v="2026-07-17T00:00:00"/>
    <s v="Late"/>
    <m/>
    <s v="L"/>
    <s v="Done"/>
    <s v="SMT-NPI-KSH5-MVA2605-22OM"/>
    <s v="Done"/>
    <s v="VNPR202605220176"/>
    <s v="Done"/>
    <s v="VNPO202606120169_x000a_"/>
    <m/>
    <m/>
    <s v="EPR2605260013"/>
    <m/>
    <m/>
    <n v="1"/>
    <n v="1"/>
    <n v="1"/>
    <n v="0"/>
  </r>
  <r>
    <d v="2026-05-13T00:00:00"/>
    <x v="15"/>
    <s v="Tống Văn Tuyến"/>
    <m/>
    <m/>
    <m/>
    <x v="5"/>
    <s v="HS505DP, USB cable"/>
    <n v="2300000"/>
    <n v="2"/>
    <n v="4600000"/>
    <s v="P27 P1.0 "/>
    <x v="3"/>
    <x v="6"/>
    <s v="SMT"/>
    <x v="3"/>
    <d v="2026-05-25T00:00:00"/>
    <n v="12"/>
    <x v="7"/>
    <n v="3"/>
    <n v="50"/>
    <d v="2026-03-27T00:00:00"/>
    <d v="2026-07-02T00:00:00"/>
    <s v="Late"/>
    <m/>
    <s v="L"/>
    <s v="Done"/>
    <s v="SMT-NPI-WGO5-MVA2605-24OM"/>
    <s v="Done"/>
    <s v="VNPR202605220259"/>
    <s v="Done"/>
    <s v="VNPO202606080275"/>
    <m/>
    <m/>
    <s v="EPR2605260014"/>
    <m/>
    <m/>
    <n v="2"/>
    <n v="2"/>
    <n v="2"/>
    <n v="0"/>
  </r>
  <r>
    <d v="2026-05-13T00:00:00"/>
    <x v="15"/>
    <s v="Tống Văn Tuyến"/>
    <m/>
    <m/>
    <m/>
    <x v="20"/>
    <s v="VA1903H-2, 19 inch, VGA cable + HDMI cable / Brand: VIEWSONIC"/>
    <n v="1240000"/>
    <n v="2"/>
    <n v="2480000"/>
    <s v="P27 P1.0 "/>
    <x v="3"/>
    <x v="6"/>
    <s v="SMT"/>
    <x v="3"/>
    <d v="2026-05-25T00:00:00"/>
    <n v="12"/>
    <x v="7"/>
    <n v="3"/>
    <n v="50"/>
    <d v="2026-03-27T00:00:00"/>
    <d v="2026-07-02T00:00:00"/>
    <s v="Late"/>
    <m/>
    <s v="L"/>
    <s v="Done"/>
    <s v="SMT-NPI-WGO5-MVA2605-24OM"/>
    <s v="Done"/>
    <s v="1FSHQ50268"/>
    <s v="Done"/>
    <s v="1FSHQ50268"/>
    <m/>
    <m/>
    <s v="EPR2605260015"/>
    <m/>
    <m/>
    <n v="2"/>
    <n v="2"/>
    <n v="2"/>
    <n v="0"/>
  </r>
  <r>
    <d v="2026-05-13T00:00:00"/>
    <x v="15"/>
    <s v="Tống Văn Tuyến"/>
    <m/>
    <m/>
    <m/>
    <x v="21"/>
    <s v="DELL E2225HM, 21.5 inch HDMI cable, 3Yrs Wty"/>
    <n v="1980000"/>
    <n v="4"/>
    <n v="7920000"/>
    <s v="P27 P1.0 "/>
    <x v="3"/>
    <x v="6"/>
    <s v="SMT"/>
    <x v="3"/>
    <d v="2026-05-25T00:00:00"/>
    <n v="12"/>
    <x v="7"/>
    <n v="3"/>
    <n v="50"/>
    <d v="2026-03-27T00:00:00"/>
    <d v="2026-07-02T00:00:00"/>
    <s v="Late"/>
    <m/>
    <s v="L"/>
    <s v="Done"/>
    <s v="SMT-NPI-WGO5-MVA2605-24OM"/>
    <s v="Done"/>
    <s v="1FSHQ50269"/>
    <s v="Done"/>
    <s v="1FSHQ50269"/>
    <m/>
    <m/>
    <s v="EPR2605260016"/>
    <m/>
    <m/>
    <n v="4"/>
    <n v="4"/>
    <n v="4"/>
    <n v="0"/>
  </r>
  <r>
    <d v="2026-05-13T00:00:00"/>
    <x v="15"/>
    <s v="Tống Văn Tuyến"/>
    <m/>
    <m/>
    <m/>
    <x v="11"/>
    <s v="C61-4850, Not including RFID module. Includes: 64GB 27-key Android 11, controller with battery, charging dock, charging adapter, glass screen protector"/>
    <n v="15500000"/>
    <n v="1"/>
    <n v="15500000"/>
    <s v="P27 P1.0 "/>
    <x v="3"/>
    <x v="6"/>
    <s v="SMT"/>
    <x v="3"/>
    <d v="2026-05-25T00:00:00"/>
    <n v="12"/>
    <x v="7"/>
    <n v="3"/>
    <n v="65"/>
    <d v="2026-03-12T00:00:00"/>
    <d v="2026-07-17T00:00:00"/>
    <s v="Late"/>
    <m/>
    <s v="L"/>
    <s v="Done"/>
    <s v="SMT-NPI-WGO5-MVA2605-24OM"/>
    <s v="Done"/>
    <s v=" VNPR202605220261"/>
    <s v="Done"/>
    <s v="VNPO202606080274"/>
    <m/>
    <m/>
    <s v="EPR2605260017"/>
    <m/>
    <m/>
    <n v="1"/>
    <n v="1"/>
    <n v="1"/>
    <n v="0"/>
  </r>
  <r>
    <d v="2026-05-19T00:00:00"/>
    <x v="13"/>
    <s v="Phạm Hữu Tính"/>
    <m/>
    <m/>
    <m/>
    <x v="7"/>
    <s v="SEUIC HS505HDP-2530 ,USB cable"/>
    <n v="3300000"/>
    <n v="1"/>
    <n v="3300000"/>
    <s v="P27 P1.0 "/>
    <x v="3"/>
    <x v="6"/>
    <s v="FATP"/>
    <x v="3"/>
    <d v="2026-05-25T00:00:00"/>
    <n v="6"/>
    <x v="5"/>
    <n v="-1"/>
    <n v="50"/>
    <d v="2026-03-29T00:00:00"/>
    <d v="2026-07-08T00:00:00"/>
    <s v="Late"/>
    <m/>
    <s v="L"/>
    <s v="Done"/>
    <s v="FATP-NPI-WGO5-MVA2605-34OM"/>
    <s v="Done"/>
    <s v="VNPR202605270042  "/>
    <s v="Done"/>
    <s v="VNPO202606010093"/>
    <m/>
    <m/>
    <s v="EPR2605260018"/>
    <m/>
    <m/>
    <n v="1"/>
    <n v="1"/>
    <n v="1"/>
    <n v="0"/>
  </r>
  <r>
    <d v="2026-05-19T00:00:00"/>
    <x v="13"/>
    <s v="Phạm Hữu Tính"/>
    <m/>
    <m/>
    <m/>
    <x v="5"/>
    <s v="HS505DP, USB cable"/>
    <n v="2300000"/>
    <n v="6"/>
    <n v="13800000"/>
    <s v="P27 P1.0 "/>
    <x v="3"/>
    <x v="6"/>
    <s v="FATP"/>
    <x v="3"/>
    <d v="2026-05-25T00:00:00"/>
    <n v="6"/>
    <x v="5"/>
    <n v="-1"/>
    <n v="50"/>
    <d v="2026-03-29T00:00:00"/>
    <d v="2026-07-08T00:00:00"/>
    <s v="Late"/>
    <m/>
    <s v="L"/>
    <s v="Done"/>
    <s v="FATP-NPI-WGO5-MVA2605-34OM"/>
    <s v="Done"/>
    <s v="VNPR202605270042  "/>
    <s v="Done"/>
    <s v="VNPO202606010093"/>
    <m/>
    <m/>
    <s v="EPR2605260019"/>
    <m/>
    <m/>
    <n v="6"/>
    <n v="6"/>
    <n v="6"/>
    <n v="0"/>
  </r>
  <r>
    <d v="2026-05-19T00:00:00"/>
    <x v="13"/>
    <s v="Lê Đình Nhật"/>
    <m/>
    <m/>
    <m/>
    <x v="7"/>
    <s v="SEUIC HS505HDP-2530 ,USB cable"/>
    <n v="3300000"/>
    <n v="1"/>
    <n v="3300000"/>
    <s v="P27 P1.0 "/>
    <x v="3"/>
    <x v="5"/>
    <s v="FATP"/>
    <x v="3"/>
    <d v="2026-05-25T00:00:00"/>
    <n v="6"/>
    <x v="5"/>
    <n v="-1"/>
    <n v="50"/>
    <d v="2026-03-29T00:00:00"/>
    <d v="2026-07-08T00:00:00"/>
    <s v="Late"/>
    <m/>
    <s v="L"/>
    <s v="Done"/>
    <s v="FATP-NPI-ASK5-MVA2605-33OM"/>
    <s v="Done"/>
    <s v="VNPR202605270035"/>
    <s v="Done"/>
    <s v="VNPO202606010093"/>
    <m/>
    <m/>
    <s v="EPR2605260020"/>
    <m/>
    <m/>
    <n v="1"/>
    <n v="1"/>
    <n v="1"/>
    <n v="0"/>
  </r>
  <r>
    <d v="2026-05-19T00:00:00"/>
    <x v="13"/>
    <s v="Lê Đình Nhật"/>
    <m/>
    <m/>
    <m/>
    <x v="5"/>
    <s v="HS505DP, USB cable"/>
    <n v="2300000"/>
    <n v="6"/>
    <n v="13800000"/>
    <s v="P27 P1.0 "/>
    <x v="3"/>
    <x v="5"/>
    <s v="FATP"/>
    <x v="3"/>
    <d v="2026-05-25T00:00:00"/>
    <n v="6"/>
    <x v="5"/>
    <n v="-1"/>
    <n v="50"/>
    <d v="2026-03-29T00:00:00"/>
    <d v="2026-07-08T00:00:00"/>
    <s v="Late"/>
    <m/>
    <s v="L"/>
    <s v="Done"/>
    <s v="FATP-NPI-ASK5-MVA2605-33OM"/>
    <s v="Done"/>
    <s v="VNPR202605270035"/>
    <s v="Done"/>
    <s v="VNPO202606010093"/>
    <m/>
    <m/>
    <s v="EPR2605260021"/>
    <m/>
    <m/>
    <n v="6"/>
    <n v="6"/>
    <n v="6"/>
    <n v="0"/>
  </r>
  <r>
    <d v="2026-05-19T00:00:00"/>
    <x v="13"/>
    <s v="Nguyễn Văn Tiếp"/>
    <m/>
    <m/>
    <m/>
    <x v="7"/>
    <s v="SEUIC HS505HDP-2530 ,USB cable"/>
    <n v="3300000"/>
    <n v="1"/>
    <n v="3300000"/>
    <s v="P27 P1.0 "/>
    <x v="3"/>
    <x v="3"/>
    <s v="FATP"/>
    <x v="3"/>
    <d v="2026-05-25T00:00:00"/>
    <n v="6"/>
    <x v="5"/>
    <n v="-1"/>
    <n v="50"/>
    <d v="2026-03-29T00:00:00"/>
    <d v="2026-07-08T00:00:00"/>
    <s v="Late"/>
    <m/>
    <s v="L"/>
    <s v="Done"/>
    <s v="FATP-NPI-KSH5-MVA2605-32OM"/>
    <s v="Done"/>
    <s v="VNPR202605270029"/>
    <s v="Done"/>
    <s v="VNPO202606010093"/>
    <m/>
    <m/>
    <s v="EPR2605260022"/>
    <m/>
    <m/>
    <n v="1"/>
    <n v="1"/>
    <n v="1"/>
    <n v="0"/>
  </r>
  <r>
    <d v="2026-05-19T00:00:00"/>
    <x v="13"/>
    <s v="Nguyễn Văn Tiếp"/>
    <m/>
    <m/>
    <m/>
    <x v="5"/>
    <s v="HS505DP, USB cable"/>
    <n v="2300000"/>
    <n v="6"/>
    <n v="13800000"/>
    <s v="P27 P1.0 "/>
    <x v="3"/>
    <x v="3"/>
    <s v="FATP"/>
    <x v="3"/>
    <d v="2026-05-25T00:00:00"/>
    <n v="6"/>
    <x v="5"/>
    <n v="-1"/>
    <n v="50"/>
    <d v="2026-03-29T00:00:00"/>
    <d v="2026-07-08T00:00:00"/>
    <s v="Late"/>
    <m/>
    <s v="L"/>
    <s v="Done"/>
    <s v="FATP-NPI-KSH5-MVA2605-32OM"/>
    <s v="Done"/>
    <s v="VNPR202605270029"/>
    <s v="Done"/>
    <s v="VNPO202606010093"/>
    <m/>
    <m/>
    <s v="EPR2605260023"/>
    <m/>
    <m/>
    <n v="6"/>
    <n v="6"/>
    <n v="6"/>
    <n v="0"/>
  </r>
  <r>
    <d v="2026-05-30T00:00:00"/>
    <x v="2"/>
    <s v="Ngô Thị Anh"/>
    <m/>
    <m/>
    <m/>
    <x v="8"/>
    <s v="Pro Tower QCT1250, Ultra 7 265, Ram 16GB DDR5, SSD_x000a_512GB, Integrated graphics card, Power 180W, HDMI &amp; DP Port,_x000a_Keyboard and Mouse, 3Yrs Wty"/>
    <n v="26752000"/>
    <n v="10"/>
    <n v="267520000"/>
    <s v="F27 P1.1"/>
    <x v="5"/>
    <x v="7"/>
    <s v="SMT"/>
    <x v="4"/>
    <m/>
    <n v="-46172"/>
    <x v="11"/>
    <n v="38"/>
    <n v="70"/>
    <d v="2026-04-28T00:00:00"/>
    <d v="2026-08-08T00:00:00"/>
    <s v="Late"/>
    <m/>
    <s v="L"/>
    <s v="Done"/>
    <s v="SMT-NPI-F27-MVA2605-42OM"/>
    <s v="Done"/>
    <s v="1FSHQ60053"/>
    <s v="Done"/>
    <s v="1FSHQ60053"/>
    <m/>
    <m/>
    <s v="EPR2606120001"/>
    <m/>
    <m/>
    <n v="10"/>
    <n v="10"/>
    <n v="10"/>
    <n v="0"/>
  </r>
  <r>
    <d v="2026-06-08T00:00:00"/>
    <x v="16"/>
    <s v="Nguyễn Thị Trang "/>
    <m/>
    <m/>
    <m/>
    <x v="0"/>
    <m/>
    <n v="7800000"/>
    <n v="50"/>
    <n v="390000000"/>
    <s v="F27 P1.1"/>
    <x v="5"/>
    <x v="7"/>
    <s v="FATP"/>
    <x v="4"/>
    <m/>
    <n v="-46181"/>
    <x v="12"/>
    <n v="28"/>
    <n v="80"/>
    <d v="2026-04-17T00:00:00"/>
    <d v="2026-08-27T00:00:00"/>
    <s v="Late"/>
    <m/>
    <m/>
    <m/>
    <m/>
    <m/>
    <m/>
    <m/>
    <m/>
    <m/>
    <m/>
    <m/>
    <m/>
    <m/>
    <n v="0"/>
    <n v="0"/>
    <n v="0"/>
    <n v="0"/>
  </r>
  <r>
    <d v="2026-06-08T00:00:00"/>
    <x v="16"/>
    <s v="Nguyễn Thị Trang "/>
    <m/>
    <m/>
    <m/>
    <x v="4"/>
    <s v="VA1903H-2, 19 inch, VGA cable + HDMI cable / Brand: VIEWSONIC"/>
    <n v="1265000"/>
    <n v="50"/>
    <n v="63250000"/>
    <s v="F27 P1.1"/>
    <x v="5"/>
    <x v="7"/>
    <s v="FATP"/>
    <x v="4"/>
    <m/>
    <n v="-46181"/>
    <x v="12"/>
    <n v="28"/>
    <n v="50"/>
    <d v="2026-05-17T00:00:00"/>
    <d v="2026-07-28T00:00:00"/>
    <s v="Late"/>
    <m/>
    <m/>
    <s v="Pending"/>
    <s v="FATP-NPI-F27-MVA2606-02OM"/>
    <m/>
    <s v=" "/>
    <m/>
    <m/>
    <m/>
    <m/>
    <s v="EPR2606120003"/>
    <m/>
    <m/>
    <n v="0"/>
    <n v="0"/>
    <n v="0"/>
    <n v="0"/>
  </r>
  <r>
    <d v="2026-06-08T00:00:00"/>
    <x v="16"/>
    <s v="Nguyễn Thị Trang "/>
    <m/>
    <m/>
    <m/>
    <x v="7"/>
    <s v="SEUIC HS505HDP-2530 ,USB cable"/>
    <n v="3300000"/>
    <n v="50"/>
    <n v="165000000"/>
    <s v="F27 P1.1"/>
    <x v="5"/>
    <x v="7"/>
    <s v="FATP"/>
    <x v="4"/>
    <m/>
    <n v="-46181"/>
    <x v="12"/>
    <n v="28"/>
    <n v="50"/>
    <d v="2026-05-17T00:00:00"/>
    <d v="2026-07-28T00:00:00"/>
    <s v="Late"/>
    <m/>
    <m/>
    <s v="Pending"/>
    <s v="FATP-NPI-F27-MVA2606-02OM"/>
    <m/>
    <m/>
    <m/>
    <m/>
    <m/>
    <m/>
    <s v="EPR2606120004"/>
    <m/>
    <m/>
    <n v="0"/>
    <n v="0"/>
    <n v="0"/>
    <n v="0"/>
  </r>
  <r>
    <d v="2026-06-08T00:00:00"/>
    <x v="13"/>
    <s v="Trần Ngọc Tiến"/>
    <m/>
    <m/>
    <m/>
    <x v="22"/>
    <s v="M22Vi512H8M2-W, i5-12450H, Ram 8GB, SSD 256GB, 21.5inch Key-Mouse, WiFi, Bluetooth"/>
    <n v="16280000"/>
    <n v="2"/>
    <n v="32560000"/>
    <s v="F27 P1.1"/>
    <x v="5"/>
    <x v="7"/>
    <s v="FATP"/>
    <x v="4"/>
    <m/>
    <n v="-46181"/>
    <x v="12"/>
    <n v="28"/>
    <n v="0"/>
    <d v="2026-07-06T00:00:00"/>
    <d v="2026-06-08T00:00:00"/>
    <s v="On time"/>
    <m/>
    <m/>
    <s v="Pending"/>
    <s v="FATP-NPI-F27-MVA2606-03OM"/>
    <m/>
    <m/>
    <m/>
    <m/>
    <m/>
    <m/>
    <m/>
    <m/>
    <m/>
    <n v="0"/>
    <n v="0"/>
    <n v="0"/>
    <n v="0"/>
  </r>
  <r>
    <d v="2026-06-10T00:00:00"/>
    <x v="17"/>
    <s v="Nguyễn Anh Thái"/>
    <m/>
    <m/>
    <m/>
    <x v="22"/>
    <s v="SingPC M22Vi512H8M2-W , i5-12450H, Ram 8GB, SSD 256GB, 21.5inch Key-Mouse, WiFi, Bluetooth"/>
    <n v="16280000"/>
    <n v="3"/>
    <n v="48840000"/>
    <s v="F27 P1.1"/>
    <x v="5"/>
    <x v="7"/>
    <s v="FATP"/>
    <x v="4"/>
    <d v="2026-07-15T00:00:00"/>
    <n v="35"/>
    <x v="12"/>
    <n v="26"/>
    <n v="0"/>
    <d v="2026-07-06T00:00:00"/>
    <d v="2026-06-10T00:00:00"/>
    <s v="On time"/>
    <m/>
    <m/>
    <s v="Pending"/>
    <s v="FATP-NPI-F27-MVA2606-05OM"/>
    <m/>
    <m/>
    <m/>
    <m/>
    <m/>
    <m/>
    <m/>
    <m/>
    <m/>
    <n v="0"/>
    <n v="0"/>
    <n v="0"/>
    <n v="0"/>
  </r>
  <r>
    <d v="2026-06-10T00:00:00"/>
    <x v="17"/>
    <s v="Nguyễn Anh Thái"/>
    <m/>
    <m/>
    <m/>
    <x v="9"/>
    <s v="DELL E2225HM, 21.5 inch HDMI cable, 3Yrs Wty"/>
    <n v="2020000"/>
    <n v="5"/>
    <n v="10100000"/>
    <s v="F27 P1.1"/>
    <x v="5"/>
    <x v="7"/>
    <s v="FATP"/>
    <x v="4"/>
    <d v="2026-07-15T00:00:00"/>
    <n v="35"/>
    <x v="12"/>
    <n v="26"/>
    <n v="50"/>
    <d v="2026-05-17T00:00:00"/>
    <d v="2026-07-30T00:00:00"/>
    <s v="Late"/>
    <m/>
    <m/>
    <s v="Pending"/>
    <s v="FATP-NPI-F27-MVA2606-05OM"/>
    <m/>
    <m/>
    <m/>
    <m/>
    <m/>
    <m/>
    <s v="EPR2606120005"/>
    <m/>
    <m/>
    <n v="0"/>
    <n v="0"/>
    <n v="0"/>
    <n v="0"/>
  </r>
  <r>
    <d v="2026-06-10T00:00:00"/>
    <x v="17"/>
    <s v="Nguyễn Anh Thái"/>
    <m/>
    <m/>
    <m/>
    <x v="19"/>
    <s v="NUC 14 Essential NUC14MNK150 Intel N150, Ram 16 GB DDR5,SSD 256GB, Wi-Fi and Bluetooth, NoOS, 3Yrs Wty"/>
    <n v="9680000"/>
    <n v="2"/>
    <n v="19360000"/>
    <s v="F27 P1.1"/>
    <x v="5"/>
    <x v="7"/>
    <s v="FATP"/>
    <x v="4"/>
    <d v="2026-07-15T00:00:00"/>
    <n v="35"/>
    <x v="12"/>
    <n v="26"/>
    <n v="50"/>
    <d v="2026-05-17T00:00:00"/>
    <d v="2026-07-30T00:00:00"/>
    <s v="Late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  <r>
    <m/>
    <x v="14"/>
    <m/>
    <m/>
    <m/>
    <m/>
    <x v="23"/>
    <e v="#N/A"/>
    <e v="#N/A"/>
    <m/>
    <e v="#N/A"/>
    <m/>
    <x v="6"/>
    <x v="8"/>
    <m/>
    <x v="5"/>
    <m/>
    <n v="0"/>
    <x v="6"/>
    <e v="#N/A"/>
    <s v=""/>
    <e v="#N/A"/>
    <e v="#VALUE!"/>
    <e v="#N/A"/>
    <m/>
    <m/>
    <m/>
    <m/>
    <m/>
    <m/>
    <m/>
    <m/>
    <m/>
    <m/>
    <m/>
    <m/>
    <m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3" cacheId="44" applyNumberFormats="0" applyBorderFormats="0" applyFontFormats="0" applyPatternFormats="0" applyAlignmentFormats="0" applyWidthHeightFormats="0" dataCaption="" updatedVersion="8" compact="0" compactData="0">
  <location ref="A1:K195" firstHeaderRow="1" firstDataRow="2" firstDataCol="6"/>
  <pivotFields count="41">
    <pivotField name="Date of Request" compact="0" numFmtId="176" outline="0" multipleItemSelectionAllowed="1" showAll="0"/>
    <pivotField name="Department" axis="axisRow" compact="0" outline="0" multipleItemSelectionAllowed="1" showAll="0" sortType="ascending" defaultSubtotal="0">
      <items count="18">
        <item x="8"/>
        <item x="10"/>
        <item x="3"/>
        <item x="13"/>
        <item x="9"/>
        <item x="7"/>
        <item x="17"/>
        <item x="12"/>
        <item x="0"/>
        <item x="16"/>
        <item x="1"/>
        <item x="15"/>
        <item x="11"/>
        <item x="4"/>
        <item x="2"/>
        <item x="5"/>
        <item x="6"/>
        <item x="14"/>
      </items>
    </pivotField>
    <pivotField name="Requester name" compact="0" outline="0" multipleItemSelectionAllowed="1" showAll="0"/>
    <pivotField name="Requester employee ID" compact="0" outline="0" multipleItemSelectionAllowed="1" showAll="0"/>
    <pivotField name="Email" compact="0" outline="0" multipleItemSelectionAllowed="1" showAll="0"/>
    <pivotField name="Phone" compact="0" outline="0" multipleItemSelectionAllowed="1" showAll="0"/>
    <pivotField name="Item" axis="axisRow" compact="0" outline="0" multipleItemSelectionAllowed="1" showAll="0" sortType="ascending" defaultSubtotal="0">
      <items count="24">
        <item x="12"/>
        <item x="22"/>
        <item x="6"/>
        <item x="13"/>
        <item x="5"/>
        <item x="7"/>
        <item x="3"/>
        <item x="14"/>
        <item x="2"/>
        <item x="10"/>
        <item x="8"/>
        <item x="0"/>
        <item x="19"/>
        <item x="15"/>
        <item x="1"/>
        <item x="9"/>
        <item x="21"/>
        <item x="4"/>
        <item x="20"/>
        <item x="18"/>
        <item x="17"/>
        <item x="11"/>
        <item x="16"/>
        <item x="23"/>
      </items>
    </pivotField>
    <pivotField name="Request equipment spec" compact="0" outline="0" multipleItemSelectionAllowed="1" showAll="0"/>
    <pivotField name="Price" compact="0" outline="0" multipleItemSelectionAllowed="1" showAll="0"/>
    <pivotField name="Quantity" dataField="1" compact="0" outline="0" multipleItemSelectionAllowed="1" showAll="0"/>
    <pivotField name="Total Cost" compact="0" outline="0" multipleItemSelectionAllowed="1" showAll="0"/>
    <pivotField name="Purpose" compact="0" outline="0" multipleItemSelectionAllowed="1" showAll="0"/>
    <pivotField name="Year Project" axis="axisRow" compact="0" outline="0" multipleItemSelectionAllowed="1" showAll="0" sortType="ascending" defaultSubtotal="0">
      <items count="7">
        <item x="5"/>
        <item x="4"/>
        <item x="1"/>
        <item x="0"/>
        <item x="2"/>
        <item x="3"/>
        <item x="6"/>
      </items>
    </pivotField>
    <pivotField name="Project" axis="axisRow" compact="0" outline="0" multipleItemSelectionAllowed="1" showAll="0" sortType="ascending" defaultSubtotal="0">
      <items count="9">
        <item x="0"/>
        <item x="5"/>
        <item x="2"/>
        <item x="3"/>
        <item x="7"/>
        <item x="4"/>
        <item x="1"/>
        <item x="6"/>
        <item x="8"/>
      </items>
    </pivotField>
    <pivotField name="Process" compact="0" outline="0" multipleItemSelectionAllowed="1" showAll="0"/>
    <pivotField name="Stage" axis="axisRow" compact="0" outline="0" multipleItemSelectionAllowed="1" showAll="0" sortType="ascending" defaultSubtotal="0">
      <items count="6">
        <item x="0"/>
        <item x="1"/>
        <item x="2"/>
        <item x="3"/>
        <item x="4"/>
        <item x="5"/>
      </items>
    </pivotField>
    <pivotField name="Required Delivery Date _x000a_(update by DRI)" compact="0" numFmtId="176" outline="0" multipleItemSelectionAllowed="1" showAll="0"/>
    <pivotField name="Given LT  (days) _x000a_(follow DRI update)" compact="0" outline="0" multipleItemSelectionAllowed="1" showAll="0"/>
    <pivotField name="Required Delivery Date_x000a_ follow Stage date_x000a_(line open date - 14 days)" axis="axisRow" compact="0" outline="0" multipleItemSelectionAllowed="1" showAll="0" sortType="ascending">
      <items count="14">
        <item x="6"/>
        <item x="0"/>
        <item x="2"/>
        <item x="1"/>
        <item x="3"/>
        <item x="10"/>
        <item x="4"/>
        <item x="8"/>
        <item x="7"/>
        <item x="5"/>
        <item x="9"/>
        <item x="12"/>
        <item x="11"/>
        <item t="default"/>
      </items>
    </pivotField>
    <pivotField name="Given LT  (days)_x000a_follow stage date" compact="0" outline="0" multipleItemSelectionAllowed="1" showAll="0"/>
    <pivotField name="Total Leadtime" compact="0" outline="0" multipleItemSelectionAllowed="1" showAll="0"/>
    <pivotField name="Request Deadline" compact="0" outline="0" multipleItemSelectionAllowed="1" showAll="0"/>
    <pivotField name="LT theo ngày request of DRI" compact="0" outline="0" multipleItemSelectionAllowed="1" showAll="0"/>
    <pivotField name="Late/ ontime" compact="0" outline="0" multipleItemSelectionAllowed="1" showAll="0"/>
    <pivotField name="Action" compact="0" outline="0" multipleItemSelectionAllowed="1" showAll="0"/>
    <pivotField name="Remark" compact="0" outline="0" multipleItemSelectionAllowed="1" showAll="0"/>
    <pivotField name="Budget Status" compact="0" outline="0" multipleItemSelectionAllowed="1" showAll="0"/>
    <pivotField name="Budget #" compact="0" outline="0" multipleItemSelectionAllowed="1" showAll="0"/>
    <pivotField name="PR Status" compact="0" outline="0" multipleItemSelectionAllowed="1" showAll="0"/>
    <pivotField name="PR #" compact="0" outline="0" multipleItemSelectionAllowed="1" showAll="0"/>
    <pivotField name="PO Status" compact="0" outline="0" multipleItemSelectionAllowed="1" showAll="0"/>
    <pivotField name="PO #" compact="0" outline="0" multipleItemSelectionAllowed="1" showAll="0"/>
    <pivotField name=" ETA (Plan)" compact="0" outline="0" multipleItemSelectionAllowed="1" showAll="0"/>
    <pivotField name="DTA (Actual)" compact="0" outline="0" multipleItemSelectionAllowed="1" showAll="0"/>
    <pivotField name="#PUR request No" compact="0" outline="0" multipleItemSelectionAllowed="1" showAll="0"/>
    <pivotField name="Pending reason (If have)" compact="0" outline="0" multipleItemSelectionAllowed="1" showAll="0"/>
    <pivotField name="Action for delivery_x000a_ later than time Setup line " compact="0" outline="0" multipleItemSelectionAllowed="1" showAll="0"/>
    <pivotField name="Qty Done Budget" dataField="1" compact="0" outline="0" multipleItemSelectionAllowed="1" showAll="0"/>
    <pivotField name="Qty Done PR" dataField="1" compact="0" outline="0" multipleItemSelectionAllowed="1" showAll="0"/>
    <pivotField name="Qty Done PO" dataField="1" compact="0" outline="0" multipleItemSelectionAllowed="1" showAll="0"/>
    <pivotField name="Qty Recieved" dataField="1" compact="0" outline="0" multipleItemSelectionAllowed="1" showAll="0"/>
  </pivotFields>
  <rowFields count="6">
    <field x="6"/>
    <field x="1"/>
    <field x="12"/>
    <field x="13"/>
    <field x="15"/>
    <field x="18"/>
  </rowFields>
  <rowItems count="193">
    <i>
      <x/>
      <x v="5"/>
      <x/>
      <x v="4"/>
      <x v="3"/>
      <x v="7"/>
    </i>
    <i r="2">
      <x v="2"/>
      <x/>
      <x v="2"/>
      <x v="4"/>
    </i>
    <i r="3">
      <x v="2"/>
      <x v="2"/>
      <x v="4"/>
    </i>
    <i r="2">
      <x v="4"/>
      <x v="6"/>
      <x v="2"/>
      <x v="6"/>
    </i>
    <i>
      <x v="1"/>
      <x v="3"/>
      <x/>
      <x v="4"/>
      <x v="4"/>
      <x v="11"/>
    </i>
    <i r="1">
      <x v="6"/>
      <x/>
      <x v="4"/>
      <x v="4"/>
      <x v="11"/>
    </i>
    <i>
      <x v="2"/>
      <x/>
      <x v="1"/>
      <x v="5"/>
      <x v="2"/>
      <x/>
    </i>
    <i r="1">
      <x v="8"/>
      <x v="2"/>
      <x/>
      <x v="2"/>
      <x v="4"/>
    </i>
    <i r="3">
      <x v="2"/>
      <x v="2"/>
      <x v="4"/>
    </i>
    <i r="3">
      <x v="6"/>
      <x v="2"/>
      <x v="4"/>
    </i>
    <i r="2">
      <x v="5"/>
      <x v="1"/>
      <x v="3"/>
      <x v="9"/>
    </i>
    <i r="3">
      <x v="3"/>
      <x v="3"/>
      <x v="9"/>
    </i>
    <i r="3">
      <x v="7"/>
      <x v="3"/>
      <x v="9"/>
    </i>
    <i>
      <x v="3"/>
      <x v="8"/>
      <x v="4"/>
      <x/>
      <x v="2"/>
      <x v="6"/>
    </i>
    <i r="3">
      <x v="2"/>
      <x v="2"/>
      <x v="6"/>
    </i>
    <i r="3">
      <x v="6"/>
      <x v="2"/>
      <x v="6"/>
    </i>
    <i>
      <x v="4"/>
      <x v="3"/>
      <x v="5"/>
      <x v="1"/>
      <x v="3"/>
      <x v="9"/>
    </i>
    <i r="3">
      <x v="3"/>
      <x v="3"/>
      <x v="9"/>
    </i>
    <i r="3">
      <x v="7"/>
      <x v="3"/>
      <x v="9"/>
    </i>
    <i r="1">
      <x v="4"/>
      <x/>
      <x v="4"/>
      <x v="3"/>
      <x v="7"/>
    </i>
    <i r="1">
      <x v="8"/>
      <x v="2"/>
      <x/>
      <x v="2"/>
      <x v="4"/>
    </i>
    <i r="3">
      <x v="2"/>
      <x v="2"/>
      <x v="4"/>
    </i>
    <i r="3">
      <x v="6"/>
      <x v="2"/>
      <x v="4"/>
    </i>
    <i r="2">
      <x v="4"/>
      <x/>
      <x v="2"/>
      <x v="6"/>
    </i>
    <i r="3">
      <x v="2"/>
      <x v="2"/>
      <x v="6"/>
    </i>
    <i r="3">
      <x v="6"/>
      <x v="2"/>
      <x v="6"/>
    </i>
    <i r="2">
      <x v="5"/>
      <x v="1"/>
      <x v="3"/>
      <x v="9"/>
    </i>
    <i r="3">
      <x v="3"/>
      <x v="3"/>
      <x v="9"/>
    </i>
    <i r="3">
      <x v="7"/>
      <x v="3"/>
      <x v="9"/>
    </i>
    <i r="1">
      <x v="11"/>
      <x v="5"/>
      <x v="1"/>
      <x v="3"/>
      <x v="8"/>
    </i>
    <i r="3">
      <x v="7"/>
      <x v="3"/>
      <x v="8"/>
    </i>
    <i>
      <x v="5"/>
      <x/>
      <x v="2"/>
      <x/>
      <x/>
      <x v="3"/>
    </i>
    <i r="3">
      <x v="6"/>
      <x/>
      <x v="3"/>
    </i>
    <i r="1">
      <x v="3"/>
      <x/>
      <x v="4"/>
      <x v="3"/>
      <x v="7"/>
    </i>
    <i r="2">
      <x v="5"/>
      <x v="1"/>
      <x v="3"/>
      <x v="9"/>
    </i>
    <i r="3">
      <x v="3"/>
      <x v="3"/>
      <x v="9"/>
    </i>
    <i r="3">
      <x v="7"/>
      <x v="3"/>
      <x v="9"/>
    </i>
    <i r="1">
      <x v="4"/>
      <x v="4"/>
      <x/>
      <x v="2"/>
      <x v="6"/>
    </i>
    <i r="3">
      <x v="2"/>
      <x v="2"/>
      <x v="6"/>
    </i>
    <i r="3">
      <x v="6"/>
      <x v="2"/>
      <x v="6"/>
    </i>
    <i r="1">
      <x v="7"/>
      <x/>
      <x v="4"/>
      <x v="3"/>
      <x v="7"/>
    </i>
    <i r="1">
      <x v="8"/>
      <x v="2"/>
      <x/>
      <x v="2"/>
      <x v="4"/>
    </i>
    <i r="3">
      <x v="2"/>
      <x v="2"/>
      <x v="4"/>
    </i>
    <i r="2">
      <x v="4"/>
      <x/>
      <x v="2"/>
      <x v="6"/>
    </i>
    <i r="3">
      <x v="2"/>
      <x v="2"/>
      <x v="6"/>
    </i>
    <i r="3">
      <x v="6"/>
      <x v="2"/>
      <x v="6"/>
    </i>
    <i r="2">
      <x v="5"/>
      <x v="1"/>
      <x v="3"/>
      <x v="9"/>
    </i>
    <i r="3">
      <x v="3"/>
      <x v="3"/>
      <x v="9"/>
    </i>
    <i r="3">
      <x v="7"/>
      <x v="3"/>
      <x v="9"/>
    </i>
    <i r="1">
      <x v="9"/>
      <x/>
      <x v="4"/>
      <x v="4"/>
      <x v="11"/>
    </i>
    <i r="1">
      <x v="11"/>
      <x v="5"/>
      <x v="3"/>
      <x v="3"/>
      <x v="8"/>
    </i>
    <i r="1">
      <x v="12"/>
      <x v="2"/>
      <x/>
      <x v="2"/>
      <x v="4"/>
    </i>
    <i r="3">
      <x v="2"/>
      <x v="2"/>
      <x v="4"/>
    </i>
    <i r="2">
      <x v="5"/>
      <x v="1"/>
      <x v="3"/>
      <x v="9"/>
    </i>
    <i r="3">
      <x v="3"/>
      <x v="3"/>
      <x v="9"/>
    </i>
    <i r="3">
      <x v="7"/>
      <x v="3"/>
      <x v="9"/>
    </i>
    <i r="1">
      <x v="14"/>
      <x/>
      <x v="4"/>
      <x v="3"/>
      <x v="7"/>
    </i>
    <i r="2">
      <x v="4"/>
      <x/>
      <x v="2"/>
      <x v="4"/>
    </i>
    <i r="3">
      <x v="2"/>
      <x v="2"/>
      <x v="4"/>
    </i>
    <i r="3">
      <x v="6"/>
      <x v="2"/>
      <x v="4"/>
    </i>
    <i r="2">
      <x v="5"/>
      <x v="1"/>
      <x v="3"/>
      <x v="8"/>
    </i>
    <i r="3">
      <x v="3"/>
      <x v="3"/>
      <x v="8"/>
    </i>
    <i r="3">
      <x v="7"/>
      <x v="3"/>
      <x v="8"/>
    </i>
    <i>
      <x v="6"/>
      <x v="13"/>
      <x v="2"/>
      <x/>
      <x/>
      <x v="2"/>
    </i>
    <i>
      <x v="7"/>
      <x/>
      <x v="2"/>
      <x/>
      <x v="2"/>
      <x v="4"/>
    </i>
    <i r="3">
      <x v="2"/>
      <x v="2"/>
      <x v="4"/>
    </i>
    <i r="3">
      <x v="6"/>
      <x v="2"/>
      <x v="4"/>
    </i>
    <i r="1">
      <x v="4"/>
      <x v="4"/>
      <x/>
      <x v="2"/>
      <x v="6"/>
    </i>
    <i r="3">
      <x v="2"/>
      <x v="2"/>
      <x v="6"/>
    </i>
    <i r="3">
      <x v="6"/>
      <x v="2"/>
      <x v="6"/>
    </i>
    <i r="1">
      <x v="12"/>
      <x v="2"/>
      <x/>
      <x v="2"/>
      <x v="4"/>
    </i>
    <i r="3">
      <x v="2"/>
      <x v="2"/>
      <x v="4"/>
    </i>
    <i>
      <x v="8"/>
      <x v="2"/>
      <x v="2"/>
      <x/>
      <x/>
      <x v="3"/>
    </i>
    <i r="3">
      <x v="2"/>
      <x/>
      <x v="3"/>
    </i>
    <i r="3">
      <x v="6"/>
      <x/>
      <x v="3"/>
    </i>
    <i>
      <x v="9"/>
      <x v="2"/>
      <x v="2"/>
      <x/>
      <x v="2"/>
      <x v="4"/>
    </i>
    <i r="3">
      <x v="2"/>
      <x v="2"/>
      <x v="4"/>
    </i>
    <i r="3">
      <x v="6"/>
      <x v="2"/>
      <x v="4"/>
    </i>
    <i r="1">
      <x v="4"/>
      <x/>
      <x v="4"/>
      <x v="3"/>
      <x v="7"/>
    </i>
    <i r="1">
      <x v="5"/>
      <x/>
      <x v="4"/>
      <x v="3"/>
      <x v="7"/>
    </i>
    <i r="2">
      <x v="2"/>
      <x/>
      <x v="2"/>
      <x v="4"/>
    </i>
    <i r="3">
      <x v="2"/>
      <x v="2"/>
      <x v="4"/>
    </i>
    <i r="3">
      <x v="6"/>
      <x v="2"/>
      <x v="4"/>
    </i>
    <i r="2">
      <x v="4"/>
      <x/>
      <x v="2"/>
      <x v="6"/>
    </i>
    <i r="3">
      <x v="2"/>
      <x v="2"/>
      <x v="6"/>
    </i>
    <i r="3">
      <x v="6"/>
      <x v="2"/>
      <x v="6"/>
    </i>
    <i r="1">
      <x v="12"/>
      <x v="5"/>
      <x v="1"/>
      <x v="3"/>
      <x v="9"/>
    </i>
    <i r="3">
      <x v="3"/>
      <x v="3"/>
      <x v="9"/>
    </i>
    <i r="3">
      <x v="7"/>
      <x v="3"/>
      <x v="9"/>
    </i>
    <i r="1">
      <x v="13"/>
      <x v="5"/>
      <x v="3"/>
      <x v="3"/>
      <x v="9"/>
    </i>
    <i r="1">
      <x v="17"/>
      <x v="5"/>
      <x v="7"/>
      <x v="4"/>
      <x v="10"/>
    </i>
    <i>
      <x v="10"/>
      <x v="14"/>
      <x/>
      <x v="4"/>
      <x v="3"/>
      <x v="7"/>
    </i>
    <i r="4">
      <x v="4"/>
      <x v="12"/>
    </i>
    <i r="2">
      <x v="4"/>
      <x/>
      <x v="2"/>
      <x v="4"/>
    </i>
    <i r="3">
      <x v="2"/>
      <x v="2"/>
      <x v="4"/>
    </i>
    <i r="3">
      <x v="6"/>
      <x v="2"/>
      <x v="4"/>
    </i>
    <i r="2">
      <x v="5"/>
      <x v="1"/>
      <x v="3"/>
      <x v="8"/>
    </i>
    <i r="5">
      <x v="9"/>
    </i>
    <i r="3">
      <x v="3"/>
      <x v="3"/>
      <x v="8"/>
    </i>
    <i r="5">
      <x v="9"/>
    </i>
    <i r="3">
      <x v="7"/>
      <x v="3"/>
      <x v="8"/>
    </i>
    <i r="5">
      <x v="9"/>
    </i>
    <i r="1">
      <x v="15"/>
      <x v="2"/>
      <x/>
      <x v="2"/>
      <x v="4"/>
    </i>
    <i r="2">
      <x v="3"/>
      <x v="2"/>
      <x v="1"/>
      <x v="1"/>
    </i>
    <i r="1">
      <x v="16"/>
      <x v="2"/>
      <x/>
      <x v="2"/>
      <x v="4"/>
    </i>
    <i r="2">
      <x v="3"/>
      <x v="2"/>
      <x v="1"/>
      <x v="1"/>
    </i>
    <i>
      <x v="11"/>
      <x v="1"/>
      <x v="2"/>
      <x/>
      <x v="2"/>
      <x v="4"/>
    </i>
    <i r="3">
      <x v="2"/>
      <x v="2"/>
      <x v="4"/>
    </i>
    <i r="2">
      <x v="4"/>
      <x/>
      <x v="2"/>
      <x v="6"/>
    </i>
    <i r="3">
      <x v="2"/>
      <x v="2"/>
      <x v="6"/>
    </i>
    <i r="3">
      <x v="6"/>
      <x v="2"/>
      <x v="6"/>
    </i>
    <i r="1">
      <x v="8"/>
      <x v="2"/>
      <x/>
      <x v="2"/>
      <x v="4"/>
    </i>
    <i r="3">
      <x v="2"/>
      <x v="2"/>
      <x v="4"/>
    </i>
    <i r="3">
      <x v="6"/>
      <x v="2"/>
      <x v="4"/>
    </i>
    <i r="2">
      <x v="3"/>
      <x/>
      <x/>
      <x v="1"/>
    </i>
    <i r="2">
      <x v="4"/>
      <x/>
      <x v="2"/>
      <x v="6"/>
    </i>
    <i r="3">
      <x v="2"/>
      <x v="2"/>
      <x v="6"/>
    </i>
    <i r="3">
      <x v="6"/>
      <x v="2"/>
      <x v="6"/>
    </i>
    <i r="2">
      <x v="5"/>
      <x v="1"/>
      <x v="3"/>
      <x v="9"/>
    </i>
    <i r="3">
      <x v="3"/>
      <x v="3"/>
      <x v="9"/>
    </i>
    <i r="3">
      <x v="7"/>
      <x v="3"/>
      <x v="9"/>
    </i>
    <i r="1">
      <x v="9"/>
      <x/>
      <x v="4"/>
      <x v="4"/>
      <x v="11"/>
    </i>
    <i r="1">
      <x v="10"/>
      <x v="3"/>
      <x/>
      <x v="1"/>
      <x v="1"/>
    </i>
    <i r="1">
      <x v="14"/>
      <x v="3"/>
      <x/>
      <x v="1"/>
      <x v="1"/>
    </i>
    <i>
      <x v="12"/>
      <x v="6"/>
      <x/>
      <x v="4"/>
      <x v="4"/>
      <x v="11"/>
    </i>
    <i r="1">
      <x v="12"/>
      <x v="3"/>
      <x v="2"/>
      <x v="2"/>
      <x v="5"/>
    </i>
    <i>
      <x v="13"/>
      <x v="14"/>
      <x v="2"/>
      <x/>
      <x v="2"/>
      <x v="4"/>
    </i>
    <i r="3">
      <x v="2"/>
      <x v="2"/>
      <x v="4"/>
    </i>
    <i>
      <x v="14"/>
      <x v="8"/>
      <x v="2"/>
      <x v="2"/>
      <x v="2"/>
      <x v="4"/>
    </i>
    <i r="2">
      <x v="3"/>
      <x/>
      <x/>
      <x v="1"/>
    </i>
    <i r="1">
      <x v="10"/>
      <x v="3"/>
      <x/>
      <x v="1"/>
      <x v="1"/>
    </i>
    <i r="1">
      <x v="14"/>
      <x v="3"/>
      <x/>
      <x v="1"/>
      <x v="1"/>
    </i>
    <i>
      <x v="15"/>
      <x v="4"/>
      <x/>
      <x v="4"/>
      <x v="3"/>
      <x v="7"/>
    </i>
    <i r="1">
      <x v="5"/>
      <x/>
      <x v="4"/>
      <x v="3"/>
      <x v="7"/>
    </i>
    <i r="2">
      <x v="2"/>
      <x/>
      <x v="2"/>
      <x v="4"/>
    </i>
    <i r="3">
      <x v="2"/>
      <x v="2"/>
      <x v="4"/>
    </i>
    <i r="3">
      <x v="6"/>
      <x v="2"/>
      <x v="4"/>
    </i>
    <i r="2">
      <x v="4"/>
      <x/>
      <x v="2"/>
      <x v="6"/>
    </i>
    <i r="3">
      <x v="2"/>
      <x v="2"/>
      <x v="6"/>
    </i>
    <i r="3">
      <x v="6"/>
      <x v="2"/>
      <x v="6"/>
    </i>
    <i r="1">
      <x v="6"/>
      <x/>
      <x v="4"/>
      <x v="4"/>
      <x v="11"/>
    </i>
    <i>
      <x v="16"/>
      <x v="11"/>
      <x v="5"/>
      <x v="1"/>
      <x v="3"/>
      <x v="8"/>
    </i>
    <i r="3">
      <x v="3"/>
      <x v="3"/>
      <x v="8"/>
    </i>
    <i r="3">
      <x v="7"/>
      <x v="3"/>
      <x v="8"/>
    </i>
    <i>
      <x v="17"/>
      <x/>
      <x v="2"/>
      <x/>
      <x v="2"/>
      <x v="4"/>
    </i>
    <i r="3">
      <x v="2"/>
      <x v="2"/>
      <x v="4"/>
    </i>
    <i r="3">
      <x v="6"/>
      <x v="2"/>
      <x v="4"/>
    </i>
    <i r="1">
      <x v="1"/>
      <x v="2"/>
      <x/>
      <x v="2"/>
      <x v="4"/>
    </i>
    <i r="3">
      <x v="2"/>
      <x v="2"/>
      <x v="4"/>
    </i>
    <i r="2">
      <x v="4"/>
      <x/>
      <x v="2"/>
      <x v="6"/>
    </i>
    <i r="3">
      <x v="2"/>
      <x v="2"/>
      <x v="6"/>
    </i>
    <i r="3">
      <x v="6"/>
      <x v="2"/>
      <x v="6"/>
    </i>
    <i r="1">
      <x v="4"/>
      <x v="4"/>
      <x/>
      <x v="2"/>
      <x v="6"/>
    </i>
    <i r="3">
      <x v="2"/>
      <x v="2"/>
      <x v="6"/>
    </i>
    <i r="3">
      <x v="6"/>
      <x v="2"/>
      <x v="6"/>
    </i>
    <i r="1">
      <x v="8"/>
      <x v="2"/>
      <x/>
      <x v="2"/>
      <x v="4"/>
    </i>
    <i r="3">
      <x v="2"/>
      <x v="2"/>
      <x v="4"/>
    </i>
    <i r="3">
      <x v="6"/>
      <x v="2"/>
      <x v="4"/>
    </i>
    <i r="2">
      <x v="4"/>
      <x/>
      <x v="2"/>
      <x v="6"/>
    </i>
    <i r="3">
      <x v="2"/>
      <x v="2"/>
      <x v="6"/>
    </i>
    <i r="3">
      <x v="6"/>
      <x v="2"/>
      <x v="6"/>
    </i>
    <i r="2">
      <x v="5"/>
      <x v="1"/>
      <x v="3"/>
      <x v="9"/>
    </i>
    <i r="3">
      <x v="3"/>
      <x v="3"/>
      <x v="9"/>
    </i>
    <i r="3">
      <x v="7"/>
      <x v="3"/>
      <x v="9"/>
    </i>
    <i r="1">
      <x v="9"/>
      <x/>
      <x v="4"/>
      <x v="4"/>
      <x v="11"/>
    </i>
    <i r="1">
      <x v="12"/>
      <x v="2"/>
      <x/>
      <x v="2"/>
      <x v="4"/>
    </i>
    <i r="3">
      <x v="2"/>
      <x v="2"/>
      <x v="4"/>
    </i>
    <i r="1">
      <x v="13"/>
      <x v="2"/>
      <x/>
      <x/>
      <x v="2"/>
    </i>
    <i r="2">
      <x v="5"/>
      <x v="3"/>
      <x v="3"/>
      <x v="9"/>
    </i>
    <i>
      <x v="18"/>
      <x v="11"/>
      <x v="5"/>
      <x v="1"/>
      <x v="3"/>
      <x v="8"/>
    </i>
    <i r="3">
      <x v="3"/>
      <x v="3"/>
      <x v="8"/>
    </i>
    <i r="3">
      <x v="7"/>
      <x v="3"/>
      <x v="8"/>
    </i>
    <i r="1">
      <x v="12"/>
      <x v="5"/>
      <x v="1"/>
      <x v="3"/>
      <x v="9"/>
    </i>
    <i r="3">
      <x v="3"/>
      <x v="3"/>
      <x v="9"/>
    </i>
    <i r="3">
      <x v="7"/>
      <x v="3"/>
      <x v="9"/>
    </i>
    <i>
      <x v="19"/>
      <x v="1"/>
      <x v="3"/>
      <x v="2"/>
      <x v="2"/>
      <x v="5"/>
    </i>
    <i r="1">
      <x v="12"/>
      <x v="3"/>
      <x v="2"/>
      <x v="2"/>
      <x v="5"/>
    </i>
    <i r="1">
      <x v="14"/>
      <x v="3"/>
      <x v="2"/>
      <x v="2"/>
      <x v="5"/>
    </i>
    <i>
      <x v="20"/>
      <x v="13"/>
      <x v="5"/>
      <x v="3"/>
      <x v="3"/>
      <x v="9"/>
    </i>
    <i>
      <x v="21"/>
      <x/>
      <x v="1"/>
      <x v="5"/>
      <x v="2"/>
      <x/>
    </i>
    <i r="2">
      <x v="4"/>
      <x/>
      <x v="2"/>
      <x v="6"/>
    </i>
    <i r="1">
      <x v="5"/>
      <x/>
      <x v="4"/>
      <x v="3"/>
      <x v="7"/>
    </i>
    <i r="2">
      <x v="2"/>
      <x/>
      <x v="2"/>
      <x v="4"/>
    </i>
    <i r="3">
      <x v="2"/>
      <x v="2"/>
      <x v="4"/>
    </i>
    <i r="2">
      <x v="4"/>
      <x v="6"/>
      <x v="2"/>
      <x v="6"/>
    </i>
    <i r="1">
      <x v="11"/>
      <x v="5"/>
      <x v="1"/>
      <x v="3"/>
      <x v="8"/>
    </i>
    <i r="3">
      <x v="3"/>
      <x v="3"/>
      <x v="8"/>
    </i>
    <i r="3">
      <x v="7"/>
      <x v="3"/>
      <x v="8"/>
    </i>
    <i>
      <x v="22"/>
      <x v="5"/>
      <x v="2"/>
      <x/>
      <x v="2"/>
      <x v="4"/>
    </i>
    <i r="3">
      <x v="2"/>
      <x v="2"/>
      <x v="4"/>
    </i>
    <i r="3">
      <x v="6"/>
      <x v="2"/>
      <x v="4"/>
    </i>
    <i>
      <x v="23"/>
      <x v="17"/>
      <x v="6"/>
      <x v="8"/>
      <x v="5"/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Quantity" fld="9" baseField="0"/>
    <dataField name="SUM of Qty Done Budget" fld="37" baseField="0"/>
    <dataField name="SUM of Qty Done PR" fld="38" baseField="0"/>
    <dataField name="SUM of Qty Done PO" fld="39" baseField="0"/>
    <dataField name="SUM of Qty Recieved" fld="4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Pivot để check coi 2 worksheet  3" cacheId="27" applyNumberFormats="0" applyBorderFormats="0" applyFontFormats="0" applyPatternFormats="0" applyAlignmentFormats="0" applyWidthHeightFormats="0" dataCaption="" updatedVersion="8" compact="0" compactData="0">
  <location ref="I2:J39" firstHeaderRow="1" firstDataRow="1" firstDataCol="1"/>
  <pivotFields count="1">
    <pivotField name="Purpose" axis="axisRow" dataField="1" compact="0" outline="0" multipleItemSelectionAllowed="1" showAll="0" sortType="ascending">
      <items count="37">
        <item x="19"/>
        <item x="22"/>
        <item x="8"/>
        <item x="7"/>
        <item x="9"/>
        <item x="30"/>
        <item x="18"/>
        <item x="16"/>
        <item x="4"/>
        <item x="29"/>
        <item x="6"/>
        <item x="5"/>
        <item x="13"/>
        <item x="12"/>
        <item x="14"/>
        <item x="1"/>
        <item x="33"/>
        <item x="10"/>
        <item x="32"/>
        <item x="0"/>
        <item x="34"/>
        <item x="20"/>
        <item x="21"/>
        <item x="24"/>
        <item x="23"/>
        <item x="2"/>
        <item x="3"/>
        <item x="26"/>
        <item x="17"/>
        <item x="15"/>
        <item x="35"/>
        <item x="11"/>
        <item x="31"/>
        <item x="27"/>
        <item x="28"/>
        <item x="25"/>
        <item t="default"/>
      </items>
    </pivotField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COUNTA of Purpose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Pivot để check coi 2 worksheet  4" cacheId="23" applyNumberFormats="0" applyBorderFormats="0" applyFontFormats="0" applyPatternFormats="0" applyAlignmentFormats="0" applyWidthHeightFormats="0" dataCaption="" updatedVersion="8" compact="0" compactData="0">
  <location ref="L2:M13" firstHeaderRow="1" firstDataRow="1" firstDataCol="1"/>
  <pivotFields count="1">
    <pivotField name="Project" axis="axisRow" dataField="1" compact="0" outline="0" multipleItemSelectionAllowed="1" showAll="0" sortType="ascending">
      <items count="11">
        <item x="5"/>
        <item x="4"/>
        <item x="2"/>
        <item x="9"/>
        <item x="3"/>
        <item x="7"/>
        <item x="1"/>
        <item x="0"/>
        <item x="6"/>
        <item x="8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A of Project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ivot để check coi 2 worksheet " cacheId="35" applyNumberFormats="0" applyBorderFormats="0" applyFontFormats="0" applyPatternFormats="0" applyAlignmentFormats="0" applyWidthHeightFormats="0" dataCaption="" updatedVersion="8" compact="0" compactData="0">
  <location ref="B2" firstHeaderRow="0" firstDataRow="0" firstDataCol="0"/>
  <pivotFields count="1">
    <pivotField name="Purpose" axis="axisRow" dataField="1" compact="0" outline="0" multipleItemSelectionAllowed="1" showAll="0" sortType="ascending">
      <items count="57">
        <item x="4"/>
        <item x="8"/>
        <item x="13"/>
        <item x="9"/>
        <item x="10"/>
        <item x="51"/>
        <item x="41"/>
        <item x="5"/>
        <item x="6"/>
        <item x="53"/>
        <item x="14"/>
        <item x="7"/>
        <item x="11"/>
        <item x="55"/>
        <item x="52"/>
        <item x="42"/>
        <item x="44"/>
        <item x="43"/>
        <item x="46"/>
        <item x="45"/>
        <item x="36"/>
        <item x="35"/>
        <item x="34"/>
        <item x="16"/>
        <item x="47"/>
        <item x="48"/>
        <item x="32"/>
        <item x="33"/>
        <item x="2"/>
        <item x="0"/>
        <item x="22"/>
        <item x="24"/>
        <item x="23"/>
        <item x="25"/>
        <item x="26"/>
        <item x="30"/>
        <item x="31"/>
        <item x="20"/>
        <item x="21"/>
        <item x="29"/>
        <item x="28"/>
        <item x="27"/>
        <item x="54"/>
        <item x="1"/>
        <item x="3"/>
        <item x="15"/>
        <item x="12"/>
        <item x="38"/>
        <item x="37"/>
        <item x="39"/>
        <item x="17"/>
        <item x="18"/>
        <item x="19"/>
        <item x="50"/>
        <item x="40"/>
        <item x="49"/>
        <item t="default"/>
      </items>
    </pivotField>
  </pivotFields>
  <rowFields count="1">
    <field x="0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COUNTA of Purpose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 để check coi 2 worksheet  2" cacheId="31" applyNumberFormats="0" applyBorderFormats="0" applyFontFormats="0" applyPatternFormats="0" applyAlignmentFormats="0" applyWidthHeightFormats="0" dataCaption="" updatedVersion="8" compact="0" compactData="0">
  <location ref="F2:G12" firstHeaderRow="1" firstDataRow="1" firstDataCol="1"/>
  <pivotFields count="1">
    <pivotField name="Project" axis="axisRow" dataField="1" compact="0" outline="0" multipleItemSelectionAllowed="1" showAll="0" sortType="ascending">
      <items count="10">
        <item x="0"/>
        <item x="5"/>
        <item x="2"/>
        <item x="3"/>
        <item x="7"/>
        <item x="4"/>
        <item x="1"/>
        <item x="6"/>
        <item x="8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A of Project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5000000}" name="Pivot Table 1" cacheId="19" applyNumberFormats="0" applyBorderFormats="0" applyFontFormats="0" applyPatternFormats="0" applyAlignmentFormats="0" applyWidthHeightFormats="0" dataCaption="" updatedVersion="8" compact="0" compactData="0">
  <location ref="A1:E206" firstHeaderRow="1" firstDataRow="1" firstDataCol="5"/>
  <pivotFields count="37">
    <pivotField name="Date of Request" compact="0" numFmtId="176" outline="0" multipleItemSelectionAllowed="1" showAll="0"/>
    <pivotField name="Department" axis="axisRow" compact="0" outline="0" multipleItemSelectionAllowed="1" showAll="0" sortType="ascending" defaultSubtotal="0">
      <items count="18">
        <item x="8"/>
        <item x="10"/>
        <item x="3"/>
        <item x="13"/>
        <item x="9"/>
        <item x="7"/>
        <item x="17"/>
        <item x="12"/>
        <item x="0"/>
        <item x="16"/>
        <item x="1"/>
        <item x="15"/>
        <item x="11"/>
        <item x="4"/>
        <item x="2"/>
        <item x="5"/>
        <item x="6"/>
        <item x="14"/>
      </items>
    </pivotField>
    <pivotField name="Requester name" compact="0" outline="0" multipleItemSelectionAllowed="1" showAll="0"/>
    <pivotField name="Requester employee ID" compact="0" outline="0" multipleItemSelectionAllowed="1" showAll="0"/>
    <pivotField name="Email" compact="0" outline="0" multipleItemSelectionAllowed="1" showAll="0"/>
    <pivotField name="Phone" compact="0" outline="0" multipleItemSelectionAllowed="1" showAll="0"/>
    <pivotField name="Item" axis="axisRow" compact="0" outline="0" multipleItemSelectionAllowed="1" showAll="0" sortType="ascending" defaultSubtotal="0">
      <items count="24">
        <item x="12"/>
        <item x="22"/>
        <item x="6"/>
        <item x="13"/>
        <item x="5"/>
        <item x="7"/>
        <item x="3"/>
        <item x="14"/>
        <item x="2"/>
        <item x="10"/>
        <item x="8"/>
        <item x="0"/>
        <item x="19"/>
        <item x="15"/>
        <item x="1"/>
        <item x="9"/>
        <item x="21"/>
        <item x="4"/>
        <item x="20"/>
        <item x="18"/>
        <item x="17"/>
        <item x="11"/>
        <item x="16"/>
        <item x="23"/>
      </items>
    </pivotField>
    <pivotField name="Request equipment spec" compact="0" outline="0" multipleItemSelectionAllowed="1" showAll="0"/>
    <pivotField name="Price" compact="0" outline="0" multipleItemSelectionAllowed="1" showAll="0"/>
    <pivotField name="Quantity" axis="axisRow" compact="0" outline="0" multipleItemSelectionAllowed="1" showAll="0" sortType="ascending">
      <items count="50">
        <item x="21"/>
        <item x="4"/>
        <item x="20"/>
        <item x="34"/>
        <item x="3"/>
        <item x="2"/>
        <item x="5"/>
        <item x="24"/>
        <item x="33"/>
        <item x="46"/>
        <item x="35"/>
        <item x="25"/>
        <item x="29"/>
        <item x="39"/>
        <item x="30"/>
        <item x="11"/>
        <item x="7"/>
        <item x="32"/>
        <item x="1"/>
        <item x="31"/>
        <item x="6"/>
        <item x="22"/>
        <item x="13"/>
        <item x="17"/>
        <item x="19"/>
        <item x="26"/>
        <item x="27"/>
        <item x="28"/>
        <item x="0"/>
        <item x="47"/>
        <item x="23"/>
        <item x="45"/>
        <item x="43"/>
        <item x="44"/>
        <item x="18"/>
        <item x="42"/>
        <item x="37"/>
        <item x="41"/>
        <item x="38"/>
        <item x="16"/>
        <item x="40"/>
        <item x="36"/>
        <item x="8"/>
        <item x="15"/>
        <item x="10"/>
        <item x="9"/>
        <item x="14"/>
        <item x="12"/>
        <item x="48"/>
        <item t="default"/>
      </items>
    </pivotField>
    <pivotField name="Total Cost" compact="0" outline="0" multipleItemSelectionAllowed="1" showAll="0"/>
    <pivotField name="Purpose" compact="0" outline="0" multipleItemSelectionAllowed="1" showAll="0"/>
    <pivotField name="Year Project" axis="axisRow" compact="0" outline="0" multipleItemSelectionAllowed="1" showAll="0" sortType="ascending">
      <items count="8">
        <item x="5"/>
        <item x="4"/>
        <item x="1"/>
        <item x="0"/>
        <item x="2"/>
        <item x="3"/>
        <item x="6"/>
        <item t="default"/>
      </items>
    </pivotField>
    <pivotField name="Project" axis="axisRow" compact="0" outline="0" multipleItemSelectionAllowed="1" showAll="0" sortType="ascending" defaultSubtotal="0">
      <items count="9">
        <item x="0"/>
        <item x="5"/>
        <item x="2"/>
        <item x="3"/>
        <item x="7"/>
        <item x="4"/>
        <item x="1"/>
        <item x="6"/>
        <item x="8"/>
      </items>
    </pivotField>
    <pivotField name="Process" compact="0" outline="0" multipleItemSelectionAllowed="1" showAll="0"/>
    <pivotField name="Stage" compact="0" outline="0" multipleItemSelectionAllowed="1" showAll="0"/>
    <pivotField name="Required Delivery Date _x000a_(update by DRI)" compact="0" numFmtId="176" outline="0" multipleItemSelectionAllowed="1" showAll="0"/>
    <pivotField name="Given LT  (days) _x000a_(follow DRI update)" compact="0" outline="0" multipleItemSelectionAllowed="1" showAll="0"/>
    <pivotField name="Required Delivery Date_x000a_ follow Stage date_x000a_(line open date - 14 days)" compact="0" outline="0" multipleItemSelectionAllowed="1" showAll="0"/>
    <pivotField name="Given LT  (days)_x000a_follow stage date" compact="0" outline="0" multipleItemSelectionAllowed="1" showAll="0"/>
    <pivotField name="Total Leadtime" compact="0" outline="0" multipleItemSelectionAllowed="1" showAll="0"/>
    <pivotField name="Request Deadline" compact="0" outline="0" multipleItemSelectionAllowed="1" showAll="0"/>
    <pivotField name="LT theo ngày request of DRI" compact="0" outline="0" multipleItemSelectionAllowed="1" showAll="0"/>
    <pivotField name="Late/ ontime" compact="0" outline="0" multipleItemSelectionAllowed="1" showAll="0"/>
    <pivotField name="Action" compact="0" outline="0" multipleItemSelectionAllowed="1" showAll="0"/>
    <pivotField name="Remark" compact="0" outline="0" multipleItemSelectionAllowed="1" showAll="0"/>
    <pivotField name="Budget Status" compact="0" outline="0" multipleItemSelectionAllowed="1" showAll="0"/>
    <pivotField name="Budget #" compact="0" outline="0" multipleItemSelectionAllowed="1" showAll="0"/>
    <pivotField name="PR Status" compact="0" outline="0" multipleItemSelectionAllowed="1" showAll="0"/>
    <pivotField name="PR #" compact="0" outline="0" multipleItemSelectionAllowed="1" showAll="0"/>
    <pivotField name="PO Status" compact="0" outline="0" multipleItemSelectionAllowed="1" showAll="0"/>
    <pivotField name="PO #" compact="0" outline="0" multipleItemSelectionAllowed="1" showAll="0"/>
    <pivotField name=" ETA (Plan)" compact="0" outline="0" multipleItemSelectionAllowed="1" showAll="0"/>
    <pivotField name="DTA (Actual)" compact="0" outline="0" multipleItemSelectionAllowed="1" showAll="0"/>
    <pivotField name="#PUR request No" compact="0" outline="0" multipleItemSelectionAllowed="1" showAll="0"/>
    <pivotField name="Pending reason (If have)" compact="0" outline="0" multipleItemSelectionAllowed="1" showAll="0"/>
    <pivotField name="Action for delivery_x000a_ later than time Setup line " compact="0" outline="0" multipleItemSelectionAllowed="1" showAll="0"/>
  </pivotFields>
  <rowFields count="5">
    <field x="12"/>
    <field x="13"/>
    <field x="6"/>
    <field x="1"/>
    <field x="9"/>
  </rowFields>
  <rowItems count="205">
    <i>
      <x/>
      <x v="4"/>
      <x/>
      <x v="5"/>
      <x v="2"/>
    </i>
    <i r="2">
      <x v="1"/>
      <x v="3"/>
      <x v="1"/>
    </i>
    <i r="3">
      <x v="6"/>
      <x v="2"/>
    </i>
    <i r="2">
      <x v="4"/>
      <x v="4"/>
      <x v="8"/>
    </i>
    <i r="2">
      <x v="5"/>
      <x v="3"/>
      <x v="2"/>
    </i>
    <i r="3">
      <x v="7"/>
      <x v="1"/>
    </i>
    <i r="3">
      <x v="9"/>
      <x v="29"/>
    </i>
    <i r="3">
      <x v="14"/>
      <x v="5"/>
    </i>
    <i r="2">
      <x v="9"/>
      <x v="4"/>
      <x v="4"/>
    </i>
    <i r="3">
      <x v="5"/>
      <x v="1"/>
    </i>
    <i r="2">
      <x v="10"/>
      <x v="14"/>
      <x v="1"/>
    </i>
    <i r="4">
      <x v="8"/>
    </i>
    <i r="2">
      <x v="11"/>
      <x v="9"/>
      <x v="29"/>
    </i>
    <i r="2">
      <x v="12"/>
      <x v="6"/>
      <x v="1"/>
    </i>
    <i r="2">
      <x v="15"/>
      <x v="4"/>
      <x v="4"/>
    </i>
    <i r="3">
      <x v="5"/>
      <x v="1"/>
    </i>
    <i r="3">
      <x v="6"/>
      <x v="4"/>
    </i>
    <i r="2">
      <x v="17"/>
      <x v="9"/>
      <x v="29"/>
    </i>
    <i r="2">
      <x v="21"/>
      <x v="5"/>
      <x v="1"/>
    </i>
    <i t="default">
      <x/>
    </i>
    <i>
      <x v="1"/>
      <x v="5"/>
      <x v="2"/>
      <x/>
      <x v="6"/>
    </i>
    <i r="2">
      <x v="21"/>
      <x/>
      <x/>
    </i>
    <i t="default">
      <x v="1"/>
    </i>
    <i>
      <x v="2"/>
      <x/>
      <x/>
      <x v="5"/>
      <x/>
    </i>
    <i r="2">
      <x v="2"/>
      <x v="8"/>
      <x v="15"/>
    </i>
    <i r="2">
      <x v="4"/>
      <x v="8"/>
      <x v="44"/>
    </i>
    <i r="2">
      <x v="5"/>
      <x/>
      <x/>
    </i>
    <i r="3">
      <x v="8"/>
      <x v="5"/>
    </i>
    <i r="3">
      <x v="12"/>
      <x v="19"/>
    </i>
    <i r="2">
      <x v="6"/>
      <x v="13"/>
      <x v="1"/>
    </i>
    <i r="2">
      <x v="7"/>
      <x/>
      <x/>
    </i>
    <i r="3">
      <x v="12"/>
      <x v="21"/>
    </i>
    <i r="2">
      <x v="8"/>
      <x v="2"/>
      <x v="4"/>
    </i>
    <i r="2">
      <x v="9"/>
      <x v="2"/>
      <x v="2"/>
    </i>
    <i r="4">
      <x v="4"/>
    </i>
    <i r="3">
      <x v="5"/>
      <x v="3"/>
    </i>
    <i r="2">
      <x v="10"/>
      <x v="15"/>
      <x v="34"/>
    </i>
    <i r="3">
      <x v="16"/>
      <x v="24"/>
    </i>
    <i r="2">
      <x v="11"/>
      <x v="1"/>
      <x v="10"/>
    </i>
    <i r="3">
      <x v="8"/>
      <x v="45"/>
    </i>
    <i r="2">
      <x v="13"/>
      <x v="14"/>
      <x/>
    </i>
    <i r="4">
      <x v="19"/>
    </i>
    <i r="2">
      <x v="15"/>
      <x v="5"/>
      <x v="4"/>
    </i>
    <i r="2">
      <x v="17"/>
      <x/>
      <x/>
    </i>
    <i r="3">
      <x v="1"/>
      <x v="10"/>
    </i>
    <i r="3">
      <x v="8"/>
      <x v="42"/>
    </i>
    <i r="3">
      <x v="12"/>
      <x v="21"/>
    </i>
    <i r="3">
      <x v="13"/>
      <x v="6"/>
    </i>
    <i r="2">
      <x v="21"/>
      <x v="5"/>
      <x/>
    </i>
    <i r="2">
      <x v="22"/>
      <x v="5"/>
      <x v="1"/>
    </i>
    <i r="1">
      <x v="2"/>
      <x/>
      <x v="5"/>
      <x/>
    </i>
    <i r="2">
      <x v="2"/>
      <x v="8"/>
      <x v="20"/>
    </i>
    <i r="2">
      <x v="4"/>
      <x v="8"/>
      <x v="46"/>
    </i>
    <i r="2">
      <x v="5"/>
      <x v="8"/>
      <x v="6"/>
    </i>
    <i r="3">
      <x v="12"/>
      <x v="20"/>
    </i>
    <i r="2">
      <x v="7"/>
      <x/>
      <x/>
    </i>
    <i r="3">
      <x v="12"/>
      <x v="24"/>
    </i>
    <i r="2">
      <x v="8"/>
      <x v="2"/>
      <x v="4"/>
    </i>
    <i r="2">
      <x v="9"/>
      <x v="2"/>
      <x v="2"/>
    </i>
    <i r="4">
      <x v="4"/>
    </i>
    <i r="3">
      <x v="5"/>
      <x v="4"/>
    </i>
    <i r="2">
      <x v="11"/>
      <x v="1"/>
      <x v="10"/>
    </i>
    <i r="3">
      <x v="8"/>
      <x v="47"/>
    </i>
    <i r="2">
      <x v="13"/>
      <x v="14"/>
      <x/>
    </i>
    <i r="4">
      <x v="17"/>
    </i>
    <i r="2">
      <x v="14"/>
      <x v="8"/>
      <x v="43"/>
    </i>
    <i r="2">
      <x v="15"/>
      <x v="5"/>
      <x v="3"/>
    </i>
    <i r="2">
      <x v="17"/>
      <x/>
      <x/>
    </i>
    <i r="3">
      <x v="1"/>
      <x v="10"/>
    </i>
    <i r="3">
      <x v="8"/>
      <x v="22"/>
    </i>
    <i r="3">
      <x v="12"/>
      <x v="24"/>
    </i>
    <i r="2">
      <x v="21"/>
      <x v="5"/>
      <x/>
    </i>
    <i r="2">
      <x v="22"/>
      <x v="5"/>
      <x v="1"/>
    </i>
    <i r="1">
      <x v="6"/>
      <x v="2"/>
      <x v="8"/>
      <x v="16"/>
    </i>
    <i r="2">
      <x v="4"/>
      <x v="8"/>
      <x v="20"/>
    </i>
    <i r="2">
      <x v="5"/>
      <x/>
      <x/>
    </i>
    <i r="2">
      <x v="7"/>
      <x/>
      <x/>
    </i>
    <i r="2">
      <x v="8"/>
      <x v="2"/>
      <x v="4"/>
    </i>
    <i r="2">
      <x v="9"/>
      <x v="2"/>
      <x v="2"/>
    </i>
    <i r="4">
      <x v="4"/>
    </i>
    <i r="3">
      <x v="5"/>
      <x v="2"/>
    </i>
    <i r="2">
      <x v="11"/>
      <x v="8"/>
      <x v="20"/>
    </i>
    <i r="2">
      <x v="15"/>
      <x v="5"/>
      <x v="2"/>
    </i>
    <i r="2">
      <x v="17"/>
      <x/>
      <x/>
    </i>
    <i r="3">
      <x v="8"/>
      <x v="20"/>
    </i>
    <i r="2">
      <x v="22"/>
      <x v="5"/>
      <x v="1"/>
    </i>
    <i t="default">
      <x v="2"/>
    </i>
    <i>
      <x v="3"/>
      <x/>
      <x v="11"/>
      <x v="8"/>
      <x v="28"/>
    </i>
    <i r="3">
      <x v="10"/>
      <x v="18"/>
    </i>
    <i r="3">
      <x v="14"/>
      <x v="5"/>
    </i>
    <i r="2">
      <x v="14"/>
      <x v="8"/>
      <x v="28"/>
    </i>
    <i r="3">
      <x v="10"/>
      <x v="18"/>
    </i>
    <i r="3">
      <x v="14"/>
      <x v="5"/>
    </i>
    <i r="1">
      <x v="2"/>
      <x v="10"/>
      <x v="15"/>
      <x v="39"/>
    </i>
    <i r="3">
      <x v="16"/>
      <x v="23"/>
    </i>
    <i r="2">
      <x v="12"/>
      <x v="12"/>
      <x v="16"/>
    </i>
    <i r="2">
      <x v="19"/>
      <x v="1"/>
      <x v="10"/>
    </i>
    <i r="3">
      <x v="12"/>
      <x v="16"/>
    </i>
    <i r="3">
      <x v="14"/>
      <x v="31"/>
    </i>
    <i t="default">
      <x v="3"/>
    </i>
    <i>
      <x v="4"/>
      <x/>
      <x v="3"/>
      <x v="8"/>
      <x v="11"/>
    </i>
    <i r="2">
      <x v="4"/>
      <x v="8"/>
      <x v="30"/>
    </i>
    <i r="2">
      <x v="5"/>
      <x v="4"/>
      <x v="14"/>
    </i>
    <i r="3">
      <x v="8"/>
      <x v="7"/>
    </i>
    <i r="3">
      <x v="14"/>
      <x v="1"/>
    </i>
    <i r="2">
      <x v="7"/>
      <x v="4"/>
      <x v="16"/>
    </i>
    <i r="2">
      <x v="9"/>
      <x v="5"/>
      <x v="2"/>
    </i>
    <i r="2">
      <x v="10"/>
      <x v="14"/>
      <x v="8"/>
    </i>
    <i r="2">
      <x v="11"/>
      <x v="1"/>
      <x/>
    </i>
    <i r="3">
      <x v="8"/>
      <x v="21"/>
    </i>
    <i r="2">
      <x v="15"/>
      <x v="5"/>
      <x v="2"/>
    </i>
    <i r="2">
      <x v="17"/>
      <x v="1"/>
      <x/>
    </i>
    <i r="3">
      <x v="4"/>
      <x v="16"/>
    </i>
    <i r="3">
      <x v="8"/>
      <x v="21"/>
    </i>
    <i r="2">
      <x v="21"/>
      <x/>
      <x/>
    </i>
    <i r="1">
      <x v="2"/>
      <x v="3"/>
      <x v="8"/>
      <x v="11"/>
    </i>
    <i r="2">
      <x v="4"/>
      <x v="8"/>
      <x v="26"/>
    </i>
    <i r="2">
      <x v="5"/>
      <x v="4"/>
      <x v="14"/>
    </i>
    <i r="3">
      <x v="8"/>
      <x v="5"/>
    </i>
    <i r="3">
      <x v="14"/>
      <x v="1"/>
    </i>
    <i r="2">
      <x v="7"/>
      <x v="4"/>
      <x v="16"/>
    </i>
    <i r="2">
      <x v="9"/>
      <x v="5"/>
      <x v="2"/>
    </i>
    <i r="2">
      <x v="10"/>
      <x v="14"/>
      <x v="8"/>
    </i>
    <i r="2">
      <x v="11"/>
      <x v="1"/>
      <x/>
    </i>
    <i r="3">
      <x v="8"/>
      <x v="25"/>
    </i>
    <i r="2">
      <x v="15"/>
      <x v="5"/>
      <x v="2"/>
    </i>
    <i r="2">
      <x v="17"/>
      <x v="1"/>
      <x/>
    </i>
    <i r="3">
      <x v="4"/>
      <x v="16"/>
    </i>
    <i r="3">
      <x v="8"/>
      <x v="25"/>
    </i>
    <i r="1">
      <x v="6"/>
      <x/>
      <x v="5"/>
      <x/>
    </i>
    <i r="2">
      <x v="3"/>
      <x v="8"/>
      <x v="12"/>
    </i>
    <i r="2">
      <x v="4"/>
      <x v="8"/>
      <x v="28"/>
    </i>
    <i r="2">
      <x v="5"/>
      <x v="4"/>
      <x v="15"/>
    </i>
    <i r="3">
      <x v="8"/>
      <x v="4"/>
    </i>
    <i r="3">
      <x v="14"/>
      <x v="1"/>
    </i>
    <i r="2">
      <x v="7"/>
      <x v="4"/>
      <x v="16"/>
    </i>
    <i r="2">
      <x v="9"/>
      <x v="5"/>
      <x v="2"/>
    </i>
    <i r="2">
      <x v="10"/>
      <x v="14"/>
      <x v="8"/>
    </i>
    <i r="2">
      <x v="11"/>
      <x v="1"/>
      <x/>
    </i>
    <i r="3">
      <x v="8"/>
      <x v="27"/>
    </i>
    <i r="2">
      <x v="15"/>
      <x v="5"/>
      <x v="2"/>
    </i>
    <i r="2">
      <x v="17"/>
      <x v="1"/>
      <x/>
    </i>
    <i r="3">
      <x v="4"/>
      <x v="16"/>
    </i>
    <i r="3">
      <x v="8"/>
      <x v="27"/>
    </i>
    <i r="2">
      <x v="21"/>
      <x v="5"/>
      <x/>
    </i>
    <i t="default">
      <x v="4"/>
    </i>
    <i>
      <x v="5"/>
      <x v="1"/>
      <x v="2"/>
      <x v="8"/>
      <x v="13"/>
    </i>
    <i r="2">
      <x v="4"/>
      <x v="3"/>
      <x v="5"/>
    </i>
    <i r="3">
      <x v="8"/>
      <x v="38"/>
    </i>
    <i r="3">
      <x v="11"/>
      <x v="1"/>
    </i>
    <i r="2">
      <x v="5"/>
      <x v="3"/>
      <x/>
    </i>
    <i r="3">
      <x v="8"/>
      <x v="5"/>
    </i>
    <i r="3">
      <x v="12"/>
      <x v="9"/>
    </i>
    <i r="3">
      <x v="14"/>
      <x v="6"/>
    </i>
    <i r="2">
      <x v="9"/>
      <x v="12"/>
      <x v="11"/>
    </i>
    <i r="2">
      <x v="10"/>
      <x v="14"/>
      <x v="33"/>
    </i>
    <i r="4">
      <x v="35"/>
    </i>
    <i r="2">
      <x v="11"/>
      <x v="8"/>
      <x v="41"/>
    </i>
    <i r="2">
      <x v="16"/>
      <x v="11"/>
      <x v="3"/>
    </i>
    <i r="2">
      <x v="17"/>
      <x v="8"/>
      <x v="41"/>
    </i>
    <i r="2">
      <x v="18"/>
      <x v="11"/>
      <x v="1"/>
    </i>
    <i r="3">
      <x v="12"/>
      <x v="11"/>
    </i>
    <i r="2">
      <x v="21"/>
      <x v="11"/>
      <x/>
    </i>
    <i r="1">
      <x v="3"/>
      <x v="2"/>
      <x v="8"/>
      <x v="12"/>
    </i>
    <i r="2">
      <x v="4"/>
      <x v="3"/>
      <x v="5"/>
    </i>
    <i r="3">
      <x v="8"/>
      <x v="36"/>
    </i>
    <i r="2">
      <x v="5"/>
      <x v="3"/>
      <x/>
    </i>
    <i r="3">
      <x v="8"/>
      <x v="5"/>
    </i>
    <i r="3">
      <x v="11"/>
      <x v="1"/>
    </i>
    <i r="3">
      <x v="12"/>
      <x v="9"/>
    </i>
    <i r="3">
      <x v="14"/>
      <x v="6"/>
    </i>
    <i r="2">
      <x v="9"/>
      <x v="12"/>
      <x v="11"/>
    </i>
    <i r="3">
      <x v="13"/>
      <x v="1"/>
    </i>
    <i r="2">
      <x v="10"/>
      <x v="14"/>
      <x v="33"/>
    </i>
    <i r="4">
      <x v="35"/>
    </i>
    <i r="2">
      <x v="11"/>
      <x v="8"/>
      <x v="41"/>
    </i>
    <i r="2">
      <x v="16"/>
      <x v="11"/>
      <x v="3"/>
    </i>
    <i r="2">
      <x v="17"/>
      <x v="8"/>
      <x v="41"/>
    </i>
    <i r="3">
      <x v="13"/>
      <x v="3"/>
    </i>
    <i r="2">
      <x v="18"/>
      <x v="11"/>
      <x v="1"/>
    </i>
    <i r="3">
      <x v="12"/>
      <x v="11"/>
    </i>
    <i r="2">
      <x v="20"/>
      <x v="13"/>
      <x v="2"/>
    </i>
    <i r="2">
      <x v="21"/>
      <x v="11"/>
      <x/>
    </i>
    <i r="1">
      <x v="7"/>
      <x v="2"/>
      <x v="8"/>
      <x v="13"/>
    </i>
    <i r="2">
      <x v="4"/>
      <x v="3"/>
      <x v="5"/>
    </i>
    <i r="3">
      <x v="8"/>
      <x v="37"/>
    </i>
    <i r="3">
      <x v="11"/>
      <x v="1"/>
    </i>
    <i r="2">
      <x v="5"/>
      <x v="3"/>
      <x/>
    </i>
    <i r="3">
      <x v="8"/>
      <x v="5"/>
    </i>
    <i r="3">
      <x v="12"/>
      <x v="9"/>
    </i>
    <i r="3">
      <x v="14"/>
      <x v="6"/>
    </i>
    <i r="2">
      <x v="9"/>
      <x v="12"/>
      <x v="11"/>
    </i>
    <i r="3">
      <x v="17"/>
      <x/>
    </i>
    <i r="2">
      <x v="10"/>
      <x v="14"/>
      <x v="32"/>
    </i>
    <i r="4">
      <x v="34"/>
    </i>
    <i r="2">
      <x v="11"/>
      <x v="8"/>
      <x v="40"/>
    </i>
    <i r="2">
      <x v="16"/>
      <x v="11"/>
      <x v="3"/>
    </i>
    <i r="2">
      <x v="17"/>
      <x v="8"/>
      <x v="40"/>
    </i>
    <i r="2">
      <x v="18"/>
      <x v="11"/>
      <x v="1"/>
    </i>
    <i r="3">
      <x v="12"/>
      <x v="11"/>
    </i>
    <i r="2">
      <x v="21"/>
      <x v="11"/>
      <x/>
    </i>
    <i t="default">
      <x v="5"/>
    </i>
    <i>
      <x v="6"/>
      <x v="8"/>
      <x v="23"/>
      <x v="17"/>
      <x v="48"/>
    </i>
    <i t="default">
      <x v="6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57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F59:H81" totalsRowCount="1">
  <tableColumns count="3">
    <tableColumn id="1" xr3:uid="{00000000-0010-0000-0000-000001000000}" name="Column 3"/>
    <tableColumn id="2" xr3:uid="{00000000-0010-0000-0000-000002000000}" name="All Project" totalsRowLabel="Sum (Total)"/>
    <tableColumn id="3" xr3:uid="{00000000-0010-0000-0000-000003000000}" name="counta" totalsRowFunction="custom">
      <totalsRowFormula>SUM(Table2[counta])</totalsRowFormula>
    </tableColumn>
  </tableColumns>
  <tableStyleInfo name="Pivot để check coi 2 worksheet -style 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2:D5" headerRowCount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name="Sheet9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5-25T03:19:46.00" personId="{B48FDA93-AC2C-416F-858E-E6B73F4C4C5D}" id="{632A47B8-64E1-492F-899D-D1C9D08744F3}">
    <text>@hiennt78@fih-foxconn.com confirm model &amp; price &amp; budget
Assigned to hiennt78@fih-foxconn.com</text>
    <mentions>
      <mention mentionpersonId="{4F592498-9562-2D4A-B5F9-E8E834594C8A}" mentionId="{3401E367-5F74-4C61-B7A8-3968C284E7FA}" startIndex="0" length="2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3" dT="2026-04-24T07:59:35.00" personId="{60ABA202-4CD8-47E6-99AC-2AE3326240AC}" id="{4FDE2862-6D88-4054-ADBC-941FB00FEEE4}">
    <text>@nhungntt@fih-foxconn.com
Assigned to nhungntt@fih-foxconn.com</text>
    <mentions>
      <mention mentionpersonId="{7E504F1A-9C53-2B42-A084-2E06B6EC2085}" mentionId="{25CCE33C-BCE6-4316-8717-D6FE27FE9110}" startIndex="0" length="25"/>
    </mentions>
  </threadedComment>
  <threadedComment ref="M14" dT="2026-04-24T07:08:06.00" personId="{60ABA202-4CD8-47E6-99AC-2AE3326240AC}" id="{4E5E9285-55B4-4E1B-BCA4-1BE7C78F816B}">
    <text>@quytt@fih-foxconn.com
Assigned to quytt@fih-foxconn.com</text>
    <mentions>
      <mention mentionpersonId="{CD7317CD-E67F-854F-AC5A-69DFA0D7F5DC}" mentionId="{9CB2E2C9-0491-410F-98B4-1C1EC76E99BE}" startIndex="0" length="22"/>
    </mentions>
  </threadedComment>
  <threadedComment ref="M15" dT="2026-04-24T08:00:11.00" personId="{60ABA202-4CD8-47E6-99AC-2AE3326240AC}" id="{F48384EA-0CCA-4BED-921A-BF020F8509A6}">
    <text>@nhungntt@fih-foxconn.com
Assigned to nhungntt@fih-foxconn.com</text>
    <mentions>
      <mention mentionpersonId="{7E504F1A-9C53-2B42-A084-2E06B6EC2085}" mentionId="{6ECFB76D-FE8F-4C8B-B4AB-2B733BEFE575}" startIndex="0" length="25"/>
    </mentions>
  </threadedComment>
  <threadedComment ref="M17" dT="2026-04-24T08:00:21.00" personId="{60ABA202-4CD8-47E6-99AC-2AE3326240AC}" id="{4F7E5618-8362-423A-818A-A8097249242E}">
    <text>@huongnt8@fih-foxconn.com
Assigned to nhungntt@fih-foxconn.com</text>
    <mentions>
      <mention mentionpersonId="{67F70FF5-D640-0D4D-9954-07A2397DE67E}" mentionId="{91F460FB-C87A-4912-AC26-BD823B29DB3F}" startIndex="0" length="25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6" dT="2026-04-30T08:21:14.00" personId="{60ABA202-4CD8-47E6-99AC-2AE3326240AC}" id="{A7099D25-52C3-42B3-BDF6-2AF3FC70C3A3}">
    <text>Dữ liệu cũ là 29x</text>
  </threadedComment>
  <threadedComment ref="J18" dT="2026-04-24T04:26:38.00" personId="{60ABA202-4CD8-47E6-99AC-2AE3326240AC}" id="{321AFC70-529F-4866-BC92-68FD06A669DC}">
    <text>Tổng need: 42x
Xuất 40x PC Assy</text>
  </threadedComment>
  <threadedComment ref="J19" dT="2026-04-24T04:37:45.00" personId="{60ABA202-4CD8-47E6-99AC-2AE3326240AC}" id="{85F03982-54F0-40BB-B941-B5DE2DBDEC4D}">
    <text>need 42x</text>
  </threadedComment>
  <threadedComment ref="J22" dT="2026-04-24T04:28:37.00" personId="{60ABA202-4CD8-47E6-99AC-2AE3326240AC}" id="{C481570D-1FCA-4778-9D82-2F6965755E7A}">
    <text>Total need 115x,
Have: 16x mini PC,</text>
  </threadedComment>
  <threadedComment ref="J24" dT="2026-04-24T04:37:33.00" personId="{60ABA202-4CD8-47E6-99AC-2AE3326240AC}" id="{1FF7B83A-6733-4743-933A-D9BE66084DA1}">
    <text>128X need</text>
  </threadedComment>
  <threadedComment ref="AK128" dT="2026-05-26T08:47:55.00" personId="{B48FDA93-AC2C-416F-858E-E6B73F4C4C5D}" id="{F320E630-8035-4C38-9356-37555770FD1F}">
    <text>@linhnp@fih-foxconn.com check status
Assigned to linhnp@fih-foxconn.com</text>
    <mentions>
      <mention mentionpersonId="{AE3868CF-64D5-FA40-9D6C-07E065925D9E}" mentionId="{A18C9C1B-F4A2-4D4A-8E51-A09234090FA3}" startIndex="0" length="23"/>
    </mentions>
  </threadedComment>
  <threadedComment ref="J152" dT="2026-06-08T08:00:47.00" personId="{B48FDA93-AC2C-416F-858E-E6B73F4C4C5D}" id="{6A9CD79F-73AE-4A32-8DCA-A0B47E94124F}">
    <text>@anhnt40@fih-foxconn.com dòng request này a
Assigned to anhnt40@fih-foxconn.com</text>
    <mentions>
      <mention mentionpersonId="{2A9BAC3B-BCA9-0D4D-A112-2F7ED2FC3CF5}" mentionId="{420F0F2A-F3B6-4E2D-A52B-1A1913EFA54C}" startIndex="0" length="24"/>
    </mentions>
  </threadedComment>
  <threadedComment ref="A155" dT="2026-04-23T04:43:23.00" personId="{60A9B57F-C17A-4435-9DFE-5BFF216453DA}" id="{4DE19189-1646-453D-B255-0F9428116FF5}">
    <text>Dear chị @maint5@fih-foxconn.com @giangth1@fih-foxconn.com em mới thêm demand cho IPC cho TE cho P27 FATP P1.0, các chị check giúp em nhé ạ
Assigned to maint5@fih-foxconn.com</text>
    <mentions>
      <mention mentionpersonId="{BB0ACAEC-D282-264F-8442-35862A506DF5}" mentionId="{822C139D-E92C-4C16-866B-B368D2B8587B}" startIndex="9" length="23"/>
      <mention mentionpersonId="{4A30EF8B-C5E8-3943-8855-DD8A4C7069A4}" mentionId="{2E1F2A94-AE27-486E-A71F-5F7A5EBBA183}" startIndex="33" length="25"/>
    </mentions>
  </threadedComment>
  <threadedComment ref="A155" dT="2026-04-23T04:55:51.00" personId="{B48FDA93-AC2C-416F-858E-E6B73F4C4C5D}" id="{7438C625-646C-4AE4-89B7-0E4433FA6FEE}" parentId="{4DE19189-1646-453D-B255-0F9428116FF5}">
    <text>Gửi chị mail duyệt</text>
  </threadedComment>
  <threadedComment ref="A155" dT="2026-04-23T04:57:00.00" personId="{B48FDA93-AC2C-416F-858E-E6B73F4C4C5D}" id="{1AAC6D47-1449-48C5-8074-6534C2EFBFC5}" parentId="{4DE19189-1646-453D-B255-0F9428116FF5}">
    <text>P27 P1.0 FATP MVA demand approval from Mr. Laughing and demand for OM Team</text>
  </threadedComment>
  <threadedComment ref="A155" dT="2026-04-23T04:57:54.00" personId="{B48FDA93-AC2C-416F-858E-E6B73F4C4C5D}" id="{85FD0CA8-1F23-478F-9604-D18E9875AF2B}" parentId="{4DE19189-1646-453D-B255-0F9428116FF5}">
    <text>On budget now @huyennn1@fih-foxconn.com @maint5@fih-foxconn.com
Reassigned to huyennn1@fih-foxconn.com</text>
    <mentions>
      <mention mentionpersonId="{DA371546-87E3-D844-82E8-EEF57EF1328E}" mentionId="{6328D1A5-62E3-4677-BDAA-CB3A16B99E33}" startIndex="14" length="25"/>
      <mention mentionpersonId="{BB0ACAEC-D282-264F-8442-35862A506DF5}" mentionId="{B727848E-2B81-49CF-B8CE-2BC1D0370B84}" startIndex="40" length="23"/>
    </mentions>
  </threadedComment>
  <threadedComment ref="H159" dT="2026-05-04T01:56:37.00" personId="{B48FDA93-AC2C-416F-858E-E6B73F4C4C5D}" id="{21A57B63-454C-4D5D-8345-5B87A36D781C}">
    <text>@linhnp@fih-foxconn.com Request trên WMS con này c để lại nhé. Kho chưa có stock để tạo wms
Assigned to linhnp@fih-foxconn.com</text>
    <mentions>
      <mention mentionpersonId="{AE3868CF-64D5-FA40-9D6C-07E065925D9E}" mentionId="{4D530524-7645-454B-A2D3-FAFC0D418385}" startIndex="0" length="23"/>
    </mentions>
  </threadedComment>
  <threadedComment ref="H160" dT="2026-04-29T01:27:44.00" personId="{A361A923-6F8D-4250-AE12-BA7B36B3C567}" id="{5758CCFA-5B90-4B74-AD39-BBE1C4C65D32}">
    <text>@giangth1@fih-foxconn.com  pls support to check
Assigned to giangth1@fih-foxconn.com</text>
    <mentions>
      <mention mentionpersonId="{4A30EF8B-C5E8-3943-8855-DD8A4C7069A4}" mentionId="{A3C9AB82-137C-4591-B8B0-BC641EB4CB88}" startIndex="0" length="25"/>
    </mentions>
  </threadedComment>
  <threadedComment ref="H160" dT="2026-04-29T02:02:50.00" personId="{B48FDA93-AC2C-416F-858E-E6B73F4C4C5D}" id="{60373B35-680C-4826-8F47-7BD33B4A693A}" parentId="{5758CCFA-5B90-4B74-AD39-BBE1C4C65D32}">
    <text>Waiting for PAS mini PC quotation</text>
  </threadedComment>
  <threadedComment ref="H160" dT="2026-05-14T10:49:19.00" personId="{B48FDA93-AC2C-416F-858E-E6B73F4C4C5D}" id="{9E458AB5-CF59-43B1-A5F1-C7F46AE923A5}" parentId="{5758CCFA-5B90-4B74-AD39-BBE1C4C65D32}">
    <text>NUC 14 Essential NUC14MNK150 Intel N150, Ram 16GB DDR5, SSD 256GB, Wi-Fi and Bluetooth, NoOS, 3Yrs Wty @linhdd@fih-foxconn.com lấy con này anh nhé
Reassigned to linhdd@fih-foxconn.com</text>
    <mentions>
      <mention mentionpersonId="{743034FE-BE1C-844C-B2F6-DB6C36BBA21D}" mentionId="{87DA3750-CC06-4237-9ABC-B8FDA604C710}" startIndex="103" length="23"/>
    </mentions>
  </threadedComment>
  <threadedComment ref="H160" dT="2026-05-14T12:20:47.00" personId="{2DB55A55-2D51-49F7-B32E-0BBE2418D0C0}" id="{E03C9D47-8BD0-43A4-9BC2-59F4D4AC1CE7}" parentId="{5758CCFA-5B90-4B74-AD39-BBE1C4C65D32}">
    <text>@quydt@fih-foxconn.com  
@hoannv1@fih-foxconn.com  check hộ em có lấy đc hàng OM báo không nhé, có vẻ đúng cầu hình rồi.
Reassigned to quydt@fih-foxconn.com</text>
    <mentions>
      <mention mentionpersonId="{C1F6BE6E-9E62-EA47-8527-F029DE88D18D}" mentionId="{7F1D2CF6-DE56-4641-A0BA-861C92E0ADCC}" startIndex="0" length="22"/>
      <mention mentionpersonId="{6D39634C-4B0A-DD41-95BD-1F9007618BE1}" mentionId="{613D9D10-D84E-42A3-B0CD-8F3E276C9398}" startIndex="25" length="24"/>
    </mentions>
  </threadedComment>
  <threadedComment ref="H160" dT="2026-05-15T01:24:07.00" personId="{D2FD26BA-E8EB-4A26-AB2A-14A898B3DE3A}" id="{12299303-4DBF-475A-907B-182200883C31}" parentId="{5758CCFA-5B90-4B74-AD39-BBE1C4C65D32}">
    <text>Cấu hình thì OK, cơ mà màu mè thì a không biết nhá, thấy bảo phải trắng đen gì đấy, màu mè thì chú tự check nhé @linhdd@fih-foxconn.com
Reassigned to linhdd@fih-foxconn.com</text>
    <mentions>
      <mention mentionpersonId="{743034FE-BE1C-844C-B2F6-DB6C36BBA21D}" mentionId="{08D42425-3E43-4350-9591-7A5DCDB9BEBB}" startIndex="112" length="23"/>
    </mentions>
  </threadedComment>
  <threadedComment ref="H160" dT="2026-05-15T01:44:08.00" personId="{B48FDA93-AC2C-416F-858E-E6B73F4C4C5D}" id="{D4FF3802-2313-44E9-BE8D-B393D2A9D179}" parentId="{5758CCFA-5B90-4B74-AD39-BBE1C4C65D32}">
    <text>Có 1 loại thôi anh</text>
  </threadedComment>
  <threadedComment ref="H160" dT="2026-05-15T01:44:20.00" personId="{B48FDA93-AC2C-416F-858E-E6B73F4C4C5D}" id="{0E87294C-9397-4522-8BE4-309D6A8564B1}" parentId="{5758CCFA-5B90-4B74-AD39-BBE1C4C65D32}">
    <text>Con này TE đang dùng 50 con</text>
  </threadedComment>
  <threadedComment ref="H160" dT="2026-05-15T06:21:42.00" personId="{2DB55A55-2D51-49F7-B32E-0BBE2418D0C0}" id="{4E37DF0D-0792-4DA3-913B-D286BA5E5439}" parentId="{5758CCFA-5B90-4B74-AD39-BBE1C4C65D32}">
    <text>OK. Bên a nhận nhé. Màu đen nhỉ?</text>
  </threadedComment>
  <threadedComment ref="H160" dT="2026-05-15T07:58:49.00" personId="{B48FDA93-AC2C-416F-858E-E6B73F4C4C5D}" id="{598EBB55-3A9F-436A-82DD-BE1D4FED6570}" parentId="{5758CCFA-5B90-4B74-AD39-BBE1C4C65D32}">
    <text>từ từ tẹo anh nhé. qua Thứ 2 em hỏi lại model này đã ạ</text>
  </threadedComment>
  <threadedComment ref="H160" dT="2026-05-15T07:59:10.00" personId="{B48FDA93-AC2C-416F-858E-E6B73F4C4C5D}" id="{6D73DE20-399A-4D66-BA1E-A25A5E2DBA44}" parentId="{5758CCFA-5B90-4B74-AD39-BBE1C4C65D32}">
    <text>Chi phí Demo line theo em hiểu bác đang duyệt giá cũ</text>
  </threadedComment>
  <threadedComment ref="I161" dT="2026-05-02T05:56:00.00" personId="{B48FDA93-AC2C-416F-858E-E6B73F4C4C5D}" id="{85AF6F88-C55C-4E02-B29D-F8B6CAB0220A}">
    <text>@toandv1@fih-foxconn.com  No approval mail
Assigned to toandv1@fih-foxconn.com</text>
    <mentions>
      <mention mentionpersonId="{0C9207F1-1245-4C4C-A7B9-77C4239D9680}" mentionId="{FFA9A960-F2A8-45F7-A691-328A0037D245}" startIndex="0" length="24"/>
    </mentions>
  </threadedComment>
  <threadedComment ref="I162" dT="2026-05-06T07:38:49.00" personId="{B48FDA93-AC2C-416F-858E-E6B73F4C4C5D}" id="{487FA2AF-4E81-47E6-9B7D-10DB2189A84C}">
    <text>FW: P27 Assy Budget Request &amp; P26 Packing Budget Request</text>
  </threadedComment>
  <threadedComment ref="L162" dT="2026-05-06T04:26:03.00" personId="{B48FDA93-AC2C-416F-858E-E6B73F4C4C5D}" id="{EBE0A0BD-890B-4D36-AC6C-F7E382F0B721}">
    <text>https://docs.google.com/spreadsheets/d/1EwLEdVaqzb7HAulDP64LKzfFic7R6pFG-bveewCIv8w/edit?gid=1402757199#gid=1402757199</text>
    <extLst>
      <x:ext xmlns:xltc2="http://schemas.microsoft.com/office/spreadsheetml/2020/threadedcomments2" uri="{F7C98A9C-CBB3-438F-8F68-D28B6AF4A901}">
        <xltc2:checksum>3347467227</xltc2:checksum>
        <xltc2:hyperlink startIndex="0" length="118" url="https://docs.google.com/spreadsheets/d/1EwLEdVaqzb7HAulDP64LKzfFic7R6pFG-bveewCIv8w/edit?gid=1402757199#gid=1402757199"/>
      </x:ext>
    </extLst>
  </threadedComment>
  <threadedComment ref="AF162" dT="2026-06-03T07:56:57.00" personId="{B48FDA93-AC2C-416F-858E-E6B73F4C4C5D}" id="{B0E34F1D-A1D7-4C39-BD7B-3A66767AEA4C}">
    <text>1FSHQ50177 8DT9VH4
1FSHQ50177 HDT9VH4
1FSHQ50177 G9T9VH4
1FSHQ50177 5TT9VH4
1FSHQ50177 HCT9VH4</text>
  </threadedComment>
  <threadedComment ref="I164" dT="2026-05-06T07:38:53.00" personId="{B48FDA93-AC2C-416F-858E-E6B73F4C4C5D}" id="{C353E39E-F695-40AD-BD6E-20600846693E}">
    <text>FW: P27 Assy Budget Request &amp; P26 Packing Budget Request</text>
  </threadedComment>
  <threadedComment ref="L164" dT="2026-05-06T04:26:16.00" personId="{B48FDA93-AC2C-416F-858E-E6B73F4C4C5D}" id="{664B3E73-E0EE-4E4E-B4D1-8B5841E58B6A}">
    <text>https://docs.google.com/spreadsheets/d/1EwLEdVaqzb7HAulDP64LKzfFic7R6pFG-bveewCIv8w/edit?gid=1402757199#gid=1402757199</text>
    <extLst>
      <x:ext xmlns:xltc2="http://schemas.microsoft.com/office/spreadsheetml/2020/threadedcomments2" uri="{F7C98A9C-CBB3-438F-8F68-D28B6AF4A901}">
        <xltc2:checksum>3347467227</xltc2:checksum>
        <xltc2:hyperlink startIndex="0" length="118" url="https://docs.google.com/spreadsheets/d/1EwLEdVaqzb7HAulDP64LKzfFic7R6pFG-bveewCIv8w/edit?gid=1402757199#gid=1402757199"/>
      </x:ext>
    </extLst>
  </threadedComment>
  <threadedComment ref="H174" dT="2026-05-13T03:39:32.00" personId="{B48FDA93-AC2C-416F-858E-E6B73F4C4C5D}" id="{25CA6580-97B7-44BD-94D7-B237DA5B3D4D}">
    <text>FW: P27 NPI getting approval for MVA (SMT QC)</text>
  </threadedComment>
  <threadedComment ref="H175" dT="2026-05-13T03:39:38.00" personId="{B48FDA93-AC2C-416F-858E-E6B73F4C4C5D}" id="{5B751415-DCC0-4C48-BF3C-3F6D46E42365}">
    <text>FW: P27 NPI getting approval for MVA (SMT QC)</text>
  </threadedComment>
  <threadedComment ref="G193" dT="2026-06-11T04:47:59.00" personId="{A361A923-6F8D-4250-AE12-BA7B36B3C567}" id="{2DC5671C-0FEC-4472-97B8-43720CEE9534}">
    <text>@trangnt9@fih-foxconn.com  pls check specs
Assigned to trangnt9@fih-foxconn.com</text>
    <mentions>
      <mention mentionpersonId="{D803279D-8BA5-5C47-87EE-5139AB43189B}" mentionId="{B9F865A2-C90E-482F-BDE1-ED1C8696D08E}" startIndex="0" length="25"/>
    </mentions>
  </threadedComment>
  <threadedComment ref="J196" dT="2026-06-08T13:12:10.00" personId="{B48FDA93-AC2C-416F-858E-E6B73F4C4C5D}" id="{C942C004-B403-4A30-872F-949AFA7C5D27}">
    <text>Dear anh @tientn@fih-foxconn.com Leadtime PC nay 60 days ; nếu FAE cần gấp + kho OM WH có stock PC tương đương, OM-WH sẽ cho mượn trong thời gian đó trước anh. cc @linhnp@fih-foxconn.com
Assigned to tientn@fih-foxconn.com</text>
    <mentions>
      <mention mentionpersonId="{5A826BDF-BB3A-264A-98F8-B6C48443E384}" mentionId="{9347B5CF-E1B9-4A2F-9129-B6CCA3AE9A1B}" startIndex="9" length="23"/>
      <mention mentionpersonId="{AE3868CF-64D5-FA40-9D6C-07E065925D9E}" mentionId="{42B5E73F-A951-411D-A2BA-F6C5AE6A0A6D}" startIndex="163" length="23"/>
    </mentions>
  </threadedComment>
  <threadedComment ref="J196" dT="2026-06-09T01:08:28.00" personId="{C36F7751-D399-440D-AC59-C03C3564A06A}" id="{401CB3BB-AEE3-42BE-9F96-DA129274A5EE}" parentId="{C942C004-B403-4A30-872F-949AFA7C5D27}">
    <text>Yes, vậy cho bên a mượn trước với, bên a cũng đang cần gấp</text>
  </threadedComment>
  <threadedComment ref="G197" dT="2026-06-11T04:48:21.00" personId="{A361A923-6F8D-4250-AE12-BA7B36B3C567}" id="{AE9F50DD-DDC1-4989-A468-EAEB27F5420B}">
    <text>@thaina@fih-foxconn.com  ls check specs
Assigned to thaina@fih-foxconn.com</text>
    <mentions>
      <mention mentionpersonId="{DCFEF27A-7F33-5F46-B47A-AC3788B61E4C}" mentionId="{F295CF69-A944-4601-B644-6F548AC96671}" startIndex="0" length="23"/>
    </mentions>
  </threadedComment>
  <threadedComment ref="G199" dT="2026-06-11T04:48:36.00" personId="{A361A923-6F8D-4250-AE12-BA7B36B3C567}" id="{66EF1244-0F6E-4DCE-A2BB-CDD4B258E926}">
    <text>@thaina@fih-foxconn.com  ls check specs
Assigned to thaina@fih-foxconn.com</text>
    <mentions>
      <mention mentionpersonId="{DCFEF27A-7F33-5F46-B47A-AC3788B61E4C}" mentionId="{BC19AC40-E846-4D71-9B1A-C179E13C8EE3}" startIndex="0" length="23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O41" dT="2026-04-22T03:33:47.00" personId="{A361A923-6F8D-4250-AE12-BA7B36B3C567}" id="{1FB7E3E7-AAD7-4B67-AA34-697141F3C18B}">
    <text>@bandt1@fih-foxconn.com  pls fill in N O P colums
Assigned to bandt1@fih-foxconn.com</text>
    <mentions>
      <mention mentionpersonId="{D0DC04F2-2D11-4145-8D73-644C34BFBB19}" mentionId="{A5D45449-5F3B-4A11-B382-E70135CB2D54}" startIndex="0" length="23"/>
    </mentions>
  </threadedComment>
  <threadedComment ref="O48" dT="2026-04-22T01:59:30.00" personId="{A361A923-6F8D-4250-AE12-BA7B36B3C567}" id="{8A569E4E-6FC8-428B-A63A-14A0CC086A8B}" done="1">
    <text>@manhnd6@fih-foxconn.com  pls fill
Assigned to manhnd6@fih-foxconn.com</text>
    <mentions>
      <mention mentionpersonId="{6D8B00DF-9EC8-4943-8380-DAA347CAAEA6}" mentionId="{9E9E61A5-ED9A-4F6D-826B-9692F655AC9C}" startIndex="0" length="24"/>
    </mentions>
  </threadedComment>
  <threadedComment ref="O70" dT="2026-04-22T03:34:37.00" personId="{A361A923-6F8D-4250-AE12-BA7B36B3C567}" id="{C51C9ABB-0B48-4B92-A3AC-BDA42AEC4B5D}">
    <text>@haint2@fih-foxconn.com pls fill
Assigned to haint2@fih-foxconn.com</text>
    <mentions>
      <mention mentionpersonId="{6217556C-84E1-274F-A412-5216A2AE5EAA}" mentionId="{EF9A8ACC-15F9-497F-9F31-3ACFA572DF6A}" startIndex="0" length="23"/>
    </mentions>
  </threadedComment>
  <threadedComment ref="H84" dT="2026-04-23T02:12:52.00" personId="{A361A923-6F8D-4250-AE12-BA7B36B3C567}" id="{E80BC8CC-CC23-41CB-9396-840C397F3A3C}">
    <text>TE cfm đổi specs</text>
  </threadedComment>
  <threadedComment ref="O89" dT="2026-04-22T07:00:44.00" personId="{A361A923-6F8D-4250-AE12-BA7B36B3C567}" id="{A7CEC475-CB6F-492C-8842-B38D71B8F211}">
    <text>@bandt1@fih-foxconn.com  fill giúp t all những dòng của MFG nhé
Assigned to bandt1@fih-foxconn.com</text>
    <mentions>
      <mention mentionpersonId="{D0DC04F2-2D11-4145-8D73-644C34BFBB19}" mentionId="{12CDD6BB-7AA5-4FC8-A179-870CBA031B3F}" startIndex="0" length="23"/>
    </mentions>
  </threadedComment>
  <threadedComment ref="J93" dT="2026-05-26T02:00:05.00" personId="{A361A923-6F8D-4250-AE12-BA7B36B3C567}" id="{1080A954-9AC6-44CC-93AB-8F12B76CD4D5}">
    <text>2=&gt; 1x chị Lịch edit qty ở link OM Buy cũ</text>
  </threadedComment>
  <threadedComment ref="H96" dT="2026-05-06T02:43:44.00" personId="{A361A923-6F8D-4250-AE12-BA7B36B3C567}" id="{4A7395D6-2602-4A5E-8E14-9D51F0BC732F}">
    <text>Mua U5</text>
  </threadedComment>
  <threadedComment ref="H99" dT="2026-05-25T06:47:21.00" personId="{B48FDA93-AC2C-416F-858E-E6B73F4C4C5D}" id="{826962DC-862F-4711-88D9-33FAE5A9FCFE}">
    <text>@manhnd6@fih-foxconn.com
Assigned to manhnd6@fih-foxconn.com</text>
    <mentions>
      <mention mentionpersonId="{6D8B00DF-9EC8-4943-8380-DAA347CAAEA6}" mentionId="{88012268-CEFA-4C60-B90B-55A134B18FBD}" startIndex="0" length="24"/>
    </mentions>
  </threadedComment>
  <threadedComment ref="AI99" dT="2026-05-23T06:25:09.00" personId="{B48FDA93-AC2C-416F-858E-E6B73F4C4C5D}" id="{C5AD8FAB-5DCA-404C-BDE3-218FE26AC5FB}">
    <text>@linhnp@fih-foxconn.com WMS Request OR6TE : tạm thời chưa làm / budget done : Làm tiếp
Assigned to linhnp@fih-foxconn.com</text>
    <mentions>
      <mention mentionpersonId="{AE3868CF-64D5-FA40-9D6C-07E065925D9E}" mentionId="{FB6B3AE1-EB3B-4B43-9C2D-027799F78A44}" startIndex="0" length="23"/>
    </mentions>
  </threadedComment>
  <threadedComment ref="H101" dT="2026-05-05T08:30:55.00" personId="{B48FDA93-AC2C-416F-858E-E6B73F4C4C5D}" id="{DCA878C2-7B23-4767-ACC7-E9FE7AC1D648}" done="1">
    <text>@manhnd6@fih-foxconn.com Full màn dell à anh ơi?
Assigned to manhnd6@fih-foxconn.com</text>
    <mentions>
      <mention mentionpersonId="{6D8B00DF-9EC8-4943-8380-DAA347CAAEA6}" mentionId="{E97F33F4-AE2B-46BC-9349-BE42B3314BAC}" startIndex="0" length="24"/>
    </mentions>
  </threadedComment>
  <threadedComment ref="H101" dT="2026-05-05T08:44:03.00" personId="{52AEFB89-9577-49B8-A1A8-1FB6BC2C9FA0}" id="{2C3703E6-E5CB-431A-8DF7-B69FA177564A}" parentId="{DCA878C2-7B23-4767-ACC7-E9FE7AC1D648}">
    <text>đúng rồi em, bởi vì hiện tại máy test đang test với mutilpel slot nên cần màn to mới nhìn được</text>
  </threadedComment>
  <threadedComment ref="L103" dT="2026-05-12T02:51:16.00" personId="{B48FDA93-AC2C-416F-858E-E6B73F4C4C5D}" id="{BC8ADEC2-52D0-44E3-B875-DF6A3B66F463}">
    <text>@manhnd6@fih-foxconn.com directly confirm
Assigned to manhnd6@fih-foxconn.com</text>
    <mentions>
      <mention mentionpersonId="{6D8B00DF-9EC8-4943-8380-DAA347CAAEA6}" mentionId="{E490B1F8-A425-48D5-A86C-55400996C3C5}" startIndex="0" length="24"/>
    </mentions>
  </threadedComment>
  <threadedComment ref="L104" dT="2026-05-12T02:49:46.00" personId="{B48FDA93-AC2C-416F-858E-E6B73F4C4C5D}" id="{964FFE3B-A073-4D24-B337-693A38460622}" done="1">
    <text>Pending approval</text>
  </threadedComment>
  <threadedComment ref="H105" dT="2026-04-20T11:23:14.00" personId="{B48FDA93-AC2C-416F-858E-E6B73F4C4C5D}" id="{15BB59E8-FEDD-43CD-BD16-CD4D9AA858C5}" done="1">
    <text>@manhnd6@fih-foxconn.com @kha.vu-manh@fih-foxconn.com change specs and price
Assigned to manhnd6@fih-foxconn.com</text>
    <mentions>
      <mention mentionpersonId="{6D8B00DF-9EC8-4943-8380-DAA347CAAEA6}" mentionId="{9230DF49-A0B5-41EC-867A-0CBF8E6C15DC}" startIndex="0" length="24"/>
      <mention mentionpersonId="{E658AD6C-C7B5-8C43-824B-C502723D0E77}" mentionId="{00541209-CA93-48C4-948D-CF0C5CE8315D}" startIndex="25" length="28"/>
    </mentions>
  </threadedComment>
  <threadedComment ref="L105" dT="2026-05-12T02:49:08.00" personId="{B48FDA93-AC2C-416F-858E-E6B73F4C4C5D}" id="{A5398148-608C-48B9-BBAC-03C18C1F1B80}">
    <text>@manhnd6@fih-foxconn.com Confirmed directly
Assigned to manhnd6@fih-foxconn.com</text>
    <mentions>
      <mention mentionpersonId="{6D8B00DF-9EC8-4943-8380-DAA347CAAEA6}" mentionId="{B13273DC-9CF4-4421-8957-7941F0ABA5C6}" startIndex="0" length="24"/>
    </mentions>
  </threadedComment>
  <threadedComment ref="H106" dT="2026-05-06T01:56:43.00" personId="{B48FDA93-AC2C-416F-858E-E6B73F4C4C5D}" id="{CB953280-3D95-4DA0-A448-7877EFE4F460}">
    <text>@lichlt@fih-foxconn.com check specs + QTY for OR6 MP
Assigned to lichlt@fih-foxconn.com</text>
    <mentions>
      <mention mentionpersonId="{4E5C6F1A-408C-F34A-AA2A-AA7A10834BFE}" mentionId="{8E674829-2453-4B0D-8878-18563CC24D62}" startIndex="0" length="23"/>
    </mentions>
  </threadedComment>
  <threadedComment ref="AI110" dT="2026-05-23T06:25:30.00" personId="{B48FDA93-AC2C-416F-858E-E6B73F4C4C5D}" id="{DCAC7E94-1056-4AAB-967C-4356C833D30C}">
    <text>WMS Request OR6ME : tạm thời chưa làm / budget done : Làm tiếp. @linhnp@fih-foxconn.com
Assigned to linhnp@fih-foxconn.com</text>
    <mentions>
      <mention mentionpersonId="{AE3868CF-64D5-FA40-9D6C-07E065925D9E}" mentionId="{71CDDBAE-10C4-4AD7-A24B-13AE743849CF}" startIndex="64" length="23"/>
    </mentions>
  </threadedComment>
  <threadedComment ref="G111" dT="2026-05-06T04:10:02.00" personId="{B48FDA93-AC2C-416F-858E-E6B73F4C4C5D}" id="{2CB64259-739F-41E9-8DFF-9FE75D917CF6}">
    <text>@linhnp@fih-foxconn.com @luan_nguyen_thanh1@fih-foxconn.com @haint2@fih-foxconn.com MINI PC đi theo specs IT Sourcing báo giá
Assigned to linhnp@fih-foxconn.com</text>
    <mentions>
      <mention mentionpersonId="{AE3868CF-64D5-FA40-9D6C-07E065925D9E}" mentionId="{EA745EEC-BBE3-4848-8BF4-75DD8C1734EA}" startIndex="0" length="23"/>
      <mention mentionpersonId="{E8FAEF22-65E7-2844-A092-D9090BC5BB9F}" mentionId="{01FF8F8D-928D-468D-AE9B-44265C69D9ED}" startIndex="24" length="35"/>
      <mention mentionpersonId="{6217556C-84E1-274F-A412-5216A2AE5EAA}" mentionId="{002297B1-63D6-4847-B13A-A83DFBAC8884}" startIndex="60" length="23"/>
    </mentions>
  </threadedComment>
  <threadedComment ref="G111" dT="2026-05-06T04:10:15.00" personId="{B48FDA93-AC2C-416F-858E-E6B73F4C4C5D}" id="{DA04CC82-6CC1-4880-A007-50E36C6D51C8}" parentId="{2CB64259-739F-41E9-8DFF-9FE75D917CF6}">
    <text>Tham khảo : NUC 14 Essential NUC14MNK150 Intel N150, Ram 16 GB DDR5,SSD 256GB, Wi-Fi and Bluetooth, NoOS, 3Yrs Wty</text>
  </threadedComment>
  <threadedComment ref="G111" dT="2026-05-07T02:40:09.00" personId="{B48FDA93-AC2C-416F-858E-E6B73F4C4C5D}" id="{FC245DB7-6EC2-4C89-8E44-23CA82EECCE8}" parentId="{2CB64259-739F-41E9-8DFF-9FE75D917CF6}">
    <text>AIDB-I26050740232 @linhnp@fih-foxconn.com</text>
    <mentions>
      <mention mentionpersonId="{AE3868CF-64D5-FA40-9D6C-07E065925D9E}" mentionId="{CED401A0-F5BE-4F8E-B980-7E239E0B7A76}" startIndex="18" length="23"/>
    </mentions>
  </threadedComment>
  <threadedComment ref="J113" dT="2026-05-05T02:52:42.00" personId="{B48FDA93-AC2C-416F-858E-E6B73F4C4C5D}" id="{C66C8AC6-6FB3-4024-AB3A-34E465AE24EE}">
    <text>@luan_nguyen_thanh1@fih-foxconn.com reasons?
Assigned to luan_nguyen_thanh1@fih-foxconn.com</text>
    <mentions>
      <mention mentionpersonId="{E8FAEF22-65E7-2844-A092-D9090BC5BB9F}" mentionId="{EE4CA781-2B31-43F6-AE69-15B7FA03A7E3}" startIndex="0" length="35"/>
    </mentions>
  </threadedComment>
  <threadedComment ref="J113" dT="2026-05-05T08:39:29.00" personId="{083F7925-CAEA-42CC-9179-31C7ECF66DC5}" id="{83227BAE-E761-4E8E-9D14-F64C9326A505}" parentId="{C66C8AC6-6FB3-4024-AB3A-34E465AE24EE}">
    <text>@giangth1@fih-foxconn.com for VQ station by camera need detail error on ring</text>
    <mentions>
      <mention mentionpersonId="{4A30EF8B-C5E8-3943-8855-DD8A4C7069A4}" mentionId="{166C8529-BBBD-4680-9656-F40196F4F8F2}" startIndex="0" length="25"/>
    </mentions>
  </threadedComment>
  <threadedComment ref="J114" dT="2026-05-05T02:53:26.00" personId="{B48FDA93-AC2C-416F-858E-E6B73F4C4C5D}" id="{51DBCB85-91EA-40A5-93CF-541BAE1BA02F}">
    <text>@luan_nguyen_thanh1@fih-foxconn.com specs + qty chek?
Assigned to luan_nguyen_thanh1@fih-foxconn.com</text>
    <mentions>
      <mention mentionpersonId="{E8FAEF22-65E7-2844-A092-D9090BC5BB9F}" mentionId="{AA66115D-B421-4452-B3B4-D3816BA8D28F}" startIndex="0" length="35"/>
    </mentions>
  </threadedComment>
  <threadedComment ref="J114" dT="2026-05-05T08:40:16.00" personId="{083F7925-CAEA-42CC-9179-31C7ECF66DC5}" id="{E62ACCCE-99CB-4E25-990C-F1A753D22901}" parentId="{51DBCB85-91EA-40A5-93CF-541BAE1BA02F}">
    <text>@giangth1@fih-foxconn.com can change from Newland to SEUI HDP-2530</text>
    <mentions>
      <mention mentionpersonId="{4A30EF8B-C5E8-3943-8855-DD8A4C7069A4}" mentionId="{15B0C64A-A4D8-4D4F-BD82-68DC3866579F}" startIndex="0" length="25"/>
    </mentions>
  </threadedComment>
  <threadedComment ref="I123" dT="2026-04-18T07:32:13.00" personId="{A361A923-6F8D-4250-AE12-BA7B36B3C567}" id="{F5EC748D-916B-46DA-A52B-43B36E04ACDA}">
    <text>@giangth1@fih-foxconn.com  update giá mới</text>
    <mentions>
      <mention mentionpersonId="{4A30EF8B-C5E8-3943-8855-DD8A4C7069A4}" mentionId="{F9CEAE98-5DA5-419A-A4F7-6EE4DFB32F5A}" startIndex="0" length="25"/>
    </mentions>
  </threadedComment>
  <threadedComment ref="I123" dT="2026-05-07T01:18:12.00" personId="{B48FDA93-AC2C-416F-858E-E6B73F4C4C5D}" id="{DF8CB04E-B171-4BE1-BB0F-B4C651328E3A}" parentId="{F5EC748D-916B-46DA-A52B-43B36E04ACDA}">
    <text>ok</text>
  </threadedComment>
  <threadedComment ref="J125" dT="2026-05-08T07:31:01.00" personId="{B48FDA93-AC2C-416F-858E-E6B73F4C4C5D}" id="{D3DEDAAB-A50F-452A-97A9-C9A99C7C2819}">
    <text>FW: MVA COST need to get approval for 25 mini PC - Cooper OR5 Project</text>
  </threadedComment>
  <threadedComment ref="J125" dT="2026-05-09T00:57:53.00" personId="{B48FDA93-AC2C-416F-858E-E6B73F4C4C5D}" id="{A5EB91F0-09A9-4097-8A59-D8C149EEF4B5}" parentId="{D3DEDAAB-A50F-452A-97A9-C9A99C7C2819}">
    <text>@hungnq4@fih-foxconn.com @thuna@fih-foxconn.com QTY update</text>
    <mentions>
      <mention mentionpersonId="{3076DD11-13BB-AE42-97A1-D58D58178A06}" mentionId="{6FA5E025-3636-4A79-A16B-60B975F4CFD8}" startIndex="0" length="24"/>
      <mention mentionpersonId="{030BCD9B-9B4A-3D4F-9AB8-5D4630017D4D}" mentionId="{385D7977-89AE-4183-ACD7-041012D7EB6B}" startIndex="25" length="22"/>
    </mentions>
  </threadedComment>
  <threadedComment ref="J125" dT="2026-05-09T00:58:05.00" personId="{B48FDA93-AC2C-416F-858E-E6B73F4C4C5D}" id="{67720D06-8854-4FD0-BE15-9785AC2AB46F}" parentId="{D3DEDAAB-A50F-452A-97A9-C9A99C7C2819}">
    <text>RE: MVA COST need to get approval for 30 mini PC - Cooper OR5 Project</text>
  </threadedComment>
  <threadedComment ref="AH139" dT="2026-05-23T07:43:31.00" personId="{B48FDA93-AC2C-416F-858E-E6B73F4C4C5D}" id="{5C5D76BE-99CD-4B60-ACDB-B461BFAC94EB}" done="1">
    <text>@linhnp@fih-foxconn.com re-check WMS
Assigned to linhnp@fih-foxconn.com</text>
    <mentions>
      <mention mentionpersonId="{AE3868CF-64D5-FA40-9D6C-07E065925D9E}" mentionId="{B33538BB-A297-4D5A-97C3-BA856DB8DDE0}" startIndex="0" length="23"/>
    </mentions>
  </threadedComment>
  <threadedComment ref="C143" dT="2026-05-06T09:27:21.00" personId="{B48FDA93-AC2C-416F-858E-E6B73F4C4C5D}" id="{03BCBD84-ECF4-464D-AC70-F47225894675}">
    <text>EPR2605060006 - Request mua mới</text>
  </threadedComment>
  <threadedComment ref="G143" dT="2026-05-06T09:14:20.00" personId="{B48FDA93-AC2C-416F-858E-E6B73F4C4C5D}" id="{FA56C35A-C962-4632-A842-DB5D591E557C}">
    <text>RE: MVA COST need to get approval for mini PC and monitor - Cooper OR5 Project</text>
  </threadedComment>
  <threadedComment ref="H145" dT="2026-05-06T10:49:12.00" personId="{B48FDA93-AC2C-416F-858E-E6B73F4C4C5D}" id="{18E7ADA5-E095-447E-92DD-DEA8058715E2}">
    <text>@hiennt78@fih-foxconn.com súng scran k dây giống bên kho để nhà e bắn hàng
Assigned to hiennt78@fih-foxconn.com</text>
    <mentions>
      <mention mentionpersonId="{4F592498-9562-2D4A-B5F9-E8E834594C8A}" mentionId="{3DBE1F93-CCFE-4ECE-B151-9BBE5735D9F4}" startIndex="0" length="25"/>
    </mentions>
  </threadedComment>
  <threadedComment ref="L152" dT="2026-05-13T06:58:11.00" personId="{B48FDA93-AC2C-416F-858E-E6B73F4C4C5D}" id="{9AD4470F-617B-4A0D-9EB5-DBFCC28EA720}">
    <text>FW: [APPROVAL NEEDED]- MVA for SSF EVT1.1 relocation in Intech</text>
  </threadedComment>
  <threadedComment ref="L154" dT="2026-05-13T06:58:31.00" personId="{B48FDA93-AC2C-416F-858E-E6B73F4C4C5D}" id="{A6BE903E-C4E2-4DA3-9CB6-8BB64D5B188D}">
    <text>FW: [APPROVAL NEEDED]- MVA for SSF EVT1.1 relocation in Intech</text>
  </threadedComment>
  <threadedComment ref="G155" dT="2026-05-25T04:03:35.00" personId="{B48FDA93-AC2C-416F-858E-E6B73F4C4C5D}" id="{54CE44E7-FA40-456B-B090-1A76CC34E1DE}">
    <text>OR6 List EQ Consumable IQC NonG model OR6 DVT</text>
  </threadedComment>
  <threadedComment ref="G156" dT="2026-05-25T03:19:26.00" personId="{B48FDA93-AC2C-416F-858E-E6B73F4C4C5D}" id="{3F909780-FADC-4092-B315-016821256EF9}">
    <text>@hiennt78@fih-foxconn.com reconfirm model ? price?
Assigned to hiennt78@fih-foxconn.com</text>
    <mentions>
      <mention mentionpersonId="{4F592498-9562-2D4A-B5F9-E8E834594C8A}" mentionId="{A3B38E04-409D-470B-B33F-C9B54599F53E}" startIndex="0" length="25"/>
    </mentions>
  </threadedComment>
  <threadedComment ref="L158" dT="2026-05-18T06:13:41.00" personId="{B48FDA93-AC2C-416F-858E-E6B73F4C4C5D}" id="{70EC8A04-52C0-46EF-B8C5-AD79963FAC50}">
    <text>RE: Cooper_Approval to set up Costo Packing line 4</text>
  </threadedComment>
  <threadedComment ref="L159" dT="2026-05-18T06:19:39.00" personId="{B48FDA93-AC2C-416F-858E-E6B73F4C4C5D}" id="{96C0B659-965E-4486-873D-9A73D9670921}">
    <text>@ducth@fih-foxconn.com explain pls
Assigned to ducth@fih-foxconn.com</text>
    <mentions>
      <mention mentionpersonId="{CA237B3C-870D-1C49-9E72-08ABFE6FB8CB}" mentionId="{AF05CED0-135F-4511-912E-DD479FC4EB41}" startIndex="0" length="22"/>
    </mentions>
  </threadedComment>
  <threadedComment ref="L159" dT="2026-05-18T06:26:39.00" personId="{1CD90DA0-F84C-41FC-8863-381B7E2410CA}" id="{D6251E33-492E-4A71-BF67-1F851F86FDF4}" parentId="{96C0B659-965E-4486-873D-9A73D9670921}">
    <text>base on layout IE send out for improve line Packout 3&amp;4 (SKU Costco) UPH from 160 to 300, need to setup more 6 stations print label. 6x printer per line -&gt; 2 lines need 12x printer</text>
  </threadedComment>
  <threadedComment ref="L161" dT="2026-05-18T06:13:45.00" personId="{B48FDA93-AC2C-416F-858E-E6B73F4C4C5D}" id="{DA95FD1B-1949-4507-BBFE-A38AF75422AA}">
    <text>RE: Cooper_Approval to set up Costo Packing line 4</text>
  </threadedComment>
  <threadedComment ref="H162" dT="2026-05-26T02:38:46.00" personId="{B48FDA93-AC2C-416F-858E-E6B73F4C4C5D}" id="{349A3E87-592E-4ACF-BE45-E7AE7FF75EC6}">
    <text>回覆: 【Int】BENTLEY CAPEX- MP UPH270 - MVA COST need to get approval - 2 lines OR6</text>
  </threadedComment>
  <threadedComment ref="H163" dT="2026-06-02T04:01:07.00" personId="{B48FDA93-AC2C-416F-858E-E6B73F4C4C5D}" id="{70970E8D-12E5-48AE-B4A5-7B58AC945901}">
    <text>@hieppv@fih-foxconn.com View monitor is oki to you?
Assigned to hieppv@fih-foxconn.com</text>
    <mentions>
      <mention mentionpersonId="{E2E17496-8417-1948-9900-0650F56BBEB3}" mentionId="{AD523A68-FFEA-4454-8192-5B7106C66678}" startIndex="0" length="23"/>
    </mentions>
  </threadedComment>
  <threadedComment ref="H163" dT="2026-06-02T04:12:53.00" personId="{46A11AF9-9AC7-406E-BE0F-E5ED0E5E3B39}" id="{D3FED349-DE83-4C2A-9EE4-6253BCD71982}" parentId="{70970E8D-12E5-48AE-B4A5-7B58AC945901}">
    <text>Marked as done</text>
  </threadedComment>
  <threadedComment ref="H163" dT="2026-06-02T04:25:04.00" personId="{B48FDA93-AC2C-416F-858E-E6B73F4C4C5D}" id="{3A727AFB-7A5D-4E63-8BA5-67A5ADFD606C}" parentId="{70970E8D-12E5-48AE-B4A5-7B58AC945901}">
    <text>Thank team
Re-opened</text>
  </threadedComment>
  <threadedComment ref="H164" dT="2026-05-26T02:38:51.00" personId="{B48FDA93-AC2C-416F-858E-E6B73F4C4C5D}" id="{4EB55F80-8E0C-4591-B239-E255944BBF82}">
    <text>回覆: 【Int】BENTLEY CAPEX- MP UPH270 - MVA COST need to get approval - 2 lines OR6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7" dT="2026-04-17T08:17:09.00" personId="{60ABA202-4CD8-47E6-99AC-2AE3326240AC}" id="{7F379C63-10C5-46AE-954E-A0980EA81754}">
    <text>Should be Line open date (FBU)</text>
  </threadedComment>
  <threadedComment ref="J18" dT="2026-05-05T04:17:05.00" personId="{60ABA202-4CD8-47E6-99AC-2AE3326240AC}" id="{DC5BA877-98EC-4757-8F77-818BA1EE899C}">
    <text>@thuptq@fih-foxconn.com
Assigned to thuptq@fih-foxconn.com</text>
    <mentions>
      <mention mentionpersonId="{A0518985-7F71-2F48-85D3-0F86F8DB403F}" mentionId="{FDF9E743-9E72-429D-B366-9D50ABD7C4FD}" startIndex="0" length="23"/>
    </mentions>
  </threadedComment>
  <threadedComment ref="J29" dT="2026-05-05T01:07:30.00" personId="{60ABA202-4CD8-47E6-99AC-2AE3326240AC}" id="{D32EF17E-D1EC-411E-ABB1-493CB3D6497D}">
    <text>@thuylt3@fih-foxconn.com
Assigned to thuylt3@fih-foxconn.com</text>
    <mentions>
      <mention mentionpersonId="{B6F8DA02-84A0-E744-9F9A-BDF827BF9B19}" mentionId="{B708CAA1-C91B-47D6-932E-8E92FD09139C}" startIndex="0" length="24"/>
    </mentions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7" dT="2026-06-01T09:04:49.00" personId="{A361A923-6F8D-4250-AE12-BA7B36B3C567}" id="{E10A0F7E-C0E3-4211-AEFB-82796CBD159B}">
    <text>valid to AUG 2026</text>
  </threadedComment>
  <threadedComment ref="B22" dT="2026-04-22T09:39:13.00" personId="{B48FDA93-AC2C-416F-858E-E6B73F4C4C5D}" id="{5D10556E-A43E-4C37-9983-022319163770}">
    <text>RE: Out of Stock &amp; Quotation Expiry Notice – Dell i3 PC (HIDP-I26020929492) Cập nhật tồn kho của máy tính mua thường xuyên PC DELL i3 ( HIDP-I26020929492)</text>
  </threadedComment>
  <threadedComment ref="F33" dT="2026-04-20T11:31:01.00" personId="{B48FDA93-AC2C-416F-858E-E6B73F4C4C5D}" id="{A1ACAF47-737A-41AB-997F-4A453503DB42}">
    <text>【通知】需求單號：【AIDB-I26040924948】 已詢價完成.( Notice) Demand number: 【AIDB-I26040924948】Has been completed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tamttt@fih-foxconn.com" TargetMode="External"/><Relationship Id="rId18" Type="http://schemas.openxmlformats.org/officeDocument/2006/relationships/hyperlink" Target="mailto:tiennt7@fih-foxconn.com" TargetMode="External"/><Relationship Id="rId26" Type="http://schemas.openxmlformats.org/officeDocument/2006/relationships/hyperlink" Target="mailto:nhanntt@fih-foxconn.com" TargetMode="External"/><Relationship Id="rId3" Type="http://schemas.openxmlformats.org/officeDocument/2006/relationships/hyperlink" Target="mailto:thamtt2@fih-foxconn.com" TargetMode="External"/><Relationship Id="rId21" Type="http://schemas.openxmlformats.org/officeDocument/2006/relationships/hyperlink" Target="mailto:thanhpd@fih-foxconn.com" TargetMode="External"/><Relationship Id="rId7" Type="http://schemas.openxmlformats.org/officeDocument/2006/relationships/hyperlink" Target="mailto:nhungntt@fih-foxconn.com" TargetMode="External"/><Relationship Id="rId12" Type="http://schemas.openxmlformats.org/officeDocument/2006/relationships/hyperlink" Target="mailto:luyennd@fih-foxconn.com" TargetMode="External"/><Relationship Id="rId17" Type="http://schemas.openxmlformats.org/officeDocument/2006/relationships/hyperlink" Target="mailto:thanhpd@fih-foxconn.com" TargetMode="External"/><Relationship Id="rId25" Type="http://schemas.openxmlformats.org/officeDocument/2006/relationships/hyperlink" Target="mailto:linhnt12@fih-foxconn.com" TargetMode="External"/><Relationship Id="rId33" Type="http://schemas.microsoft.com/office/2019/04/relationships/documenttask" Target="../documenttasks/documenttask2.xml"/><Relationship Id="rId2" Type="http://schemas.openxmlformats.org/officeDocument/2006/relationships/hyperlink" Target="mailto:ductv3@fih-foxconn.com" TargetMode="External"/><Relationship Id="rId16" Type="http://schemas.openxmlformats.org/officeDocument/2006/relationships/hyperlink" Target="mailto:tiennt7@fih-foxconn.com" TargetMode="External"/><Relationship Id="rId20" Type="http://schemas.openxmlformats.org/officeDocument/2006/relationships/hyperlink" Target="mailto:tiennt7@fih-foxconn.com" TargetMode="External"/><Relationship Id="rId29" Type="http://schemas.openxmlformats.org/officeDocument/2006/relationships/hyperlink" Target="mailto:nguyetnt@fih-foxconn.com" TargetMode="External"/><Relationship Id="rId1" Type="http://schemas.openxmlformats.org/officeDocument/2006/relationships/hyperlink" Target="mailto:nhungntt@fih-foxconn.com" TargetMode="External"/><Relationship Id="rId6" Type="http://schemas.openxmlformats.org/officeDocument/2006/relationships/hyperlink" Target="mailto:luyennd@fih-foxconn.com" TargetMode="External"/><Relationship Id="rId11" Type="http://schemas.openxmlformats.org/officeDocument/2006/relationships/hyperlink" Target="mailto:huongnt8@fih-foxconn.com" TargetMode="External"/><Relationship Id="rId24" Type="http://schemas.openxmlformats.org/officeDocument/2006/relationships/hyperlink" Target="mailto:nhanntt@fih-foxconn.com" TargetMode="External"/><Relationship Id="rId32" Type="http://schemas.microsoft.com/office/2017/10/relationships/threadedComment" Target="../threadedComments/threadedComment2.xml"/><Relationship Id="rId5" Type="http://schemas.openxmlformats.org/officeDocument/2006/relationships/hyperlink" Target="mailto:huongnt8@fih-foxconn.com" TargetMode="External"/><Relationship Id="rId15" Type="http://schemas.openxmlformats.org/officeDocument/2006/relationships/hyperlink" Target="mailto:duongvtt@fih-foxconn.com" TargetMode="External"/><Relationship Id="rId23" Type="http://schemas.openxmlformats.org/officeDocument/2006/relationships/hyperlink" Target="mailto:duongnt12@fih-foxconn.com" TargetMode="External"/><Relationship Id="rId28" Type="http://schemas.openxmlformats.org/officeDocument/2006/relationships/hyperlink" Target="mailto:hienntm@fih-foxconn.com" TargetMode="External"/><Relationship Id="rId10" Type="http://schemas.openxmlformats.org/officeDocument/2006/relationships/hyperlink" Target="mailto:thuyht1@fih-foxconn.com" TargetMode="External"/><Relationship Id="rId19" Type="http://schemas.openxmlformats.org/officeDocument/2006/relationships/hyperlink" Target="mailto:thanhpd@fih-foxconn.com" TargetMode="External"/><Relationship Id="rId31" Type="http://schemas.openxmlformats.org/officeDocument/2006/relationships/comments" Target="../comments2.xml"/><Relationship Id="rId4" Type="http://schemas.openxmlformats.org/officeDocument/2006/relationships/hyperlink" Target="mailto:thuyht1@fih-foxconn.com" TargetMode="External"/><Relationship Id="rId9" Type="http://schemas.openxmlformats.org/officeDocument/2006/relationships/hyperlink" Target="mailto:thamtt2@fih-foxconn.com" TargetMode="External"/><Relationship Id="rId14" Type="http://schemas.openxmlformats.org/officeDocument/2006/relationships/hyperlink" Target="mailto:hungnv9@fih-foxconn.com" TargetMode="External"/><Relationship Id="rId22" Type="http://schemas.openxmlformats.org/officeDocument/2006/relationships/hyperlink" Target="mailto:nhanntt@fih-foxconn.com" TargetMode="External"/><Relationship Id="rId27" Type="http://schemas.openxmlformats.org/officeDocument/2006/relationships/hyperlink" Target="mailto:thaoda@fih-foxconn.com" TargetMode="External"/><Relationship Id="rId30" Type="http://schemas.openxmlformats.org/officeDocument/2006/relationships/vmlDrawing" Target="../drawings/vmlDrawing2.vml"/><Relationship Id="rId8" Type="http://schemas.openxmlformats.org/officeDocument/2006/relationships/hyperlink" Target="mailto:ductv3@fih-foxconn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duongnv2@fih-foxconn.com" TargetMode="External"/><Relationship Id="rId21" Type="http://schemas.openxmlformats.org/officeDocument/2006/relationships/hyperlink" Target="mailto:anhttp@fih-foxconn.com" TargetMode="External"/><Relationship Id="rId42" Type="http://schemas.openxmlformats.org/officeDocument/2006/relationships/hyperlink" Target="mailto:huyennn1@fih-foxconn.com" TargetMode="External"/><Relationship Id="rId47" Type="http://schemas.openxmlformats.org/officeDocument/2006/relationships/hyperlink" Target="mailto:huyennn1@fih-foxconn.com" TargetMode="External"/><Relationship Id="rId63" Type="http://schemas.openxmlformats.org/officeDocument/2006/relationships/hyperlink" Target="mailto:anhttp@fih-foxconn.com" TargetMode="External"/><Relationship Id="rId68" Type="http://schemas.openxmlformats.org/officeDocument/2006/relationships/hyperlink" Target="mailto:anhttp@fih-foxconn.com" TargetMode="External"/><Relationship Id="rId84" Type="http://schemas.openxmlformats.org/officeDocument/2006/relationships/hyperlink" Target="mailto:tientn@fih-foxconn.com" TargetMode="External"/><Relationship Id="rId89" Type="http://schemas.openxmlformats.org/officeDocument/2006/relationships/hyperlink" Target="mailto:huyennn1@fih-foxconn.com" TargetMode="External"/><Relationship Id="rId16" Type="http://schemas.openxmlformats.org/officeDocument/2006/relationships/hyperlink" Target="mailto:anhttp@fih-foxconn.com" TargetMode="External"/><Relationship Id="rId11" Type="http://schemas.openxmlformats.org/officeDocument/2006/relationships/hyperlink" Target="mailto:anhttp@fih-foxconn.com" TargetMode="External"/><Relationship Id="rId32" Type="http://schemas.openxmlformats.org/officeDocument/2006/relationships/hyperlink" Target="mailto:bichpt@fih-foxconn.com" TargetMode="External"/><Relationship Id="rId37" Type="http://schemas.openxmlformats.org/officeDocument/2006/relationships/hyperlink" Target="mailto:bichpt@fih-foxconn.com" TargetMode="External"/><Relationship Id="rId53" Type="http://schemas.openxmlformats.org/officeDocument/2006/relationships/hyperlink" Target="mailto:bichpt@fih-foxconn.com" TargetMode="External"/><Relationship Id="rId58" Type="http://schemas.openxmlformats.org/officeDocument/2006/relationships/hyperlink" Target="mailto:anhttp@fih-foxconn.com" TargetMode="External"/><Relationship Id="rId74" Type="http://schemas.openxmlformats.org/officeDocument/2006/relationships/hyperlink" Target="mailto:huyennn1@fih-foxconn.com" TargetMode="External"/><Relationship Id="rId79" Type="http://schemas.openxmlformats.org/officeDocument/2006/relationships/hyperlink" Target="mailto:thaina@fih-foxconn.com" TargetMode="External"/><Relationship Id="rId5" Type="http://schemas.openxmlformats.org/officeDocument/2006/relationships/hyperlink" Target="mailto:huynhnv2@fih-foxconn.com" TargetMode="External"/><Relationship Id="rId90" Type="http://schemas.openxmlformats.org/officeDocument/2006/relationships/hyperlink" Target="mailto:huyennn1@fih-foxconn.com" TargetMode="External"/><Relationship Id="rId95" Type="http://schemas.microsoft.com/office/2017/10/relationships/threadedComment" Target="../threadedComments/threadedComment3.xml"/><Relationship Id="rId22" Type="http://schemas.openxmlformats.org/officeDocument/2006/relationships/hyperlink" Target="mailto:anhttp@fih-foxconn.com" TargetMode="External"/><Relationship Id="rId27" Type="http://schemas.openxmlformats.org/officeDocument/2006/relationships/hyperlink" Target="mailto:duongnv2@fih-foxconn.com" TargetMode="External"/><Relationship Id="rId43" Type="http://schemas.openxmlformats.org/officeDocument/2006/relationships/hyperlink" Target="mailto:huyennn1@fih-foxconn.com" TargetMode="External"/><Relationship Id="rId48" Type="http://schemas.openxmlformats.org/officeDocument/2006/relationships/hyperlink" Target="mailto:hungnd7@fih-foxconn.com" TargetMode="External"/><Relationship Id="rId64" Type="http://schemas.openxmlformats.org/officeDocument/2006/relationships/hyperlink" Target="mailto:anhttp@fih-foxconn.com" TargetMode="External"/><Relationship Id="rId69" Type="http://schemas.openxmlformats.org/officeDocument/2006/relationships/hyperlink" Target="mailto:anhttp@fih-foxconn.com" TargetMode="External"/><Relationship Id="rId8" Type="http://schemas.openxmlformats.org/officeDocument/2006/relationships/hyperlink" Target="mailto:anhttp@fih-foxconn.com" TargetMode="External"/><Relationship Id="rId51" Type="http://schemas.openxmlformats.org/officeDocument/2006/relationships/hyperlink" Target="mailto:bichpt@fih-foxconn.com" TargetMode="External"/><Relationship Id="rId72" Type="http://schemas.openxmlformats.org/officeDocument/2006/relationships/hyperlink" Target="mailto:huyennn1@fih-foxconn.com" TargetMode="External"/><Relationship Id="rId80" Type="http://schemas.openxmlformats.org/officeDocument/2006/relationships/hyperlink" Target="mailto:thaina@fih-foxconn.com" TargetMode="External"/><Relationship Id="rId85" Type="http://schemas.openxmlformats.org/officeDocument/2006/relationships/hyperlink" Target="mailto:anhnt40@fih-foxconn.com" TargetMode="External"/><Relationship Id="rId93" Type="http://schemas.openxmlformats.org/officeDocument/2006/relationships/vmlDrawing" Target="../drawings/vmlDrawing3.vml"/><Relationship Id="rId3" Type="http://schemas.openxmlformats.org/officeDocument/2006/relationships/hyperlink" Target="mailto:hoant3@fih-foxconn.com" TargetMode="External"/><Relationship Id="rId12" Type="http://schemas.openxmlformats.org/officeDocument/2006/relationships/hyperlink" Target="mailto:anhttp@fih-foxconn.com" TargetMode="External"/><Relationship Id="rId17" Type="http://schemas.openxmlformats.org/officeDocument/2006/relationships/hyperlink" Target="mailto:anhttp@fih-foxconn.com" TargetMode="External"/><Relationship Id="rId25" Type="http://schemas.openxmlformats.org/officeDocument/2006/relationships/hyperlink" Target="mailto:duongnv2@fih-foxconn.com" TargetMode="External"/><Relationship Id="rId33" Type="http://schemas.openxmlformats.org/officeDocument/2006/relationships/hyperlink" Target="mailto:bichpt@fih-foxconn.com" TargetMode="External"/><Relationship Id="rId38" Type="http://schemas.openxmlformats.org/officeDocument/2006/relationships/hyperlink" Target="mailto:huyennn1@fih-foxconn.com" TargetMode="External"/><Relationship Id="rId46" Type="http://schemas.openxmlformats.org/officeDocument/2006/relationships/hyperlink" Target="mailto:huyennn1@fih-foxconn.com" TargetMode="External"/><Relationship Id="rId59" Type="http://schemas.openxmlformats.org/officeDocument/2006/relationships/hyperlink" Target="mailto:anhttp@fih-foxconn.com" TargetMode="External"/><Relationship Id="rId67" Type="http://schemas.openxmlformats.org/officeDocument/2006/relationships/hyperlink" Target="mailto:anhttp@fih-foxconn.com" TargetMode="External"/><Relationship Id="rId20" Type="http://schemas.openxmlformats.org/officeDocument/2006/relationships/hyperlink" Target="mailto:anhttp@fih-foxconn.com" TargetMode="External"/><Relationship Id="rId41" Type="http://schemas.openxmlformats.org/officeDocument/2006/relationships/hyperlink" Target="mailto:huyennn1@fih-foxconn.com" TargetMode="External"/><Relationship Id="rId54" Type="http://schemas.openxmlformats.org/officeDocument/2006/relationships/hyperlink" Target="mailto:bichpt@fih-foxconn.com" TargetMode="External"/><Relationship Id="rId62" Type="http://schemas.openxmlformats.org/officeDocument/2006/relationships/hyperlink" Target="mailto:anhttp@fih-foxconn.com" TargetMode="External"/><Relationship Id="rId70" Type="http://schemas.openxmlformats.org/officeDocument/2006/relationships/hyperlink" Target="mailto:anhttp@fih-foxconn.com" TargetMode="External"/><Relationship Id="rId75" Type="http://schemas.openxmlformats.org/officeDocument/2006/relationships/hyperlink" Target="mailto:huyennn1@fih-foxconn.com" TargetMode="External"/><Relationship Id="rId83" Type="http://schemas.openxmlformats.org/officeDocument/2006/relationships/hyperlink" Target="mailto:ngocnv5@fih-foxconn.com" TargetMode="External"/><Relationship Id="rId88" Type="http://schemas.openxmlformats.org/officeDocument/2006/relationships/hyperlink" Target="mailto:huyennn1@fih-foxconn.com" TargetMode="External"/><Relationship Id="rId91" Type="http://schemas.openxmlformats.org/officeDocument/2006/relationships/hyperlink" Target="mailto:linhdd@fih-foxconn.com" TargetMode="External"/><Relationship Id="rId96" Type="http://schemas.microsoft.com/office/2019/04/relationships/documenttask" Target="../documenttasks/documenttask3.xml"/><Relationship Id="rId1" Type="http://schemas.openxmlformats.org/officeDocument/2006/relationships/hyperlink" Target="mailto:anhttp@fih-foxconn.com" TargetMode="External"/><Relationship Id="rId6" Type="http://schemas.openxmlformats.org/officeDocument/2006/relationships/hyperlink" Target="mailto:huynhnv2@fih-foxconn.com" TargetMode="External"/><Relationship Id="rId15" Type="http://schemas.openxmlformats.org/officeDocument/2006/relationships/hyperlink" Target="mailto:anhttp@fih-foxconn.com" TargetMode="External"/><Relationship Id="rId23" Type="http://schemas.openxmlformats.org/officeDocument/2006/relationships/hyperlink" Target="mailto:duongnv2@fih-foxconn.com" TargetMode="External"/><Relationship Id="rId28" Type="http://schemas.openxmlformats.org/officeDocument/2006/relationships/hyperlink" Target="mailto:duongnv2@fih-foxconn.com" TargetMode="External"/><Relationship Id="rId36" Type="http://schemas.openxmlformats.org/officeDocument/2006/relationships/hyperlink" Target="mailto:bichpt@fih-foxconn.com" TargetMode="External"/><Relationship Id="rId49" Type="http://schemas.openxmlformats.org/officeDocument/2006/relationships/hyperlink" Target="mailto:hungnd7@fih-foxconn.com" TargetMode="External"/><Relationship Id="rId57" Type="http://schemas.openxmlformats.org/officeDocument/2006/relationships/hyperlink" Target="mailto:anhttp@fih-foxconn.com" TargetMode="External"/><Relationship Id="rId10" Type="http://schemas.openxmlformats.org/officeDocument/2006/relationships/hyperlink" Target="mailto:anhttp@fih-foxconn.com" TargetMode="External"/><Relationship Id="rId31" Type="http://schemas.openxmlformats.org/officeDocument/2006/relationships/hyperlink" Target="mailto:bichpt@fih-foxconn.com" TargetMode="External"/><Relationship Id="rId44" Type="http://schemas.openxmlformats.org/officeDocument/2006/relationships/hyperlink" Target="mailto:huyennn1@fih-foxconn.com" TargetMode="External"/><Relationship Id="rId52" Type="http://schemas.openxmlformats.org/officeDocument/2006/relationships/hyperlink" Target="mailto:bichpt@fih-foxconn.com" TargetMode="External"/><Relationship Id="rId60" Type="http://schemas.openxmlformats.org/officeDocument/2006/relationships/hyperlink" Target="mailto:anhttp@fih-foxconn.com" TargetMode="External"/><Relationship Id="rId65" Type="http://schemas.openxmlformats.org/officeDocument/2006/relationships/hyperlink" Target="mailto:anhttp@fih-foxconn.com" TargetMode="External"/><Relationship Id="rId73" Type="http://schemas.openxmlformats.org/officeDocument/2006/relationships/hyperlink" Target="mailto:huyennn1@fih-foxconn.com" TargetMode="External"/><Relationship Id="rId78" Type="http://schemas.openxmlformats.org/officeDocument/2006/relationships/hyperlink" Target="mailto:thaina@fih-foxconn.com" TargetMode="External"/><Relationship Id="rId81" Type="http://schemas.openxmlformats.org/officeDocument/2006/relationships/hyperlink" Target="mailto:yenlp@fih-foxconn.com" TargetMode="External"/><Relationship Id="rId86" Type="http://schemas.openxmlformats.org/officeDocument/2006/relationships/hyperlink" Target="mailto:anhnt40@fih-foxconn.com" TargetMode="External"/><Relationship Id="rId94" Type="http://schemas.openxmlformats.org/officeDocument/2006/relationships/comments" Target="../comments3.xml"/><Relationship Id="rId4" Type="http://schemas.openxmlformats.org/officeDocument/2006/relationships/hyperlink" Target="mailto:hoant3@fih-foxconn.com" TargetMode="External"/><Relationship Id="rId9" Type="http://schemas.openxmlformats.org/officeDocument/2006/relationships/hyperlink" Target="mailto:anhttp@fih-foxconn.com" TargetMode="External"/><Relationship Id="rId13" Type="http://schemas.openxmlformats.org/officeDocument/2006/relationships/hyperlink" Target="mailto:anhttp@fih-foxconn.com" TargetMode="External"/><Relationship Id="rId18" Type="http://schemas.openxmlformats.org/officeDocument/2006/relationships/hyperlink" Target="mailto:anhttp@fih-foxconn.com" TargetMode="External"/><Relationship Id="rId39" Type="http://schemas.openxmlformats.org/officeDocument/2006/relationships/hyperlink" Target="mailto:huyennn1@fih-foxconn.com" TargetMode="External"/><Relationship Id="rId34" Type="http://schemas.openxmlformats.org/officeDocument/2006/relationships/hyperlink" Target="mailto:bichpt@fih-foxconn.com" TargetMode="External"/><Relationship Id="rId50" Type="http://schemas.openxmlformats.org/officeDocument/2006/relationships/hyperlink" Target="mailto:hungnd7@fih-foxconn.com" TargetMode="External"/><Relationship Id="rId55" Type="http://schemas.openxmlformats.org/officeDocument/2006/relationships/hyperlink" Target="mailto:bichpt@fih-foxconn.com" TargetMode="External"/><Relationship Id="rId76" Type="http://schemas.openxmlformats.org/officeDocument/2006/relationships/hyperlink" Target="mailto:huyennn1@fih-foxconn.com" TargetMode="External"/><Relationship Id="rId7" Type="http://schemas.openxmlformats.org/officeDocument/2006/relationships/hyperlink" Target="mailto:huynhnv2@fih-foxconn.com" TargetMode="External"/><Relationship Id="rId71" Type="http://schemas.openxmlformats.org/officeDocument/2006/relationships/hyperlink" Target="mailto:anhttp@fih-foxconn.com" TargetMode="External"/><Relationship Id="rId92" Type="http://schemas.openxmlformats.org/officeDocument/2006/relationships/hyperlink" Target="mailto:linhdd@fih-foxconn.com" TargetMode="External"/><Relationship Id="rId2" Type="http://schemas.openxmlformats.org/officeDocument/2006/relationships/hyperlink" Target="mailto:anhttp@fih-foxconn.com" TargetMode="External"/><Relationship Id="rId29" Type="http://schemas.openxmlformats.org/officeDocument/2006/relationships/hyperlink" Target="mailto:bichpt@fih-foxconn.com" TargetMode="External"/><Relationship Id="rId24" Type="http://schemas.openxmlformats.org/officeDocument/2006/relationships/hyperlink" Target="mailto:duongnv2@fih-foxconn.com" TargetMode="External"/><Relationship Id="rId40" Type="http://schemas.openxmlformats.org/officeDocument/2006/relationships/hyperlink" Target="mailto:huyennn1@fih-foxconn.com" TargetMode="External"/><Relationship Id="rId45" Type="http://schemas.openxmlformats.org/officeDocument/2006/relationships/hyperlink" Target="mailto:huyennn1@fih-foxconn.com" TargetMode="External"/><Relationship Id="rId66" Type="http://schemas.openxmlformats.org/officeDocument/2006/relationships/hyperlink" Target="mailto:anhttp@fih-foxconn.com" TargetMode="External"/><Relationship Id="rId87" Type="http://schemas.openxmlformats.org/officeDocument/2006/relationships/hyperlink" Target="mailto:huyennn1@fih-foxconn.com" TargetMode="External"/><Relationship Id="rId61" Type="http://schemas.openxmlformats.org/officeDocument/2006/relationships/hyperlink" Target="mailto:anhttp@fih-foxconn.com" TargetMode="External"/><Relationship Id="rId82" Type="http://schemas.openxmlformats.org/officeDocument/2006/relationships/hyperlink" Target="mailto:yenlp@fih-foxconn.com" TargetMode="External"/><Relationship Id="rId19" Type="http://schemas.openxmlformats.org/officeDocument/2006/relationships/hyperlink" Target="mailto:anhttp@fih-foxconn.com" TargetMode="External"/><Relationship Id="rId14" Type="http://schemas.openxmlformats.org/officeDocument/2006/relationships/hyperlink" Target="mailto:anhttp@fih-foxconn.com" TargetMode="External"/><Relationship Id="rId30" Type="http://schemas.openxmlformats.org/officeDocument/2006/relationships/hyperlink" Target="mailto:bichpt@fih-foxconn.com" TargetMode="External"/><Relationship Id="rId35" Type="http://schemas.openxmlformats.org/officeDocument/2006/relationships/hyperlink" Target="mailto:bichpt@fih-foxconn.com" TargetMode="External"/><Relationship Id="rId56" Type="http://schemas.openxmlformats.org/officeDocument/2006/relationships/hyperlink" Target="mailto:bichpt@fih-foxconn.com" TargetMode="External"/><Relationship Id="rId77" Type="http://schemas.openxmlformats.org/officeDocument/2006/relationships/hyperlink" Target="mailto:huyennn1@fih-foxconn.com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yennh@fih-foxconn.com" TargetMode="External"/><Relationship Id="rId117" Type="http://schemas.openxmlformats.org/officeDocument/2006/relationships/hyperlink" Target="mailto:hiennt78@fih-foxconn.com" TargetMode="External"/><Relationship Id="rId21" Type="http://schemas.openxmlformats.org/officeDocument/2006/relationships/hyperlink" Target="mailto:lichlt@fih-foxconn.com" TargetMode="External"/><Relationship Id="rId42" Type="http://schemas.openxmlformats.org/officeDocument/2006/relationships/hyperlink" Target="mailto:lichlt@fih-foxconn.com" TargetMode="External"/><Relationship Id="rId47" Type="http://schemas.openxmlformats.org/officeDocument/2006/relationships/hyperlink" Target="mailto:lichlt@fih-foxconn.com" TargetMode="External"/><Relationship Id="rId63" Type="http://schemas.openxmlformats.org/officeDocument/2006/relationships/hyperlink" Target="mailto:bandt1@fih-foxconn.com" TargetMode="External"/><Relationship Id="rId68" Type="http://schemas.openxmlformats.org/officeDocument/2006/relationships/hyperlink" Target="mailto:hiennt78@fih-foxconn.com" TargetMode="External"/><Relationship Id="rId84" Type="http://schemas.openxmlformats.org/officeDocument/2006/relationships/hyperlink" Target="mailto:manhnd6@fih-foxconn.com" TargetMode="External"/><Relationship Id="rId89" Type="http://schemas.openxmlformats.org/officeDocument/2006/relationships/hyperlink" Target="mailto:lichlt@fih-foxconn.com" TargetMode="External"/><Relationship Id="rId112" Type="http://schemas.openxmlformats.org/officeDocument/2006/relationships/hyperlink" Target="mailto:bandt1@fih-foxconn.com" TargetMode="External"/><Relationship Id="rId16" Type="http://schemas.openxmlformats.org/officeDocument/2006/relationships/hyperlink" Target="mailto:yennh@fih-foxconn.com" TargetMode="External"/><Relationship Id="rId107" Type="http://schemas.openxmlformats.org/officeDocument/2006/relationships/hyperlink" Target="mailto:lichlt@fih-foxconn.com" TargetMode="External"/><Relationship Id="rId11" Type="http://schemas.openxmlformats.org/officeDocument/2006/relationships/hyperlink" Target="mailto:bachvx@fih-foxconn.com" TargetMode="External"/><Relationship Id="rId32" Type="http://schemas.openxmlformats.org/officeDocument/2006/relationships/hyperlink" Target="mailto:manhnd6@fih-foxconn.com" TargetMode="External"/><Relationship Id="rId37" Type="http://schemas.openxmlformats.org/officeDocument/2006/relationships/hyperlink" Target="mailto:lichlt@fih-foxconn.com" TargetMode="External"/><Relationship Id="rId53" Type="http://schemas.openxmlformats.org/officeDocument/2006/relationships/hyperlink" Target="mailto:nhunglth2@fih-foxconn.com" TargetMode="External"/><Relationship Id="rId58" Type="http://schemas.openxmlformats.org/officeDocument/2006/relationships/hyperlink" Target="mailto:thainv3@fih-foxconn.com" TargetMode="External"/><Relationship Id="rId74" Type="http://schemas.openxmlformats.org/officeDocument/2006/relationships/hyperlink" Target="mailto:lichlt@fih-foxconn.com" TargetMode="External"/><Relationship Id="rId79" Type="http://schemas.openxmlformats.org/officeDocument/2006/relationships/hyperlink" Target="mailto:lichlt@fih-foxconn.com" TargetMode="External"/><Relationship Id="rId102" Type="http://schemas.openxmlformats.org/officeDocument/2006/relationships/hyperlink" Target="mailto:lichlt@fih-foxconn.com" TargetMode="External"/><Relationship Id="rId123" Type="http://schemas.openxmlformats.org/officeDocument/2006/relationships/hyperlink" Target="http://dducthfih-foxconn.com/" TargetMode="External"/><Relationship Id="rId128" Type="http://schemas.microsoft.com/office/2019/04/relationships/documenttask" Target="../documenttasks/documenttask4.xml"/><Relationship Id="rId5" Type="http://schemas.openxmlformats.org/officeDocument/2006/relationships/hyperlink" Target="mailto:lichlt@fih-foxconn.com" TargetMode="External"/><Relationship Id="rId90" Type="http://schemas.openxmlformats.org/officeDocument/2006/relationships/hyperlink" Target="mailto:lichlt@fih-foxconn.com" TargetMode="External"/><Relationship Id="rId95" Type="http://schemas.openxmlformats.org/officeDocument/2006/relationships/hyperlink" Target="mailto:luan_nguyen_thanh1@fih-foxconn.com" TargetMode="External"/><Relationship Id="rId22" Type="http://schemas.openxmlformats.org/officeDocument/2006/relationships/hyperlink" Target="mailto:hiennt3@fih-foxconn.com" TargetMode="External"/><Relationship Id="rId27" Type="http://schemas.openxmlformats.org/officeDocument/2006/relationships/hyperlink" Target="mailto:yennh@fih-foxconn.com" TargetMode="External"/><Relationship Id="rId43" Type="http://schemas.openxmlformats.org/officeDocument/2006/relationships/hyperlink" Target="mailto:lichlt@fih-foxconn.com" TargetMode="External"/><Relationship Id="rId48" Type="http://schemas.openxmlformats.org/officeDocument/2006/relationships/hyperlink" Target="mailto:lichlt@fih-foxconn.com" TargetMode="External"/><Relationship Id="rId64" Type="http://schemas.openxmlformats.org/officeDocument/2006/relationships/hyperlink" Target="mailto:bandt1@fih-foxconn.com" TargetMode="External"/><Relationship Id="rId69" Type="http://schemas.openxmlformats.org/officeDocument/2006/relationships/hyperlink" Target="mailto:hiennt78@fih-foxconn.com" TargetMode="External"/><Relationship Id="rId113" Type="http://schemas.openxmlformats.org/officeDocument/2006/relationships/hyperlink" Target="mailto:bandt1@fih-foxconn.com" TargetMode="External"/><Relationship Id="rId118" Type="http://schemas.openxmlformats.org/officeDocument/2006/relationships/hyperlink" Target="mailto:hiennt78@fih-foxconn.com" TargetMode="External"/><Relationship Id="rId80" Type="http://schemas.openxmlformats.org/officeDocument/2006/relationships/hyperlink" Target="mailto:manhnd6@fih-foxconn.com" TargetMode="External"/><Relationship Id="rId85" Type="http://schemas.openxmlformats.org/officeDocument/2006/relationships/hyperlink" Target="mailto:manhnd6@fih-foxconn.com" TargetMode="External"/><Relationship Id="rId12" Type="http://schemas.openxmlformats.org/officeDocument/2006/relationships/hyperlink" Target="mailto:phuongnt18@fih-foxconn.com" TargetMode="External"/><Relationship Id="rId17" Type="http://schemas.openxmlformats.org/officeDocument/2006/relationships/hyperlink" Target="mailto:yennh@fih-foxconn.com" TargetMode="External"/><Relationship Id="rId33" Type="http://schemas.openxmlformats.org/officeDocument/2006/relationships/hyperlink" Target="mailto:manhnd6@fih-foxconn.com" TargetMode="External"/><Relationship Id="rId38" Type="http://schemas.openxmlformats.org/officeDocument/2006/relationships/hyperlink" Target="mailto:lichlt@fih-foxconn.com" TargetMode="External"/><Relationship Id="rId59" Type="http://schemas.openxmlformats.org/officeDocument/2006/relationships/hyperlink" Target="mailto:thainv3@fih-foxconn.com" TargetMode="External"/><Relationship Id="rId103" Type="http://schemas.openxmlformats.org/officeDocument/2006/relationships/hyperlink" Target="mailto:lichlt@fih-foxconn.com" TargetMode="External"/><Relationship Id="rId108" Type="http://schemas.openxmlformats.org/officeDocument/2006/relationships/hyperlink" Target="mailto:lichlt@fih-foxconn.com" TargetMode="External"/><Relationship Id="rId124" Type="http://schemas.openxmlformats.org/officeDocument/2006/relationships/hyperlink" Target="http://dducthfih-foxconn.com/" TargetMode="External"/><Relationship Id="rId54" Type="http://schemas.openxmlformats.org/officeDocument/2006/relationships/hyperlink" Target="mailto:haint2@fih-foxconn.com" TargetMode="External"/><Relationship Id="rId70" Type="http://schemas.openxmlformats.org/officeDocument/2006/relationships/hyperlink" Target="mailto:bandt1@fih-foxconn.com" TargetMode="External"/><Relationship Id="rId75" Type="http://schemas.openxmlformats.org/officeDocument/2006/relationships/hyperlink" Target="mailto:lichlt@fih-foxconn.com" TargetMode="External"/><Relationship Id="rId91" Type="http://schemas.openxmlformats.org/officeDocument/2006/relationships/hyperlink" Target="mailto:luan_nguyen_thanh1@fih-foxconn.com" TargetMode="External"/><Relationship Id="rId96" Type="http://schemas.openxmlformats.org/officeDocument/2006/relationships/hyperlink" Target="mailto:luan_nguyen_thanh1@fih-foxconn.com" TargetMode="External"/><Relationship Id="rId1" Type="http://schemas.openxmlformats.org/officeDocument/2006/relationships/hyperlink" Target="mailto:bachvx@fih-foxconn.com" TargetMode="External"/><Relationship Id="rId6" Type="http://schemas.openxmlformats.org/officeDocument/2006/relationships/hyperlink" Target="mailto:haint2@fih-foxconn.com" TargetMode="External"/><Relationship Id="rId23" Type="http://schemas.openxmlformats.org/officeDocument/2006/relationships/hyperlink" Target="mailto:hiennt3@fih-foxconn.com" TargetMode="External"/><Relationship Id="rId28" Type="http://schemas.openxmlformats.org/officeDocument/2006/relationships/hyperlink" Target="mailto:hoachvd@fih-foxconn.com" TargetMode="External"/><Relationship Id="rId49" Type="http://schemas.openxmlformats.org/officeDocument/2006/relationships/hyperlink" Target="mailto:lichlt@fih-foxconn.com" TargetMode="External"/><Relationship Id="rId114" Type="http://schemas.openxmlformats.org/officeDocument/2006/relationships/hyperlink" Target="mailto:bandt1@fih-foxconn.com" TargetMode="External"/><Relationship Id="rId119" Type="http://schemas.openxmlformats.org/officeDocument/2006/relationships/hyperlink" Target="mailto:hiennt78@fih-foxconn.com" TargetMode="External"/><Relationship Id="rId44" Type="http://schemas.openxmlformats.org/officeDocument/2006/relationships/hyperlink" Target="mailto:lichlt@fih-foxconn.com" TargetMode="External"/><Relationship Id="rId60" Type="http://schemas.openxmlformats.org/officeDocument/2006/relationships/hyperlink" Target="mailto:thainv3@fih-foxconn.com" TargetMode="External"/><Relationship Id="rId65" Type="http://schemas.openxmlformats.org/officeDocument/2006/relationships/hyperlink" Target="mailto:bandt1@fih-foxconn.com" TargetMode="External"/><Relationship Id="rId81" Type="http://schemas.openxmlformats.org/officeDocument/2006/relationships/hyperlink" Target="mailto:manhnd6@fih-foxconn.com" TargetMode="External"/><Relationship Id="rId86" Type="http://schemas.openxmlformats.org/officeDocument/2006/relationships/hyperlink" Target="mailto:manhnd6@fih-foxconn.com" TargetMode="External"/><Relationship Id="rId13" Type="http://schemas.openxmlformats.org/officeDocument/2006/relationships/hyperlink" Target="mailto:phuongnt18@fih-foxconn.com" TargetMode="External"/><Relationship Id="rId18" Type="http://schemas.openxmlformats.org/officeDocument/2006/relationships/hyperlink" Target="mailto:lichlt@fih-foxconn.com" TargetMode="External"/><Relationship Id="rId39" Type="http://schemas.openxmlformats.org/officeDocument/2006/relationships/hyperlink" Target="mailto:lichlt@fih-foxconn.com" TargetMode="External"/><Relationship Id="rId109" Type="http://schemas.openxmlformats.org/officeDocument/2006/relationships/hyperlink" Target="mailto:hiennt78@fih-foxconn.com" TargetMode="External"/><Relationship Id="rId34" Type="http://schemas.openxmlformats.org/officeDocument/2006/relationships/hyperlink" Target="mailto:manhnd6@fih-foxconn.com" TargetMode="External"/><Relationship Id="rId50" Type="http://schemas.openxmlformats.org/officeDocument/2006/relationships/hyperlink" Target="mailto:manhnd6@fih-foxconn.com" TargetMode="External"/><Relationship Id="rId55" Type="http://schemas.openxmlformats.org/officeDocument/2006/relationships/hyperlink" Target="mailto:haint2@fih-foxconn.com" TargetMode="External"/><Relationship Id="rId76" Type="http://schemas.openxmlformats.org/officeDocument/2006/relationships/hyperlink" Target="mailto:lichlt@fih-foxconn.com" TargetMode="External"/><Relationship Id="rId97" Type="http://schemas.openxmlformats.org/officeDocument/2006/relationships/hyperlink" Target="mailto:bandt1@fih-foxconn.com" TargetMode="External"/><Relationship Id="rId104" Type="http://schemas.openxmlformats.org/officeDocument/2006/relationships/hyperlink" Target="mailto:lichlt@fih-foxconn.com" TargetMode="External"/><Relationship Id="rId120" Type="http://schemas.openxmlformats.org/officeDocument/2006/relationships/hyperlink" Target="mailto:hiennt78@fih-foxconn.com" TargetMode="External"/><Relationship Id="rId125" Type="http://schemas.openxmlformats.org/officeDocument/2006/relationships/vmlDrawing" Target="../drawings/vmlDrawing4.vml"/><Relationship Id="rId7" Type="http://schemas.openxmlformats.org/officeDocument/2006/relationships/hyperlink" Target="mailto:haint2@fih-foxconn.com" TargetMode="External"/><Relationship Id="rId71" Type="http://schemas.openxmlformats.org/officeDocument/2006/relationships/hyperlink" Target="mailto:bandt1@fih-foxconn.com" TargetMode="External"/><Relationship Id="rId92" Type="http://schemas.openxmlformats.org/officeDocument/2006/relationships/hyperlink" Target="mailto:luan_nguyen_thanh1@fih-foxconn.com" TargetMode="External"/><Relationship Id="rId2" Type="http://schemas.openxmlformats.org/officeDocument/2006/relationships/hyperlink" Target="mailto:bachvx@fih-foxconn.com" TargetMode="External"/><Relationship Id="rId29" Type="http://schemas.openxmlformats.org/officeDocument/2006/relationships/hyperlink" Target="mailto:hoachvd@fih-foxconn.com" TargetMode="External"/><Relationship Id="rId24" Type="http://schemas.openxmlformats.org/officeDocument/2006/relationships/hyperlink" Target="mailto:hiennt3@fih-foxconn.com" TargetMode="External"/><Relationship Id="rId40" Type="http://schemas.openxmlformats.org/officeDocument/2006/relationships/hyperlink" Target="mailto:lichlt@fih-foxconn.com" TargetMode="External"/><Relationship Id="rId45" Type="http://schemas.openxmlformats.org/officeDocument/2006/relationships/hyperlink" Target="mailto:lichlt@fih-foxconn.com" TargetMode="External"/><Relationship Id="rId66" Type="http://schemas.openxmlformats.org/officeDocument/2006/relationships/hyperlink" Target="mailto:hiennt78@fih-foxconn.com" TargetMode="External"/><Relationship Id="rId87" Type="http://schemas.openxmlformats.org/officeDocument/2006/relationships/hyperlink" Target="mailto:lichlt@fih-foxconn.com" TargetMode="External"/><Relationship Id="rId110" Type="http://schemas.openxmlformats.org/officeDocument/2006/relationships/hyperlink" Target="mailto:hiennt78@fih-foxconn.com" TargetMode="External"/><Relationship Id="rId115" Type="http://schemas.openxmlformats.org/officeDocument/2006/relationships/hyperlink" Target="mailto:hiennt78@fih-foxconn.com" TargetMode="External"/><Relationship Id="rId61" Type="http://schemas.openxmlformats.org/officeDocument/2006/relationships/hyperlink" Target="mailto:bandt1@fih-foxconn.com" TargetMode="External"/><Relationship Id="rId82" Type="http://schemas.openxmlformats.org/officeDocument/2006/relationships/hyperlink" Target="mailto:manhnd6@fih-foxconn.com" TargetMode="External"/><Relationship Id="rId19" Type="http://schemas.openxmlformats.org/officeDocument/2006/relationships/hyperlink" Target="mailto:lichlt@fih-foxconn.com" TargetMode="External"/><Relationship Id="rId14" Type="http://schemas.openxmlformats.org/officeDocument/2006/relationships/hyperlink" Target="mailto:phuongnt18@fih-foxconn.com" TargetMode="External"/><Relationship Id="rId30" Type="http://schemas.openxmlformats.org/officeDocument/2006/relationships/hyperlink" Target="mailto:hoachvd@fih-foxconn.com" TargetMode="External"/><Relationship Id="rId35" Type="http://schemas.openxmlformats.org/officeDocument/2006/relationships/hyperlink" Target="mailto:manhnd6@fih-foxconn.com" TargetMode="External"/><Relationship Id="rId56" Type="http://schemas.openxmlformats.org/officeDocument/2006/relationships/hyperlink" Target="mailto:haint2@fih-foxconn.com" TargetMode="External"/><Relationship Id="rId77" Type="http://schemas.openxmlformats.org/officeDocument/2006/relationships/hyperlink" Target="mailto:lichlt@fih-foxconn.com" TargetMode="External"/><Relationship Id="rId100" Type="http://schemas.openxmlformats.org/officeDocument/2006/relationships/hyperlink" Target="mailto:bandt1@fih-foxconn.com" TargetMode="External"/><Relationship Id="rId105" Type="http://schemas.openxmlformats.org/officeDocument/2006/relationships/hyperlink" Target="mailto:lichlt@fih-foxconn.com" TargetMode="External"/><Relationship Id="rId126" Type="http://schemas.openxmlformats.org/officeDocument/2006/relationships/comments" Target="../comments4.xml"/><Relationship Id="rId8" Type="http://schemas.openxmlformats.org/officeDocument/2006/relationships/hyperlink" Target="mailto:haint2@fih-foxconn.com" TargetMode="External"/><Relationship Id="rId51" Type="http://schemas.openxmlformats.org/officeDocument/2006/relationships/hyperlink" Target="mailto:nhunglth2@fih-foxconn.com" TargetMode="External"/><Relationship Id="rId72" Type="http://schemas.openxmlformats.org/officeDocument/2006/relationships/hyperlink" Target="mailto:lichlt@fih-foxconn.com" TargetMode="External"/><Relationship Id="rId93" Type="http://schemas.openxmlformats.org/officeDocument/2006/relationships/hyperlink" Target="mailto:luan_nguyen_thanh1@fih-foxconn.com" TargetMode="External"/><Relationship Id="rId98" Type="http://schemas.openxmlformats.org/officeDocument/2006/relationships/hyperlink" Target="mailto:bandt1@fih-foxconn.com" TargetMode="External"/><Relationship Id="rId121" Type="http://schemas.openxmlformats.org/officeDocument/2006/relationships/hyperlink" Target="http://dducthfih-foxconn.com/" TargetMode="External"/><Relationship Id="rId3" Type="http://schemas.openxmlformats.org/officeDocument/2006/relationships/hyperlink" Target="mailto:lichlt@fih-foxconn.com" TargetMode="External"/><Relationship Id="rId25" Type="http://schemas.openxmlformats.org/officeDocument/2006/relationships/hyperlink" Target="mailto:yennh@fih-foxconn.com" TargetMode="External"/><Relationship Id="rId46" Type="http://schemas.openxmlformats.org/officeDocument/2006/relationships/hyperlink" Target="mailto:lichlt@fih-foxconn.com" TargetMode="External"/><Relationship Id="rId67" Type="http://schemas.openxmlformats.org/officeDocument/2006/relationships/hyperlink" Target="mailto:hiennt78@fih-foxconn.com" TargetMode="External"/><Relationship Id="rId116" Type="http://schemas.openxmlformats.org/officeDocument/2006/relationships/hyperlink" Target="mailto:hiennt78@fih-foxconn.com" TargetMode="External"/><Relationship Id="rId20" Type="http://schemas.openxmlformats.org/officeDocument/2006/relationships/hyperlink" Target="mailto:lichlt@fih-foxconn.com" TargetMode="External"/><Relationship Id="rId41" Type="http://schemas.openxmlformats.org/officeDocument/2006/relationships/hyperlink" Target="mailto:lichlt@fih-foxconn.com" TargetMode="External"/><Relationship Id="rId62" Type="http://schemas.openxmlformats.org/officeDocument/2006/relationships/hyperlink" Target="mailto:bandt1@fih-foxconn.com" TargetMode="External"/><Relationship Id="rId83" Type="http://schemas.openxmlformats.org/officeDocument/2006/relationships/hyperlink" Target="mailto:manhnd6@fih-foxconn.com" TargetMode="External"/><Relationship Id="rId88" Type="http://schemas.openxmlformats.org/officeDocument/2006/relationships/hyperlink" Target="mailto:lichlt@fih-foxconn.com" TargetMode="External"/><Relationship Id="rId111" Type="http://schemas.openxmlformats.org/officeDocument/2006/relationships/hyperlink" Target="mailto:bandt1@fih-foxconn.com" TargetMode="External"/><Relationship Id="rId15" Type="http://schemas.openxmlformats.org/officeDocument/2006/relationships/hyperlink" Target="mailto:yennh@fih-foxconn.com" TargetMode="External"/><Relationship Id="rId36" Type="http://schemas.openxmlformats.org/officeDocument/2006/relationships/hyperlink" Target="mailto:lichlt@fih-foxconn.com" TargetMode="External"/><Relationship Id="rId57" Type="http://schemas.openxmlformats.org/officeDocument/2006/relationships/hyperlink" Target="mailto:haint2@fih-foxconn.com" TargetMode="External"/><Relationship Id="rId106" Type="http://schemas.openxmlformats.org/officeDocument/2006/relationships/hyperlink" Target="mailto:lichlt@fih-foxconn.com" TargetMode="External"/><Relationship Id="rId127" Type="http://schemas.microsoft.com/office/2017/10/relationships/threadedComment" Target="../threadedComments/threadedComment4.xml"/><Relationship Id="rId10" Type="http://schemas.openxmlformats.org/officeDocument/2006/relationships/hyperlink" Target="mailto:bachvx@fih-foxconn.com" TargetMode="External"/><Relationship Id="rId31" Type="http://schemas.openxmlformats.org/officeDocument/2006/relationships/hyperlink" Target="mailto:hoachvd@fih-foxconn.com" TargetMode="External"/><Relationship Id="rId52" Type="http://schemas.openxmlformats.org/officeDocument/2006/relationships/hyperlink" Target="mailto:nhunglth2@fih-foxconn.com" TargetMode="External"/><Relationship Id="rId73" Type="http://schemas.openxmlformats.org/officeDocument/2006/relationships/hyperlink" Target="mailto:lichlt@fih-foxconn.com" TargetMode="External"/><Relationship Id="rId78" Type="http://schemas.openxmlformats.org/officeDocument/2006/relationships/hyperlink" Target="mailto:lichlt@fih-foxconn.com" TargetMode="External"/><Relationship Id="rId94" Type="http://schemas.openxmlformats.org/officeDocument/2006/relationships/hyperlink" Target="mailto:luan_nguyen_thanh1@fih-foxconn.com" TargetMode="External"/><Relationship Id="rId99" Type="http://schemas.openxmlformats.org/officeDocument/2006/relationships/hyperlink" Target="mailto:bandt1@fih-foxconn.com" TargetMode="External"/><Relationship Id="rId101" Type="http://schemas.openxmlformats.org/officeDocument/2006/relationships/hyperlink" Target="mailto:lichlt@fih-foxconn.com" TargetMode="External"/><Relationship Id="rId122" Type="http://schemas.openxmlformats.org/officeDocument/2006/relationships/hyperlink" Target="http://dducthfih-foxconn.com/" TargetMode="External"/><Relationship Id="rId4" Type="http://schemas.openxmlformats.org/officeDocument/2006/relationships/hyperlink" Target="mailto:lichlt@fih-foxconn.com" TargetMode="External"/><Relationship Id="rId9" Type="http://schemas.openxmlformats.org/officeDocument/2006/relationships/hyperlink" Target="mailto:haint2@fih-foxconn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thuylt3@fih-foxconn.com" TargetMode="External"/><Relationship Id="rId13" Type="http://schemas.openxmlformats.org/officeDocument/2006/relationships/hyperlink" Target="mailto:thuylt3@fih-foxconn.com" TargetMode="External"/><Relationship Id="rId3" Type="http://schemas.openxmlformats.org/officeDocument/2006/relationships/hyperlink" Target="mailto:hoangpt@fih-foxconn.com" TargetMode="External"/><Relationship Id="rId7" Type="http://schemas.openxmlformats.org/officeDocument/2006/relationships/hyperlink" Target="mailto:thuptq@fih-foxconn.com" TargetMode="External"/><Relationship Id="rId12" Type="http://schemas.openxmlformats.org/officeDocument/2006/relationships/hyperlink" Target="mailto:thuylt3@fih-foxconn.com" TargetMode="External"/><Relationship Id="rId17" Type="http://schemas.microsoft.com/office/2019/04/relationships/documenttask" Target="../documenttasks/documenttask5.xml"/><Relationship Id="rId2" Type="http://schemas.openxmlformats.org/officeDocument/2006/relationships/hyperlink" Target="mailto:hanh.nguyen-kieu@fih-foxconn.com" TargetMode="External"/><Relationship Id="rId16" Type="http://schemas.microsoft.com/office/2017/10/relationships/threadedComment" Target="../threadedComments/threadedComment5.xml"/><Relationship Id="rId1" Type="http://schemas.openxmlformats.org/officeDocument/2006/relationships/hyperlink" Target="mailto:hanhnt2@fih-foxconn.com" TargetMode="External"/><Relationship Id="rId6" Type="http://schemas.openxmlformats.org/officeDocument/2006/relationships/hyperlink" Target="mailto:trangtt2@fih-foxconn.com" TargetMode="External"/><Relationship Id="rId11" Type="http://schemas.openxmlformats.org/officeDocument/2006/relationships/hyperlink" Target="mailto:thaovtt@fih-foxconn.com" TargetMode="External"/><Relationship Id="rId5" Type="http://schemas.openxmlformats.org/officeDocument/2006/relationships/hyperlink" Target="mailto:trangtt2@fih-foxconn.com" TargetMode="External"/><Relationship Id="rId15" Type="http://schemas.openxmlformats.org/officeDocument/2006/relationships/comments" Target="../comments5.xml"/><Relationship Id="rId10" Type="http://schemas.openxmlformats.org/officeDocument/2006/relationships/hyperlink" Target="mailto:thaovtt@fih-foxconn.com" TargetMode="External"/><Relationship Id="rId4" Type="http://schemas.openxmlformats.org/officeDocument/2006/relationships/hyperlink" Target="mailto:hoangpt@fih-foxconn.com" TargetMode="External"/><Relationship Id="rId9" Type="http://schemas.openxmlformats.org/officeDocument/2006/relationships/hyperlink" Target="mailto:thaovtt@fih-foxconn.com" TargetMode="External"/><Relationship Id="rId14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bichpt@fih-foxconn.com" TargetMode="External"/><Relationship Id="rId13" Type="http://schemas.openxmlformats.org/officeDocument/2006/relationships/hyperlink" Target="mailto:ngocnv5@fih-foxconn.com" TargetMode="External"/><Relationship Id="rId18" Type="http://schemas.openxmlformats.org/officeDocument/2006/relationships/hyperlink" Target="mailto:luan_nguyen_thanh1@fih-foxconn.com" TargetMode="External"/><Relationship Id="rId3" Type="http://schemas.openxmlformats.org/officeDocument/2006/relationships/hyperlink" Target="mailto:lichlt@fih-foxconn.com" TargetMode="External"/><Relationship Id="rId7" Type="http://schemas.openxmlformats.org/officeDocument/2006/relationships/hyperlink" Target="mailto:hiennt3@fih-foxconn.com" TargetMode="External"/><Relationship Id="rId12" Type="http://schemas.openxmlformats.org/officeDocument/2006/relationships/hyperlink" Target="mailto:yenlp@fih-foxconn.com" TargetMode="External"/><Relationship Id="rId17" Type="http://schemas.openxmlformats.org/officeDocument/2006/relationships/hyperlink" Target="mailto:hiennt78@fih-foxconn.com" TargetMode="External"/><Relationship Id="rId2" Type="http://schemas.openxmlformats.org/officeDocument/2006/relationships/hyperlink" Target="mailto:bachvx@fih-foxconn.com" TargetMode="External"/><Relationship Id="rId16" Type="http://schemas.openxmlformats.org/officeDocument/2006/relationships/hyperlink" Target="mailto:anhnt40@fih-foxconn.com" TargetMode="External"/><Relationship Id="rId1" Type="http://schemas.openxmlformats.org/officeDocument/2006/relationships/hyperlink" Target="mailto:bachvx@fih-foxconn.com" TargetMode="External"/><Relationship Id="rId6" Type="http://schemas.openxmlformats.org/officeDocument/2006/relationships/hyperlink" Target="mailto:yennh@fih-foxconn.com" TargetMode="External"/><Relationship Id="rId11" Type="http://schemas.openxmlformats.org/officeDocument/2006/relationships/hyperlink" Target="mailto:nhunglth2@fih-foxconn.com" TargetMode="External"/><Relationship Id="rId5" Type="http://schemas.openxmlformats.org/officeDocument/2006/relationships/hyperlink" Target="mailto:phuongnt18@fih-foxconn.com" TargetMode="External"/><Relationship Id="rId15" Type="http://schemas.openxmlformats.org/officeDocument/2006/relationships/hyperlink" Target="mailto:thainv3@fih-foxconn.com" TargetMode="External"/><Relationship Id="rId10" Type="http://schemas.openxmlformats.org/officeDocument/2006/relationships/hyperlink" Target="mailto:manhnd6@fih-foxconn.com" TargetMode="External"/><Relationship Id="rId4" Type="http://schemas.openxmlformats.org/officeDocument/2006/relationships/hyperlink" Target="mailto:haint2@fih-foxconn.com" TargetMode="External"/><Relationship Id="rId9" Type="http://schemas.openxmlformats.org/officeDocument/2006/relationships/hyperlink" Target="mailto:hoachvd@fih-foxconn.com" TargetMode="External"/><Relationship Id="rId14" Type="http://schemas.openxmlformats.org/officeDocument/2006/relationships/hyperlink" Target="mailto:tientn@fih-foxconn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trangtt2@fih-foxconn.com" TargetMode="External"/><Relationship Id="rId2" Type="http://schemas.openxmlformats.org/officeDocument/2006/relationships/hyperlink" Target="mailto:hoangpt@fih-foxconn.com" TargetMode="External"/><Relationship Id="rId1" Type="http://schemas.openxmlformats.org/officeDocument/2006/relationships/hyperlink" Target="mailto:hanh.nguyen-kieu@fih-foxconn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8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2"/>
    </row>
    <row r="38" spans="1:2">
      <c r="A38" s="1" t="s">
        <v>1</v>
      </c>
      <c r="B38" s="2"/>
    </row>
  </sheetData>
  <phoneticPr fontId="61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L1000"/>
  <sheetViews>
    <sheetView showGridLines="0" workbookViewId="0"/>
  </sheetViews>
  <sheetFormatPr baseColWidth="10" defaultColWidth="12.6640625" defaultRowHeight="15.75" customHeight="1"/>
  <cols>
    <col min="1" max="1" width="48.6640625" customWidth="1"/>
    <col min="3" max="3" width="15.6640625" customWidth="1"/>
    <col min="6" max="7" width="15.6640625" customWidth="1"/>
    <col min="8" max="8" width="13.6640625" customWidth="1"/>
    <col min="11" max="11" width="19.33203125" customWidth="1"/>
  </cols>
  <sheetData>
    <row r="1" spans="1:12" ht="13">
      <c r="A1" s="358"/>
      <c r="B1" s="362"/>
      <c r="C1" s="362"/>
      <c r="D1" s="362"/>
      <c r="E1" s="362"/>
      <c r="F1" s="362"/>
      <c r="G1" s="356" t="s">
        <v>1737</v>
      </c>
      <c r="H1" s="362"/>
      <c r="I1" s="362"/>
      <c r="J1" s="362"/>
      <c r="K1" s="363"/>
      <c r="L1" s="3" t="s">
        <v>13</v>
      </c>
    </row>
    <row r="2" spans="1:12" ht="13" hidden="1">
      <c r="A2" s="356" t="s">
        <v>2</v>
      </c>
      <c r="B2" s="356" t="s">
        <v>3</v>
      </c>
      <c r="C2" s="356" t="s">
        <v>4</v>
      </c>
      <c r="D2" s="356" t="s">
        <v>5</v>
      </c>
      <c r="E2" s="356" t="s">
        <v>6</v>
      </c>
      <c r="F2" s="356" t="s">
        <v>7</v>
      </c>
      <c r="G2" s="358" t="s">
        <v>8</v>
      </c>
      <c r="H2" s="371" t="s">
        <v>9</v>
      </c>
      <c r="I2" s="371" t="s">
        <v>10</v>
      </c>
      <c r="J2" s="371" t="s">
        <v>11</v>
      </c>
      <c r="K2" s="372" t="s">
        <v>12</v>
      </c>
      <c r="L2" s="4"/>
    </row>
    <row r="3" spans="1:12" ht="13" hidden="1">
      <c r="A3" s="358" t="s">
        <v>14</v>
      </c>
      <c r="B3" s="358" t="s">
        <v>15</v>
      </c>
      <c r="C3" s="358" t="s">
        <v>16</v>
      </c>
      <c r="D3" s="358" t="s">
        <v>17</v>
      </c>
      <c r="E3" s="358" t="s">
        <v>18</v>
      </c>
      <c r="F3" s="373">
        <v>46153</v>
      </c>
      <c r="G3" s="374">
        <v>3</v>
      </c>
      <c r="H3" s="375"/>
      <c r="I3" s="375"/>
      <c r="J3" s="375"/>
      <c r="K3" s="376"/>
      <c r="L3" s="4">
        <f t="shared" ref="L3:L168" si="0">K3/G3</f>
        <v>0</v>
      </c>
    </row>
    <row r="4" spans="1:12" ht="13" hidden="1">
      <c r="A4" s="360"/>
      <c r="B4" s="360"/>
      <c r="C4" s="358" t="s">
        <v>19</v>
      </c>
      <c r="D4" s="358" t="s">
        <v>20</v>
      </c>
      <c r="E4" s="358" t="s">
        <v>21</v>
      </c>
      <c r="F4" s="373">
        <v>46135</v>
      </c>
      <c r="G4" s="374">
        <v>1</v>
      </c>
      <c r="H4" s="375">
        <v>1</v>
      </c>
      <c r="I4" s="375">
        <v>1</v>
      </c>
      <c r="J4" s="375">
        <v>1</v>
      </c>
      <c r="K4" s="376">
        <v>1</v>
      </c>
      <c r="L4" s="4">
        <f t="shared" si="0"/>
        <v>1</v>
      </c>
    </row>
    <row r="5" spans="1:12" ht="13" hidden="1">
      <c r="A5" s="360"/>
      <c r="B5" s="360"/>
      <c r="C5" s="360"/>
      <c r="D5" s="358" t="s">
        <v>22</v>
      </c>
      <c r="E5" s="358" t="s">
        <v>21</v>
      </c>
      <c r="F5" s="373">
        <v>46135</v>
      </c>
      <c r="G5" s="374">
        <v>1</v>
      </c>
      <c r="H5" s="375">
        <v>1</v>
      </c>
      <c r="I5" s="375">
        <v>1</v>
      </c>
      <c r="J5" s="375">
        <v>1</v>
      </c>
      <c r="K5" s="376">
        <v>1</v>
      </c>
      <c r="L5" s="4">
        <f t="shared" si="0"/>
        <v>1</v>
      </c>
    </row>
    <row r="6" spans="1:12" ht="13" hidden="1">
      <c r="A6" s="360"/>
      <c r="B6" s="360"/>
      <c r="C6" s="358" t="s">
        <v>23</v>
      </c>
      <c r="D6" s="358" t="s">
        <v>24</v>
      </c>
      <c r="E6" s="358" t="s">
        <v>21</v>
      </c>
      <c r="F6" s="373">
        <v>46146</v>
      </c>
      <c r="G6" s="374">
        <v>1</v>
      </c>
      <c r="H6" s="375">
        <v>1</v>
      </c>
      <c r="I6" s="375">
        <v>1</v>
      </c>
      <c r="J6" s="375">
        <v>1</v>
      </c>
      <c r="K6" s="376">
        <v>1</v>
      </c>
      <c r="L6" s="4">
        <f t="shared" si="0"/>
        <v>1</v>
      </c>
    </row>
    <row r="7" spans="1:12" ht="13" hidden="1">
      <c r="A7" s="358" t="s">
        <v>25</v>
      </c>
      <c r="B7" s="358" t="s">
        <v>26</v>
      </c>
      <c r="C7" s="358" t="s">
        <v>16</v>
      </c>
      <c r="D7" s="358" t="s">
        <v>17</v>
      </c>
      <c r="E7" s="358" t="s">
        <v>27</v>
      </c>
      <c r="F7" s="373">
        <v>46209</v>
      </c>
      <c r="G7" s="374">
        <v>2</v>
      </c>
      <c r="H7" s="375">
        <v>0</v>
      </c>
      <c r="I7" s="375">
        <v>0</v>
      </c>
      <c r="J7" s="375">
        <v>0</v>
      </c>
      <c r="K7" s="376">
        <v>0</v>
      </c>
      <c r="L7" s="7">
        <f t="shared" si="0"/>
        <v>0</v>
      </c>
    </row>
    <row r="8" spans="1:12" ht="13" hidden="1">
      <c r="A8" s="360"/>
      <c r="B8" s="358" t="s">
        <v>28</v>
      </c>
      <c r="C8" s="358" t="s">
        <v>16</v>
      </c>
      <c r="D8" s="358" t="s">
        <v>17</v>
      </c>
      <c r="E8" s="358" t="s">
        <v>27</v>
      </c>
      <c r="F8" s="373">
        <v>46209</v>
      </c>
      <c r="G8" s="374">
        <v>3</v>
      </c>
      <c r="H8" s="375">
        <v>0</v>
      </c>
      <c r="I8" s="375">
        <v>0</v>
      </c>
      <c r="J8" s="375">
        <v>0</v>
      </c>
      <c r="K8" s="376">
        <v>0</v>
      </c>
      <c r="L8" s="7">
        <f t="shared" si="0"/>
        <v>0</v>
      </c>
    </row>
    <row r="9" spans="1:12" ht="13" hidden="1">
      <c r="A9" s="358" t="s">
        <v>29</v>
      </c>
      <c r="B9" s="358" t="s">
        <v>30</v>
      </c>
      <c r="C9" s="358" t="s">
        <v>31</v>
      </c>
      <c r="D9" s="358" t="s">
        <v>32</v>
      </c>
      <c r="E9" s="358" t="s">
        <v>21</v>
      </c>
      <c r="F9" s="358" t="s">
        <v>1738</v>
      </c>
      <c r="G9" s="374">
        <v>7</v>
      </c>
      <c r="H9" s="375">
        <v>7</v>
      </c>
      <c r="I9" s="375">
        <v>7</v>
      </c>
      <c r="J9" s="375">
        <v>7</v>
      </c>
      <c r="K9" s="376">
        <v>7</v>
      </c>
      <c r="L9" s="7">
        <f t="shared" si="0"/>
        <v>1</v>
      </c>
    </row>
    <row r="10" spans="1:12" ht="13" hidden="1">
      <c r="A10" s="360"/>
      <c r="B10" s="358" t="s">
        <v>33</v>
      </c>
      <c r="C10" s="358" t="s">
        <v>19</v>
      </c>
      <c r="D10" s="358" t="s">
        <v>20</v>
      </c>
      <c r="E10" s="358" t="s">
        <v>21</v>
      </c>
      <c r="F10" s="373">
        <v>46135</v>
      </c>
      <c r="G10" s="374">
        <v>20</v>
      </c>
      <c r="H10" s="375">
        <v>20</v>
      </c>
      <c r="I10" s="375">
        <v>20</v>
      </c>
      <c r="J10" s="375">
        <v>20</v>
      </c>
      <c r="K10" s="376">
        <v>20</v>
      </c>
      <c r="L10" s="7">
        <f t="shared" si="0"/>
        <v>1</v>
      </c>
    </row>
    <row r="11" spans="1:12" ht="13">
      <c r="A11" s="360"/>
      <c r="B11" s="360"/>
      <c r="C11" s="360"/>
      <c r="D11" s="358" t="s">
        <v>22</v>
      </c>
      <c r="E11" s="358" t="s">
        <v>21</v>
      </c>
      <c r="F11" s="373">
        <v>46135</v>
      </c>
      <c r="G11" s="374">
        <v>31</v>
      </c>
      <c r="H11" s="375">
        <v>31</v>
      </c>
      <c r="I11" s="375">
        <v>31</v>
      </c>
      <c r="J11" s="375">
        <v>31</v>
      </c>
      <c r="K11" s="376">
        <v>31</v>
      </c>
      <c r="L11" s="7">
        <f t="shared" si="0"/>
        <v>1</v>
      </c>
    </row>
    <row r="12" spans="1:12" ht="13">
      <c r="A12" s="360"/>
      <c r="B12" s="360"/>
      <c r="C12" s="360"/>
      <c r="D12" s="358" t="s">
        <v>24</v>
      </c>
      <c r="E12" s="358" t="s">
        <v>21</v>
      </c>
      <c r="F12" s="373">
        <v>46135</v>
      </c>
      <c r="G12" s="374">
        <v>21</v>
      </c>
      <c r="H12" s="375">
        <v>21</v>
      </c>
      <c r="I12" s="375">
        <v>21</v>
      </c>
      <c r="J12" s="375">
        <v>21</v>
      </c>
      <c r="K12" s="376">
        <v>21</v>
      </c>
      <c r="L12" s="7">
        <f t="shared" si="0"/>
        <v>1</v>
      </c>
    </row>
    <row r="13" spans="1:12" ht="13">
      <c r="A13" s="360"/>
      <c r="B13" s="360"/>
      <c r="C13" s="358" t="s">
        <v>34</v>
      </c>
      <c r="D13" s="358" t="s">
        <v>35</v>
      </c>
      <c r="E13" s="358" t="s">
        <v>18</v>
      </c>
      <c r="F13" s="373">
        <v>46160</v>
      </c>
      <c r="G13" s="374">
        <v>18</v>
      </c>
      <c r="H13" s="375">
        <v>18</v>
      </c>
      <c r="I13" s="375">
        <v>18</v>
      </c>
      <c r="J13" s="375">
        <v>18</v>
      </c>
      <c r="K13" s="376">
        <v>18</v>
      </c>
      <c r="L13" s="7">
        <f t="shared" si="0"/>
        <v>1</v>
      </c>
    </row>
    <row r="14" spans="1:12" ht="13" hidden="1">
      <c r="A14" s="360"/>
      <c r="B14" s="360"/>
      <c r="C14" s="360"/>
      <c r="D14" s="358" t="s">
        <v>36</v>
      </c>
      <c r="E14" s="358" t="s">
        <v>18</v>
      </c>
      <c r="F14" s="373">
        <v>46160</v>
      </c>
      <c r="G14" s="374">
        <v>15</v>
      </c>
      <c r="H14" s="375">
        <v>15</v>
      </c>
      <c r="I14" s="375">
        <v>15</v>
      </c>
      <c r="J14" s="375">
        <v>15</v>
      </c>
      <c r="K14" s="376">
        <v>15</v>
      </c>
      <c r="L14" s="7">
        <f t="shared" si="0"/>
        <v>1</v>
      </c>
    </row>
    <row r="15" spans="1:12" ht="13" hidden="1">
      <c r="A15" s="360"/>
      <c r="B15" s="360"/>
      <c r="C15" s="360"/>
      <c r="D15" s="358" t="s">
        <v>37</v>
      </c>
      <c r="E15" s="358" t="s">
        <v>18</v>
      </c>
      <c r="F15" s="373">
        <v>46160</v>
      </c>
      <c r="G15" s="374">
        <v>18</v>
      </c>
      <c r="H15" s="375">
        <v>18</v>
      </c>
      <c r="I15" s="375">
        <v>18</v>
      </c>
      <c r="J15" s="375">
        <v>18</v>
      </c>
      <c r="K15" s="376">
        <v>18</v>
      </c>
      <c r="L15" s="7">
        <f t="shared" si="0"/>
        <v>1</v>
      </c>
    </row>
    <row r="16" spans="1:12" ht="13" hidden="1">
      <c r="A16" s="358" t="s">
        <v>38</v>
      </c>
      <c r="B16" s="358" t="s">
        <v>33</v>
      </c>
      <c r="C16" s="358" t="s">
        <v>23</v>
      </c>
      <c r="D16" s="358" t="s">
        <v>20</v>
      </c>
      <c r="E16" s="358" t="s">
        <v>21</v>
      </c>
      <c r="F16" s="373">
        <v>46146</v>
      </c>
      <c r="G16" s="374">
        <v>14</v>
      </c>
      <c r="H16" s="375">
        <v>14</v>
      </c>
      <c r="I16" s="375">
        <v>14</v>
      </c>
      <c r="J16" s="375">
        <v>14</v>
      </c>
      <c r="K16" s="376">
        <v>0</v>
      </c>
      <c r="L16" s="7">
        <f t="shared" si="0"/>
        <v>0</v>
      </c>
    </row>
    <row r="17" spans="1:12" ht="13" hidden="1">
      <c r="A17" s="360"/>
      <c r="B17" s="360"/>
      <c r="C17" s="360"/>
      <c r="D17" s="358" t="s">
        <v>22</v>
      </c>
      <c r="E17" s="358" t="s">
        <v>21</v>
      </c>
      <c r="F17" s="373">
        <v>46146</v>
      </c>
      <c r="G17" s="374">
        <v>14</v>
      </c>
      <c r="H17" s="375">
        <v>14</v>
      </c>
      <c r="I17" s="375">
        <v>14</v>
      </c>
      <c r="J17" s="375">
        <v>14</v>
      </c>
      <c r="K17" s="376">
        <v>14</v>
      </c>
      <c r="L17" s="7">
        <f t="shared" si="0"/>
        <v>1</v>
      </c>
    </row>
    <row r="18" spans="1:12" ht="13" hidden="1">
      <c r="A18" s="360"/>
      <c r="B18" s="360"/>
      <c r="C18" s="360"/>
      <c r="D18" s="358" t="s">
        <v>24</v>
      </c>
      <c r="E18" s="358" t="s">
        <v>21</v>
      </c>
      <c r="F18" s="373">
        <v>46146</v>
      </c>
      <c r="G18" s="374">
        <v>15</v>
      </c>
      <c r="H18" s="375">
        <v>15</v>
      </c>
      <c r="I18" s="375">
        <v>15</v>
      </c>
      <c r="J18" s="375">
        <v>15</v>
      </c>
      <c r="K18" s="376">
        <v>0</v>
      </c>
      <c r="L18" s="7">
        <f t="shared" si="0"/>
        <v>0</v>
      </c>
    </row>
    <row r="19" spans="1:12" ht="13" hidden="1">
      <c r="A19" s="358" t="s">
        <v>39</v>
      </c>
      <c r="B19" s="358" t="s">
        <v>26</v>
      </c>
      <c r="C19" s="358" t="s">
        <v>34</v>
      </c>
      <c r="D19" s="358" t="s">
        <v>35</v>
      </c>
      <c r="E19" s="358" t="s">
        <v>18</v>
      </c>
      <c r="F19" s="373">
        <v>46160</v>
      </c>
      <c r="G19" s="374">
        <v>6</v>
      </c>
      <c r="H19" s="375">
        <v>6</v>
      </c>
      <c r="I19" s="375">
        <v>6</v>
      </c>
      <c r="J19" s="375">
        <v>6</v>
      </c>
      <c r="K19" s="376">
        <v>0</v>
      </c>
      <c r="L19" s="7">
        <f t="shared" si="0"/>
        <v>0</v>
      </c>
    </row>
    <row r="20" spans="1:12" ht="13" hidden="1">
      <c r="A20" s="360"/>
      <c r="B20" s="360"/>
      <c r="C20" s="360"/>
      <c r="D20" s="358" t="s">
        <v>36</v>
      </c>
      <c r="E20" s="358" t="s">
        <v>18</v>
      </c>
      <c r="F20" s="373">
        <v>46160</v>
      </c>
      <c r="G20" s="374">
        <v>6</v>
      </c>
      <c r="H20" s="375">
        <v>6</v>
      </c>
      <c r="I20" s="375">
        <v>6</v>
      </c>
      <c r="J20" s="375">
        <v>6</v>
      </c>
      <c r="K20" s="376">
        <v>0</v>
      </c>
      <c r="L20" s="7">
        <f t="shared" si="0"/>
        <v>0</v>
      </c>
    </row>
    <row r="21" spans="1:12" ht="13" hidden="1">
      <c r="A21" s="360"/>
      <c r="B21" s="360"/>
      <c r="C21" s="360"/>
      <c r="D21" s="358" t="s">
        <v>37</v>
      </c>
      <c r="E21" s="358" t="s">
        <v>18</v>
      </c>
      <c r="F21" s="373">
        <v>46160</v>
      </c>
      <c r="G21" s="374">
        <v>6</v>
      </c>
      <c r="H21" s="375">
        <v>6</v>
      </c>
      <c r="I21" s="375">
        <v>6</v>
      </c>
      <c r="J21" s="375">
        <v>6</v>
      </c>
      <c r="K21" s="376">
        <v>0</v>
      </c>
      <c r="L21" s="7">
        <f t="shared" si="0"/>
        <v>0</v>
      </c>
    </row>
    <row r="22" spans="1:12" ht="13" hidden="1">
      <c r="A22" s="360"/>
      <c r="B22" s="358" t="s">
        <v>40</v>
      </c>
      <c r="C22" s="358" t="s">
        <v>16</v>
      </c>
      <c r="D22" s="358" t="s">
        <v>17</v>
      </c>
      <c r="E22" s="358" t="s">
        <v>18</v>
      </c>
      <c r="F22" s="373">
        <v>46153</v>
      </c>
      <c r="G22" s="374">
        <v>10</v>
      </c>
      <c r="H22" s="375">
        <v>10</v>
      </c>
      <c r="I22" s="375">
        <v>10</v>
      </c>
      <c r="J22" s="375">
        <v>10</v>
      </c>
      <c r="K22" s="376">
        <v>10</v>
      </c>
      <c r="L22" s="7">
        <f t="shared" si="0"/>
        <v>1</v>
      </c>
    </row>
    <row r="23" spans="1:12" ht="13" hidden="1">
      <c r="A23" s="360"/>
      <c r="B23" s="358" t="s">
        <v>33</v>
      </c>
      <c r="C23" s="358" t="s">
        <v>19</v>
      </c>
      <c r="D23" s="358" t="s">
        <v>20</v>
      </c>
      <c r="E23" s="358" t="s">
        <v>21</v>
      </c>
      <c r="F23" s="373">
        <v>46135</v>
      </c>
      <c r="G23" s="374">
        <v>160</v>
      </c>
      <c r="H23" s="375">
        <v>160</v>
      </c>
      <c r="I23" s="375">
        <v>160</v>
      </c>
      <c r="J23" s="375">
        <v>160</v>
      </c>
      <c r="K23" s="376">
        <v>160</v>
      </c>
      <c r="L23" s="7">
        <f t="shared" si="0"/>
        <v>1</v>
      </c>
    </row>
    <row r="24" spans="1:12" ht="13">
      <c r="A24" s="360"/>
      <c r="B24" s="360"/>
      <c r="C24" s="360"/>
      <c r="D24" s="358" t="s">
        <v>22</v>
      </c>
      <c r="E24" s="358" t="s">
        <v>21</v>
      </c>
      <c r="F24" s="373">
        <v>46135</v>
      </c>
      <c r="G24" s="374">
        <v>180</v>
      </c>
      <c r="H24" s="375">
        <v>180</v>
      </c>
      <c r="I24" s="375">
        <v>180</v>
      </c>
      <c r="J24" s="375">
        <v>180</v>
      </c>
      <c r="K24" s="376">
        <v>180</v>
      </c>
      <c r="L24" s="7">
        <f t="shared" si="0"/>
        <v>1</v>
      </c>
    </row>
    <row r="25" spans="1:12" ht="13">
      <c r="A25" s="360"/>
      <c r="B25" s="360"/>
      <c r="C25" s="360"/>
      <c r="D25" s="358" t="s">
        <v>24</v>
      </c>
      <c r="E25" s="358" t="s">
        <v>21</v>
      </c>
      <c r="F25" s="373">
        <v>46135</v>
      </c>
      <c r="G25" s="374">
        <v>31</v>
      </c>
      <c r="H25" s="375">
        <v>31</v>
      </c>
      <c r="I25" s="375">
        <v>31</v>
      </c>
      <c r="J25" s="375">
        <v>31</v>
      </c>
      <c r="K25" s="376">
        <v>31</v>
      </c>
      <c r="L25" s="7">
        <f t="shared" si="0"/>
        <v>1</v>
      </c>
    </row>
    <row r="26" spans="1:12" ht="13">
      <c r="A26" s="360"/>
      <c r="B26" s="360"/>
      <c r="C26" s="358" t="s">
        <v>23</v>
      </c>
      <c r="D26" s="358" t="s">
        <v>20</v>
      </c>
      <c r="E26" s="358" t="s">
        <v>21</v>
      </c>
      <c r="F26" s="373">
        <v>46146</v>
      </c>
      <c r="G26" s="374">
        <v>51</v>
      </c>
      <c r="H26" s="375">
        <v>51</v>
      </c>
      <c r="I26" s="375">
        <v>51</v>
      </c>
      <c r="J26" s="375">
        <v>51</v>
      </c>
      <c r="K26" s="376">
        <v>51</v>
      </c>
      <c r="L26" s="7">
        <f t="shared" si="0"/>
        <v>1</v>
      </c>
    </row>
    <row r="27" spans="1:12" ht="13" hidden="1">
      <c r="A27" s="360"/>
      <c r="B27" s="360"/>
      <c r="C27" s="360"/>
      <c r="D27" s="358" t="s">
        <v>22</v>
      </c>
      <c r="E27" s="358" t="s">
        <v>21</v>
      </c>
      <c r="F27" s="373">
        <v>46146</v>
      </c>
      <c r="G27" s="374">
        <v>44</v>
      </c>
      <c r="H27" s="375">
        <v>44</v>
      </c>
      <c r="I27" s="375">
        <v>44</v>
      </c>
      <c r="J27" s="375">
        <v>44</v>
      </c>
      <c r="K27" s="376">
        <v>44</v>
      </c>
      <c r="L27" s="7">
        <f t="shared" si="0"/>
        <v>1</v>
      </c>
    </row>
    <row r="28" spans="1:12" ht="13" hidden="1">
      <c r="A28" s="360"/>
      <c r="B28" s="360"/>
      <c r="C28" s="360"/>
      <c r="D28" s="358" t="s">
        <v>24</v>
      </c>
      <c r="E28" s="358" t="s">
        <v>21</v>
      </c>
      <c r="F28" s="373">
        <v>46146</v>
      </c>
      <c r="G28" s="374">
        <v>49</v>
      </c>
      <c r="H28" s="375">
        <v>49</v>
      </c>
      <c r="I28" s="375">
        <v>49</v>
      </c>
      <c r="J28" s="375">
        <v>49</v>
      </c>
      <c r="K28" s="376">
        <v>49</v>
      </c>
      <c r="L28" s="7">
        <f t="shared" si="0"/>
        <v>1</v>
      </c>
    </row>
    <row r="29" spans="1:12" ht="13" hidden="1">
      <c r="A29" s="360"/>
      <c r="B29" s="360"/>
      <c r="C29" s="358" t="s">
        <v>34</v>
      </c>
      <c r="D29" s="358" t="s">
        <v>35</v>
      </c>
      <c r="E29" s="358" t="s">
        <v>18</v>
      </c>
      <c r="F29" s="373">
        <v>46160</v>
      </c>
      <c r="G29" s="374">
        <v>75</v>
      </c>
      <c r="H29" s="375">
        <v>75</v>
      </c>
      <c r="I29" s="375">
        <v>75</v>
      </c>
      <c r="J29" s="375">
        <v>75</v>
      </c>
      <c r="K29" s="376">
        <v>75</v>
      </c>
      <c r="L29" s="7">
        <f t="shared" si="0"/>
        <v>1</v>
      </c>
    </row>
    <row r="30" spans="1:12" ht="13" hidden="1">
      <c r="A30" s="360"/>
      <c r="B30" s="360"/>
      <c r="C30" s="360"/>
      <c r="D30" s="358" t="s">
        <v>36</v>
      </c>
      <c r="E30" s="358" t="s">
        <v>18</v>
      </c>
      <c r="F30" s="373">
        <v>46160</v>
      </c>
      <c r="G30" s="374">
        <v>68</v>
      </c>
      <c r="H30" s="375">
        <v>68</v>
      </c>
      <c r="I30" s="375">
        <v>68</v>
      </c>
      <c r="J30" s="375">
        <v>68</v>
      </c>
      <c r="K30" s="376">
        <v>68</v>
      </c>
      <c r="L30" s="7">
        <f t="shared" si="0"/>
        <v>1</v>
      </c>
    </row>
    <row r="31" spans="1:12" ht="13" hidden="1">
      <c r="A31" s="360"/>
      <c r="B31" s="360"/>
      <c r="C31" s="360"/>
      <c r="D31" s="358" t="s">
        <v>37</v>
      </c>
      <c r="E31" s="358" t="s">
        <v>18</v>
      </c>
      <c r="F31" s="373">
        <v>46160</v>
      </c>
      <c r="G31" s="374">
        <v>72</v>
      </c>
      <c r="H31" s="375">
        <v>72</v>
      </c>
      <c r="I31" s="375">
        <v>72</v>
      </c>
      <c r="J31" s="375">
        <v>72</v>
      </c>
      <c r="K31" s="376">
        <v>72</v>
      </c>
      <c r="L31" s="7">
        <f t="shared" si="0"/>
        <v>1</v>
      </c>
    </row>
    <row r="32" spans="1:12" ht="13" hidden="1">
      <c r="A32" s="360"/>
      <c r="B32" s="358" t="s">
        <v>41</v>
      </c>
      <c r="C32" s="358" t="s">
        <v>34</v>
      </c>
      <c r="D32" s="358" t="s">
        <v>35</v>
      </c>
      <c r="E32" s="358" t="s">
        <v>18</v>
      </c>
      <c r="F32" s="373">
        <v>46158</v>
      </c>
      <c r="G32" s="374">
        <v>2</v>
      </c>
      <c r="H32" s="375">
        <v>2</v>
      </c>
      <c r="I32" s="375">
        <v>2</v>
      </c>
      <c r="J32" s="375">
        <v>2</v>
      </c>
      <c r="K32" s="376">
        <v>0</v>
      </c>
      <c r="L32" s="7">
        <f t="shared" si="0"/>
        <v>0</v>
      </c>
    </row>
    <row r="33" spans="1:12" ht="13" hidden="1">
      <c r="A33" s="360"/>
      <c r="B33" s="360"/>
      <c r="C33" s="360"/>
      <c r="D33" s="358" t="s">
        <v>37</v>
      </c>
      <c r="E33" s="358" t="s">
        <v>18</v>
      </c>
      <c r="F33" s="373">
        <v>46158</v>
      </c>
      <c r="G33" s="374">
        <v>2</v>
      </c>
      <c r="H33" s="375">
        <v>2</v>
      </c>
      <c r="I33" s="375">
        <v>2</v>
      </c>
      <c r="J33" s="375">
        <v>2</v>
      </c>
      <c r="K33" s="376">
        <v>0</v>
      </c>
      <c r="L33" s="7">
        <f t="shared" si="0"/>
        <v>0</v>
      </c>
    </row>
    <row r="34" spans="1:12" ht="13" hidden="1">
      <c r="A34" s="358" t="s">
        <v>42</v>
      </c>
      <c r="B34" s="358" t="s">
        <v>30</v>
      </c>
      <c r="C34" s="358" t="s">
        <v>19</v>
      </c>
      <c r="D34" s="358" t="s">
        <v>20</v>
      </c>
      <c r="E34" s="358" t="s">
        <v>43</v>
      </c>
      <c r="F34" s="373">
        <v>46076</v>
      </c>
      <c r="G34" s="374">
        <v>1</v>
      </c>
      <c r="H34" s="375">
        <v>1</v>
      </c>
      <c r="I34" s="375">
        <v>1</v>
      </c>
      <c r="J34" s="375">
        <v>1</v>
      </c>
      <c r="K34" s="376">
        <v>1</v>
      </c>
      <c r="L34" s="7">
        <f t="shared" si="0"/>
        <v>1</v>
      </c>
    </row>
    <row r="35" spans="1:12" ht="13" hidden="1">
      <c r="A35" s="360"/>
      <c r="B35" s="360"/>
      <c r="C35" s="360"/>
      <c r="D35" s="358" t="s">
        <v>24</v>
      </c>
      <c r="E35" s="358" t="s">
        <v>43</v>
      </c>
      <c r="F35" s="373">
        <v>46076</v>
      </c>
      <c r="G35" s="374">
        <v>1</v>
      </c>
      <c r="H35" s="375">
        <v>1</v>
      </c>
      <c r="I35" s="375">
        <v>1</v>
      </c>
      <c r="J35" s="375">
        <v>1</v>
      </c>
      <c r="K35" s="376">
        <v>1</v>
      </c>
      <c r="L35" s="7">
        <f t="shared" si="0"/>
        <v>1</v>
      </c>
    </row>
    <row r="36" spans="1:12" ht="13" hidden="1">
      <c r="A36" s="360"/>
      <c r="B36" s="358" t="s">
        <v>26</v>
      </c>
      <c r="C36" s="358" t="s">
        <v>16</v>
      </c>
      <c r="D36" s="358" t="s">
        <v>17</v>
      </c>
      <c r="E36" s="358" t="s">
        <v>18</v>
      </c>
      <c r="F36" s="373">
        <v>46153</v>
      </c>
      <c r="G36" s="374">
        <v>3</v>
      </c>
      <c r="H36" s="375">
        <v>3</v>
      </c>
      <c r="I36" s="375">
        <v>3</v>
      </c>
      <c r="J36" s="375">
        <v>3</v>
      </c>
      <c r="K36" s="376">
        <v>3</v>
      </c>
      <c r="L36" s="7">
        <f t="shared" si="0"/>
        <v>1</v>
      </c>
    </row>
    <row r="37" spans="1:12" ht="13" hidden="1">
      <c r="A37" s="360"/>
      <c r="B37" s="360"/>
      <c r="C37" s="358" t="s">
        <v>34</v>
      </c>
      <c r="D37" s="358" t="s">
        <v>35</v>
      </c>
      <c r="E37" s="358" t="s">
        <v>18</v>
      </c>
      <c r="F37" s="373">
        <v>46160</v>
      </c>
      <c r="G37" s="374">
        <v>1</v>
      </c>
      <c r="H37" s="375">
        <v>1</v>
      </c>
      <c r="I37" s="375">
        <v>1</v>
      </c>
      <c r="J37" s="375">
        <v>1</v>
      </c>
      <c r="K37" s="376">
        <v>0</v>
      </c>
      <c r="L37" s="7">
        <f t="shared" si="0"/>
        <v>0</v>
      </c>
    </row>
    <row r="38" spans="1:12" ht="13" hidden="1">
      <c r="A38" s="360"/>
      <c r="B38" s="360"/>
      <c r="C38" s="360"/>
      <c r="D38" s="358" t="s">
        <v>36</v>
      </c>
      <c r="E38" s="358" t="s">
        <v>18</v>
      </c>
      <c r="F38" s="373">
        <v>46160</v>
      </c>
      <c r="G38" s="374">
        <v>1</v>
      </c>
      <c r="H38" s="375">
        <v>1</v>
      </c>
      <c r="I38" s="375">
        <v>1</v>
      </c>
      <c r="J38" s="375">
        <v>1</v>
      </c>
      <c r="K38" s="376">
        <v>0</v>
      </c>
      <c r="L38" s="7">
        <f t="shared" si="0"/>
        <v>0</v>
      </c>
    </row>
    <row r="39" spans="1:12" ht="13">
      <c r="A39" s="360"/>
      <c r="B39" s="360"/>
      <c r="C39" s="360"/>
      <c r="D39" s="358" t="s">
        <v>37</v>
      </c>
      <c r="E39" s="358" t="s">
        <v>18</v>
      </c>
      <c r="F39" s="373">
        <v>46160</v>
      </c>
      <c r="G39" s="374">
        <v>1</v>
      </c>
      <c r="H39" s="375">
        <v>1</v>
      </c>
      <c r="I39" s="375">
        <v>1</v>
      </c>
      <c r="J39" s="375">
        <v>1</v>
      </c>
      <c r="K39" s="376">
        <v>0</v>
      </c>
      <c r="L39" s="7">
        <f t="shared" si="0"/>
        <v>0</v>
      </c>
    </row>
    <row r="40" spans="1:12" ht="13">
      <c r="A40" s="360"/>
      <c r="B40" s="358" t="s">
        <v>40</v>
      </c>
      <c r="C40" s="358" t="s">
        <v>23</v>
      </c>
      <c r="D40" s="358" t="s">
        <v>20</v>
      </c>
      <c r="E40" s="358" t="s">
        <v>21</v>
      </c>
      <c r="F40" s="373">
        <v>46146</v>
      </c>
      <c r="G40" s="374">
        <v>19</v>
      </c>
      <c r="H40" s="375">
        <v>19</v>
      </c>
      <c r="I40" s="375">
        <v>19</v>
      </c>
      <c r="J40" s="375">
        <v>19</v>
      </c>
      <c r="K40" s="376">
        <v>19</v>
      </c>
      <c r="L40" s="7">
        <f t="shared" si="0"/>
        <v>1</v>
      </c>
    </row>
    <row r="41" spans="1:12" ht="13">
      <c r="A41" s="360"/>
      <c r="B41" s="360"/>
      <c r="C41" s="360"/>
      <c r="D41" s="358" t="s">
        <v>22</v>
      </c>
      <c r="E41" s="358" t="s">
        <v>21</v>
      </c>
      <c r="F41" s="373">
        <v>46146</v>
      </c>
      <c r="G41" s="374">
        <v>19</v>
      </c>
      <c r="H41" s="375">
        <v>19</v>
      </c>
      <c r="I41" s="375">
        <v>19</v>
      </c>
      <c r="J41" s="375">
        <v>19</v>
      </c>
      <c r="K41" s="376">
        <v>19</v>
      </c>
      <c r="L41" s="7">
        <f t="shared" si="0"/>
        <v>1</v>
      </c>
    </row>
    <row r="42" spans="1:12" ht="13">
      <c r="A42" s="360"/>
      <c r="B42" s="360"/>
      <c r="C42" s="360"/>
      <c r="D42" s="358" t="s">
        <v>24</v>
      </c>
      <c r="E42" s="358" t="s">
        <v>21</v>
      </c>
      <c r="F42" s="373">
        <v>46146</v>
      </c>
      <c r="G42" s="374">
        <v>20</v>
      </c>
      <c r="H42" s="375">
        <v>20</v>
      </c>
      <c r="I42" s="375">
        <v>20</v>
      </c>
      <c r="J42" s="375">
        <v>20</v>
      </c>
      <c r="K42" s="376">
        <v>20</v>
      </c>
      <c r="L42" s="7">
        <f t="shared" si="0"/>
        <v>1</v>
      </c>
    </row>
    <row r="43" spans="1:12" ht="13" hidden="1">
      <c r="A43" s="360"/>
      <c r="B43" s="358" t="s">
        <v>44</v>
      </c>
      <c r="C43" s="358" t="s">
        <v>16</v>
      </c>
      <c r="D43" s="358" t="s">
        <v>17</v>
      </c>
      <c r="E43" s="358" t="s">
        <v>18</v>
      </c>
      <c r="F43" s="373">
        <v>46153</v>
      </c>
      <c r="G43" s="374">
        <v>2</v>
      </c>
      <c r="H43" s="375">
        <v>2</v>
      </c>
      <c r="I43" s="375">
        <v>2</v>
      </c>
      <c r="J43" s="375">
        <v>2</v>
      </c>
      <c r="K43" s="376">
        <v>2</v>
      </c>
      <c r="L43" s="7">
        <f t="shared" si="0"/>
        <v>1</v>
      </c>
    </row>
    <row r="44" spans="1:12" ht="13" hidden="1">
      <c r="A44" s="360"/>
      <c r="B44" s="358" t="s">
        <v>33</v>
      </c>
      <c r="C44" s="358" t="s">
        <v>19</v>
      </c>
      <c r="D44" s="358" t="s">
        <v>20</v>
      </c>
      <c r="E44" s="358" t="s">
        <v>21</v>
      </c>
      <c r="F44" s="373">
        <v>46135</v>
      </c>
      <c r="G44" s="374">
        <v>6</v>
      </c>
      <c r="H44" s="375">
        <v>6</v>
      </c>
      <c r="I44" s="375">
        <v>6</v>
      </c>
      <c r="J44" s="375">
        <v>6</v>
      </c>
      <c r="K44" s="376">
        <v>0</v>
      </c>
      <c r="L44" s="7">
        <f t="shared" si="0"/>
        <v>0</v>
      </c>
    </row>
    <row r="45" spans="1:12" ht="13">
      <c r="A45" s="360"/>
      <c r="B45" s="360"/>
      <c r="C45" s="360"/>
      <c r="D45" s="358" t="s">
        <v>22</v>
      </c>
      <c r="E45" s="358" t="s">
        <v>21</v>
      </c>
      <c r="F45" s="373">
        <v>46135</v>
      </c>
      <c r="G45" s="374">
        <v>7</v>
      </c>
      <c r="H45" s="375">
        <v>7</v>
      </c>
      <c r="I45" s="375">
        <v>7</v>
      </c>
      <c r="J45" s="375">
        <v>7</v>
      </c>
      <c r="K45" s="376">
        <v>7</v>
      </c>
      <c r="L45" s="7">
        <f t="shared" si="0"/>
        <v>1</v>
      </c>
    </row>
    <row r="46" spans="1:12" ht="13">
      <c r="A46" s="360"/>
      <c r="B46" s="360"/>
      <c r="C46" s="358" t="s">
        <v>23</v>
      </c>
      <c r="D46" s="358" t="s">
        <v>20</v>
      </c>
      <c r="E46" s="358" t="s">
        <v>21</v>
      </c>
      <c r="F46" s="373">
        <v>46146</v>
      </c>
      <c r="G46" s="374">
        <v>9</v>
      </c>
      <c r="H46" s="375">
        <v>9</v>
      </c>
      <c r="I46" s="375">
        <v>9</v>
      </c>
      <c r="J46" s="375">
        <v>9</v>
      </c>
      <c r="K46" s="376">
        <v>9</v>
      </c>
      <c r="L46" s="7">
        <f t="shared" si="0"/>
        <v>1</v>
      </c>
    </row>
    <row r="47" spans="1:12" ht="13">
      <c r="A47" s="360"/>
      <c r="B47" s="360"/>
      <c r="C47" s="360"/>
      <c r="D47" s="358" t="s">
        <v>22</v>
      </c>
      <c r="E47" s="358" t="s">
        <v>21</v>
      </c>
      <c r="F47" s="373">
        <v>46146</v>
      </c>
      <c r="G47" s="374">
        <v>6</v>
      </c>
      <c r="H47" s="375">
        <v>6</v>
      </c>
      <c r="I47" s="375">
        <v>6</v>
      </c>
      <c r="J47" s="375">
        <v>6</v>
      </c>
      <c r="K47" s="376">
        <v>6</v>
      </c>
      <c r="L47" s="7">
        <f t="shared" si="0"/>
        <v>1</v>
      </c>
    </row>
    <row r="48" spans="1:12" ht="13" hidden="1">
      <c r="A48" s="360"/>
      <c r="B48" s="360"/>
      <c r="C48" s="360"/>
      <c r="D48" s="358" t="s">
        <v>24</v>
      </c>
      <c r="E48" s="358" t="s">
        <v>21</v>
      </c>
      <c r="F48" s="373">
        <v>46146</v>
      </c>
      <c r="G48" s="374">
        <v>5</v>
      </c>
      <c r="H48" s="375">
        <v>5</v>
      </c>
      <c r="I48" s="375">
        <v>5</v>
      </c>
      <c r="J48" s="375">
        <v>5</v>
      </c>
      <c r="K48" s="376">
        <v>5</v>
      </c>
      <c r="L48" s="7">
        <f t="shared" si="0"/>
        <v>1</v>
      </c>
    </row>
    <row r="49" spans="1:12" ht="13" hidden="1">
      <c r="A49" s="360"/>
      <c r="B49" s="360"/>
      <c r="C49" s="358" t="s">
        <v>34</v>
      </c>
      <c r="D49" s="358" t="s">
        <v>35</v>
      </c>
      <c r="E49" s="358" t="s">
        <v>18</v>
      </c>
      <c r="F49" s="373">
        <v>46160</v>
      </c>
      <c r="G49" s="374">
        <v>6</v>
      </c>
      <c r="H49" s="375">
        <v>6</v>
      </c>
      <c r="I49" s="375">
        <v>6</v>
      </c>
      <c r="J49" s="375">
        <v>6</v>
      </c>
      <c r="K49" s="376">
        <v>6</v>
      </c>
      <c r="L49" s="7">
        <f t="shared" si="0"/>
        <v>1</v>
      </c>
    </row>
    <row r="50" spans="1:12" ht="13" hidden="1">
      <c r="A50" s="360"/>
      <c r="B50" s="360"/>
      <c r="C50" s="360"/>
      <c r="D50" s="358" t="s">
        <v>36</v>
      </c>
      <c r="E50" s="358" t="s">
        <v>18</v>
      </c>
      <c r="F50" s="373">
        <v>46160</v>
      </c>
      <c r="G50" s="374">
        <v>6</v>
      </c>
      <c r="H50" s="375">
        <v>6</v>
      </c>
      <c r="I50" s="375">
        <v>6</v>
      </c>
      <c r="J50" s="375">
        <v>6</v>
      </c>
      <c r="K50" s="376">
        <v>6</v>
      </c>
      <c r="L50" s="7">
        <f t="shared" si="0"/>
        <v>1</v>
      </c>
    </row>
    <row r="51" spans="1:12" ht="13" hidden="1">
      <c r="A51" s="360"/>
      <c r="B51" s="360"/>
      <c r="C51" s="360"/>
      <c r="D51" s="358" t="s">
        <v>37</v>
      </c>
      <c r="E51" s="358" t="s">
        <v>18</v>
      </c>
      <c r="F51" s="373">
        <v>46160</v>
      </c>
      <c r="G51" s="374">
        <v>6</v>
      </c>
      <c r="H51" s="375">
        <v>6</v>
      </c>
      <c r="I51" s="375">
        <v>6</v>
      </c>
      <c r="J51" s="375">
        <v>6</v>
      </c>
      <c r="K51" s="376">
        <v>6</v>
      </c>
      <c r="L51" s="7">
        <f t="shared" si="0"/>
        <v>1</v>
      </c>
    </row>
    <row r="52" spans="1:12" ht="13">
      <c r="A52" s="360"/>
      <c r="B52" s="358" t="s">
        <v>45</v>
      </c>
      <c r="C52" s="358" t="s">
        <v>16</v>
      </c>
      <c r="D52" s="358" t="s">
        <v>17</v>
      </c>
      <c r="E52" s="358" t="s">
        <v>27</v>
      </c>
      <c r="F52" s="373">
        <v>46209</v>
      </c>
      <c r="G52" s="374">
        <v>50</v>
      </c>
      <c r="H52" s="375">
        <v>0</v>
      </c>
      <c r="I52" s="375">
        <v>0</v>
      </c>
      <c r="J52" s="375">
        <v>0</v>
      </c>
      <c r="K52" s="376">
        <v>0</v>
      </c>
      <c r="L52" s="7">
        <f t="shared" si="0"/>
        <v>0</v>
      </c>
    </row>
    <row r="53" spans="1:12" ht="13">
      <c r="A53" s="360"/>
      <c r="B53" s="358" t="s">
        <v>41</v>
      </c>
      <c r="C53" s="358" t="s">
        <v>34</v>
      </c>
      <c r="D53" s="358" t="s">
        <v>36</v>
      </c>
      <c r="E53" s="358" t="s">
        <v>18</v>
      </c>
      <c r="F53" s="373">
        <v>46158</v>
      </c>
      <c r="G53" s="374">
        <v>2</v>
      </c>
      <c r="H53" s="375">
        <v>2</v>
      </c>
      <c r="I53" s="375">
        <v>2</v>
      </c>
      <c r="J53" s="375">
        <v>0</v>
      </c>
      <c r="K53" s="376">
        <v>0</v>
      </c>
      <c r="L53" s="7">
        <f t="shared" si="0"/>
        <v>0</v>
      </c>
    </row>
    <row r="54" spans="1:12" ht="13">
      <c r="A54" s="360"/>
      <c r="B54" s="358" t="s">
        <v>46</v>
      </c>
      <c r="C54" s="358" t="s">
        <v>19</v>
      </c>
      <c r="D54" s="358" t="s">
        <v>20</v>
      </c>
      <c r="E54" s="358" t="s">
        <v>21</v>
      </c>
      <c r="F54" s="373">
        <v>46135</v>
      </c>
      <c r="G54" s="374">
        <v>26</v>
      </c>
      <c r="H54" s="375">
        <v>26</v>
      </c>
      <c r="I54" s="375">
        <v>26</v>
      </c>
      <c r="J54" s="375">
        <v>26</v>
      </c>
      <c r="K54" s="376">
        <v>26</v>
      </c>
      <c r="L54" s="7">
        <f t="shared" si="0"/>
        <v>1</v>
      </c>
    </row>
    <row r="55" spans="1:12" ht="13" hidden="1">
      <c r="A55" s="360"/>
      <c r="B55" s="360"/>
      <c r="C55" s="360"/>
      <c r="D55" s="358" t="s">
        <v>22</v>
      </c>
      <c r="E55" s="358" t="s">
        <v>21</v>
      </c>
      <c r="F55" s="373">
        <v>46135</v>
      </c>
      <c r="G55" s="374">
        <v>31</v>
      </c>
      <c r="H55" s="375">
        <v>31</v>
      </c>
      <c r="I55" s="375">
        <v>31</v>
      </c>
      <c r="J55" s="375">
        <v>31</v>
      </c>
      <c r="K55" s="376">
        <v>31</v>
      </c>
      <c r="L55" s="7">
        <f t="shared" si="0"/>
        <v>1</v>
      </c>
    </row>
    <row r="56" spans="1:12" ht="13" hidden="1">
      <c r="A56" s="360"/>
      <c r="B56" s="360"/>
      <c r="C56" s="358" t="s">
        <v>34</v>
      </c>
      <c r="D56" s="358" t="s">
        <v>35</v>
      </c>
      <c r="E56" s="358" t="s">
        <v>18</v>
      </c>
      <c r="F56" s="373">
        <v>46160</v>
      </c>
      <c r="G56" s="374">
        <v>11</v>
      </c>
      <c r="H56" s="375">
        <v>11</v>
      </c>
      <c r="I56" s="375">
        <v>11</v>
      </c>
      <c r="J56" s="375">
        <v>11</v>
      </c>
      <c r="K56" s="376">
        <v>0</v>
      </c>
      <c r="L56" s="7">
        <f t="shared" si="0"/>
        <v>0</v>
      </c>
    </row>
    <row r="57" spans="1:12" ht="13" hidden="1">
      <c r="A57" s="360"/>
      <c r="B57" s="360"/>
      <c r="C57" s="360"/>
      <c r="D57" s="358" t="s">
        <v>36</v>
      </c>
      <c r="E57" s="358" t="s">
        <v>18</v>
      </c>
      <c r="F57" s="373">
        <v>46160</v>
      </c>
      <c r="G57" s="374">
        <v>11</v>
      </c>
      <c r="H57" s="375">
        <v>11</v>
      </c>
      <c r="I57" s="375">
        <v>0</v>
      </c>
      <c r="J57" s="375">
        <v>11</v>
      </c>
      <c r="K57" s="376">
        <v>0</v>
      </c>
      <c r="L57" s="7">
        <f t="shared" si="0"/>
        <v>0</v>
      </c>
    </row>
    <row r="58" spans="1:12" ht="13" hidden="1">
      <c r="A58" s="360"/>
      <c r="B58" s="360"/>
      <c r="C58" s="360"/>
      <c r="D58" s="358" t="s">
        <v>37</v>
      </c>
      <c r="E58" s="358" t="s">
        <v>18</v>
      </c>
      <c r="F58" s="373">
        <v>46160</v>
      </c>
      <c r="G58" s="374">
        <v>11</v>
      </c>
      <c r="H58" s="375">
        <v>11</v>
      </c>
      <c r="I58" s="375">
        <v>11</v>
      </c>
      <c r="J58" s="375">
        <v>11</v>
      </c>
      <c r="K58" s="376">
        <v>0</v>
      </c>
      <c r="L58" s="7">
        <f t="shared" si="0"/>
        <v>0</v>
      </c>
    </row>
    <row r="59" spans="1:12" ht="13" hidden="1">
      <c r="A59" s="360"/>
      <c r="B59" s="358" t="s">
        <v>47</v>
      </c>
      <c r="C59" s="358" t="s">
        <v>16</v>
      </c>
      <c r="D59" s="358" t="s">
        <v>17</v>
      </c>
      <c r="E59" s="358" t="s">
        <v>18</v>
      </c>
      <c r="F59" s="373">
        <v>46153</v>
      </c>
      <c r="G59" s="374">
        <v>12</v>
      </c>
      <c r="H59" s="375">
        <v>12</v>
      </c>
      <c r="I59" s="375">
        <v>12</v>
      </c>
      <c r="J59" s="375">
        <v>12</v>
      </c>
      <c r="K59" s="376">
        <v>12</v>
      </c>
      <c r="L59" s="7">
        <f t="shared" si="0"/>
        <v>1</v>
      </c>
    </row>
    <row r="60" spans="1:12" ht="13" hidden="1">
      <c r="A60" s="360"/>
      <c r="B60" s="360"/>
      <c r="C60" s="358" t="s">
        <v>23</v>
      </c>
      <c r="D60" s="358" t="s">
        <v>20</v>
      </c>
      <c r="E60" s="358" t="s">
        <v>21</v>
      </c>
      <c r="F60" s="373">
        <v>46135</v>
      </c>
      <c r="G60" s="374">
        <v>2</v>
      </c>
      <c r="H60" s="375">
        <v>2</v>
      </c>
      <c r="I60" s="375">
        <v>2</v>
      </c>
      <c r="J60" s="375">
        <v>2</v>
      </c>
      <c r="K60" s="376">
        <v>2</v>
      </c>
      <c r="L60" s="7">
        <f t="shared" si="0"/>
        <v>1</v>
      </c>
    </row>
    <row r="61" spans="1:12" ht="13" hidden="1">
      <c r="A61" s="360"/>
      <c r="B61" s="360"/>
      <c r="C61" s="360"/>
      <c r="D61" s="358" t="s">
        <v>22</v>
      </c>
      <c r="E61" s="358" t="s">
        <v>21</v>
      </c>
      <c r="F61" s="373">
        <v>46135</v>
      </c>
      <c r="G61" s="374">
        <v>2</v>
      </c>
      <c r="H61" s="375">
        <v>2</v>
      </c>
      <c r="I61" s="375">
        <v>2</v>
      </c>
      <c r="J61" s="375">
        <v>2</v>
      </c>
      <c r="K61" s="376">
        <v>2</v>
      </c>
      <c r="L61" s="7">
        <f t="shared" si="0"/>
        <v>1</v>
      </c>
    </row>
    <row r="62" spans="1:12" ht="13" hidden="1">
      <c r="A62" s="360"/>
      <c r="B62" s="360"/>
      <c r="C62" s="360"/>
      <c r="D62" s="358" t="s">
        <v>24</v>
      </c>
      <c r="E62" s="358" t="s">
        <v>21</v>
      </c>
      <c r="F62" s="373">
        <v>46135</v>
      </c>
      <c r="G62" s="374">
        <v>2</v>
      </c>
      <c r="H62" s="375">
        <v>2</v>
      </c>
      <c r="I62" s="375">
        <v>2</v>
      </c>
      <c r="J62" s="375">
        <v>2</v>
      </c>
      <c r="K62" s="376">
        <v>2</v>
      </c>
      <c r="L62" s="7">
        <f t="shared" si="0"/>
        <v>1</v>
      </c>
    </row>
    <row r="63" spans="1:12" ht="13" hidden="1">
      <c r="A63" s="360"/>
      <c r="B63" s="360"/>
      <c r="C63" s="358" t="s">
        <v>34</v>
      </c>
      <c r="D63" s="358" t="s">
        <v>35</v>
      </c>
      <c r="E63" s="358" t="s">
        <v>18</v>
      </c>
      <c r="F63" s="373">
        <v>46158</v>
      </c>
      <c r="G63" s="374">
        <v>7</v>
      </c>
      <c r="H63" s="375">
        <v>7</v>
      </c>
      <c r="I63" s="375">
        <v>7</v>
      </c>
      <c r="J63" s="375">
        <v>7</v>
      </c>
      <c r="K63" s="376">
        <v>0</v>
      </c>
      <c r="L63" s="7">
        <f t="shared" si="0"/>
        <v>0</v>
      </c>
    </row>
    <row r="64" spans="1:12" ht="13" hidden="1">
      <c r="A64" s="360"/>
      <c r="B64" s="360"/>
      <c r="C64" s="360"/>
      <c r="D64" s="358" t="s">
        <v>36</v>
      </c>
      <c r="E64" s="358" t="s">
        <v>18</v>
      </c>
      <c r="F64" s="373">
        <v>46158</v>
      </c>
      <c r="G64" s="374">
        <v>7</v>
      </c>
      <c r="H64" s="375">
        <v>7</v>
      </c>
      <c r="I64" s="375">
        <v>7</v>
      </c>
      <c r="J64" s="375">
        <v>7</v>
      </c>
      <c r="K64" s="376">
        <v>0</v>
      </c>
      <c r="L64" s="7">
        <f t="shared" si="0"/>
        <v>0</v>
      </c>
    </row>
    <row r="65" spans="1:12" ht="13" hidden="1">
      <c r="A65" s="360"/>
      <c r="B65" s="360"/>
      <c r="C65" s="360"/>
      <c r="D65" s="358" t="s">
        <v>37</v>
      </c>
      <c r="E65" s="358" t="s">
        <v>18</v>
      </c>
      <c r="F65" s="373">
        <v>46158</v>
      </c>
      <c r="G65" s="374">
        <v>7</v>
      </c>
      <c r="H65" s="375">
        <v>7</v>
      </c>
      <c r="I65" s="375">
        <v>7</v>
      </c>
      <c r="J65" s="375">
        <v>7</v>
      </c>
      <c r="K65" s="376">
        <v>0</v>
      </c>
      <c r="L65" s="7">
        <f t="shared" si="0"/>
        <v>0</v>
      </c>
    </row>
    <row r="66" spans="1:12" ht="13" hidden="1">
      <c r="A66" s="358" t="s">
        <v>48</v>
      </c>
      <c r="B66" s="358" t="s">
        <v>49</v>
      </c>
      <c r="C66" s="358" t="s">
        <v>19</v>
      </c>
      <c r="D66" s="358" t="s">
        <v>20</v>
      </c>
      <c r="E66" s="358" t="s">
        <v>43</v>
      </c>
      <c r="F66" s="373">
        <v>46062</v>
      </c>
      <c r="G66" s="374">
        <v>2</v>
      </c>
      <c r="H66" s="375">
        <v>2</v>
      </c>
      <c r="I66" s="375">
        <v>2</v>
      </c>
      <c r="J66" s="375">
        <v>2</v>
      </c>
      <c r="K66" s="376">
        <v>2</v>
      </c>
      <c r="L66" s="7">
        <f t="shared" si="0"/>
        <v>1</v>
      </c>
    </row>
    <row r="67" spans="1:12" ht="13">
      <c r="A67" s="358" t="s">
        <v>50</v>
      </c>
      <c r="B67" s="358" t="s">
        <v>30</v>
      </c>
      <c r="C67" s="358" t="s">
        <v>19</v>
      </c>
      <c r="D67" s="358" t="s">
        <v>20</v>
      </c>
      <c r="E67" s="358" t="s">
        <v>21</v>
      </c>
      <c r="F67" s="373">
        <v>46135</v>
      </c>
      <c r="G67" s="374">
        <v>1</v>
      </c>
      <c r="H67" s="375">
        <v>1</v>
      </c>
      <c r="I67" s="375">
        <v>1</v>
      </c>
      <c r="J67" s="375">
        <v>1</v>
      </c>
      <c r="K67" s="376">
        <v>1</v>
      </c>
      <c r="L67" s="7">
        <f t="shared" si="0"/>
        <v>1</v>
      </c>
    </row>
    <row r="68" spans="1:12" ht="13" hidden="1">
      <c r="A68" s="360"/>
      <c r="B68" s="360"/>
      <c r="C68" s="360"/>
      <c r="D68" s="358" t="s">
        <v>22</v>
      </c>
      <c r="E68" s="358" t="s">
        <v>21</v>
      </c>
      <c r="F68" s="373">
        <v>46135</v>
      </c>
      <c r="G68" s="374">
        <v>1</v>
      </c>
      <c r="H68" s="375">
        <v>1</v>
      </c>
      <c r="I68" s="375">
        <v>1</v>
      </c>
      <c r="J68" s="375">
        <v>1</v>
      </c>
      <c r="K68" s="376">
        <v>1</v>
      </c>
      <c r="L68" s="7">
        <f t="shared" si="0"/>
        <v>1</v>
      </c>
    </row>
    <row r="69" spans="1:12" ht="13" hidden="1">
      <c r="A69" s="360"/>
      <c r="B69" s="360"/>
      <c r="C69" s="360"/>
      <c r="D69" s="358" t="s">
        <v>24</v>
      </c>
      <c r="E69" s="358" t="s">
        <v>21</v>
      </c>
      <c r="F69" s="373">
        <v>46135</v>
      </c>
      <c r="G69" s="374">
        <v>1</v>
      </c>
      <c r="H69" s="375">
        <v>1</v>
      </c>
      <c r="I69" s="375">
        <v>1</v>
      </c>
      <c r="J69" s="375">
        <v>1</v>
      </c>
      <c r="K69" s="376">
        <v>1</v>
      </c>
      <c r="L69" s="7">
        <f t="shared" si="0"/>
        <v>1</v>
      </c>
    </row>
    <row r="70" spans="1:12" ht="13" hidden="1">
      <c r="A70" s="360"/>
      <c r="B70" s="358" t="s">
        <v>40</v>
      </c>
      <c r="C70" s="358" t="s">
        <v>23</v>
      </c>
      <c r="D70" s="358" t="s">
        <v>20</v>
      </c>
      <c r="E70" s="358" t="s">
        <v>21</v>
      </c>
      <c r="F70" s="373">
        <v>46146</v>
      </c>
      <c r="G70" s="374">
        <v>21</v>
      </c>
      <c r="H70" s="375">
        <v>21</v>
      </c>
      <c r="I70" s="375">
        <v>21</v>
      </c>
      <c r="J70" s="375">
        <v>21</v>
      </c>
      <c r="K70" s="376">
        <v>21</v>
      </c>
      <c r="L70" s="7">
        <f t="shared" si="0"/>
        <v>1</v>
      </c>
    </row>
    <row r="71" spans="1:12" ht="13" hidden="1">
      <c r="A71" s="360"/>
      <c r="B71" s="360"/>
      <c r="C71" s="360"/>
      <c r="D71" s="358" t="s">
        <v>22</v>
      </c>
      <c r="E71" s="358" t="s">
        <v>21</v>
      </c>
      <c r="F71" s="373">
        <v>46146</v>
      </c>
      <c r="G71" s="374">
        <v>21</v>
      </c>
      <c r="H71" s="375">
        <v>21</v>
      </c>
      <c r="I71" s="375">
        <v>21</v>
      </c>
      <c r="J71" s="375">
        <v>21</v>
      </c>
      <c r="K71" s="376">
        <v>21</v>
      </c>
      <c r="L71" s="7">
        <f t="shared" si="0"/>
        <v>1</v>
      </c>
    </row>
    <row r="72" spans="1:12" ht="13" hidden="1">
      <c r="A72" s="360"/>
      <c r="B72" s="360"/>
      <c r="C72" s="360"/>
      <c r="D72" s="358" t="s">
        <v>24</v>
      </c>
      <c r="E72" s="358" t="s">
        <v>21</v>
      </c>
      <c r="F72" s="373">
        <v>46146</v>
      </c>
      <c r="G72" s="374">
        <v>21</v>
      </c>
      <c r="H72" s="375">
        <v>21</v>
      </c>
      <c r="I72" s="375">
        <v>21</v>
      </c>
      <c r="J72" s="375">
        <v>21</v>
      </c>
      <c r="K72" s="376">
        <v>21</v>
      </c>
      <c r="L72" s="7">
        <f t="shared" si="0"/>
        <v>1</v>
      </c>
    </row>
    <row r="73" spans="1:12" ht="13" hidden="1">
      <c r="A73" s="360"/>
      <c r="B73" s="358" t="s">
        <v>46</v>
      </c>
      <c r="C73" s="358" t="s">
        <v>19</v>
      </c>
      <c r="D73" s="358" t="s">
        <v>20</v>
      </c>
      <c r="E73" s="358" t="s">
        <v>21</v>
      </c>
      <c r="F73" s="373">
        <v>46135</v>
      </c>
      <c r="G73" s="374">
        <v>33</v>
      </c>
      <c r="H73" s="375">
        <v>33</v>
      </c>
      <c r="I73" s="375">
        <v>33</v>
      </c>
      <c r="J73" s="375">
        <v>33</v>
      </c>
      <c r="K73" s="376">
        <v>33</v>
      </c>
      <c r="L73" s="7">
        <f t="shared" si="0"/>
        <v>1</v>
      </c>
    </row>
    <row r="74" spans="1:12" ht="13" hidden="1">
      <c r="A74" s="360"/>
      <c r="B74" s="360"/>
      <c r="C74" s="360"/>
      <c r="D74" s="358" t="s">
        <v>22</v>
      </c>
      <c r="E74" s="358" t="s">
        <v>21</v>
      </c>
      <c r="F74" s="373">
        <v>46135</v>
      </c>
      <c r="G74" s="374">
        <v>38</v>
      </c>
      <c r="H74" s="375">
        <v>38</v>
      </c>
      <c r="I74" s="375">
        <v>38</v>
      </c>
      <c r="J74" s="375">
        <v>38</v>
      </c>
      <c r="K74" s="376">
        <v>38</v>
      </c>
      <c r="L74" s="7">
        <f t="shared" si="0"/>
        <v>1</v>
      </c>
    </row>
    <row r="75" spans="1:12" ht="13" hidden="1">
      <c r="A75" s="358" t="s">
        <v>51</v>
      </c>
      <c r="B75" s="358" t="s">
        <v>52</v>
      </c>
      <c r="C75" s="358" t="s">
        <v>19</v>
      </c>
      <c r="D75" s="358" t="s">
        <v>20</v>
      </c>
      <c r="E75" s="358" t="s">
        <v>43</v>
      </c>
      <c r="F75" s="373">
        <v>46076</v>
      </c>
      <c r="G75" s="374">
        <v>5</v>
      </c>
      <c r="H75" s="375">
        <v>5</v>
      </c>
      <c r="I75" s="375">
        <v>5</v>
      </c>
      <c r="J75" s="375">
        <v>5</v>
      </c>
      <c r="K75" s="376">
        <v>5</v>
      </c>
      <c r="L75" s="7">
        <f t="shared" si="0"/>
        <v>1</v>
      </c>
    </row>
    <row r="76" spans="1:12" ht="13" hidden="1">
      <c r="A76" s="360"/>
      <c r="B76" s="360"/>
      <c r="C76" s="360"/>
      <c r="D76" s="358" t="s">
        <v>22</v>
      </c>
      <c r="E76" s="358" t="s">
        <v>43</v>
      </c>
      <c r="F76" s="373">
        <v>46076</v>
      </c>
      <c r="G76" s="374">
        <v>5</v>
      </c>
      <c r="H76" s="375">
        <v>5</v>
      </c>
      <c r="I76" s="375">
        <v>5</v>
      </c>
      <c r="J76" s="375">
        <v>5</v>
      </c>
      <c r="K76" s="376">
        <v>5</v>
      </c>
      <c r="L76" s="7">
        <f t="shared" si="0"/>
        <v>1</v>
      </c>
    </row>
    <row r="77" spans="1:12" ht="13" hidden="1">
      <c r="A77" s="360"/>
      <c r="B77" s="360"/>
      <c r="C77" s="360"/>
      <c r="D77" s="358" t="s">
        <v>24</v>
      </c>
      <c r="E77" s="358" t="s">
        <v>43</v>
      </c>
      <c r="F77" s="373">
        <v>46076</v>
      </c>
      <c r="G77" s="374">
        <v>5</v>
      </c>
      <c r="H77" s="375">
        <v>5</v>
      </c>
      <c r="I77" s="375">
        <v>5</v>
      </c>
      <c r="J77" s="375">
        <v>5</v>
      </c>
      <c r="K77" s="376">
        <v>5</v>
      </c>
      <c r="L77" s="7">
        <f t="shared" si="0"/>
        <v>1</v>
      </c>
    </row>
    <row r="78" spans="1:12" ht="13" hidden="1">
      <c r="A78" s="358" t="s">
        <v>53</v>
      </c>
      <c r="B78" s="358" t="s">
        <v>52</v>
      </c>
      <c r="C78" s="358" t="s">
        <v>19</v>
      </c>
      <c r="D78" s="358" t="s">
        <v>20</v>
      </c>
      <c r="E78" s="358" t="s">
        <v>21</v>
      </c>
      <c r="F78" s="373">
        <v>46135</v>
      </c>
      <c r="G78" s="374">
        <v>8</v>
      </c>
      <c r="H78" s="375">
        <v>8</v>
      </c>
      <c r="I78" s="375">
        <v>8</v>
      </c>
      <c r="J78" s="375">
        <v>8</v>
      </c>
      <c r="K78" s="376">
        <v>8</v>
      </c>
      <c r="L78" s="7">
        <f t="shared" si="0"/>
        <v>1</v>
      </c>
    </row>
    <row r="79" spans="1:12" ht="13">
      <c r="A79" s="360"/>
      <c r="B79" s="360"/>
      <c r="C79" s="360"/>
      <c r="D79" s="358" t="s">
        <v>22</v>
      </c>
      <c r="E79" s="358" t="s">
        <v>21</v>
      </c>
      <c r="F79" s="373">
        <v>46135</v>
      </c>
      <c r="G79" s="374">
        <v>8</v>
      </c>
      <c r="H79" s="375">
        <v>8</v>
      </c>
      <c r="I79" s="375">
        <v>8</v>
      </c>
      <c r="J79" s="375">
        <v>8</v>
      </c>
      <c r="K79" s="376">
        <v>8</v>
      </c>
      <c r="L79" s="7">
        <f t="shared" si="0"/>
        <v>1</v>
      </c>
    </row>
    <row r="80" spans="1:12" ht="13">
      <c r="A80" s="360"/>
      <c r="B80" s="360"/>
      <c r="C80" s="360"/>
      <c r="D80" s="358" t="s">
        <v>24</v>
      </c>
      <c r="E80" s="358" t="s">
        <v>21</v>
      </c>
      <c r="F80" s="373">
        <v>46135</v>
      </c>
      <c r="G80" s="374">
        <v>8</v>
      </c>
      <c r="H80" s="375">
        <v>8</v>
      </c>
      <c r="I80" s="375">
        <v>8</v>
      </c>
      <c r="J80" s="375">
        <v>8</v>
      </c>
      <c r="K80" s="376">
        <v>8</v>
      </c>
      <c r="L80" s="7">
        <f t="shared" si="0"/>
        <v>1</v>
      </c>
    </row>
    <row r="81" spans="1:12" ht="13">
      <c r="A81" s="360"/>
      <c r="B81" s="358" t="s">
        <v>40</v>
      </c>
      <c r="C81" s="358" t="s">
        <v>16</v>
      </c>
      <c r="D81" s="358" t="s">
        <v>17</v>
      </c>
      <c r="E81" s="358" t="s">
        <v>18</v>
      </c>
      <c r="F81" s="373">
        <v>46153</v>
      </c>
      <c r="G81" s="374">
        <v>5</v>
      </c>
      <c r="H81" s="375">
        <v>5</v>
      </c>
      <c r="I81" s="375">
        <v>5</v>
      </c>
      <c r="J81" s="375">
        <v>5</v>
      </c>
      <c r="K81" s="376">
        <v>5</v>
      </c>
      <c r="L81" s="7">
        <f t="shared" si="0"/>
        <v>1</v>
      </c>
    </row>
    <row r="82" spans="1:12" ht="13">
      <c r="A82" s="360"/>
      <c r="B82" s="358" t="s">
        <v>15</v>
      </c>
      <c r="C82" s="358" t="s">
        <v>16</v>
      </c>
      <c r="D82" s="358" t="s">
        <v>17</v>
      </c>
      <c r="E82" s="358" t="s">
        <v>18</v>
      </c>
      <c r="F82" s="373">
        <v>46153</v>
      </c>
      <c r="G82" s="374">
        <v>2</v>
      </c>
      <c r="H82" s="375">
        <v>0</v>
      </c>
      <c r="I82" s="375">
        <v>2</v>
      </c>
      <c r="J82" s="375">
        <v>2</v>
      </c>
      <c r="K82" s="376">
        <v>2</v>
      </c>
      <c r="L82" s="7">
        <f t="shared" si="0"/>
        <v>1</v>
      </c>
    </row>
    <row r="83" spans="1:12" ht="13" hidden="1">
      <c r="A83" s="360"/>
      <c r="B83" s="360"/>
      <c r="C83" s="358" t="s">
        <v>19</v>
      </c>
      <c r="D83" s="358" t="s">
        <v>20</v>
      </c>
      <c r="E83" s="358" t="s">
        <v>21</v>
      </c>
      <c r="F83" s="373">
        <v>46135</v>
      </c>
      <c r="G83" s="374">
        <v>4</v>
      </c>
      <c r="H83" s="375">
        <v>4</v>
      </c>
      <c r="I83" s="375">
        <v>4</v>
      </c>
      <c r="J83" s="375">
        <v>4</v>
      </c>
      <c r="K83" s="376">
        <v>4</v>
      </c>
      <c r="L83" s="7">
        <f t="shared" si="0"/>
        <v>1</v>
      </c>
    </row>
    <row r="84" spans="1:12" ht="13" hidden="1">
      <c r="A84" s="360"/>
      <c r="B84" s="360"/>
      <c r="C84" s="360"/>
      <c r="D84" s="358" t="s">
        <v>22</v>
      </c>
      <c r="E84" s="358" t="s">
        <v>21</v>
      </c>
      <c r="F84" s="373">
        <v>46135</v>
      </c>
      <c r="G84" s="374">
        <v>5</v>
      </c>
      <c r="H84" s="375">
        <v>5</v>
      </c>
      <c r="I84" s="375">
        <v>5</v>
      </c>
      <c r="J84" s="375">
        <v>5</v>
      </c>
      <c r="K84" s="376">
        <v>5</v>
      </c>
      <c r="L84" s="7">
        <f t="shared" si="0"/>
        <v>1</v>
      </c>
    </row>
    <row r="85" spans="1:12" ht="13" hidden="1">
      <c r="A85" s="360"/>
      <c r="B85" s="360"/>
      <c r="C85" s="360"/>
      <c r="D85" s="358" t="s">
        <v>24</v>
      </c>
      <c r="E85" s="358" t="s">
        <v>21</v>
      </c>
      <c r="F85" s="373">
        <v>46135</v>
      </c>
      <c r="G85" s="374">
        <v>3</v>
      </c>
      <c r="H85" s="375">
        <v>3</v>
      </c>
      <c r="I85" s="375">
        <v>3</v>
      </c>
      <c r="J85" s="375">
        <v>3</v>
      </c>
      <c r="K85" s="376">
        <v>3</v>
      </c>
      <c r="L85" s="7">
        <f t="shared" si="0"/>
        <v>1</v>
      </c>
    </row>
    <row r="86" spans="1:12" ht="13" hidden="1">
      <c r="A86" s="360"/>
      <c r="B86" s="360"/>
      <c r="C86" s="358" t="s">
        <v>23</v>
      </c>
      <c r="D86" s="358" t="s">
        <v>20</v>
      </c>
      <c r="E86" s="358" t="s">
        <v>21</v>
      </c>
      <c r="F86" s="373">
        <v>46146</v>
      </c>
      <c r="G86" s="374">
        <v>3</v>
      </c>
      <c r="H86" s="375">
        <v>3</v>
      </c>
      <c r="I86" s="375">
        <v>3</v>
      </c>
      <c r="J86" s="375">
        <v>0</v>
      </c>
      <c r="K86" s="376">
        <v>3</v>
      </c>
      <c r="L86" s="7">
        <f t="shared" si="0"/>
        <v>1</v>
      </c>
    </row>
    <row r="87" spans="1:12" ht="13">
      <c r="A87" s="360"/>
      <c r="B87" s="360"/>
      <c r="C87" s="360"/>
      <c r="D87" s="358" t="s">
        <v>22</v>
      </c>
      <c r="E87" s="358" t="s">
        <v>21</v>
      </c>
      <c r="F87" s="373">
        <v>46146</v>
      </c>
      <c r="G87" s="374">
        <v>3</v>
      </c>
      <c r="H87" s="375">
        <v>3</v>
      </c>
      <c r="I87" s="375">
        <v>3</v>
      </c>
      <c r="J87" s="375">
        <v>3</v>
      </c>
      <c r="K87" s="376">
        <v>3</v>
      </c>
      <c r="L87" s="7">
        <f t="shared" si="0"/>
        <v>1</v>
      </c>
    </row>
    <row r="88" spans="1:12" ht="13">
      <c r="A88" s="360"/>
      <c r="B88" s="360"/>
      <c r="C88" s="360"/>
      <c r="D88" s="358" t="s">
        <v>24</v>
      </c>
      <c r="E88" s="358" t="s">
        <v>21</v>
      </c>
      <c r="F88" s="373">
        <v>46146</v>
      </c>
      <c r="G88" s="374">
        <v>3</v>
      </c>
      <c r="H88" s="375">
        <v>3</v>
      </c>
      <c r="I88" s="375">
        <v>3</v>
      </c>
      <c r="J88" s="375">
        <v>3</v>
      </c>
      <c r="K88" s="376">
        <v>3</v>
      </c>
      <c r="L88" s="7">
        <f t="shared" si="0"/>
        <v>1</v>
      </c>
    </row>
    <row r="89" spans="1:12" ht="13">
      <c r="A89" s="360"/>
      <c r="B89" s="358" t="s">
        <v>46</v>
      </c>
      <c r="C89" s="358" t="s">
        <v>34</v>
      </c>
      <c r="D89" s="358" t="s">
        <v>35</v>
      </c>
      <c r="E89" s="358" t="s">
        <v>18</v>
      </c>
      <c r="F89" s="373">
        <v>46160</v>
      </c>
      <c r="G89" s="374">
        <v>14</v>
      </c>
      <c r="H89" s="375">
        <v>14</v>
      </c>
      <c r="I89" s="375">
        <v>14</v>
      </c>
      <c r="J89" s="375">
        <v>14</v>
      </c>
      <c r="K89" s="376">
        <v>14</v>
      </c>
      <c r="L89" s="7">
        <f t="shared" si="0"/>
        <v>1</v>
      </c>
    </row>
    <row r="90" spans="1:12" ht="13">
      <c r="A90" s="360"/>
      <c r="B90" s="360"/>
      <c r="C90" s="360"/>
      <c r="D90" s="358" t="s">
        <v>36</v>
      </c>
      <c r="E90" s="358" t="s">
        <v>18</v>
      </c>
      <c r="F90" s="373">
        <v>46160</v>
      </c>
      <c r="G90" s="374">
        <v>14</v>
      </c>
      <c r="H90" s="375">
        <v>14</v>
      </c>
      <c r="I90" s="375">
        <v>14</v>
      </c>
      <c r="J90" s="375">
        <v>14</v>
      </c>
      <c r="K90" s="376">
        <v>14</v>
      </c>
      <c r="L90" s="7">
        <f t="shared" si="0"/>
        <v>1</v>
      </c>
    </row>
    <row r="91" spans="1:12" ht="13">
      <c r="A91" s="360"/>
      <c r="B91" s="360"/>
      <c r="C91" s="360"/>
      <c r="D91" s="358" t="s">
        <v>37</v>
      </c>
      <c r="E91" s="358" t="s">
        <v>18</v>
      </c>
      <c r="F91" s="373">
        <v>46160</v>
      </c>
      <c r="G91" s="374">
        <v>14</v>
      </c>
      <c r="H91" s="375">
        <v>14</v>
      </c>
      <c r="I91" s="375">
        <v>14</v>
      </c>
      <c r="J91" s="375">
        <v>14</v>
      </c>
      <c r="K91" s="376">
        <v>0</v>
      </c>
      <c r="L91" s="7">
        <f t="shared" si="0"/>
        <v>0</v>
      </c>
    </row>
    <row r="92" spans="1:12" ht="13">
      <c r="A92" s="360"/>
      <c r="B92" s="358" t="s">
        <v>49</v>
      </c>
      <c r="C92" s="358" t="s">
        <v>34</v>
      </c>
      <c r="D92" s="358" t="s">
        <v>36</v>
      </c>
      <c r="E92" s="358" t="s">
        <v>18</v>
      </c>
      <c r="F92" s="373">
        <v>46160</v>
      </c>
      <c r="G92" s="374">
        <v>2</v>
      </c>
      <c r="H92" s="375">
        <v>2</v>
      </c>
      <c r="I92" s="375">
        <v>2</v>
      </c>
      <c r="J92" s="375">
        <v>0</v>
      </c>
      <c r="K92" s="376">
        <v>2</v>
      </c>
      <c r="L92" s="7">
        <f t="shared" si="0"/>
        <v>1</v>
      </c>
    </row>
    <row r="93" spans="1:12" ht="13" hidden="1">
      <c r="A93" s="360"/>
      <c r="B93" s="358" t="s">
        <v>1733</v>
      </c>
      <c r="C93" s="358" t="s">
        <v>34</v>
      </c>
      <c r="D93" s="358" t="s">
        <v>37</v>
      </c>
      <c r="E93" s="358" t="s">
        <v>27</v>
      </c>
      <c r="F93" s="373">
        <v>46194</v>
      </c>
      <c r="G93" s="374">
        <v>1</v>
      </c>
      <c r="H93" s="375">
        <v>0</v>
      </c>
      <c r="I93" s="375">
        <v>0</v>
      </c>
      <c r="J93" s="375">
        <v>0</v>
      </c>
      <c r="K93" s="376">
        <v>0</v>
      </c>
      <c r="L93" s="7">
        <f t="shared" si="0"/>
        <v>0</v>
      </c>
    </row>
    <row r="94" spans="1:12" ht="13" hidden="1">
      <c r="A94" s="358" t="s">
        <v>54</v>
      </c>
      <c r="B94" s="358" t="s">
        <v>47</v>
      </c>
      <c r="C94" s="358" t="s">
        <v>16</v>
      </c>
      <c r="D94" s="358" t="s">
        <v>17</v>
      </c>
      <c r="E94" s="358" t="s">
        <v>18</v>
      </c>
      <c r="F94" s="373">
        <v>46153</v>
      </c>
      <c r="G94" s="374">
        <v>12</v>
      </c>
      <c r="H94" s="375">
        <v>12</v>
      </c>
      <c r="I94" s="375">
        <v>12</v>
      </c>
      <c r="J94" s="375">
        <v>12</v>
      </c>
      <c r="K94" s="376">
        <v>12</v>
      </c>
      <c r="L94" s="7">
        <f t="shared" si="0"/>
        <v>1</v>
      </c>
    </row>
    <row r="95" spans="1:12" ht="13" hidden="1">
      <c r="A95" s="360"/>
      <c r="B95" s="360"/>
      <c r="C95" s="360"/>
      <c r="D95" s="360"/>
      <c r="E95" s="358" t="s">
        <v>27</v>
      </c>
      <c r="F95" s="373">
        <v>46210</v>
      </c>
      <c r="G95" s="374">
        <v>10</v>
      </c>
      <c r="H95" s="375">
        <v>10</v>
      </c>
      <c r="I95" s="375">
        <v>10</v>
      </c>
      <c r="J95" s="375">
        <v>10</v>
      </c>
      <c r="K95" s="376">
        <v>0</v>
      </c>
      <c r="L95" s="7">
        <f t="shared" si="0"/>
        <v>0</v>
      </c>
    </row>
    <row r="96" spans="1:12" ht="13" hidden="1">
      <c r="A96" s="360"/>
      <c r="B96" s="360"/>
      <c r="C96" s="358" t="s">
        <v>23</v>
      </c>
      <c r="D96" s="358" t="s">
        <v>20</v>
      </c>
      <c r="E96" s="358" t="s">
        <v>21</v>
      </c>
      <c r="F96" s="373">
        <v>46135</v>
      </c>
      <c r="G96" s="374">
        <v>10</v>
      </c>
      <c r="H96" s="375">
        <v>10</v>
      </c>
      <c r="I96" s="375">
        <v>10</v>
      </c>
      <c r="J96" s="375">
        <v>10</v>
      </c>
      <c r="K96" s="376">
        <v>10</v>
      </c>
      <c r="L96" s="7">
        <f t="shared" si="0"/>
        <v>1</v>
      </c>
    </row>
    <row r="97" spans="1:12" ht="13" hidden="1">
      <c r="A97" s="360"/>
      <c r="B97" s="360"/>
      <c r="C97" s="360"/>
      <c r="D97" s="358" t="s">
        <v>22</v>
      </c>
      <c r="E97" s="358" t="s">
        <v>21</v>
      </c>
      <c r="F97" s="373">
        <v>46135</v>
      </c>
      <c r="G97" s="374">
        <v>10</v>
      </c>
      <c r="H97" s="375">
        <v>10</v>
      </c>
      <c r="I97" s="375">
        <v>10</v>
      </c>
      <c r="J97" s="375">
        <v>10</v>
      </c>
      <c r="K97" s="376">
        <v>10</v>
      </c>
      <c r="L97" s="7">
        <f t="shared" si="0"/>
        <v>1</v>
      </c>
    </row>
    <row r="98" spans="1:12" ht="13" hidden="1">
      <c r="A98" s="360"/>
      <c r="B98" s="360"/>
      <c r="C98" s="360"/>
      <c r="D98" s="358" t="s">
        <v>24</v>
      </c>
      <c r="E98" s="358" t="s">
        <v>21</v>
      </c>
      <c r="F98" s="373">
        <v>46135</v>
      </c>
      <c r="G98" s="374">
        <v>10</v>
      </c>
      <c r="H98" s="375">
        <v>10</v>
      </c>
      <c r="I98" s="375">
        <v>10</v>
      </c>
      <c r="J98" s="375">
        <v>10</v>
      </c>
      <c r="K98" s="376">
        <v>10</v>
      </c>
      <c r="L98" s="7">
        <f t="shared" si="0"/>
        <v>1</v>
      </c>
    </row>
    <row r="99" spans="1:12" ht="13" hidden="1">
      <c r="A99" s="360"/>
      <c r="B99" s="360"/>
      <c r="C99" s="358" t="s">
        <v>34</v>
      </c>
      <c r="D99" s="358" t="s">
        <v>35</v>
      </c>
      <c r="E99" s="358" t="s">
        <v>18</v>
      </c>
      <c r="F99" s="373">
        <v>46158</v>
      </c>
      <c r="G99" s="374">
        <v>67</v>
      </c>
      <c r="H99" s="375">
        <v>67</v>
      </c>
      <c r="I99" s="375">
        <v>67</v>
      </c>
      <c r="J99" s="375">
        <v>67</v>
      </c>
      <c r="K99" s="376">
        <v>67</v>
      </c>
      <c r="L99" s="7">
        <f t="shared" si="0"/>
        <v>1</v>
      </c>
    </row>
    <row r="100" spans="1:12" ht="13" hidden="1">
      <c r="A100" s="360"/>
      <c r="B100" s="360"/>
      <c r="C100" s="360"/>
      <c r="D100" s="360"/>
      <c r="E100" s="360"/>
      <c r="F100" s="377">
        <v>46160</v>
      </c>
      <c r="G100" s="378">
        <v>58</v>
      </c>
      <c r="H100" s="379">
        <v>58</v>
      </c>
      <c r="I100" s="379">
        <v>58</v>
      </c>
      <c r="J100" s="379">
        <v>58</v>
      </c>
      <c r="K100" s="380">
        <v>58</v>
      </c>
      <c r="L100" s="7">
        <f t="shared" si="0"/>
        <v>1</v>
      </c>
    </row>
    <row r="101" spans="1:12" ht="13" hidden="1">
      <c r="A101" s="360"/>
      <c r="B101" s="360"/>
      <c r="C101" s="360"/>
      <c r="D101" s="358" t="s">
        <v>36</v>
      </c>
      <c r="E101" s="358" t="s">
        <v>18</v>
      </c>
      <c r="F101" s="373">
        <v>46158</v>
      </c>
      <c r="G101" s="374">
        <v>67</v>
      </c>
      <c r="H101" s="375">
        <v>67</v>
      </c>
      <c r="I101" s="375">
        <v>67</v>
      </c>
      <c r="J101" s="375">
        <v>67</v>
      </c>
      <c r="K101" s="376">
        <v>67</v>
      </c>
      <c r="L101" s="7">
        <f t="shared" si="0"/>
        <v>1</v>
      </c>
    </row>
    <row r="102" spans="1:12" ht="13" hidden="1">
      <c r="A102" s="360"/>
      <c r="B102" s="360"/>
      <c r="C102" s="360"/>
      <c r="D102" s="360"/>
      <c r="E102" s="360"/>
      <c r="F102" s="377">
        <v>46160</v>
      </c>
      <c r="G102" s="378">
        <v>58</v>
      </c>
      <c r="H102" s="379">
        <v>58</v>
      </c>
      <c r="I102" s="379">
        <v>58</v>
      </c>
      <c r="J102" s="379">
        <v>58</v>
      </c>
      <c r="K102" s="380">
        <v>58</v>
      </c>
      <c r="L102" s="7">
        <f t="shared" si="0"/>
        <v>1</v>
      </c>
    </row>
    <row r="103" spans="1:12" ht="13" hidden="1">
      <c r="A103" s="360"/>
      <c r="B103" s="360"/>
      <c r="C103" s="360"/>
      <c r="D103" s="358" t="s">
        <v>37</v>
      </c>
      <c r="E103" s="358" t="s">
        <v>18</v>
      </c>
      <c r="F103" s="373">
        <v>46158</v>
      </c>
      <c r="G103" s="374">
        <v>65</v>
      </c>
      <c r="H103" s="375">
        <v>65</v>
      </c>
      <c r="I103" s="375">
        <v>65</v>
      </c>
      <c r="J103" s="375">
        <v>65</v>
      </c>
      <c r="K103" s="376">
        <v>65</v>
      </c>
      <c r="L103" s="7">
        <f t="shared" si="0"/>
        <v>1</v>
      </c>
    </row>
    <row r="104" spans="1:12" ht="13" hidden="1">
      <c r="A104" s="360"/>
      <c r="B104" s="360"/>
      <c r="C104" s="360"/>
      <c r="D104" s="360"/>
      <c r="E104" s="360"/>
      <c r="F104" s="377">
        <v>46160</v>
      </c>
      <c r="G104" s="378">
        <v>54</v>
      </c>
      <c r="H104" s="379">
        <v>54</v>
      </c>
      <c r="I104" s="379">
        <v>54</v>
      </c>
      <c r="J104" s="379">
        <v>54</v>
      </c>
      <c r="K104" s="380">
        <v>54</v>
      </c>
      <c r="L104" s="7">
        <f t="shared" si="0"/>
        <v>1</v>
      </c>
    </row>
    <row r="105" spans="1:12" ht="13" hidden="1">
      <c r="A105" s="360"/>
      <c r="B105" s="358" t="s">
        <v>55</v>
      </c>
      <c r="C105" s="358" t="s">
        <v>19</v>
      </c>
      <c r="D105" s="358" t="s">
        <v>20</v>
      </c>
      <c r="E105" s="358" t="s">
        <v>21</v>
      </c>
      <c r="F105" s="373">
        <v>46135</v>
      </c>
      <c r="G105" s="374">
        <v>65</v>
      </c>
      <c r="H105" s="375">
        <v>65</v>
      </c>
      <c r="I105" s="375">
        <v>65</v>
      </c>
      <c r="J105" s="375">
        <v>65</v>
      </c>
      <c r="K105" s="376">
        <v>65</v>
      </c>
      <c r="L105" s="7">
        <f t="shared" si="0"/>
        <v>1</v>
      </c>
    </row>
    <row r="106" spans="1:12" ht="13" hidden="1">
      <c r="A106" s="360"/>
      <c r="B106" s="360"/>
      <c r="C106" s="358" t="s">
        <v>56</v>
      </c>
      <c r="D106" s="358" t="s">
        <v>22</v>
      </c>
      <c r="E106" s="358" t="s">
        <v>57</v>
      </c>
      <c r="F106" s="373">
        <v>46058</v>
      </c>
      <c r="G106" s="374">
        <v>76</v>
      </c>
      <c r="H106" s="375">
        <v>76</v>
      </c>
      <c r="I106" s="375">
        <v>76</v>
      </c>
      <c r="J106" s="375">
        <v>76</v>
      </c>
      <c r="K106" s="376">
        <v>76</v>
      </c>
      <c r="L106" s="7">
        <f t="shared" si="0"/>
        <v>1</v>
      </c>
    </row>
    <row r="107" spans="1:12" ht="13" hidden="1">
      <c r="A107" s="360"/>
      <c r="B107" s="358" t="s">
        <v>58</v>
      </c>
      <c r="C107" s="358" t="s">
        <v>19</v>
      </c>
      <c r="D107" s="358" t="s">
        <v>20</v>
      </c>
      <c r="E107" s="358" t="s">
        <v>21</v>
      </c>
      <c r="F107" s="373">
        <v>46135</v>
      </c>
      <c r="G107" s="374">
        <v>38</v>
      </c>
      <c r="H107" s="375">
        <v>38</v>
      </c>
      <c r="I107" s="375">
        <v>38</v>
      </c>
      <c r="J107" s="375">
        <v>38</v>
      </c>
      <c r="K107" s="376">
        <v>38</v>
      </c>
      <c r="L107" s="7">
        <f t="shared" si="0"/>
        <v>1</v>
      </c>
    </row>
    <row r="108" spans="1:12" ht="13" hidden="1">
      <c r="A108" s="360"/>
      <c r="B108" s="360"/>
      <c r="C108" s="358" t="s">
        <v>56</v>
      </c>
      <c r="D108" s="358" t="s">
        <v>22</v>
      </c>
      <c r="E108" s="358" t="s">
        <v>57</v>
      </c>
      <c r="F108" s="373">
        <v>46058</v>
      </c>
      <c r="G108" s="374">
        <v>36</v>
      </c>
      <c r="H108" s="375">
        <v>36</v>
      </c>
      <c r="I108" s="375">
        <v>36</v>
      </c>
      <c r="J108" s="375">
        <v>36</v>
      </c>
      <c r="K108" s="376">
        <v>36</v>
      </c>
      <c r="L108" s="7">
        <f t="shared" si="0"/>
        <v>1</v>
      </c>
    </row>
    <row r="109" spans="1:12" ht="13">
      <c r="A109" s="358" t="s">
        <v>59</v>
      </c>
      <c r="B109" s="358" t="s">
        <v>60</v>
      </c>
      <c r="C109" s="358" t="s">
        <v>19</v>
      </c>
      <c r="D109" s="358" t="s">
        <v>20</v>
      </c>
      <c r="E109" s="358" t="s">
        <v>21</v>
      </c>
      <c r="F109" s="373">
        <v>46135</v>
      </c>
      <c r="G109" s="374">
        <v>12</v>
      </c>
      <c r="H109" s="375">
        <v>12</v>
      </c>
      <c r="I109" s="375">
        <v>12</v>
      </c>
      <c r="J109" s="375">
        <v>12</v>
      </c>
      <c r="K109" s="376">
        <v>12</v>
      </c>
      <c r="L109" s="7">
        <f t="shared" si="0"/>
        <v>1</v>
      </c>
    </row>
    <row r="110" spans="1:12" ht="13">
      <c r="A110" s="360"/>
      <c r="B110" s="360"/>
      <c r="C110" s="360"/>
      <c r="D110" s="358" t="s">
        <v>22</v>
      </c>
      <c r="E110" s="358" t="s">
        <v>21</v>
      </c>
      <c r="F110" s="373">
        <v>46135</v>
      </c>
      <c r="G110" s="374">
        <v>12</v>
      </c>
      <c r="H110" s="375">
        <v>12</v>
      </c>
      <c r="I110" s="375">
        <v>12</v>
      </c>
      <c r="J110" s="375">
        <v>12</v>
      </c>
      <c r="K110" s="376">
        <v>12</v>
      </c>
      <c r="L110" s="7">
        <f t="shared" si="0"/>
        <v>1</v>
      </c>
    </row>
    <row r="111" spans="1:12" ht="13">
      <c r="A111" s="360"/>
      <c r="B111" s="360"/>
      <c r="C111" s="358" t="s">
        <v>23</v>
      </c>
      <c r="D111" s="358" t="s">
        <v>20</v>
      </c>
      <c r="E111" s="358" t="s">
        <v>21</v>
      </c>
      <c r="F111" s="373">
        <v>46146</v>
      </c>
      <c r="G111" s="374">
        <v>1</v>
      </c>
      <c r="H111" s="375">
        <v>1</v>
      </c>
      <c r="I111" s="375">
        <v>1</v>
      </c>
      <c r="J111" s="375">
        <v>0</v>
      </c>
      <c r="K111" s="376">
        <v>0</v>
      </c>
      <c r="L111" s="7">
        <f t="shared" si="0"/>
        <v>0</v>
      </c>
    </row>
    <row r="112" spans="1:12" ht="13" hidden="1">
      <c r="A112" s="360"/>
      <c r="B112" s="360"/>
      <c r="C112" s="360"/>
      <c r="D112" s="358" t="s">
        <v>22</v>
      </c>
      <c r="E112" s="358" t="s">
        <v>21</v>
      </c>
      <c r="F112" s="373">
        <v>46146</v>
      </c>
      <c r="G112" s="374">
        <v>1</v>
      </c>
      <c r="H112" s="375">
        <v>1</v>
      </c>
      <c r="I112" s="375">
        <v>1</v>
      </c>
      <c r="J112" s="375">
        <v>0</v>
      </c>
      <c r="K112" s="376">
        <v>0</v>
      </c>
      <c r="L112" s="7">
        <f t="shared" si="0"/>
        <v>0</v>
      </c>
    </row>
    <row r="113" spans="1:12" ht="13" hidden="1">
      <c r="A113" s="360"/>
      <c r="B113" s="360"/>
      <c r="C113" s="360"/>
      <c r="D113" s="358" t="s">
        <v>24</v>
      </c>
      <c r="E113" s="358" t="s">
        <v>21</v>
      </c>
      <c r="F113" s="373">
        <v>46146</v>
      </c>
      <c r="G113" s="374">
        <v>1</v>
      </c>
      <c r="H113" s="375">
        <v>1</v>
      </c>
      <c r="I113" s="375">
        <v>1</v>
      </c>
      <c r="J113" s="375">
        <v>0</v>
      </c>
      <c r="K113" s="376">
        <v>0</v>
      </c>
      <c r="L113" s="7">
        <f t="shared" si="0"/>
        <v>0</v>
      </c>
    </row>
    <row r="114" spans="1:12" ht="13" hidden="1">
      <c r="A114" s="360"/>
      <c r="B114" s="358" t="s">
        <v>33</v>
      </c>
      <c r="C114" s="358" t="s">
        <v>19</v>
      </c>
      <c r="D114" s="358" t="s">
        <v>20</v>
      </c>
      <c r="E114" s="358" t="s">
        <v>21</v>
      </c>
      <c r="F114" s="373">
        <v>46135</v>
      </c>
      <c r="G114" s="374">
        <v>163</v>
      </c>
      <c r="H114" s="375">
        <v>163</v>
      </c>
      <c r="I114" s="375">
        <v>163</v>
      </c>
      <c r="J114" s="375">
        <v>163</v>
      </c>
      <c r="K114" s="376">
        <v>163</v>
      </c>
      <c r="L114" s="7">
        <f t="shared" si="0"/>
        <v>1</v>
      </c>
    </row>
    <row r="115" spans="1:12" ht="13" hidden="1">
      <c r="A115" s="360"/>
      <c r="B115" s="360"/>
      <c r="C115" s="360"/>
      <c r="D115" s="358" t="s">
        <v>22</v>
      </c>
      <c r="E115" s="358" t="s">
        <v>21</v>
      </c>
      <c r="F115" s="373">
        <v>46135</v>
      </c>
      <c r="G115" s="374">
        <v>184</v>
      </c>
      <c r="H115" s="375">
        <v>184</v>
      </c>
      <c r="I115" s="375">
        <v>184</v>
      </c>
      <c r="J115" s="375">
        <v>184</v>
      </c>
      <c r="K115" s="376">
        <v>184</v>
      </c>
      <c r="L115" s="7">
        <f t="shared" si="0"/>
        <v>1</v>
      </c>
    </row>
    <row r="116" spans="1:12" ht="13" hidden="1">
      <c r="A116" s="360"/>
      <c r="B116" s="360"/>
      <c r="C116" s="360"/>
      <c r="D116" s="358" t="s">
        <v>24</v>
      </c>
      <c r="E116" s="358" t="s">
        <v>21</v>
      </c>
      <c r="F116" s="373">
        <v>46135</v>
      </c>
      <c r="G116" s="374">
        <v>31</v>
      </c>
      <c r="H116" s="375">
        <v>31</v>
      </c>
      <c r="I116" s="375">
        <v>31</v>
      </c>
      <c r="J116" s="375">
        <v>31</v>
      </c>
      <c r="K116" s="376">
        <v>31</v>
      </c>
      <c r="L116" s="7">
        <f t="shared" si="0"/>
        <v>1</v>
      </c>
    </row>
    <row r="117" spans="1:12" ht="13" hidden="1">
      <c r="A117" s="360"/>
      <c r="B117" s="360"/>
      <c r="C117" s="358" t="s">
        <v>56</v>
      </c>
      <c r="D117" s="358" t="s">
        <v>20</v>
      </c>
      <c r="E117" s="358" t="s">
        <v>43</v>
      </c>
      <c r="F117" s="373">
        <v>46058</v>
      </c>
      <c r="G117" s="374">
        <v>49</v>
      </c>
      <c r="H117" s="375">
        <v>49</v>
      </c>
      <c r="I117" s="375">
        <v>49</v>
      </c>
      <c r="J117" s="375">
        <v>49</v>
      </c>
      <c r="K117" s="376">
        <v>49</v>
      </c>
      <c r="L117" s="7">
        <f t="shared" si="0"/>
        <v>1</v>
      </c>
    </row>
    <row r="118" spans="1:12" ht="13" hidden="1">
      <c r="A118" s="360"/>
      <c r="B118" s="360"/>
      <c r="C118" s="358" t="s">
        <v>23</v>
      </c>
      <c r="D118" s="358" t="s">
        <v>20</v>
      </c>
      <c r="E118" s="358" t="s">
        <v>21</v>
      </c>
      <c r="F118" s="373">
        <v>46146</v>
      </c>
      <c r="G118" s="374">
        <v>33</v>
      </c>
      <c r="H118" s="375">
        <v>33</v>
      </c>
      <c r="I118" s="375">
        <v>33</v>
      </c>
      <c r="J118" s="375">
        <v>33</v>
      </c>
      <c r="K118" s="376">
        <v>33</v>
      </c>
      <c r="L118" s="7">
        <f t="shared" si="0"/>
        <v>1</v>
      </c>
    </row>
    <row r="119" spans="1:12" ht="13" hidden="1">
      <c r="A119" s="360"/>
      <c r="B119" s="360"/>
      <c r="C119" s="360"/>
      <c r="D119" s="358" t="s">
        <v>22</v>
      </c>
      <c r="E119" s="358" t="s">
        <v>21</v>
      </c>
      <c r="F119" s="373">
        <v>46146</v>
      </c>
      <c r="G119" s="374">
        <v>40</v>
      </c>
      <c r="H119" s="375">
        <v>40</v>
      </c>
      <c r="I119" s="375">
        <v>40</v>
      </c>
      <c r="J119" s="375">
        <v>40</v>
      </c>
      <c r="K119" s="376">
        <v>40</v>
      </c>
      <c r="L119" s="7">
        <f t="shared" si="0"/>
        <v>1</v>
      </c>
    </row>
    <row r="120" spans="1:12" ht="13" hidden="1">
      <c r="A120" s="360"/>
      <c r="B120" s="360"/>
      <c r="C120" s="360"/>
      <c r="D120" s="358" t="s">
        <v>24</v>
      </c>
      <c r="E120" s="358" t="s">
        <v>21</v>
      </c>
      <c r="F120" s="373">
        <v>46146</v>
      </c>
      <c r="G120" s="374">
        <v>48</v>
      </c>
      <c r="H120" s="375">
        <v>48</v>
      </c>
      <c r="I120" s="375">
        <v>48</v>
      </c>
      <c r="J120" s="375">
        <v>48</v>
      </c>
      <c r="K120" s="376">
        <v>48</v>
      </c>
      <c r="L120" s="7">
        <f t="shared" si="0"/>
        <v>1</v>
      </c>
    </row>
    <row r="121" spans="1:12" ht="13" hidden="1">
      <c r="A121" s="360"/>
      <c r="B121" s="360"/>
      <c r="C121" s="358" t="s">
        <v>34</v>
      </c>
      <c r="D121" s="358" t="s">
        <v>35</v>
      </c>
      <c r="E121" s="358" t="s">
        <v>18</v>
      </c>
      <c r="F121" s="373">
        <v>46160</v>
      </c>
      <c r="G121" s="374">
        <v>93</v>
      </c>
      <c r="H121" s="375">
        <v>93</v>
      </c>
      <c r="I121" s="375">
        <v>93</v>
      </c>
      <c r="J121" s="375">
        <v>93</v>
      </c>
      <c r="K121" s="376">
        <v>0</v>
      </c>
      <c r="L121" s="7">
        <f t="shared" si="0"/>
        <v>0</v>
      </c>
    </row>
    <row r="122" spans="1:12" ht="13" hidden="1">
      <c r="A122" s="360"/>
      <c r="B122" s="360"/>
      <c r="C122" s="360"/>
      <c r="D122" s="358" t="s">
        <v>36</v>
      </c>
      <c r="E122" s="358" t="s">
        <v>18</v>
      </c>
      <c r="F122" s="373">
        <v>46160</v>
      </c>
      <c r="G122" s="374">
        <v>93</v>
      </c>
      <c r="H122" s="375">
        <v>93</v>
      </c>
      <c r="I122" s="375">
        <v>93</v>
      </c>
      <c r="J122" s="375">
        <v>93</v>
      </c>
      <c r="K122" s="376">
        <v>0</v>
      </c>
      <c r="L122" s="7">
        <f t="shared" si="0"/>
        <v>0</v>
      </c>
    </row>
    <row r="123" spans="1:12" ht="13" hidden="1">
      <c r="A123" s="360"/>
      <c r="B123" s="360"/>
      <c r="C123" s="360"/>
      <c r="D123" s="358" t="s">
        <v>37</v>
      </c>
      <c r="E123" s="358" t="s">
        <v>18</v>
      </c>
      <c r="F123" s="373">
        <v>46160</v>
      </c>
      <c r="G123" s="374">
        <v>92</v>
      </c>
      <c r="H123" s="375">
        <v>92</v>
      </c>
      <c r="I123" s="375">
        <v>92</v>
      </c>
      <c r="J123" s="375">
        <v>92</v>
      </c>
      <c r="K123" s="376">
        <v>0</v>
      </c>
      <c r="L123" s="7">
        <f t="shared" si="0"/>
        <v>0</v>
      </c>
    </row>
    <row r="124" spans="1:12" ht="13" hidden="1">
      <c r="A124" s="360"/>
      <c r="B124" s="358" t="s">
        <v>45</v>
      </c>
      <c r="C124" s="358" t="s">
        <v>16</v>
      </c>
      <c r="D124" s="358" t="s">
        <v>17</v>
      </c>
      <c r="E124" s="358" t="s">
        <v>27</v>
      </c>
      <c r="F124" s="373">
        <v>46209</v>
      </c>
      <c r="G124" s="374">
        <v>50</v>
      </c>
      <c r="H124" s="375">
        <v>0</v>
      </c>
      <c r="I124" s="375">
        <v>0</v>
      </c>
      <c r="J124" s="375">
        <v>0</v>
      </c>
      <c r="K124" s="376">
        <v>0</v>
      </c>
      <c r="L124" s="7">
        <f t="shared" si="0"/>
        <v>0</v>
      </c>
    </row>
    <row r="125" spans="1:12" ht="13" hidden="1">
      <c r="A125" s="360"/>
      <c r="B125" s="358" t="s">
        <v>61</v>
      </c>
      <c r="C125" s="358" t="s">
        <v>56</v>
      </c>
      <c r="D125" s="358" t="s">
        <v>20</v>
      </c>
      <c r="E125" s="358" t="s">
        <v>57</v>
      </c>
      <c r="F125" s="373">
        <v>46058</v>
      </c>
      <c r="G125" s="374">
        <v>23</v>
      </c>
      <c r="H125" s="375">
        <v>23</v>
      </c>
      <c r="I125" s="375">
        <v>23</v>
      </c>
      <c r="J125" s="375">
        <v>23</v>
      </c>
      <c r="K125" s="376">
        <v>23</v>
      </c>
      <c r="L125" s="7">
        <f t="shared" si="0"/>
        <v>1</v>
      </c>
    </row>
    <row r="126" spans="1:12" ht="13" hidden="1">
      <c r="A126" s="360"/>
      <c r="B126" s="358" t="s">
        <v>47</v>
      </c>
      <c r="C126" s="358" t="s">
        <v>56</v>
      </c>
      <c r="D126" s="358" t="s">
        <v>20</v>
      </c>
      <c r="E126" s="358" t="s">
        <v>57</v>
      </c>
      <c r="F126" s="373">
        <v>46058</v>
      </c>
      <c r="G126" s="374">
        <v>6</v>
      </c>
      <c r="H126" s="375">
        <v>6</v>
      </c>
      <c r="I126" s="375">
        <v>6</v>
      </c>
      <c r="J126" s="375">
        <v>6</v>
      </c>
      <c r="K126" s="376">
        <v>6</v>
      </c>
      <c r="L126" s="7">
        <f t="shared" si="0"/>
        <v>1</v>
      </c>
    </row>
    <row r="127" spans="1:12" ht="13" hidden="1">
      <c r="A127" s="358" t="s">
        <v>62</v>
      </c>
      <c r="B127" s="358" t="s">
        <v>28</v>
      </c>
      <c r="C127" s="358" t="s">
        <v>16</v>
      </c>
      <c r="D127" s="358" t="s">
        <v>17</v>
      </c>
      <c r="E127" s="358" t="s">
        <v>27</v>
      </c>
      <c r="F127" s="373">
        <v>46209</v>
      </c>
      <c r="G127" s="374">
        <v>2</v>
      </c>
      <c r="H127" s="375">
        <v>0</v>
      </c>
      <c r="I127" s="375">
        <v>0</v>
      </c>
      <c r="J127" s="375">
        <v>0</v>
      </c>
      <c r="K127" s="376">
        <v>0</v>
      </c>
      <c r="L127" s="7">
        <f t="shared" si="0"/>
        <v>0</v>
      </c>
    </row>
    <row r="128" spans="1:12" ht="13" hidden="1">
      <c r="A128" s="360"/>
      <c r="B128" s="358" t="s">
        <v>46</v>
      </c>
      <c r="C128" s="358" t="s">
        <v>56</v>
      </c>
      <c r="D128" s="358" t="s">
        <v>22</v>
      </c>
      <c r="E128" s="358" t="s">
        <v>21</v>
      </c>
      <c r="F128" s="373">
        <v>46142</v>
      </c>
      <c r="G128" s="374">
        <v>21</v>
      </c>
      <c r="H128" s="375">
        <v>21</v>
      </c>
      <c r="I128" s="375">
        <v>21</v>
      </c>
      <c r="J128" s="375">
        <v>0</v>
      </c>
      <c r="K128" s="376">
        <v>0</v>
      </c>
      <c r="L128" s="7">
        <f t="shared" si="0"/>
        <v>0</v>
      </c>
    </row>
    <row r="129" spans="1:12" ht="13" hidden="1">
      <c r="A129" s="358" t="s">
        <v>63</v>
      </c>
      <c r="B129" s="358" t="s">
        <v>47</v>
      </c>
      <c r="C129" s="358" t="s">
        <v>19</v>
      </c>
      <c r="D129" s="358" t="s">
        <v>20</v>
      </c>
      <c r="E129" s="358" t="s">
        <v>21</v>
      </c>
      <c r="F129" s="373">
        <v>46135</v>
      </c>
      <c r="G129" s="374">
        <v>27</v>
      </c>
      <c r="H129" s="375">
        <v>27</v>
      </c>
      <c r="I129" s="375">
        <v>27</v>
      </c>
      <c r="J129" s="375">
        <v>27</v>
      </c>
      <c r="K129" s="376">
        <v>27</v>
      </c>
      <c r="L129" s="7">
        <f t="shared" si="0"/>
        <v>1</v>
      </c>
    </row>
    <row r="130" spans="1:12" ht="13" hidden="1">
      <c r="A130" s="360"/>
      <c r="B130" s="360"/>
      <c r="C130" s="360"/>
      <c r="D130" s="358" t="s">
        <v>22</v>
      </c>
      <c r="E130" s="358" t="s">
        <v>21</v>
      </c>
      <c r="F130" s="373">
        <v>46135</v>
      </c>
      <c r="G130" s="374">
        <v>23</v>
      </c>
      <c r="H130" s="375">
        <v>23</v>
      </c>
      <c r="I130" s="375">
        <v>23</v>
      </c>
      <c r="J130" s="375">
        <v>23</v>
      </c>
      <c r="K130" s="376">
        <v>23</v>
      </c>
      <c r="L130" s="7">
        <f t="shared" si="0"/>
        <v>1</v>
      </c>
    </row>
    <row r="131" spans="1:12" ht="13" hidden="1">
      <c r="A131" s="358" t="s">
        <v>64</v>
      </c>
      <c r="B131" s="358" t="s">
        <v>33</v>
      </c>
      <c r="C131" s="358" t="s">
        <v>19</v>
      </c>
      <c r="D131" s="358" t="s">
        <v>22</v>
      </c>
      <c r="E131" s="358" t="s">
        <v>21</v>
      </c>
      <c r="F131" s="373">
        <v>46135</v>
      </c>
      <c r="G131" s="374">
        <v>149</v>
      </c>
      <c r="H131" s="375">
        <v>149</v>
      </c>
      <c r="I131" s="375">
        <v>149</v>
      </c>
      <c r="J131" s="375">
        <v>149</v>
      </c>
      <c r="K131" s="376">
        <v>149</v>
      </c>
      <c r="L131" s="7">
        <f t="shared" si="0"/>
        <v>1</v>
      </c>
    </row>
    <row r="132" spans="1:12" ht="13" hidden="1">
      <c r="A132" s="360"/>
      <c r="B132" s="360"/>
      <c r="C132" s="358" t="s">
        <v>56</v>
      </c>
      <c r="D132" s="358" t="s">
        <v>20</v>
      </c>
      <c r="E132" s="358" t="s">
        <v>43</v>
      </c>
      <c r="F132" s="373">
        <v>46058</v>
      </c>
      <c r="G132" s="374">
        <v>49</v>
      </c>
      <c r="H132" s="375">
        <v>49</v>
      </c>
      <c r="I132" s="375">
        <v>49</v>
      </c>
      <c r="J132" s="375">
        <v>49</v>
      </c>
      <c r="K132" s="376">
        <v>49</v>
      </c>
      <c r="L132" s="7">
        <f t="shared" si="0"/>
        <v>1</v>
      </c>
    </row>
    <row r="133" spans="1:12" ht="13" hidden="1">
      <c r="A133" s="360"/>
      <c r="B133" s="358" t="s">
        <v>61</v>
      </c>
      <c r="C133" s="358" t="s">
        <v>56</v>
      </c>
      <c r="D133" s="358" t="s">
        <v>20</v>
      </c>
      <c r="E133" s="358" t="s">
        <v>57</v>
      </c>
      <c r="F133" s="373">
        <v>46058</v>
      </c>
      <c r="G133" s="374">
        <v>23</v>
      </c>
      <c r="H133" s="375">
        <v>23</v>
      </c>
      <c r="I133" s="375">
        <v>23</v>
      </c>
      <c r="J133" s="375">
        <v>23</v>
      </c>
      <c r="K133" s="376">
        <v>23</v>
      </c>
      <c r="L133" s="7">
        <f t="shared" si="0"/>
        <v>1</v>
      </c>
    </row>
    <row r="134" spans="1:12" ht="13" hidden="1">
      <c r="A134" s="360"/>
      <c r="B134" s="358" t="s">
        <v>47</v>
      </c>
      <c r="C134" s="358" t="s">
        <v>56</v>
      </c>
      <c r="D134" s="358" t="s">
        <v>20</v>
      </c>
      <c r="E134" s="358" t="s">
        <v>57</v>
      </c>
      <c r="F134" s="373">
        <v>46058</v>
      </c>
      <c r="G134" s="374">
        <v>6</v>
      </c>
      <c r="H134" s="375">
        <v>6</v>
      </c>
      <c r="I134" s="375">
        <v>6</v>
      </c>
      <c r="J134" s="375">
        <v>6</v>
      </c>
      <c r="K134" s="376">
        <v>6</v>
      </c>
      <c r="L134" s="7">
        <f t="shared" si="0"/>
        <v>1</v>
      </c>
    </row>
    <row r="135" spans="1:12" ht="13" hidden="1">
      <c r="A135" s="358" t="s">
        <v>65</v>
      </c>
      <c r="B135" s="358" t="s">
        <v>40</v>
      </c>
      <c r="C135" s="358" t="s">
        <v>16</v>
      </c>
      <c r="D135" s="358" t="s">
        <v>17</v>
      </c>
      <c r="E135" s="358" t="s">
        <v>18</v>
      </c>
      <c r="F135" s="373">
        <v>46153</v>
      </c>
      <c r="G135" s="374">
        <v>5</v>
      </c>
      <c r="H135" s="375">
        <v>5</v>
      </c>
      <c r="I135" s="375">
        <v>5</v>
      </c>
      <c r="J135" s="375">
        <v>5</v>
      </c>
      <c r="K135" s="376">
        <v>5</v>
      </c>
      <c r="L135" s="7">
        <f t="shared" si="0"/>
        <v>1</v>
      </c>
    </row>
    <row r="136" spans="1:12" ht="13" hidden="1">
      <c r="A136" s="360"/>
      <c r="B136" s="358" t="s">
        <v>15</v>
      </c>
      <c r="C136" s="358" t="s">
        <v>16</v>
      </c>
      <c r="D136" s="358" t="s">
        <v>17</v>
      </c>
      <c r="E136" s="358" t="s">
        <v>18</v>
      </c>
      <c r="F136" s="373">
        <v>46153</v>
      </c>
      <c r="G136" s="374">
        <v>2</v>
      </c>
      <c r="H136" s="375">
        <v>0</v>
      </c>
      <c r="I136" s="375">
        <v>2</v>
      </c>
      <c r="J136" s="375">
        <v>2</v>
      </c>
      <c r="K136" s="376">
        <v>2</v>
      </c>
      <c r="L136" s="7">
        <f t="shared" si="0"/>
        <v>1</v>
      </c>
    </row>
    <row r="137" spans="1:12" ht="13" hidden="1">
      <c r="A137" s="360"/>
      <c r="B137" s="360"/>
      <c r="C137" s="358" t="s">
        <v>19</v>
      </c>
      <c r="D137" s="358" t="s">
        <v>20</v>
      </c>
      <c r="E137" s="358" t="s">
        <v>21</v>
      </c>
      <c r="F137" s="373">
        <v>46135</v>
      </c>
      <c r="G137" s="374">
        <v>5</v>
      </c>
      <c r="H137" s="375">
        <v>5</v>
      </c>
      <c r="I137" s="375">
        <v>5</v>
      </c>
      <c r="J137" s="375">
        <v>5</v>
      </c>
      <c r="K137" s="376">
        <v>5</v>
      </c>
      <c r="L137" s="7">
        <f t="shared" si="0"/>
        <v>1</v>
      </c>
    </row>
    <row r="138" spans="1:12" ht="13" hidden="1">
      <c r="A138" s="360"/>
      <c r="B138" s="360"/>
      <c r="C138" s="360"/>
      <c r="D138" s="358" t="s">
        <v>22</v>
      </c>
      <c r="E138" s="358" t="s">
        <v>21</v>
      </c>
      <c r="F138" s="373">
        <v>46135</v>
      </c>
      <c r="G138" s="374">
        <v>4</v>
      </c>
      <c r="H138" s="375">
        <v>4</v>
      </c>
      <c r="I138" s="375">
        <v>4</v>
      </c>
      <c r="J138" s="375">
        <v>4</v>
      </c>
      <c r="K138" s="376">
        <v>4</v>
      </c>
      <c r="L138" s="7">
        <f t="shared" si="0"/>
        <v>1</v>
      </c>
    </row>
    <row r="139" spans="1:12" ht="13" hidden="1">
      <c r="A139" s="360"/>
      <c r="B139" s="360"/>
      <c r="C139" s="360"/>
      <c r="D139" s="358" t="s">
        <v>24</v>
      </c>
      <c r="E139" s="358" t="s">
        <v>21</v>
      </c>
      <c r="F139" s="373">
        <v>46135</v>
      </c>
      <c r="G139" s="374">
        <v>3</v>
      </c>
      <c r="H139" s="375">
        <v>3</v>
      </c>
      <c r="I139" s="375">
        <v>3</v>
      </c>
      <c r="J139" s="375">
        <v>3</v>
      </c>
      <c r="K139" s="376">
        <v>3</v>
      </c>
      <c r="L139" s="7">
        <f t="shared" si="0"/>
        <v>1</v>
      </c>
    </row>
    <row r="140" spans="1:12" ht="13" hidden="1">
      <c r="A140" s="360"/>
      <c r="B140" s="360"/>
      <c r="C140" s="358" t="s">
        <v>23</v>
      </c>
      <c r="D140" s="358" t="s">
        <v>20</v>
      </c>
      <c r="E140" s="358" t="s">
        <v>21</v>
      </c>
      <c r="F140" s="373">
        <v>46146</v>
      </c>
      <c r="G140" s="374">
        <v>3</v>
      </c>
      <c r="H140" s="375">
        <v>3</v>
      </c>
      <c r="I140" s="375">
        <v>3</v>
      </c>
      <c r="J140" s="375">
        <v>3</v>
      </c>
      <c r="K140" s="376">
        <v>3</v>
      </c>
      <c r="L140" s="7">
        <f t="shared" si="0"/>
        <v>1</v>
      </c>
    </row>
    <row r="141" spans="1:12" ht="13" hidden="1">
      <c r="A141" s="360"/>
      <c r="B141" s="360"/>
      <c r="C141" s="360"/>
      <c r="D141" s="358" t="s">
        <v>22</v>
      </c>
      <c r="E141" s="358" t="s">
        <v>21</v>
      </c>
      <c r="F141" s="373">
        <v>46146</v>
      </c>
      <c r="G141" s="374">
        <v>3</v>
      </c>
      <c r="H141" s="375">
        <v>3</v>
      </c>
      <c r="I141" s="375">
        <v>3</v>
      </c>
      <c r="J141" s="375">
        <v>3</v>
      </c>
      <c r="K141" s="376">
        <v>3</v>
      </c>
      <c r="L141" s="7">
        <f t="shared" si="0"/>
        <v>1</v>
      </c>
    </row>
    <row r="142" spans="1:12" ht="13" hidden="1">
      <c r="A142" s="360"/>
      <c r="B142" s="360"/>
      <c r="C142" s="360"/>
      <c r="D142" s="358" t="s">
        <v>24</v>
      </c>
      <c r="E142" s="358" t="s">
        <v>21</v>
      </c>
      <c r="F142" s="373">
        <v>46146</v>
      </c>
      <c r="G142" s="374">
        <v>3</v>
      </c>
      <c r="H142" s="375">
        <v>3</v>
      </c>
      <c r="I142" s="375">
        <v>3</v>
      </c>
      <c r="J142" s="375">
        <v>3</v>
      </c>
      <c r="K142" s="376">
        <v>3</v>
      </c>
      <c r="L142" s="7">
        <f t="shared" si="0"/>
        <v>1</v>
      </c>
    </row>
    <row r="143" spans="1:12" ht="13" hidden="1">
      <c r="A143" s="360"/>
      <c r="B143" s="358" t="s">
        <v>28</v>
      </c>
      <c r="C143" s="358" t="s">
        <v>16</v>
      </c>
      <c r="D143" s="358" t="s">
        <v>17</v>
      </c>
      <c r="E143" s="358" t="s">
        <v>27</v>
      </c>
      <c r="F143" s="373">
        <v>46209</v>
      </c>
      <c r="G143" s="374">
        <v>5</v>
      </c>
      <c r="H143" s="375">
        <v>0</v>
      </c>
      <c r="I143" s="375">
        <v>0</v>
      </c>
      <c r="J143" s="375">
        <v>0</v>
      </c>
      <c r="K143" s="376">
        <v>0</v>
      </c>
      <c r="L143" s="7">
        <f t="shared" si="0"/>
        <v>0</v>
      </c>
    </row>
    <row r="144" spans="1:12" ht="13" hidden="1">
      <c r="A144" s="358" t="s">
        <v>66</v>
      </c>
      <c r="B144" s="358" t="s">
        <v>41</v>
      </c>
      <c r="C144" s="358" t="s">
        <v>34</v>
      </c>
      <c r="D144" s="358" t="s">
        <v>35</v>
      </c>
      <c r="E144" s="358" t="s">
        <v>18</v>
      </c>
      <c r="F144" s="373">
        <v>46158</v>
      </c>
      <c r="G144" s="374">
        <v>4</v>
      </c>
      <c r="H144" s="375">
        <v>4</v>
      </c>
      <c r="I144" s="375">
        <v>4</v>
      </c>
      <c r="J144" s="375">
        <v>4</v>
      </c>
      <c r="K144" s="376">
        <v>0</v>
      </c>
      <c r="L144" s="7">
        <f t="shared" si="0"/>
        <v>0</v>
      </c>
    </row>
    <row r="145" spans="1:12" ht="13" hidden="1">
      <c r="A145" s="360"/>
      <c r="B145" s="360"/>
      <c r="C145" s="360"/>
      <c r="D145" s="358" t="s">
        <v>36</v>
      </c>
      <c r="E145" s="358" t="s">
        <v>18</v>
      </c>
      <c r="F145" s="373">
        <v>46158</v>
      </c>
      <c r="G145" s="374">
        <v>4</v>
      </c>
      <c r="H145" s="375">
        <v>4</v>
      </c>
      <c r="I145" s="375">
        <v>4</v>
      </c>
      <c r="J145" s="375">
        <v>4</v>
      </c>
      <c r="K145" s="376">
        <v>0</v>
      </c>
      <c r="L145" s="7">
        <f t="shared" si="0"/>
        <v>0</v>
      </c>
    </row>
    <row r="146" spans="1:12" ht="13">
      <c r="A146" s="360"/>
      <c r="B146" s="360"/>
      <c r="C146" s="360"/>
      <c r="D146" s="358" t="s">
        <v>37</v>
      </c>
      <c r="E146" s="358" t="s">
        <v>18</v>
      </c>
      <c r="F146" s="373">
        <v>46158</v>
      </c>
      <c r="G146" s="374">
        <v>4</v>
      </c>
      <c r="H146" s="375">
        <v>4</v>
      </c>
      <c r="I146" s="375">
        <v>4</v>
      </c>
      <c r="J146" s="375">
        <v>4</v>
      </c>
      <c r="K146" s="376">
        <v>0</v>
      </c>
      <c r="L146" s="7">
        <f t="shared" si="0"/>
        <v>0</v>
      </c>
    </row>
    <row r="147" spans="1:12" ht="13">
      <c r="A147" s="358" t="s">
        <v>67</v>
      </c>
      <c r="B147" s="358" t="s">
        <v>30</v>
      </c>
      <c r="C147" s="358" t="s">
        <v>19</v>
      </c>
      <c r="D147" s="358" t="s">
        <v>20</v>
      </c>
      <c r="E147" s="358" t="s">
        <v>21</v>
      </c>
      <c r="F147" s="373">
        <v>46135</v>
      </c>
      <c r="G147" s="374">
        <v>1</v>
      </c>
      <c r="H147" s="375">
        <v>1</v>
      </c>
      <c r="I147" s="375">
        <v>1</v>
      </c>
      <c r="J147" s="375">
        <v>1</v>
      </c>
      <c r="K147" s="376">
        <v>1</v>
      </c>
      <c r="L147" s="7">
        <f t="shared" si="0"/>
        <v>1</v>
      </c>
    </row>
    <row r="148" spans="1:12" ht="13">
      <c r="A148" s="360"/>
      <c r="B148" s="360"/>
      <c r="C148" s="360"/>
      <c r="D148" s="358" t="s">
        <v>22</v>
      </c>
      <c r="E148" s="358" t="s">
        <v>21</v>
      </c>
      <c r="F148" s="373">
        <v>46135</v>
      </c>
      <c r="G148" s="374">
        <v>1</v>
      </c>
      <c r="H148" s="375">
        <v>1</v>
      </c>
      <c r="I148" s="375">
        <v>1</v>
      </c>
      <c r="J148" s="375">
        <v>1</v>
      </c>
      <c r="K148" s="376">
        <v>1</v>
      </c>
      <c r="L148" s="7">
        <f t="shared" si="0"/>
        <v>1</v>
      </c>
    </row>
    <row r="149" spans="1:12" ht="13" hidden="1">
      <c r="A149" s="360"/>
      <c r="B149" s="360"/>
      <c r="C149" s="360"/>
      <c r="D149" s="358" t="s">
        <v>24</v>
      </c>
      <c r="E149" s="358" t="s">
        <v>21</v>
      </c>
      <c r="F149" s="373">
        <v>46135</v>
      </c>
      <c r="G149" s="374">
        <v>1</v>
      </c>
      <c r="H149" s="375">
        <v>1</v>
      </c>
      <c r="I149" s="375">
        <v>1</v>
      </c>
      <c r="J149" s="375">
        <v>1</v>
      </c>
      <c r="K149" s="376">
        <v>1</v>
      </c>
      <c r="L149" s="7">
        <f t="shared" si="0"/>
        <v>1</v>
      </c>
    </row>
    <row r="150" spans="1:12" ht="13" hidden="1">
      <c r="A150" s="360"/>
      <c r="B150" s="358" t="s">
        <v>60</v>
      </c>
      <c r="C150" s="358" t="s">
        <v>19</v>
      </c>
      <c r="D150" s="358" t="s">
        <v>20</v>
      </c>
      <c r="E150" s="358" t="s">
        <v>21</v>
      </c>
      <c r="F150" s="373">
        <v>46135</v>
      </c>
      <c r="G150" s="374">
        <v>12</v>
      </c>
      <c r="H150" s="375">
        <v>12</v>
      </c>
      <c r="I150" s="375">
        <v>12</v>
      </c>
      <c r="J150" s="375">
        <v>12</v>
      </c>
      <c r="K150" s="376">
        <v>12</v>
      </c>
      <c r="L150" s="7">
        <f t="shared" si="0"/>
        <v>1</v>
      </c>
    </row>
    <row r="151" spans="1:12" ht="13" hidden="1">
      <c r="A151" s="360"/>
      <c r="B151" s="360"/>
      <c r="C151" s="360"/>
      <c r="D151" s="358" t="s">
        <v>22</v>
      </c>
      <c r="E151" s="358" t="s">
        <v>21</v>
      </c>
      <c r="F151" s="373">
        <v>46135</v>
      </c>
      <c r="G151" s="374">
        <v>12</v>
      </c>
      <c r="H151" s="375">
        <v>12</v>
      </c>
      <c r="I151" s="375">
        <v>12</v>
      </c>
      <c r="J151" s="375">
        <v>12</v>
      </c>
      <c r="K151" s="376">
        <v>12</v>
      </c>
      <c r="L151" s="7">
        <f t="shared" si="0"/>
        <v>1</v>
      </c>
    </row>
    <row r="152" spans="1:12" ht="13">
      <c r="A152" s="360"/>
      <c r="B152" s="360"/>
      <c r="C152" s="358" t="s">
        <v>23</v>
      </c>
      <c r="D152" s="358" t="s">
        <v>20</v>
      </c>
      <c r="E152" s="358" t="s">
        <v>21</v>
      </c>
      <c r="F152" s="373">
        <v>46146</v>
      </c>
      <c r="G152" s="374">
        <v>1</v>
      </c>
      <c r="H152" s="375">
        <v>1</v>
      </c>
      <c r="I152" s="375">
        <v>1</v>
      </c>
      <c r="J152" s="375">
        <v>1</v>
      </c>
      <c r="K152" s="376">
        <v>1</v>
      </c>
      <c r="L152" s="7">
        <f t="shared" si="0"/>
        <v>1</v>
      </c>
    </row>
    <row r="153" spans="1:12" ht="13">
      <c r="A153" s="360"/>
      <c r="B153" s="360"/>
      <c r="C153" s="360"/>
      <c r="D153" s="358" t="s">
        <v>22</v>
      </c>
      <c r="E153" s="358" t="s">
        <v>21</v>
      </c>
      <c r="F153" s="373">
        <v>46146</v>
      </c>
      <c r="G153" s="374">
        <v>1</v>
      </c>
      <c r="H153" s="375">
        <v>1</v>
      </c>
      <c r="I153" s="375">
        <v>1</v>
      </c>
      <c r="J153" s="375">
        <v>1</v>
      </c>
      <c r="K153" s="376">
        <v>1</v>
      </c>
      <c r="L153" s="7">
        <f t="shared" si="0"/>
        <v>1</v>
      </c>
    </row>
    <row r="154" spans="1:12" ht="13">
      <c r="A154" s="360"/>
      <c r="B154" s="360"/>
      <c r="C154" s="360"/>
      <c r="D154" s="358" t="s">
        <v>24</v>
      </c>
      <c r="E154" s="358" t="s">
        <v>21</v>
      </c>
      <c r="F154" s="373">
        <v>46146</v>
      </c>
      <c r="G154" s="374">
        <v>1</v>
      </c>
      <c r="H154" s="375">
        <v>1</v>
      </c>
      <c r="I154" s="375">
        <v>1</v>
      </c>
      <c r="J154" s="375">
        <v>1</v>
      </c>
      <c r="K154" s="376">
        <v>1</v>
      </c>
      <c r="L154" s="7">
        <f t="shared" si="0"/>
        <v>1</v>
      </c>
    </row>
    <row r="155" spans="1:12" ht="13">
      <c r="A155" s="360"/>
      <c r="B155" s="358" t="s">
        <v>40</v>
      </c>
      <c r="C155" s="358" t="s">
        <v>23</v>
      </c>
      <c r="D155" s="358" t="s">
        <v>20</v>
      </c>
      <c r="E155" s="358" t="s">
        <v>21</v>
      </c>
      <c r="F155" s="373">
        <v>46146</v>
      </c>
      <c r="G155" s="374">
        <v>21</v>
      </c>
      <c r="H155" s="375">
        <v>21</v>
      </c>
      <c r="I155" s="375">
        <v>21</v>
      </c>
      <c r="J155" s="375">
        <v>21</v>
      </c>
      <c r="K155" s="376">
        <v>21</v>
      </c>
      <c r="L155" s="7">
        <f t="shared" si="0"/>
        <v>1</v>
      </c>
    </row>
    <row r="156" spans="1:12" ht="13" hidden="1">
      <c r="A156" s="360"/>
      <c r="B156" s="360"/>
      <c r="C156" s="360"/>
      <c r="D156" s="358" t="s">
        <v>22</v>
      </c>
      <c r="E156" s="358" t="s">
        <v>21</v>
      </c>
      <c r="F156" s="373">
        <v>46146</v>
      </c>
      <c r="G156" s="374">
        <v>21</v>
      </c>
      <c r="H156" s="375">
        <v>21</v>
      </c>
      <c r="I156" s="375">
        <v>21</v>
      </c>
      <c r="J156" s="375">
        <v>21</v>
      </c>
      <c r="K156" s="376">
        <v>21</v>
      </c>
      <c r="L156" s="7">
        <f t="shared" si="0"/>
        <v>1</v>
      </c>
    </row>
    <row r="157" spans="1:12" ht="13" hidden="1">
      <c r="A157" s="360"/>
      <c r="B157" s="360"/>
      <c r="C157" s="360"/>
      <c r="D157" s="358" t="s">
        <v>24</v>
      </c>
      <c r="E157" s="358" t="s">
        <v>21</v>
      </c>
      <c r="F157" s="373">
        <v>46146</v>
      </c>
      <c r="G157" s="374">
        <v>21</v>
      </c>
      <c r="H157" s="375">
        <v>21</v>
      </c>
      <c r="I157" s="375">
        <v>21</v>
      </c>
      <c r="J157" s="375">
        <v>21</v>
      </c>
      <c r="K157" s="376">
        <v>21</v>
      </c>
      <c r="L157" s="7">
        <f t="shared" si="0"/>
        <v>1</v>
      </c>
    </row>
    <row r="158" spans="1:12" ht="13" hidden="1">
      <c r="A158" s="360"/>
      <c r="B158" s="358" t="s">
        <v>33</v>
      </c>
      <c r="C158" s="358" t="s">
        <v>19</v>
      </c>
      <c r="D158" s="358" t="s">
        <v>20</v>
      </c>
      <c r="E158" s="358" t="s">
        <v>21</v>
      </c>
      <c r="F158" s="373">
        <v>46135</v>
      </c>
      <c r="G158" s="374">
        <v>138</v>
      </c>
      <c r="H158" s="375">
        <v>138</v>
      </c>
      <c r="I158" s="375">
        <v>138</v>
      </c>
      <c r="J158" s="375">
        <v>138</v>
      </c>
      <c r="K158" s="376">
        <v>138</v>
      </c>
      <c r="L158" s="7">
        <f t="shared" si="0"/>
        <v>1</v>
      </c>
    </row>
    <row r="159" spans="1:12" ht="13">
      <c r="A159" s="360"/>
      <c r="B159" s="360"/>
      <c r="C159" s="360"/>
      <c r="D159" s="358" t="s">
        <v>22</v>
      </c>
      <c r="E159" s="358" t="s">
        <v>21</v>
      </c>
      <c r="F159" s="373">
        <v>46135</v>
      </c>
      <c r="G159" s="374">
        <v>35</v>
      </c>
      <c r="H159" s="375">
        <v>35</v>
      </c>
      <c r="I159" s="375">
        <v>35</v>
      </c>
      <c r="J159" s="375">
        <v>35</v>
      </c>
      <c r="K159" s="376">
        <v>35</v>
      </c>
      <c r="L159" s="7">
        <f t="shared" si="0"/>
        <v>1</v>
      </c>
    </row>
    <row r="160" spans="1:12" ht="13" hidden="1">
      <c r="A160" s="360"/>
      <c r="B160" s="360"/>
      <c r="C160" s="360"/>
      <c r="D160" s="358" t="s">
        <v>24</v>
      </c>
      <c r="E160" s="358" t="s">
        <v>21</v>
      </c>
      <c r="F160" s="373">
        <v>46135</v>
      </c>
      <c r="G160" s="374">
        <v>31</v>
      </c>
      <c r="H160" s="375">
        <v>31</v>
      </c>
      <c r="I160" s="375">
        <v>31</v>
      </c>
      <c r="J160" s="375">
        <v>31</v>
      </c>
      <c r="K160" s="376" t="e">
        <v>#REF!</v>
      </c>
      <c r="L160" s="7" t="e">
        <f t="shared" si="0"/>
        <v>#REF!</v>
      </c>
    </row>
    <row r="161" spans="1:12" ht="13" hidden="1">
      <c r="A161" s="360"/>
      <c r="B161" s="360"/>
      <c r="C161" s="358" t="s">
        <v>23</v>
      </c>
      <c r="D161" s="358" t="s">
        <v>20</v>
      </c>
      <c r="E161" s="358" t="s">
        <v>21</v>
      </c>
      <c r="F161" s="373">
        <v>46146</v>
      </c>
      <c r="G161" s="374">
        <v>33</v>
      </c>
      <c r="H161" s="375">
        <v>33</v>
      </c>
      <c r="I161" s="375">
        <v>33</v>
      </c>
      <c r="J161" s="375">
        <v>33</v>
      </c>
      <c r="K161" s="376">
        <v>33</v>
      </c>
      <c r="L161" s="7">
        <f t="shared" si="0"/>
        <v>1</v>
      </c>
    </row>
    <row r="162" spans="1:12" ht="13" hidden="1">
      <c r="A162" s="360"/>
      <c r="B162" s="360"/>
      <c r="C162" s="360"/>
      <c r="D162" s="358" t="s">
        <v>22</v>
      </c>
      <c r="E162" s="358" t="s">
        <v>21</v>
      </c>
      <c r="F162" s="373">
        <v>46146</v>
      </c>
      <c r="G162" s="374">
        <v>40</v>
      </c>
      <c r="H162" s="375">
        <v>40</v>
      </c>
      <c r="I162" s="375">
        <v>40</v>
      </c>
      <c r="J162" s="375">
        <v>40</v>
      </c>
      <c r="K162" s="376">
        <v>40</v>
      </c>
      <c r="L162" s="7">
        <f t="shared" si="0"/>
        <v>1</v>
      </c>
    </row>
    <row r="163" spans="1:12" ht="13" hidden="1">
      <c r="A163" s="360"/>
      <c r="B163" s="360"/>
      <c r="C163" s="360"/>
      <c r="D163" s="358" t="s">
        <v>24</v>
      </c>
      <c r="E163" s="358" t="s">
        <v>21</v>
      </c>
      <c r="F163" s="373">
        <v>46146</v>
      </c>
      <c r="G163" s="374">
        <v>48</v>
      </c>
      <c r="H163" s="375">
        <v>48</v>
      </c>
      <c r="I163" s="375">
        <v>48</v>
      </c>
      <c r="J163" s="375">
        <v>48</v>
      </c>
      <c r="K163" s="376">
        <v>48</v>
      </c>
      <c r="L163" s="7">
        <f t="shared" si="0"/>
        <v>1</v>
      </c>
    </row>
    <row r="164" spans="1:12" ht="13" hidden="1">
      <c r="A164" s="360"/>
      <c r="B164" s="360"/>
      <c r="C164" s="358" t="s">
        <v>34</v>
      </c>
      <c r="D164" s="358" t="s">
        <v>35</v>
      </c>
      <c r="E164" s="358" t="s">
        <v>18</v>
      </c>
      <c r="F164" s="373">
        <v>46160</v>
      </c>
      <c r="G164" s="374">
        <v>93</v>
      </c>
      <c r="H164" s="375">
        <v>93</v>
      </c>
      <c r="I164" s="375">
        <v>93</v>
      </c>
      <c r="J164" s="375">
        <v>93</v>
      </c>
      <c r="K164" s="376">
        <v>93</v>
      </c>
      <c r="L164" s="7">
        <f t="shared" si="0"/>
        <v>1</v>
      </c>
    </row>
    <row r="165" spans="1:12" ht="13" hidden="1">
      <c r="A165" s="360"/>
      <c r="B165" s="360"/>
      <c r="C165" s="360"/>
      <c r="D165" s="358" t="s">
        <v>36</v>
      </c>
      <c r="E165" s="358" t="s">
        <v>18</v>
      </c>
      <c r="F165" s="373">
        <v>46160</v>
      </c>
      <c r="G165" s="374">
        <v>93</v>
      </c>
      <c r="H165" s="375">
        <v>93</v>
      </c>
      <c r="I165" s="375">
        <v>93</v>
      </c>
      <c r="J165" s="375">
        <v>93</v>
      </c>
      <c r="K165" s="376">
        <v>93</v>
      </c>
      <c r="L165" s="7">
        <f t="shared" si="0"/>
        <v>1</v>
      </c>
    </row>
    <row r="166" spans="1:12" ht="13" hidden="1">
      <c r="A166" s="360"/>
      <c r="B166" s="360"/>
      <c r="C166" s="360"/>
      <c r="D166" s="358" t="s">
        <v>37</v>
      </c>
      <c r="E166" s="358" t="s">
        <v>18</v>
      </c>
      <c r="F166" s="373">
        <v>46160</v>
      </c>
      <c r="G166" s="374">
        <v>92</v>
      </c>
      <c r="H166" s="375">
        <v>92</v>
      </c>
      <c r="I166" s="375">
        <v>92</v>
      </c>
      <c r="J166" s="375">
        <v>92</v>
      </c>
      <c r="K166" s="376">
        <v>92</v>
      </c>
      <c r="L166" s="7">
        <f t="shared" si="0"/>
        <v>1</v>
      </c>
    </row>
    <row r="167" spans="1:12" ht="13" hidden="1">
      <c r="A167" s="360"/>
      <c r="B167" s="358" t="s">
        <v>45</v>
      </c>
      <c r="C167" s="358" t="s">
        <v>16</v>
      </c>
      <c r="D167" s="358" t="s">
        <v>17</v>
      </c>
      <c r="E167" s="358" t="s">
        <v>27</v>
      </c>
      <c r="F167" s="373">
        <v>46209</v>
      </c>
      <c r="G167" s="374">
        <v>50</v>
      </c>
      <c r="H167" s="375">
        <v>0</v>
      </c>
      <c r="I167" s="375">
        <v>0</v>
      </c>
      <c r="J167" s="375">
        <v>0</v>
      </c>
      <c r="K167" s="376">
        <v>0</v>
      </c>
      <c r="L167" s="7">
        <f t="shared" si="0"/>
        <v>0</v>
      </c>
    </row>
    <row r="168" spans="1:12" ht="13" hidden="1">
      <c r="A168" s="360"/>
      <c r="B168" s="358" t="s">
        <v>46</v>
      </c>
      <c r="C168" s="358" t="s">
        <v>19</v>
      </c>
      <c r="D168" s="358" t="s">
        <v>20</v>
      </c>
      <c r="E168" s="358" t="s">
        <v>21</v>
      </c>
      <c r="F168" s="373">
        <v>46135</v>
      </c>
      <c r="G168" s="374">
        <v>33</v>
      </c>
      <c r="H168" s="375">
        <v>33</v>
      </c>
      <c r="I168" s="375">
        <v>33</v>
      </c>
      <c r="J168" s="375">
        <v>33</v>
      </c>
      <c r="K168" s="376">
        <v>33</v>
      </c>
      <c r="L168" s="4">
        <f t="shared" si="0"/>
        <v>1</v>
      </c>
    </row>
    <row r="169" spans="1:12" ht="13">
      <c r="A169" s="360"/>
      <c r="B169" s="360"/>
      <c r="C169" s="360"/>
      <c r="D169" s="358" t="s">
        <v>22</v>
      </c>
      <c r="E169" s="358" t="s">
        <v>21</v>
      </c>
      <c r="F169" s="373">
        <v>46135</v>
      </c>
      <c r="G169" s="374">
        <v>38</v>
      </c>
      <c r="H169" s="375">
        <v>38</v>
      </c>
      <c r="I169" s="375">
        <v>38</v>
      </c>
      <c r="J169" s="375">
        <v>38</v>
      </c>
      <c r="K169" s="376">
        <v>38</v>
      </c>
      <c r="L169" s="4"/>
    </row>
    <row r="170" spans="1:12" ht="13">
      <c r="A170" s="360"/>
      <c r="B170" s="358" t="s">
        <v>49</v>
      </c>
      <c r="C170" s="358" t="s">
        <v>19</v>
      </c>
      <c r="D170" s="358" t="s">
        <v>20</v>
      </c>
      <c r="E170" s="358" t="s">
        <v>43</v>
      </c>
      <c r="F170" s="373">
        <v>46062</v>
      </c>
      <c r="G170" s="374">
        <v>7</v>
      </c>
      <c r="H170" s="375">
        <v>7</v>
      </c>
      <c r="I170" s="375">
        <v>7</v>
      </c>
      <c r="J170" s="375">
        <v>7</v>
      </c>
      <c r="K170" s="376">
        <v>7</v>
      </c>
      <c r="L170" s="4"/>
    </row>
    <row r="171" spans="1:12" ht="13">
      <c r="A171" s="360"/>
      <c r="B171" s="360"/>
      <c r="C171" s="358" t="s">
        <v>34</v>
      </c>
      <c r="D171" s="358" t="s">
        <v>36</v>
      </c>
      <c r="E171" s="358" t="s">
        <v>18</v>
      </c>
      <c r="F171" s="373">
        <v>46160</v>
      </c>
      <c r="G171" s="374">
        <v>4</v>
      </c>
      <c r="H171" s="375">
        <v>4</v>
      </c>
      <c r="I171" s="375">
        <v>4</v>
      </c>
      <c r="J171" s="375">
        <v>4</v>
      </c>
      <c r="K171" s="376">
        <v>4</v>
      </c>
      <c r="L171" s="4"/>
    </row>
    <row r="172" spans="1:12" ht="13">
      <c r="A172" s="358" t="s">
        <v>68</v>
      </c>
      <c r="B172" s="358" t="s">
        <v>41</v>
      </c>
      <c r="C172" s="358" t="s">
        <v>34</v>
      </c>
      <c r="D172" s="358" t="s">
        <v>35</v>
      </c>
      <c r="E172" s="358" t="s">
        <v>18</v>
      </c>
      <c r="F172" s="373">
        <v>46158</v>
      </c>
      <c r="G172" s="374">
        <v>2</v>
      </c>
      <c r="H172" s="375">
        <v>2</v>
      </c>
      <c r="I172" s="375">
        <v>2</v>
      </c>
      <c r="J172" s="375">
        <v>2</v>
      </c>
      <c r="K172" s="376">
        <v>0</v>
      </c>
      <c r="L172" s="4"/>
    </row>
    <row r="173" spans="1:12" ht="13">
      <c r="A173" s="360"/>
      <c r="B173" s="360"/>
      <c r="C173" s="360"/>
      <c r="D173" s="358" t="s">
        <v>36</v>
      </c>
      <c r="E173" s="358" t="s">
        <v>18</v>
      </c>
      <c r="F173" s="373">
        <v>46158</v>
      </c>
      <c r="G173" s="374">
        <v>2</v>
      </c>
      <c r="H173" s="375">
        <v>2</v>
      </c>
      <c r="I173" s="375">
        <v>2</v>
      </c>
      <c r="J173" s="375">
        <v>2</v>
      </c>
      <c r="K173" s="376">
        <v>0</v>
      </c>
      <c r="L173" s="4"/>
    </row>
    <row r="174" spans="1:12" ht="13">
      <c r="A174" s="360"/>
      <c r="B174" s="360"/>
      <c r="C174" s="360"/>
      <c r="D174" s="358" t="s">
        <v>37</v>
      </c>
      <c r="E174" s="358" t="s">
        <v>18</v>
      </c>
      <c r="F174" s="373">
        <v>46158</v>
      </c>
      <c r="G174" s="374">
        <v>2</v>
      </c>
      <c r="H174" s="375">
        <v>2</v>
      </c>
      <c r="I174" s="375">
        <v>2</v>
      </c>
      <c r="J174" s="375">
        <v>2</v>
      </c>
      <c r="K174" s="376">
        <v>0</v>
      </c>
      <c r="L174" s="4"/>
    </row>
    <row r="175" spans="1:12" ht="13">
      <c r="A175" s="360"/>
      <c r="B175" s="358" t="s">
        <v>46</v>
      </c>
      <c r="C175" s="358" t="s">
        <v>34</v>
      </c>
      <c r="D175" s="358" t="s">
        <v>35</v>
      </c>
      <c r="E175" s="358" t="s">
        <v>18</v>
      </c>
      <c r="F175" s="373">
        <v>46160</v>
      </c>
      <c r="G175" s="374">
        <v>14</v>
      </c>
      <c r="H175" s="375">
        <v>14</v>
      </c>
      <c r="I175" s="375">
        <v>14</v>
      </c>
      <c r="J175" s="375">
        <v>14</v>
      </c>
      <c r="K175" s="376">
        <v>0</v>
      </c>
      <c r="L175" s="4"/>
    </row>
    <row r="176" spans="1:12" ht="13">
      <c r="A176" s="360"/>
      <c r="B176" s="360"/>
      <c r="C176" s="360"/>
      <c r="D176" s="358" t="s">
        <v>36</v>
      </c>
      <c r="E176" s="358" t="s">
        <v>18</v>
      </c>
      <c r="F176" s="373">
        <v>46160</v>
      </c>
      <c r="G176" s="374">
        <v>14</v>
      </c>
      <c r="H176" s="375">
        <v>14</v>
      </c>
      <c r="I176" s="375">
        <v>14</v>
      </c>
      <c r="J176" s="375">
        <v>14</v>
      </c>
      <c r="K176" s="376">
        <v>0</v>
      </c>
      <c r="L176" s="4"/>
    </row>
    <row r="177" spans="1:12" ht="13">
      <c r="A177" s="360"/>
      <c r="B177" s="360"/>
      <c r="C177" s="360"/>
      <c r="D177" s="358" t="s">
        <v>37</v>
      </c>
      <c r="E177" s="358" t="s">
        <v>18</v>
      </c>
      <c r="F177" s="373">
        <v>46160</v>
      </c>
      <c r="G177" s="374">
        <v>14</v>
      </c>
      <c r="H177" s="375">
        <v>14</v>
      </c>
      <c r="I177" s="375">
        <v>14</v>
      </c>
      <c r="J177" s="375">
        <v>14</v>
      </c>
      <c r="K177" s="376">
        <v>0</v>
      </c>
      <c r="L177" s="4"/>
    </row>
    <row r="178" spans="1:12" ht="13">
      <c r="A178" s="358" t="s">
        <v>69</v>
      </c>
      <c r="B178" s="358" t="s">
        <v>60</v>
      </c>
      <c r="C178" s="358" t="s">
        <v>56</v>
      </c>
      <c r="D178" s="358" t="s">
        <v>22</v>
      </c>
      <c r="E178" s="358" t="s">
        <v>21</v>
      </c>
      <c r="F178" s="373">
        <v>46142</v>
      </c>
      <c r="G178" s="374">
        <v>12</v>
      </c>
      <c r="H178" s="375">
        <v>0</v>
      </c>
      <c r="I178" s="375">
        <v>0</v>
      </c>
      <c r="J178" s="375">
        <v>0</v>
      </c>
      <c r="K178" s="376">
        <v>0</v>
      </c>
      <c r="L178" s="4"/>
    </row>
    <row r="179" spans="1:12" ht="13">
      <c r="A179" s="360"/>
      <c r="B179" s="358" t="s">
        <v>46</v>
      </c>
      <c r="C179" s="358" t="s">
        <v>56</v>
      </c>
      <c r="D179" s="358" t="s">
        <v>22</v>
      </c>
      <c r="E179" s="358" t="s">
        <v>21</v>
      </c>
      <c r="F179" s="373">
        <v>46142</v>
      </c>
      <c r="G179" s="374">
        <v>21</v>
      </c>
      <c r="H179" s="375">
        <v>21</v>
      </c>
      <c r="I179" s="375">
        <v>21</v>
      </c>
      <c r="J179" s="375">
        <v>21</v>
      </c>
      <c r="K179" s="376">
        <v>21</v>
      </c>
      <c r="L179" s="4"/>
    </row>
    <row r="180" spans="1:12" ht="13">
      <c r="A180" s="360"/>
      <c r="B180" s="358" t="s">
        <v>47</v>
      </c>
      <c r="C180" s="358" t="s">
        <v>56</v>
      </c>
      <c r="D180" s="358" t="s">
        <v>22</v>
      </c>
      <c r="E180" s="358" t="s">
        <v>21</v>
      </c>
      <c r="F180" s="373">
        <v>46142</v>
      </c>
      <c r="G180" s="374">
        <v>53</v>
      </c>
      <c r="H180" s="375">
        <v>53</v>
      </c>
      <c r="I180" s="375">
        <v>53</v>
      </c>
      <c r="J180" s="375">
        <v>53</v>
      </c>
      <c r="K180" s="376">
        <v>53</v>
      </c>
      <c r="L180" s="4"/>
    </row>
    <row r="181" spans="1:12" ht="13">
      <c r="A181" s="358" t="s">
        <v>70</v>
      </c>
      <c r="B181" s="358" t="s">
        <v>49</v>
      </c>
      <c r="C181" s="358" t="s">
        <v>34</v>
      </c>
      <c r="D181" s="358" t="s">
        <v>36</v>
      </c>
      <c r="E181" s="358" t="s">
        <v>18</v>
      </c>
      <c r="F181" s="373">
        <v>46160</v>
      </c>
      <c r="G181" s="374">
        <v>3</v>
      </c>
      <c r="H181" s="375">
        <v>3</v>
      </c>
      <c r="I181" s="375">
        <v>3</v>
      </c>
      <c r="J181" s="375">
        <v>3</v>
      </c>
      <c r="K181" s="376">
        <v>3</v>
      </c>
      <c r="L181" s="4"/>
    </row>
    <row r="182" spans="1:12" ht="13">
      <c r="A182" s="358" t="s">
        <v>71</v>
      </c>
      <c r="B182" s="358" t="s">
        <v>30</v>
      </c>
      <c r="C182" s="358" t="s">
        <v>31</v>
      </c>
      <c r="D182" s="358" t="s">
        <v>32</v>
      </c>
      <c r="E182" s="358" t="s">
        <v>21</v>
      </c>
      <c r="F182" s="358" t="s">
        <v>1738</v>
      </c>
      <c r="G182" s="374">
        <v>1</v>
      </c>
      <c r="H182" s="375">
        <v>1</v>
      </c>
      <c r="I182" s="375">
        <v>1</v>
      </c>
      <c r="J182" s="375">
        <v>1</v>
      </c>
      <c r="K182" s="376">
        <v>1</v>
      </c>
      <c r="L182" s="4"/>
    </row>
    <row r="183" spans="1:12" ht="13">
      <c r="A183" s="360"/>
      <c r="B183" s="360"/>
      <c r="C183" s="358" t="s">
        <v>23</v>
      </c>
      <c r="D183" s="358" t="s">
        <v>20</v>
      </c>
      <c r="E183" s="358" t="s">
        <v>21</v>
      </c>
      <c r="F183" s="373">
        <v>46146</v>
      </c>
      <c r="G183" s="374">
        <v>1</v>
      </c>
      <c r="H183" s="375">
        <v>1</v>
      </c>
      <c r="I183" s="375">
        <v>1</v>
      </c>
      <c r="J183" s="375">
        <v>1</v>
      </c>
      <c r="K183" s="376">
        <v>1</v>
      </c>
      <c r="L183" s="4"/>
    </row>
    <row r="184" spans="1:12" ht="13">
      <c r="A184" s="360"/>
      <c r="B184" s="358" t="s">
        <v>15</v>
      </c>
      <c r="C184" s="358" t="s">
        <v>16</v>
      </c>
      <c r="D184" s="358" t="s">
        <v>17</v>
      </c>
      <c r="E184" s="358" t="s">
        <v>18</v>
      </c>
      <c r="F184" s="373">
        <v>46153</v>
      </c>
      <c r="G184" s="374">
        <v>2</v>
      </c>
      <c r="H184" s="375">
        <v>0</v>
      </c>
      <c r="I184" s="375">
        <v>2</v>
      </c>
      <c r="J184" s="375">
        <v>2</v>
      </c>
      <c r="K184" s="376">
        <v>2</v>
      </c>
      <c r="L184" s="4"/>
    </row>
    <row r="185" spans="1:12" ht="13">
      <c r="A185" s="360"/>
      <c r="B185" s="360"/>
      <c r="C185" s="358" t="s">
        <v>19</v>
      </c>
      <c r="D185" s="358" t="s">
        <v>20</v>
      </c>
      <c r="E185" s="358" t="s">
        <v>21</v>
      </c>
      <c r="F185" s="373">
        <v>46135</v>
      </c>
      <c r="G185" s="374">
        <v>1</v>
      </c>
      <c r="H185" s="375">
        <v>1</v>
      </c>
      <c r="I185" s="375">
        <v>1</v>
      </c>
      <c r="J185" s="375">
        <v>1</v>
      </c>
      <c r="K185" s="376">
        <v>1</v>
      </c>
      <c r="L185" s="4"/>
    </row>
    <row r="186" spans="1:12" ht="13">
      <c r="A186" s="360"/>
      <c r="B186" s="360"/>
      <c r="C186" s="360"/>
      <c r="D186" s="358" t="s">
        <v>22</v>
      </c>
      <c r="E186" s="358" t="s">
        <v>21</v>
      </c>
      <c r="F186" s="373">
        <v>46135</v>
      </c>
      <c r="G186" s="374">
        <v>1</v>
      </c>
      <c r="H186" s="375">
        <v>1</v>
      </c>
      <c r="I186" s="375">
        <v>1</v>
      </c>
      <c r="J186" s="375">
        <v>1</v>
      </c>
      <c r="K186" s="376">
        <v>1</v>
      </c>
      <c r="L186" s="4"/>
    </row>
    <row r="187" spans="1:12" ht="13">
      <c r="A187" s="360"/>
      <c r="B187" s="360"/>
      <c r="C187" s="358" t="s">
        <v>23</v>
      </c>
      <c r="D187" s="358" t="s">
        <v>24</v>
      </c>
      <c r="E187" s="358" t="s">
        <v>21</v>
      </c>
      <c r="F187" s="373">
        <v>46146</v>
      </c>
      <c r="G187" s="374">
        <v>1</v>
      </c>
      <c r="H187" s="375">
        <v>1</v>
      </c>
      <c r="I187" s="375">
        <v>1</v>
      </c>
      <c r="J187" s="375">
        <v>1</v>
      </c>
      <c r="K187" s="376">
        <v>1</v>
      </c>
      <c r="L187" s="4"/>
    </row>
    <row r="188" spans="1:12" ht="13">
      <c r="A188" s="360"/>
      <c r="B188" s="358" t="s">
        <v>41</v>
      </c>
      <c r="C188" s="358" t="s">
        <v>34</v>
      </c>
      <c r="D188" s="358" t="s">
        <v>35</v>
      </c>
      <c r="E188" s="358" t="s">
        <v>18</v>
      </c>
      <c r="F188" s="373">
        <v>46158</v>
      </c>
      <c r="G188" s="374">
        <v>1</v>
      </c>
      <c r="H188" s="375">
        <v>1</v>
      </c>
      <c r="I188" s="375">
        <v>1</v>
      </c>
      <c r="J188" s="375">
        <v>1</v>
      </c>
      <c r="K188" s="376">
        <v>0</v>
      </c>
      <c r="L188" s="4"/>
    </row>
    <row r="189" spans="1:12" ht="13">
      <c r="A189" s="360"/>
      <c r="B189" s="360"/>
      <c r="C189" s="360"/>
      <c r="D189" s="358" t="s">
        <v>36</v>
      </c>
      <c r="E189" s="358" t="s">
        <v>18</v>
      </c>
      <c r="F189" s="373">
        <v>46158</v>
      </c>
      <c r="G189" s="374">
        <v>1</v>
      </c>
      <c r="H189" s="375">
        <v>1</v>
      </c>
      <c r="I189" s="375">
        <v>1</v>
      </c>
      <c r="J189" s="375">
        <v>1</v>
      </c>
      <c r="K189" s="376">
        <v>0</v>
      </c>
      <c r="L189" s="4"/>
    </row>
    <row r="190" spans="1:12" ht="13">
      <c r="A190" s="360"/>
      <c r="B190" s="360"/>
      <c r="C190" s="360"/>
      <c r="D190" s="358" t="s">
        <v>37</v>
      </c>
      <c r="E190" s="358" t="s">
        <v>18</v>
      </c>
      <c r="F190" s="373">
        <v>46158</v>
      </c>
      <c r="G190" s="374">
        <v>1</v>
      </c>
      <c r="H190" s="375">
        <v>1</v>
      </c>
      <c r="I190" s="375">
        <v>1</v>
      </c>
      <c r="J190" s="375">
        <v>1</v>
      </c>
      <c r="K190" s="376">
        <v>0</v>
      </c>
      <c r="L190" s="4"/>
    </row>
    <row r="191" spans="1:12" ht="13">
      <c r="A191" s="358" t="s">
        <v>72</v>
      </c>
      <c r="B191" s="358" t="s">
        <v>15</v>
      </c>
      <c r="C191" s="358" t="s">
        <v>19</v>
      </c>
      <c r="D191" s="358" t="s">
        <v>20</v>
      </c>
      <c r="E191" s="358" t="s">
        <v>21</v>
      </c>
      <c r="F191" s="373">
        <v>46135</v>
      </c>
      <c r="G191" s="374">
        <v>2</v>
      </c>
      <c r="H191" s="375">
        <v>2</v>
      </c>
      <c r="I191" s="375">
        <v>2</v>
      </c>
      <c r="J191" s="375">
        <v>2</v>
      </c>
      <c r="K191" s="376">
        <v>2</v>
      </c>
      <c r="L191" s="4"/>
    </row>
    <row r="192" spans="1:12" ht="13">
      <c r="A192" s="360"/>
      <c r="B192" s="360"/>
      <c r="C192" s="360"/>
      <c r="D192" s="358" t="s">
        <v>22</v>
      </c>
      <c r="E192" s="358" t="s">
        <v>21</v>
      </c>
      <c r="F192" s="373">
        <v>46135</v>
      </c>
      <c r="G192" s="374">
        <v>2</v>
      </c>
      <c r="H192" s="375">
        <v>2</v>
      </c>
      <c r="I192" s="375">
        <v>2</v>
      </c>
      <c r="J192" s="375">
        <v>2</v>
      </c>
      <c r="K192" s="376">
        <v>2</v>
      </c>
      <c r="L192" s="4"/>
    </row>
    <row r="193" spans="1:12" ht="13">
      <c r="A193" s="360"/>
      <c r="B193" s="360"/>
      <c r="C193" s="360"/>
      <c r="D193" s="358" t="s">
        <v>24</v>
      </c>
      <c r="E193" s="358" t="s">
        <v>21</v>
      </c>
      <c r="F193" s="373">
        <v>46135</v>
      </c>
      <c r="G193" s="374">
        <v>2</v>
      </c>
      <c r="H193" s="375">
        <v>2</v>
      </c>
      <c r="I193" s="375">
        <v>2</v>
      </c>
      <c r="J193" s="375">
        <v>2</v>
      </c>
      <c r="K193" s="376">
        <v>2</v>
      </c>
      <c r="L193" s="4"/>
    </row>
    <row r="194" spans="1:12" ht="13">
      <c r="A194" s="358" t="s">
        <v>1733</v>
      </c>
      <c r="B194" s="358" t="s">
        <v>1733</v>
      </c>
      <c r="C194" s="358" t="s">
        <v>1733</v>
      </c>
      <c r="D194" s="358" t="s">
        <v>1733</v>
      </c>
      <c r="E194" s="358" t="s">
        <v>1733</v>
      </c>
      <c r="F194" s="358" t="s">
        <v>1738</v>
      </c>
      <c r="G194" s="374"/>
      <c r="H194" s="375">
        <v>0</v>
      </c>
      <c r="I194" s="375">
        <v>0</v>
      </c>
      <c r="J194" s="375">
        <v>0</v>
      </c>
      <c r="K194" s="376">
        <v>0</v>
      </c>
      <c r="L194" s="4"/>
    </row>
    <row r="195" spans="1:12" ht="13">
      <c r="A195" s="364" t="s">
        <v>1736</v>
      </c>
      <c r="B195" s="365"/>
      <c r="C195" s="365"/>
      <c r="D195" s="365"/>
      <c r="E195" s="365"/>
      <c r="F195" s="365"/>
      <c r="G195" s="381">
        <v>4391</v>
      </c>
      <c r="H195" s="382">
        <v>4207</v>
      </c>
      <c r="I195" s="382">
        <v>4202</v>
      </c>
      <c r="J195" s="382">
        <v>4182</v>
      </c>
      <c r="K195" s="383" t="e">
        <v>#REF!</v>
      </c>
      <c r="L195" s="4"/>
    </row>
    <row r="196" spans="1:12" ht="13">
      <c r="L196" s="4"/>
    </row>
    <row r="197" spans="1:12" ht="13">
      <c r="L197" s="4"/>
    </row>
    <row r="198" spans="1:12" ht="13">
      <c r="L198" s="4"/>
    </row>
    <row r="199" spans="1:12" ht="13">
      <c r="L199" s="4"/>
    </row>
    <row r="200" spans="1:12" ht="13">
      <c r="L200" s="4"/>
    </row>
    <row r="201" spans="1:12" ht="13">
      <c r="L201" s="4"/>
    </row>
    <row r="202" spans="1:12" ht="13">
      <c r="L202" s="4"/>
    </row>
    <row r="203" spans="1:12" ht="13">
      <c r="L203" s="4"/>
    </row>
    <row r="204" spans="1:12" ht="13">
      <c r="L204" s="4"/>
    </row>
    <row r="205" spans="1:12" ht="13">
      <c r="L205" s="4"/>
    </row>
    <row r="206" spans="1:12" ht="13">
      <c r="L206" s="4"/>
    </row>
    <row r="207" spans="1:12" ht="13">
      <c r="L207" s="4"/>
    </row>
    <row r="208" spans="1:12" ht="13">
      <c r="L208" s="4"/>
    </row>
    <row r="209" spans="12:12" ht="13">
      <c r="L209" s="4"/>
    </row>
    <row r="210" spans="12:12" ht="13">
      <c r="L210" s="4"/>
    </row>
    <row r="211" spans="12:12" ht="13">
      <c r="L211" s="4"/>
    </row>
    <row r="212" spans="12:12" ht="13">
      <c r="L212" s="4"/>
    </row>
    <row r="213" spans="12:12" ht="13">
      <c r="L213" s="4"/>
    </row>
    <row r="214" spans="12:12" ht="13">
      <c r="L214" s="4"/>
    </row>
    <row r="215" spans="12:12" ht="13">
      <c r="L215" s="4"/>
    </row>
    <row r="216" spans="12:12" ht="13">
      <c r="L216" s="4"/>
    </row>
    <row r="217" spans="12:12" ht="13">
      <c r="L217" s="4"/>
    </row>
    <row r="218" spans="12:12" ht="13">
      <c r="L218" s="4"/>
    </row>
    <row r="219" spans="12:12" ht="13">
      <c r="L219" s="4"/>
    </row>
    <row r="220" spans="12:12" ht="13">
      <c r="L220" s="4"/>
    </row>
    <row r="221" spans="12:12" ht="13">
      <c r="L221" s="4"/>
    </row>
    <row r="222" spans="12:12" ht="13">
      <c r="L222" s="4"/>
    </row>
    <row r="223" spans="12:12" ht="13">
      <c r="L223" s="4"/>
    </row>
    <row r="224" spans="12:12" ht="13">
      <c r="L224" s="4"/>
    </row>
    <row r="225" spans="12:12" ht="13">
      <c r="L225" s="4"/>
    </row>
    <row r="226" spans="12:12" ht="13">
      <c r="L226" s="4"/>
    </row>
    <row r="227" spans="12:12" ht="13">
      <c r="L227" s="4"/>
    </row>
    <row r="228" spans="12:12" ht="13">
      <c r="L228" s="4"/>
    </row>
    <row r="229" spans="12:12" ht="13">
      <c r="L229" s="4"/>
    </row>
    <row r="230" spans="12:12" ht="13">
      <c r="L230" s="4"/>
    </row>
    <row r="231" spans="12:12" ht="13">
      <c r="L231" s="4"/>
    </row>
    <row r="232" spans="12:12" ht="13">
      <c r="L232" s="4"/>
    </row>
    <row r="233" spans="12:12" ht="13">
      <c r="L233" s="4"/>
    </row>
    <row r="234" spans="12:12" ht="13">
      <c r="L234" s="4"/>
    </row>
    <row r="235" spans="12:12" ht="13">
      <c r="L235" s="4"/>
    </row>
    <row r="236" spans="12:12" ht="13">
      <c r="L236" s="4"/>
    </row>
    <row r="237" spans="12:12" ht="13">
      <c r="L237" s="4"/>
    </row>
    <row r="238" spans="12:12" ht="13">
      <c r="L238" s="4"/>
    </row>
    <row r="239" spans="12:12" ht="13">
      <c r="L239" s="4"/>
    </row>
    <row r="240" spans="12:12" ht="13">
      <c r="L240" s="4"/>
    </row>
    <row r="241" spans="12:12" ht="13">
      <c r="L241" s="4"/>
    </row>
    <row r="242" spans="12:12" ht="13">
      <c r="L242" s="4"/>
    </row>
    <row r="243" spans="12:12" ht="13">
      <c r="L243" s="4"/>
    </row>
    <row r="244" spans="12:12" ht="13">
      <c r="L244" s="4"/>
    </row>
    <row r="245" spans="12:12" ht="13">
      <c r="L245" s="4"/>
    </row>
    <row r="246" spans="12:12" ht="13">
      <c r="L246" s="4"/>
    </row>
    <row r="247" spans="12:12" ht="13">
      <c r="L247" s="4"/>
    </row>
    <row r="248" spans="12:12" ht="13">
      <c r="L248" s="4"/>
    </row>
    <row r="249" spans="12:12" ht="13">
      <c r="L249" s="4"/>
    </row>
    <row r="250" spans="12:12" ht="13">
      <c r="L250" s="4"/>
    </row>
    <row r="251" spans="12:12" ht="13">
      <c r="L251" s="4"/>
    </row>
    <row r="252" spans="12:12" ht="13">
      <c r="L252" s="4"/>
    </row>
    <row r="253" spans="12:12" ht="13">
      <c r="L253" s="4"/>
    </row>
    <row r="254" spans="12:12" ht="13">
      <c r="L254" s="4"/>
    </row>
    <row r="255" spans="12:12" ht="13">
      <c r="L255" s="4"/>
    </row>
    <row r="256" spans="12:12" ht="13">
      <c r="L256" s="4"/>
    </row>
    <row r="257" spans="12:12" ht="13">
      <c r="L257" s="4"/>
    </row>
    <row r="258" spans="12:12" ht="13">
      <c r="L258" s="4"/>
    </row>
    <row r="259" spans="12:12" ht="13">
      <c r="L259" s="4"/>
    </row>
    <row r="260" spans="12:12" ht="13">
      <c r="L260" s="4"/>
    </row>
    <row r="261" spans="12:12" ht="13">
      <c r="L261" s="4"/>
    </row>
    <row r="262" spans="12:12" ht="13">
      <c r="L262" s="4"/>
    </row>
    <row r="263" spans="12:12" ht="13">
      <c r="L263" s="4"/>
    </row>
    <row r="264" spans="12:12" ht="13">
      <c r="L264" s="4"/>
    </row>
    <row r="265" spans="12:12" ht="13">
      <c r="L265" s="4"/>
    </row>
    <row r="266" spans="12:12" ht="13">
      <c r="L266" s="4"/>
    </row>
    <row r="267" spans="12:12" ht="13">
      <c r="L267" s="4"/>
    </row>
    <row r="268" spans="12:12" ht="13">
      <c r="L268" s="4"/>
    </row>
    <row r="269" spans="12:12" ht="13">
      <c r="L269" s="4"/>
    </row>
    <row r="270" spans="12:12" ht="13">
      <c r="L270" s="4"/>
    </row>
    <row r="271" spans="12:12" ht="13">
      <c r="L271" s="4"/>
    </row>
    <row r="272" spans="12:12" ht="13">
      <c r="L272" s="4"/>
    </row>
    <row r="273" spans="12:12" ht="13">
      <c r="L273" s="4"/>
    </row>
    <row r="274" spans="12:12" ht="13">
      <c r="L274" s="4"/>
    </row>
    <row r="275" spans="12:12" ht="13">
      <c r="L275" s="4"/>
    </row>
    <row r="276" spans="12:12" ht="13">
      <c r="L276" s="4"/>
    </row>
    <row r="277" spans="12:12" ht="13">
      <c r="L277" s="4"/>
    </row>
    <row r="278" spans="12:12" ht="13">
      <c r="L278" s="4"/>
    </row>
    <row r="279" spans="12:12" ht="13">
      <c r="L279" s="4"/>
    </row>
    <row r="280" spans="12:12" ht="13">
      <c r="L280" s="4"/>
    </row>
    <row r="281" spans="12:12" ht="13">
      <c r="L281" s="4"/>
    </row>
    <row r="282" spans="12:12" ht="13">
      <c r="L282" s="4"/>
    </row>
    <row r="283" spans="12:12" ht="13">
      <c r="L283" s="4"/>
    </row>
    <row r="284" spans="12:12" ht="13">
      <c r="L284" s="4"/>
    </row>
    <row r="285" spans="12:12" ht="13">
      <c r="L285" s="4"/>
    </row>
    <row r="286" spans="12:12" ht="13">
      <c r="L286" s="4"/>
    </row>
    <row r="287" spans="12:12" ht="13">
      <c r="L287" s="4"/>
    </row>
    <row r="288" spans="12:12" ht="13">
      <c r="L288" s="4"/>
    </row>
    <row r="289" spans="12:12" ht="13">
      <c r="L289" s="4"/>
    </row>
    <row r="290" spans="12:12" ht="13">
      <c r="L290" s="4"/>
    </row>
    <row r="291" spans="12:12" ht="13">
      <c r="L291" s="4"/>
    </row>
    <row r="292" spans="12:12" ht="13">
      <c r="L292" s="4"/>
    </row>
    <row r="293" spans="12:12" ht="13">
      <c r="L293" s="4"/>
    </row>
    <row r="294" spans="12:12" ht="13">
      <c r="L294" s="4"/>
    </row>
    <row r="295" spans="12:12" ht="13">
      <c r="L295" s="4"/>
    </row>
    <row r="296" spans="12:12" ht="13">
      <c r="L296" s="4"/>
    </row>
    <row r="297" spans="12:12" ht="13">
      <c r="L297" s="4"/>
    </row>
    <row r="298" spans="12:12" ht="13">
      <c r="L298" s="4"/>
    </row>
    <row r="299" spans="12:12" ht="13">
      <c r="L299" s="4"/>
    </row>
    <row r="300" spans="12:12" ht="13">
      <c r="L300" s="4"/>
    </row>
    <row r="301" spans="12:12" ht="13">
      <c r="L301" s="4"/>
    </row>
    <row r="302" spans="12:12" ht="13">
      <c r="L302" s="4"/>
    </row>
    <row r="303" spans="12:12" ht="13">
      <c r="L303" s="4"/>
    </row>
    <row r="304" spans="12:12" ht="13">
      <c r="L304" s="4"/>
    </row>
    <row r="305" spans="12:12" ht="13">
      <c r="L305" s="4"/>
    </row>
    <row r="306" spans="12:12" ht="13">
      <c r="L306" s="4"/>
    </row>
    <row r="307" spans="12:12" ht="13">
      <c r="L307" s="4"/>
    </row>
    <row r="308" spans="12:12" ht="13">
      <c r="L308" s="4"/>
    </row>
    <row r="309" spans="12:12" ht="13">
      <c r="L309" s="4"/>
    </row>
    <row r="310" spans="12:12" ht="13">
      <c r="L310" s="4"/>
    </row>
    <row r="311" spans="12:12" ht="13">
      <c r="L311" s="4"/>
    </row>
    <row r="312" spans="12:12" ht="13">
      <c r="L312" s="4"/>
    </row>
    <row r="313" spans="12:12" ht="13">
      <c r="L313" s="4"/>
    </row>
    <row r="314" spans="12:12" ht="13">
      <c r="L314" s="4"/>
    </row>
    <row r="315" spans="12:12" ht="13">
      <c r="L315" s="4"/>
    </row>
    <row r="316" spans="12:12" ht="13">
      <c r="L316" s="4"/>
    </row>
    <row r="317" spans="12:12" ht="13">
      <c r="L317" s="4"/>
    </row>
    <row r="318" spans="12:12" ht="13">
      <c r="L318" s="4"/>
    </row>
    <row r="319" spans="12:12" ht="13">
      <c r="L319" s="4"/>
    </row>
    <row r="320" spans="12:12" ht="13">
      <c r="L320" s="4"/>
    </row>
    <row r="321" spans="12:12" ht="13">
      <c r="L321" s="4"/>
    </row>
    <row r="322" spans="12:12" ht="13">
      <c r="L322" s="4"/>
    </row>
    <row r="323" spans="12:12" ht="13">
      <c r="L323" s="4"/>
    </row>
    <row r="324" spans="12:12" ht="13">
      <c r="L324" s="4"/>
    </row>
    <row r="325" spans="12:12" ht="13">
      <c r="L325" s="4"/>
    </row>
    <row r="326" spans="12:12" ht="13">
      <c r="L326" s="4"/>
    </row>
    <row r="327" spans="12:12" ht="13">
      <c r="L327" s="4"/>
    </row>
    <row r="328" spans="12:12" ht="13">
      <c r="L328" s="4"/>
    </row>
    <row r="329" spans="12:12" ht="13">
      <c r="L329" s="4"/>
    </row>
    <row r="330" spans="12:12" ht="13">
      <c r="L330" s="4"/>
    </row>
    <row r="331" spans="12:12" ht="13">
      <c r="L331" s="4"/>
    </row>
    <row r="332" spans="12:12" ht="13">
      <c r="L332" s="4"/>
    </row>
    <row r="333" spans="12:12" ht="13">
      <c r="L333" s="4"/>
    </row>
    <row r="334" spans="12:12" ht="13">
      <c r="L334" s="4"/>
    </row>
    <row r="335" spans="12:12" ht="13">
      <c r="L335" s="4"/>
    </row>
    <row r="336" spans="12:12" ht="13">
      <c r="L336" s="4"/>
    </row>
    <row r="337" spans="12:12" ht="13">
      <c r="L337" s="4"/>
    </row>
    <row r="338" spans="12:12" ht="13">
      <c r="L338" s="4"/>
    </row>
    <row r="339" spans="12:12" ht="13">
      <c r="L339" s="4"/>
    </row>
    <row r="340" spans="12:12" ht="13">
      <c r="L340" s="4"/>
    </row>
    <row r="341" spans="12:12" ht="13">
      <c r="L341" s="4"/>
    </row>
    <row r="342" spans="12:12" ht="13">
      <c r="L342" s="4"/>
    </row>
    <row r="343" spans="12:12" ht="13">
      <c r="L343" s="4"/>
    </row>
    <row r="344" spans="12:12" ht="13">
      <c r="L344" s="4"/>
    </row>
    <row r="345" spans="12:12" ht="13">
      <c r="L345" s="4"/>
    </row>
    <row r="346" spans="12:12" ht="13">
      <c r="L346" s="4"/>
    </row>
    <row r="347" spans="12:12" ht="13">
      <c r="L347" s="4"/>
    </row>
    <row r="348" spans="12:12" ht="13">
      <c r="L348" s="4"/>
    </row>
    <row r="349" spans="12:12" ht="13">
      <c r="L349" s="4"/>
    </row>
    <row r="350" spans="12:12" ht="13">
      <c r="L350" s="4"/>
    </row>
    <row r="351" spans="12:12" ht="13">
      <c r="L351" s="4"/>
    </row>
    <row r="352" spans="12:12" ht="13">
      <c r="L352" s="4"/>
    </row>
    <row r="353" spans="12:12" ht="13">
      <c r="L353" s="4"/>
    </row>
    <row r="354" spans="12:12" ht="13">
      <c r="L354" s="4"/>
    </row>
    <row r="355" spans="12:12" ht="13">
      <c r="L355" s="4"/>
    </row>
    <row r="356" spans="12:12" ht="13">
      <c r="L356" s="4"/>
    </row>
    <row r="357" spans="12:12" ht="13">
      <c r="L357" s="4"/>
    </row>
    <row r="358" spans="12:12" ht="13">
      <c r="L358" s="4"/>
    </row>
    <row r="359" spans="12:12" ht="13">
      <c r="L359" s="4"/>
    </row>
    <row r="360" spans="12:12" ht="13">
      <c r="L360" s="4"/>
    </row>
    <row r="361" spans="12:12" ht="13">
      <c r="L361" s="4"/>
    </row>
    <row r="362" spans="12:12" ht="13">
      <c r="L362" s="4"/>
    </row>
    <row r="363" spans="12:12" ht="13">
      <c r="L363" s="4"/>
    </row>
    <row r="364" spans="12:12" ht="13">
      <c r="L364" s="4"/>
    </row>
    <row r="365" spans="12:12" ht="13">
      <c r="L365" s="4"/>
    </row>
    <row r="366" spans="12:12" ht="13">
      <c r="L366" s="4"/>
    </row>
    <row r="367" spans="12:12" ht="13">
      <c r="L367" s="4"/>
    </row>
    <row r="368" spans="12:12" ht="13">
      <c r="L368" s="4"/>
    </row>
    <row r="369" spans="12:12" ht="13">
      <c r="L369" s="4"/>
    </row>
    <row r="370" spans="12:12" ht="13">
      <c r="L370" s="4"/>
    </row>
    <row r="371" spans="12:12" ht="13">
      <c r="L371" s="4"/>
    </row>
    <row r="372" spans="12:12" ht="13">
      <c r="L372" s="4"/>
    </row>
    <row r="373" spans="12:12" ht="13">
      <c r="L373" s="4"/>
    </row>
    <row r="374" spans="12:12" ht="13">
      <c r="L374" s="4"/>
    </row>
    <row r="375" spans="12:12" ht="13">
      <c r="L375" s="4"/>
    </row>
    <row r="376" spans="12:12" ht="13">
      <c r="L376" s="4"/>
    </row>
    <row r="377" spans="12:12" ht="13">
      <c r="L377" s="4"/>
    </row>
    <row r="378" spans="12:12" ht="13">
      <c r="L378" s="4"/>
    </row>
    <row r="379" spans="12:12" ht="13">
      <c r="L379" s="4"/>
    </row>
    <row r="380" spans="12:12" ht="13">
      <c r="L380" s="4"/>
    </row>
    <row r="381" spans="12:12" ht="13">
      <c r="L381" s="4"/>
    </row>
    <row r="382" spans="12:12" ht="13">
      <c r="L382" s="4"/>
    </row>
    <row r="383" spans="12:12" ht="13">
      <c r="L383" s="4"/>
    </row>
    <row r="384" spans="12:12" ht="13">
      <c r="L384" s="4"/>
    </row>
    <row r="385" spans="12:12" ht="13">
      <c r="L385" s="4"/>
    </row>
    <row r="386" spans="12:12" ht="13">
      <c r="L386" s="4"/>
    </row>
    <row r="387" spans="12:12" ht="13">
      <c r="L387" s="4"/>
    </row>
    <row r="388" spans="12:12" ht="13">
      <c r="L388" s="4"/>
    </row>
    <row r="389" spans="12:12" ht="13">
      <c r="L389" s="4"/>
    </row>
    <row r="390" spans="12:12" ht="13">
      <c r="L390" s="4"/>
    </row>
    <row r="391" spans="12:12" ht="13">
      <c r="L391" s="4"/>
    </row>
    <row r="392" spans="12:12" ht="13">
      <c r="L392" s="4"/>
    </row>
    <row r="393" spans="12:12" ht="13">
      <c r="L393" s="4"/>
    </row>
    <row r="394" spans="12:12" ht="13">
      <c r="L394" s="4"/>
    </row>
    <row r="395" spans="12:12" ht="13">
      <c r="L395" s="4"/>
    </row>
    <row r="396" spans="12:12" ht="13">
      <c r="L396" s="4"/>
    </row>
    <row r="397" spans="12:12" ht="13">
      <c r="L397" s="4"/>
    </row>
    <row r="398" spans="12:12" ht="13">
      <c r="L398" s="4"/>
    </row>
    <row r="399" spans="12:12" ht="13">
      <c r="L399" s="4"/>
    </row>
    <row r="400" spans="12:12" ht="13">
      <c r="L400" s="4"/>
    </row>
    <row r="401" spans="12:12" ht="13">
      <c r="L401" s="4"/>
    </row>
    <row r="402" spans="12:12" ht="13">
      <c r="L402" s="4"/>
    </row>
    <row r="403" spans="12:12" ht="13">
      <c r="L403" s="4"/>
    </row>
    <row r="404" spans="12:12" ht="13">
      <c r="L404" s="4"/>
    </row>
    <row r="405" spans="12:12" ht="13">
      <c r="L405" s="4"/>
    </row>
    <row r="406" spans="12:12" ht="13">
      <c r="L406" s="4"/>
    </row>
    <row r="407" spans="12:12" ht="13">
      <c r="L407" s="4"/>
    </row>
    <row r="408" spans="12:12" ht="13">
      <c r="L408" s="4"/>
    </row>
    <row r="409" spans="12:12" ht="13">
      <c r="L409" s="4"/>
    </row>
    <row r="410" spans="12:12" ht="13">
      <c r="L410" s="4"/>
    </row>
    <row r="411" spans="12:12" ht="13">
      <c r="L411" s="4"/>
    </row>
    <row r="412" spans="12:12" ht="13">
      <c r="L412" s="4"/>
    </row>
    <row r="413" spans="12:12" ht="13">
      <c r="L413" s="4"/>
    </row>
    <row r="414" spans="12:12" ht="13">
      <c r="L414" s="4"/>
    </row>
    <row r="415" spans="12:12" ht="13">
      <c r="L415" s="4"/>
    </row>
    <row r="416" spans="12:12" ht="13">
      <c r="L416" s="4"/>
    </row>
    <row r="417" spans="12:12" ht="13">
      <c r="L417" s="4"/>
    </row>
    <row r="418" spans="12:12" ht="13">
      <c r="L418" s="4"/>
    </row>
    <row r="419" spans="12:12" ht="13">
      <c r="L419" s="4"/>
    </row>
    <row r="420" spans="12:12" ht="13">
      <c r="L420" s="4"/>
    </row>
    <row r="421" spans="12:12" ht="13">
      <c r="L421" s="4"/>
    </row>
    <row r="422" spans="12:12" ht="13">
      <c r="L422" s="4"/>
    </row>
    <row r="423" spans="12:12" ht="13">
      <c r="L423" s="4"/>
    </row>
    <row r="424" spans="12:12" ht="13">
      <c r="L424" s="4"/>
    </row>
    <row r="425" spans="12:12" ht="13">
      <c r="L425" s="4"/>
    </row>
    <row r="426" spans="12:12" ht="13">
      <c r="L426" s="4"/>
    </row>
    <row r="427" spans="12:12" ht="13">
      <c r="L427" s="4"/>
    </row>
    <row r="428" spans="12:12" ht="13">
      <c r="L428" s="4"/>
    </row>
    <row r="429" spans="12:12" ht="13">
      <c r="L429" s="4"/>
    </row>
    <row r="430" spans="12:12" ht="13">
      <c r="L430" s="4"/>
    </row>
    <row r="431" spans="12:12" ht="13">
      <c r="L431" s="4"/>
    </row>
    <row r="432" spans="12:12" ht="13">
      <c r="L432" s="4"/>
    </row>
    <row r="433" spans="12:12" ht="13">
      <c r="L433" s="4"/>
    </row>
    <row r="434" spans="12:12" ht="13">
      <c r="L434" s="4"/>
    </row>
    <row r="435" spans="12:12" ht="13">
      <c r="L435" s="4"/>
    </row>
    <row r="436" spans="12:12" ht="13">
      <c r="L436" s="4"/>
    </row>
    <row r="437" spans="12:12" ht="13">
      <c r="L437" s="4"/>
    </row>
    <row r="438" spans="12:12" ht="13">
      <c r="L438" s="4"/>
    </row>
    <row r="439" spans="12:12" ht="13">
      <c r="L439" s="4"/>
    </row>
    <row r="440" spans="12:12" ht="13">
      <c r="L440" s="4"/>
    </row>
    <row r="441" spans="12:12" ht="13">
      <c r="L441" s="4"/>
    </row>
    <row r="442" spans="12:12" ht="13">
      <c r="L442" s="4"/>
    </row>
    <row r="443" spans="12:12" ht="13">
      <c r="L443" s="4"/>
    </row>
    <row r="444" spans="12:12" ht="13">
      <c r="L444" s="4"/>
    </row>
    <row r="445" spans="12:12" ht="13">
      <c r="L445" s="4"/>
    </row>
    <row r="446" spans="12:12" ht="13">
      <c r="L446" s="4"/>
    </row>
    <row r="447" spans="12:12" ht="13">
      <c r="L447" s="4"/>
    </row>
    <row r="448" spans="12:12" ht="13">
      <c r="L448" s="4"/>
    </row>
    <row r="449" spans="12:12" ht="13">
      <c r="L449" s="4"/>
    </row>
    <row r="450" spans="12:12" ht="13">
      <c r="L450" s="4"/>
    </row>
    <row r="451" spans="12:12" ht="13">
      <c r="L451" s="4"/>
    </row>
    <row r="452" spans="12:12" ht="13">
      <c r="L452" s="4"/>
    </row>
    <row r="453" spans="12:12" ht="13">
      <c r="L453" s="4"/>
    </row>
    <row r="454" spans="12:12" ht="13">
      <c r="L454" s="4"/>
    </row>
    <row r="455" spans="12:12" ht="13">
      <c r="L455" s="4"/>
    </row>
    <row r="456" spans="12:12" ht="13">
      <c r="L456" s="4"/>
    </row>
    <row r="457" spans="12:12" ht="13">
      <c r="L457" s="4"/>
    </row>
    <row r="458" spans="12:12" ht="13">
      <c r="L458" s="4"/>
    </row>
    <row r="459" spans="12:12" ht="13">
      <c r="L459" s="4"/>
    </row>
    <row r="460" spans="12:12" ht="13">
      <c r="L460" s="4"/>
    </row>
    <row r="461" spans="12:12" ht="13">
      <c r="L461" s="4"/>
    </row>
    <row r="462" spans="12:12" ht="13">
      <c r="L462" s="4"/>
    </row>
    <row r="463" spans="12:12" ht="13">
      <c r="L463" s="4"/>
    </row>
    <row r="464" spans="12:12" ht="13">
      <c r="L464" s="4"/>
    </row>
    <row r="465" spans="12:12" ht="13">
      <c r="L465" s="4"/>
    </row>
    <row r="466" spans="12:12" ht="13">
      <c r="L466" s="4"/>
    </row>
    <row r="467" spans="12:12" ht="13">
      <c r="L467" s="4"/>
    </row>
    <row r="468" spans="12:12" ht="13">
      <c r="L468" s="4"/>
    </row>
    <row r="469" spans="12:12" ht="13">
      <c r="L469" s="4"/>
    </row>
    <row r="470" spans="12:12" ht="13">
      <c r="L470" s="4"/>
    </row>
    <row r="471" spans="12:12" ht="13">
      <c r="L471" s="4"/>
    </row>
    <row r="472" spans="12:12" ht="13">
      <c r="L472" s="4"/>
    </row>
    <row r="473" spans="12:12" ht="13">
      <c r="L473" s="4"/>
    </row>
    <row r="474" spans="12:12" ht="13">
      <c r="L474" s="4"/>
    </row>
    <row r="475" spans="12:12" ht="13">
      <c r="L475" s="4"/>
    </row>
    <row r="476" spans="12:12" ht="13">
      <c r="L476" s="4"/>
    </row>
    <row r="477" spans="12:12" ht="13">
      <c r="L477" s="4"/>
    </row>
    <row r="478" spans="12:12" ht="13">
      <c r="L478" s="4"/>
    </row>
    <row r="479" spans="12:12" ht="13">
      <c r="L479" s="4"/>
    </row>
    <row r="480" spans="12:12" ht="13">
      <c r="L480" s="4"/>
    </row>
    <row r="481" spans="12:12" ht="13">
      <c r="L481" s="4"/>
    </row>
    <row r="482" spans="12:12" ht="13">
      <c r="L482" s="4"/>
    </row>
    <row r="483" spans="12:12" ht="13">
      <c r="L483" s="4"/>
    </row>
    <row r="484" spans="12:12" ht="13">
      <c r="L484" s="4"/>
    </row>
    <row r="485" spans="12:12" ht="13">
      <c r="L485" s="4"/>
    </row>
    <row r="486" spans="12:12" ht="13">
      <c r="L486" s="4"/>
    </row>
    <row r="487" spans="12:12" ht="13">
      <c r="L487" s="4"/>
    </row>
    <row r="488" spans="12:12" ht="13">
      <c r="L488" s="4"/>
    </row>
    <row r="489" spans="12:12" ht="13">
      <c r="L489" s="4"/>
    </row>
    <row r="490" spans="12:12" ht="13">
      <c r="L490" s="4"/>
    </row>
    <row r="491" spans="12:12" ht="13">
      <c r="L491" s="4"/>
    </row>
    <row r="492" spans="12:12" ht="13">
      <c r="L492" s="4"/>
    </row>
    <row r="493" spans="12:12" ht="13">
      <c r="L493" s="4"/>
    </row>
    <row r="494" spans="12:12" ht="13">
      <c r="L494" s="4"/>
    </row>
    <row r="495" spans="12:12" ht="13">
      <c r="L495" s="4"/>
    </row>
    <row r="496" spans="12:12" ht="13">
      <c r="L496" s="4"/>
    </row>
    <row r="497" spans="12:12" ht="13">
      <c r="L497" s="4"/>
    </row>
    <row r="498" spans="12:12" ht="13">
      <c r="L498" s="4"/>
    </row>
    <row r="499" spans="12:12" ht="13">
      <c r="L499" s="4"/>
    </row>
    <row r="500" spans="12:12" ht="13">
      <c r="L500" s="4"/>
    </row>
    <row r="501" spans="12:12" ht="13">
      <c r="L501" s="4"/>
    </row>
    <row r="502" spans="12:12" ht="13">
      <c r="L502" s="4"/>
    </row>
    <row r="503" spans="12:12" ht="13">
      <c r="L503" s="4"/>
    </row>
    <row r="504" spans="12:12" ht="13">
      <c r="L504" s="4"/>
    </row>
    <row r="505" spans="12:12" ht="13">
      <c r="L505" s="4"/>
    </row>
    <row r="506" spans="12:12" ht="13">
      <c r="L506" s="4"/>
    </row>
    <row r="507" spans="12:12" ht="13">
      <c r="L507" s="4"/>
    </row>
    <row r="508" spans="12:12" ht="13">
      <c r="L508" s="4"/>
    </row>
    <row r="509" spans="12:12" ht="13">
      <c r="L509" s="4"/>
    </row>
    <row r="510" spans="12:12" ht="13">
      <c r="L510" s="4"/>
    </row>
    <row r="511" spans="12:12" ht="13">
      <c r="L511" s="4"/>
    </row>
    <row r="512" spans="12:12" ht="13">
      <c r="L512" s="4"/>
    </row>
    <row r="513" spans="12:12" ht="13">
      <c r="L513" s="4"/>
    </row>
    <row r="514" spans="12:12" ht="13">
      <c r="L514" s="4"/>
    </row>
    <row r="515" spans="12:12" ht="13">
      <c r="L515" s="4"/>
    </row>
    <row r="516" spans="12:12" ht="13">
      <c r="L516" s="4"/>
    </row>
    <row r="517" spans="12:12" ht="13">
      <c r="L517" s="4"/>
    </row>
    <row r="518" spans="12:12" ht="13">
      <c r="L518" s="4"/>
    </row>
    <row r="519" spans="12:12" ht="13">
      <c r="L519" s="4"/>
    </row>
    <row r="520" spans="12:12" ht="13">
      <c r="L520" s="4"/>
    </row>
    <row r="521" spans="12:12" ht="13">
      <c r="L521" s="4"/>
    </row>
    <row r="522" spans="12:12" ht="13">
      <c r="L522" s="4"/>
    </row>
    <row r="523" spans="12:12" ht="13">
      <c r="L523" s="4"/>
    </row>
    <row r="524" spans="12:12" ht="13">
      <c r="L524" s="4"/>
    </row>
    <row r="525" spans="12:12" ht="13">
      <c r="L525" s="4"/>
    </row>
    <row r="526" spans="12:12" ht="13">
      <c r="L526" s="4"/>
    </row>
    <row r="527" spans="12:12" ht="13">
      <c r="L527" s="4"/>
    </row>
    <row r="528" spans="12:12" ht="13">
      <c r="L528" s="4"/>
    </row>
    <row r="529" spans="12:12" ht="13">
      <c r="L529" s="4"/>
    </row>
    <row r="530" spans="12:12" ht="13">
      <c r="L530" s="4"/>
    </row>
    <row r="531" spans="12:12" ht="13">
      <c r="L531" s="4"/>
    </row>
    <row r="532" spans="12:12" ht="13">
      <c r="L532" s="4"/>
    </row>
    <row r="533" spans="12:12" ht="13">
      <c r="L533" s="4"/>
    </row>
    <row r="534" spans="12:12" ht="13">
      <c r="L534" s="4"/>
    </row>
    <row r="535" spans="12:12" ht="13">
      <c r="L535" s="4"/>
    </row>
    <row r="536" spans="12:12" ht="13">
      <c r="L536" s="4"/>
    </row>
    <row r="537" spans="12:12" ht="13">
      <c r="L537" s="4"/>
    </row>
    <row r="538" spans="12:12" ht="13">
      <c r="L538" s="4"/>
    </row>
    <row r="539" spans="12:12" ht="13">
      <c r="L539" s="4"/>
    </row>
    <row r="540" spans="12:12" ht="13">
      <c r="L540" s="4"/>
    </row>
    <row r="541" spans="12:12" ht="13">
      <c r="L541" s="4"/>
    </row>
    <row r="542" spans="12:12" ht="13">
      <c r="L542" s="4"/>
    </row>
    <row r="543" spans="12:12" ht="13">
      <c r="L543" s="4"/>
    </row>
    <row r="544" spans="12:12" ht="13">
      <c r="L544" s="4"/>
    </row>
    <row r="545" spans="12:12" ht="13">
      <c r="L545" s="4"/>
    </row>
    <row r="546" spans="12:12" ht="13">
      <c r="L546" s="4"/>
    </row>
    <row r="547" spans="12:12" ht="13">
      <c r="L547" s="4"/>
    </row>
    <row r="548" spans="12:12" ht="13">
      <c r="L548" s="4"/>
    </row>
    <row r="549" spans="12:12" ht="13">
      <c r="L549" s="4"/>
    </row>
    <row r="550" spans="12:12" ht="13">
      <c r="L550" s="4"/>
    </row>
    <row r="551" spans="12:12" ht="13">
      <c r="L551" s="4"/>
    </row>
    <row r="552" spans="12:12" ht="13">
      <c r="L552" s="4"/>
    </row>
    <row r="553" spans="12:12" ht="13">
      <c r="L553" s="4"/>
    </row>
    <row r="554" spans="12:12" ht="13">
      <c r="L554" s="4"/>
    </row>
    <row r="555" spans="12:12" ht="13">
      <c r="L555" s="4"/>
    </row>
    <row r="556" spans="12:12" ht="13">
      <c r="L556" s="4"/>
    </row>
    <row r="557" spans="12:12" ht="13">
      <c r="L557" s="4"/>
    </row>
    <row r="558" spans="12:12" ht="13">
      <c r="L558" s="4"/>
    </row>
    <row r="559" spans="12:12" ht="13">
      <c r="L559" s="4"/>
    </row>
    <row r="560" spans="12:12" ht="13">
      <c r="L560" s="4"/>
    </row>
    <row r="561" spans="12:12" ht="13">
      <c r="L561" s="4"/>
    </row>
    <row r="562" spans="12:12" ht="13">
      <c r="L562" s="4"/>
    </row>
    <row r="563" spans="12:12" ht="13">
      <c r="L563" s="4"/>
    </row>
    <row r="564" spans="12:12" ht="13">
      <c r="L564" s="4"/>
    </row>
    <row r="565" spans="12:12" ht="13">
      <c r="L565" s="4"/>
    </row>
    <row r="566" spans="12:12" ht="13">
      <c r="L566" s="4"/>
    </row>
    <row r="567" spans="12:12" ht="13">
      <c r="L567" s="4"/>
    </row>
    <row r="568" spans="12:12" ht="13">
      <c r="L568" s="4"/>
    </row>
    <row r="569" spans="12:12" ht="13">
      <c r="L569" s="4"/>
    </row>
    <row r="570" spans="12:12" ht="13">
      <c r="L570" s="4"/>
    </row>
    <row r="571" spans="12:12" ht="13">
      <c r="L571" s="4"/>
    </row>
    <row r="572" spans="12:12" ht="13">
      <c r="L572" s="4"/>
    </row>
    <row r="573" spans="12:12" ht="13">
      <c r="L573" s="4"/>
    </row>
    <row r="574" spans="12:12" ht="13">
      <c r="L574" s="4"/>
    </row>
    <row r="575" spans="12:12" ht="13">
      <c r="L575" s="4"/>
    </row>
    <row r="576" spans="12:12" ht="13">
      <c r="L576" s="4"/>
    </row>
    <row r="577" spans="12:12" ht="13">
      <c r="L577" s="4"/>
    </row>
    <row r="578" spans="12:12" ht="13">
      <c r="L578" s="4"/>
    </row>
    <row r="579" spans="12:12" ht="13">
      <c r="L579" s="4"/>
    </row>
    <row r="580" spans="12:12" ht="13">
      <c r="L580" s="4"/>
    </row>
    <row r="581" spans="12:12" ht="13">
      <c r="L581" s="4"/>
    </row>
    <row r="582" spans="12:12" ht="13">
      <c r="L582" s="4"/>
    </row>
    <row r="583" spans="12:12" ht="13">
      <c r="L583" s="4"/>
    </row>
    <row r="584" spans="12:12" ht="13">
      <c r="L584" s="4"/>
    </row>
    <row r="585" spans="12:12" ht="13">
      <c r="L585" s="4"/>
    </row>
    <row r="586" spans="12:12" ht="13">
      <c r="L586" s="4"/>
    </row>
    <row r="587" spans="12:12" ht="13">
      <c r="L587" s="4"/>
    </row>
    <row r="588" spans="12:12" ht="13">
      <c r="L588" s="4"/>
    </row>
    <row r="589" spans="12:12" ht="13">
      <c r="L589" s="4"/>
    </row>
    <row r="590" spans="12:12" ht="13">
      <c r="L590" s="4"/>
    </row>
    <row r="591" spans="12:12" ht="13">
      <c r="L591" s="4"/>
    </row>
    <row r="592" spans="12:12" ht="13">
      <c r="L592" s="4"/>
    </row>
    <row r="593" spans="12:12" ht="13">
      <c r="L593" s="4"/>
    </row>
    <row r="594" spans="12:12" ht="13">
      <c r="L594" s="4"/>
    </row>
    <row r="595" spans="12:12" ht="13">
      <c r="L595" s="4"/>
    </row>
    <row r="596" spans="12:12" ht="13">
      <c r="L596" s="4"/>
    </row>
    <row r="597" spans="12:12" ht="13">
      <c r="L597" s="4"/>
    </row>
    <row r="598" spans="12:12" ht="13">
      <c r="L598" s="4"/>
    </row>
    <row r="599" spans="12:12" ht="13">
      <c r="L599" s="4"/>
    </row>
    <row r="600" spans="12:12" ht="13">
      <c r="L600" s="4"/>
    </row>
    <row r="601" spans="12:12" ht="13">
      <c r="L601" s="4"/>
    </row>
    <row r="602" spans="12:12" ht="13">
      <c r="L602" s="4"/>
    </row>
    <row r="603" spans="12:12" ht="13">
      <c r="L603" s="4"/>
    </row>
    <row r="604" spans="12:12" ht="13">
      <c r="L604" s="4"/>
    </row>
    <row r="605" spans="12:12" ht="13">
      <c r="L605" s="4"/>
    </row>
    <row r="606" spans="12:12" ht="13">
      <c r="L606" s="4"/>
    </row>
    <row r="607" spans="12:12" ht="13">
      <c r="L607" s="4"/>
    </row>
    <row r="608" spans="12:12" ht="13">
      <c r="L608" s="4"/>
    </row>
    <row r="609" spans="12:12" ht="13">
      <c r="L609" s="4"/>
    </row>
    <row r="610" spans="12:12" ht="13">
      <c r="L610" s="4"/>
    </row>
    <row r="611" spans="12:12" ht="13">
      <c r="L611" s="4"/>
    </row>
    <row r="612" spans="12:12" ht="13">
      <c r="L612" s="4"/>
    </row>
    <row r="613" spans="12:12" ht="13">
      <c r="L613" s="4"/>
    </row>
    <row r="614" spans="12:12" ht="13">
      <c r="L614" s="4"/>
    </row>
    <row r="615" spans="12:12" ht="13">
      <c r="L615" s="4"/>
    </row>
    <row r="616" spans="12:12" ht="13">
      <c r="L616" s="4"/>
    </row>
    <row r="617" spans="12:12" ht="13">
      <c r="L617" s="4"/>
    </row>
    <row r="618" spans="12:12" ht="13">
      <c r="L618" s="4"/>
    </row>
    <row r="619" spans="12:12" ht="13">
      <c r="L619" s="4"/>
    </row>
    <row r="620" spans="12:12" ht="13">
      <c r="L620" s="4"/>
    </row>
    <row r="621" spans="12:12" ht="13">
      <c r="L621" s="4"/>
    </row>
    <row r="622" spans="12:12" ht="13">
      <c r="L622" s="4"/>
    </row>
    <row r="623" spans="12:12" ht="13">
      <c r="L623" s="4"/>
    </row>
    <row r="624" spans="12:12" ht="13">
      <c r="L624" s="4"/>
    </row>
    <row r="625" spans="12:12" ht="13">
      <c r="L625" s="4"/>
    </row>
    <row r="626" spans="12:12" ht="13">
      <c r="L626" s="4"/>
    </row>
    <row r="627" spans="12:12" ht="13">
      <c r="L627" s="4"/>
    </row>
    <row r="628" spans="12:12" ht="13">
      <c r="L628" s="4"/>
    </row>
    <row r="629" spans="12:12" ht="13">
      <c r="L629" s="4"/>
    </row>
    <row r="630" spans="12:12" ht="13">
      <c r="L630" s="4"/>
    </row>
    <row r="631" spans="12:12" ht="13">
      <c r="L631" s="4"/>
    </row>
    <row r="632" spans="12:12" ht="13">
      <c r="L632" s="4"/>
    </row>
    <row r="633" spans="12:12" ht="13">
      <c r="L633" s="4"/>
    </row>
    <row r="634" spans="12:12" ht="13">
      <c r="L634" s="4"/>
    </row>
    <row r="635" spans="12:12" ht="13">
      <c r="L635" s="4"/>
    </row>
    <row r="636" spans="12:12" ht="13">
      <c r="L636" s="4"/>
    </row>
    <row r="637" spans="12:12" ht="13">
      <c r="L637" s="4"/>
    </row>
    <row r="638" spans="12:12" ht="13">
      <c r="L638" s="4"/>
    </row>
    <row r="639" spans="12:12" ht="13">
      <c r="L639" s="4"/>
    </row>
    <row r="640" spans="12:12" ht="13">
      <c r="L640" s="4"/>
    </row>
    <row r="641" spans="12:12" ht="13">
      <c r="L641" s="4"/>
    </row>
    <row r="642" spans="12:12" ht="13">
      <c r="L642" s="4"/>
    </row>
    <row r="643" spans="12:12" ht="13">
      <c r="L643" s="4"/>
    </row>
    <row r="644" spans="12:12" ht="13">
      <c r="L644" s="4"/>
    </row>
    <row r="645" spans="12:12" ht="13">
      <c r="L645" s="4"/>
    </row>
    <row r="646" spans="12:12" ht="13">
      <c r="L646" s="4"/>
    </row>
    <row r="647" spans="12:12" ht="13">
      <c r="L647" s="4"/>
    </row>
    <row r="648" spans="12:12" ht="13">
      <c r="L648" s="4"/>
    </row>
    <row r="649" spans="12:12" ht="13">
      <c r="L649" s="4"/>
    </row>
    <row r="650" spans="12:12" ht="13">
      <c r="L650" s="4"/>
    </row>
    <row r="651" spans="12:12" ht="13">
      <c r="L651" s="4"/>
    </row>
    <row r="652" spans="12:12" ht="13">
      <c r="L652" s="4"/>
    </row>
    <row r="653" spans="12:12" ht="13">
      <c r="L653" s="4"/>
    </row>
    <row r="654" spans="12:12" ht="13">
      <c r="L654" s="4"/>
    </row>
    <row r="655" spans="12:12" ht="13">
      <c r="L655" s="4"/>
    </row>
    <row r="656" spans="12:12" ht="13">
      <c r="L656" s="4"/>
    </row>
    <row r="657" spans="12:12" ht="13">
      <c r="L657" s="4"/>
    </row>
    <row r="658" spans="12:12" ht="13">
      <c r="L658" s="4"/>
    </row>
    <row r="659" spans="12:12" ht="13">
      <c r="L659" s="4"/>
    </row>
    <row r="660" spans="12:12" ht="13">
      <c r="L660" s="4"/>
    </row>
    <row r="661" spans="12:12" ht="13">
      <c r="L661" s="4"/>
    </row>
    <row r="662" spans="12:12" ht="13">
      <c r="L662" s="4"/>
    </row>
    <row r="663" spans="12:12" ht="13">
      <c r="L663" s="4"/>
    </row>
    <row r="664" spans="12:12" ht="13">
      <c r="L664" s="4"/>
    </row>
    <row r="665" spans="12:12" ht="13">
      <c r="L665" s="4"/>
    </row>
    <row r="666" spans="12:12" ht="13">
      <c r="L666" s="4"/>
    </row>
    <row r="667" spans="12:12" ht="13">
      <c r="L667" s="4"/>
    </row>
    <row r="668" spans="12:12" ht="13">
      <c r="L668" s="4"/>
    </row>
    <row r="669" spans="12:12" ht="13">
      <c r="L669" s="4"/>
    </row>
    <row r="670" spans="12:12" ht="13">
      <c r="L670" s="4"/>
    </row>
    <row r="671" spans="12:12" ht="13">
      <c r="L671" s="4"/>
    </row>
    <row r="672" spans="12:12" ht="13">
      <c r="L672" s="4"/>
    </row>
    <row r="673" spans="12:12" ht="13">
      <c r="L673" s="4"/>
    </row>
    <row r="674" spans="12:12" ht="13">
      <c r="L674" s="4"/>
    </row>
    <row r="675" spans="12:12" ht="13">
      <c r="L675" s="4"/>
    </row>
    <row r="676" spans="12:12" ht="13">
      <c r="L676" s="4"/>
    </row>
    <row r="677" spans="12:12" ht="13">
      <c r="L677" s="4"/>
    </row>
    <row r="678" spans="12:12" ht="13">
      <c r="L678" s="4"/>
    </row>
    <row r="679" spans="12:12" ht="13">
      <c r="L679" s="4"/>
    </row>
    <row r="680" spans="12:12" ht="13">
      <c r="L680" s="4"/>
    </row>
    <row r="681" spans="12:12" ht="13">
      <c r="L681" s="4"/>
    </row>
    <row r="682" spans="12:12" ht="13">
      <c r="L682" s="4"/>
    </row>
    <row r="683" spans="12:12" ht="13">
      <c r="L683" s="4"/>
    </row>
    <row r="684" spans="12:12" ht="13">
      <c r="L684" s="4"/>
    </row>
    <row r="685" spans="12:12" ht="13">
      <c r="L685" s="4"/>
    </row>
    <row r="686" spans="12:12" ht="13">
      <c r="L686" s="4"/>
    </row>
    <row r="687" spans="12:12" ht="13">
      <c r="L687" s="4"/>
    </row>
    <row r="688" spans="12:12" ht="13">
      <c r="L688" s="4"/>
    </row>
    <row r="689" spans="12:12" ht="13">
      <c r="L689" s="4"/>
    </row>
    <row r="690" spans="12:12" ht="13">
      <c r="L690" s="4"/>
    </row>
    <row r="691" spans="12:12" ht="13">
      <c r="L691" s="4"/>
    </row>
    <row r="692" spans="12:12" ht="13">
      <c r="L692" s="4"/>
    </row>
    <row r="693" spans="12:12" ht="13">
      <c r="L693" s="4"/>
    </row>
    <row r="694" spans="12:12" ht="13">
      <c r="L694" s="4"/>
    </row>
    <row r="695" spans="12:12" ht="13">
      <c r="L695" s="4"/>
    </row>
    <row r="696" spans="12:12" ht="13">
      <c r="L696" s="4"/>
    </row>
    <row r="697" spans="12:12" ht="13">
      <c r="L697" s="4"/>
    </row>
    <row r="698" spans="12:12" ht="13">
      <c r="L698" s="4"/>
    </row>
    <row r="699" spans="12:12" ht="13">
      <c r="L699" s="4"/>
    </row>
    <row r="700" spans="12:12" ht="13">
      <c r="L700" s="4"/>
    </row>
    <row r="701" spans="12:12" ht="13">
      <c r="L701" s="4"/>
    </row>
    <row r="702" spans="12:12" ht="13">
      <c r="L702" s="4"/>
    </row>
    <row r="703" spans="12:12" ht="13">
      <c r="L703" s="4"/>
    </row>
    <row r="704" spans="12:12" ht="13">
      <c r="L704" s="4"/>
    </row>
    <row r="705" spans="12:12" ht="13">
      <c r="L705" s="4"/>
    </row>
    <row r="706" spans="12:12" ht="13">
      <c r="L706" s="4"/>
    </row>
    <row r="707" spans="12:12" ht="13">
      <c r="L707" s="4"/>
    </row>
    <row r="708" spans="12:12" ht="13">
      <c r="L708" s="4"/>
    </row>
    <row r="709" spans="12:12" ht="13">
      <c r="L709" s="4"/>
    </row>
    <row r="710" spans="12:12" ht="13">
      <c r="L710" s="4"/>
    </row>
    <row r="711" spans="12:12" ht="13">
      <c r="L711" s="4"/>
    </row>
    <row r="712" spans="12:12" ht="13">
      <c r="L712" s="4"/>
    </row>
    <row r="713" spans="12:12" ht="13">
      <c r="L713" s="4"/>
    </row>
    <row r="714" spans="12:12" ht="13">
      <c r="L714" s="4"/>
    </row>
    <row r="715" spans="12:12" ht="13">
      <c r="L715" s="4"/>
    </row>
    <row r="716" spans="12:12" ht="13">
      <c r="L716" s="4"/>
    </row>
    <row r="717" spans="12:12" ht="13">
      <c r="L717" s="4"/>
    </row>
    <row r="718" spans="12:12" ht="13">
      <c r="L718" s="4"/>
    </row>
    <row r="719" spans="12:12" ht="13">
      <c r="L719" s="4"/>
    </row>
    <row r="720" spans="12:12" ht="13">
      <c r="L720" s="4"/>
    </row>
    <row r="721" spans="12:12" ht="13">
      <c r="L721" s="4"/>
    </row>
    <row r="722" spans="12:12" ht="13">
      <c r="L722" s="4"/>
    </row>
    <row r="723" spans="12:12" ht="13">
      <c r="L723" s="4"/>
    </row>
    <row r="724" spans="12:12" ht="13">
      <c r="L724" s="4"/>
    </row>
    <row r="725" spans="12:12" ht="13">
      <c r="L725" s="4"/>
    </row>
    <row r="726" spans="12:12" ht="13">
      <c r="L726" s="4"/>
    </row>
    <row r="727" spans="12:12" ht="13">
      <c r="L727" s="4"/>
    </row>
    <row r="728" spans="12:12" ht="13">
      <c r="L728" s="4"/>
    </row>
    <row r="729" spans="12:12" ht="13">
      <c r="L729" s="4"/>
    </row>
    <row r="730" spans="12:12" ht="13">
      <c r="L730" s="4"/>
    </row>
    <row r="731" spans="12:12" ht="13">
      <c r="L731" s="4"/>
    </row>
    <row r="732" spans="12:12" ht="13">
      <c r="L732" s="4"/>
    </row>
    <row r="733" spans="12:12" ht="13">
      <c r="L733" s="4"/>
    </row>
    <row r="734" spans="12:12" ht="13">
      <c r="L734" s="4"/>
    </row>
    <row r="735" spans="12:12" ht="13">
      <c r="L735" s="4"/>
    </row>
    <row r="736" spans="12:12" ht="13">
      <c r="L736" s="4"/>
    </row>
    <row r="737" spans="12:12" ht="13">
      <c r="L737" s="4"/>
    </row>
    <row r="738" spans="12:12" ht="13">
      <c r="L738" s="4"/>
    </row>
    <row r="739" spans="12:12" ht="13">
      <c r="L739" s="4"/>
    </row>
    <row r="740" spans="12:12" ht="13">
      <c r="L740" s="4"/>
    </row>
    <row r="741" spans="12:12" ht="13">
      <c r="L741" s="4"/>
    </row>
    <row r="742" spans="12:12" ht="13">
      <c r="L742" s="4"/>
    </row>
    <row r="743" spans="12:12" ht="13">
      <c r="L743" s="4"/>
    </row>
    <row r="744" spans="12:12" ht="13">
      <c r="L744" s="4"/>
    </row>
    <row r="745" spans="12:12" ht="13">
      <c r="L745" s="4"/>
    </row>
    <row r="746" spans="12:12" ht="13">
      <c r="L746" s="4"/>
    </row>
    <row r="747" spans="12:12" ht="13">
      <c r="L747" s="4"/>
    </row>
    <row r="748" spans="12:12" ht="13">
      <c r="L748" s="4"/>
    </row>
    <row r="749" spans="12:12" ht="13">
      <c r="L749" s="4"/>
    </row>
    <row r="750" spans="12:12" ht="13">
      <c r="L750" s="4"/>
    </row>
    <row r="751" spans="12:12" ht="13">
      <c r="L751" s="4"/>
    </row>
    <row r="752" spans="12:12" ht="13">
      <c r="L752" s="4"/>
    </row>
    <row r="753" spans="12:12" ht="13">
      <c r="L753" s="4"/>
    </row>
    <row r="754" spans="12:12" ht="13">
      <c r="L754" s="4"/>
    </row>
    <row r="755" spans="12:12" ht="13">
      <c r="L755" s="4"/>
    </row>
    <row r="756" spans="12:12" ht="13">
      <c r="L756" s="4"/>
    </row>
    <row r="757" spans="12:12" ht="13">
      <c r="L757" s="4"/>
    </row>
    <row r="758" spans="12:12" ht="13">
      <c r="L758" s="4"/>
    </row>
    <row r="759" spans="12:12" ht="13">
      <c r="L759" s="4"/>
    </row>
    <row r="760" spans="12:12" ht="13">
      <c r="L760" s="4"/>
    </row>
    <row r="761" spans="12:12" ht="13">
      <c r="L761" s="4"/>
    </row>
    <row r="762" spans="12:12" ht="13">
      <c r="L762" s="4"/>
    </row>
    <row r="763" spans="12:12" ht="13">
      <c r="L763" s="4"/>
    </row>
    <row r="764" spans="12:12" ht="13">
      <c r="L764" s="4"/>
    </row>
    <row r="765" spans="12:12" ht="13">
      <c r="L765" s="4"/>
    </row>
    <row r="766" spans="12:12" ht="13">
      <c r="L766" s="4"/>
    </row>
    <row r="767" spans="12:12" ht="13">
      <c r="L767" s="4"/>
    </row>
    <row r="768" spans="12:12" ht="13">
      <c r="L768" s="4"/>
    </row>
    <row r="769" spans="12:12" ht="13">
      <c r="L769" s="4"/>
    </row>
    <row r="770" spans="12:12" ht="13">
      <c r="L770" s="4"/>
    </row>
    <row r="771" spans="12:12" ht="13">
      <c r="L771" s="4"/>
    </row>
    <row r="772" spans="12:12" ht="13">
      <c r="L772" s="4"/>
    </row>
    <row r="773" spans="12:12" ht="13">
      <c r="L773" s="4"/>
    </row>
    <row r="774" spans="12:12" ht="13">
      <c r="L774" s="4"/>
    </row>
    <row r="775" spans="12:12" ht="13">
      <c r="L775" s="4"/>
    </row>
    <row r="776" spans="12:12" ht="13">
      <c r="L776" s="4"/>
    </row>
    <row r="777" spans="12:12" ht="13">
      <c r="L777" s="4"/>
    </row>
    <row r="778" spans="12:12" ht="13">
      <c r="L778" s="4"/>
    </row>
    <row r="779" spans="12:12" ht="13">
      <c r="L779" s="4"/>
    </row>
    <row r="780" spans="12:12" ht="13">
      <c r="L780" s="4"/>
    </row>
    <row r="781" spans="12:12" ht="13">
      <c r="L781" s="4"/>
    </row>
    <row r="782" spans="12:12" ht="13">
      <c r="L782" s="4"/>
    </row>
    <row r="783" spans="12:12" ht="13">
      <c r="L783" s="4"/>
    </row>
    <row r="784" spans="12:12" ht="13">
      <c r="L784" s="4"/>
    </row>
    <row r="785" spans="12:12" ht="13">
      <c r="L785" s="4"/>
    </row>
    <row r="786" spans="12:12" ht="13">
      <c r="L786" s="4"/>
    </row>
    <row r="787" spans="12:12" ht="13">
      <c r="L787" s="4"/>
    </row>
    <row r="788" spans="12:12" ht="13">
      <c r="L788" s="4"/>
    </row>
    <row r="789" spans="12:12" ht="13">
      <c r="L789" s="4"/>
    </row>
    <row r="790" spans="12:12" ht="13">
      <c r="L790" s="4"/>
    </row>
    <row r="791" spans="12:12" ht="13">
      <c r="L791" s="4"/>
    </row>
    <row r="792" spans="12:12" ht="13">
      <c r="L792" s="4"/>
    </row>
    <row r="793" spans="12:12" ht="13">
      <c r="L793" s="4"/>
    </row>
    <row r="794" spans="12:12" ht="13">
      <c r="L794" s="4"/>
    </row>
    <row r="795" spans="12:12" ht="13">
      <c r="L795" s="4"/>
    </row>
    <row r="796" spans="12:12" ht="13">
      <c r="L796" s="4"/>
    </row>
    <row r="797" spans="12:12" ht="13">
      <c r="L797" s="4"/>
    </row>
    <row r="798" spans="12:12" ht="13">
      <c r="L798" s="4"/>
    </row>
    <row r="799" spans="12:12" ht="13">
      <c r="L799" s="4"/>
    </row>
    <row r="800" spans="12:12" ht="13">
      <c r="L800" s="4"/>
    </row>
    <row r="801" spans="12:12" ht="13">
      <c r="L801" s="4"/>
    </row>
    <row r="802" spans="12:12" ht="13">
      <c r="L802" s="4"/>
    </row>
    <row r="803" spans="12:12" ht="13">
      <c r="L803" s="4"/>
    </row>
    <row r="804" spans="12:12" ht="13">
      <c r="L804" s="4"/>
    </row>
    <row r="805" spans="12:12" ht="13">
      <c r="L805" s="4"/>
    </row>
    <row r="806" spans="12:12" ht="13">
      <c r="L806" s="4"/>
    </row>
    <row r="807" spans="12:12" ht="13">
      <c r="L807" s="4"/>
    </row>
    <row r="808" spans="12:12" ht="13">
      <c r="L808" s="4"/>
    </row>
    <row r="809" spans="12:12" ht="13">
      <c r="L809" s="4"/>
    </row>
    <row r="810" spans="12:12" ht="13">
      <c r="L810" s="4"/>
    </row>
    <row r="811" spans="12:12" ht="13">
      <c r="L811" s="4"/>
    </row>
    <row r="812" spans="12:12" ht="13">
      <c r="L812" s="4"/>
    </row>
    <row r="813" spans="12:12" ht="13">
      <c r="L813" s="4"/>
    </row>
    <row r="814" spans="12:12" ht="13">
      <c r="L814" s="4"/>
    </row>
    <row r="815" spans="12:12" ht="13">
      <c r="L815" s="4"/>
    </row>
    <row r="816" spans="12:12" ht="13">
      <c r="L816" s="4"/>
    </row>
    <row r="817" spans="12:12" ht="13">
      <c r="L817" s="4"/>
    </row>
    <row r="818" spans="12:12" ht="13">
      <c r="L818" s="4"/>
    </row>
    <row r="819" spans="12:12" ht="13">
      <c r="L819" s="4"/>
    </row>
    <row r="820" spans="12:12" ht="13">
      <c r="L820" s="4"/>
    </row>
    <row r="821" spans="12:12" ht="13">
      <c r="L821" s="4"/>
    </row>
    <row r="822" spans="12:12" ht="13">
      <c r="L822" s="4"/>
    </row>
    <row r="823" spans="12:12" ht="13">
      <c r="L823" s="4"/>
    </row>
    <row r="824" spans="12:12" ht="13">
      <c r="L824" s="4"/>
    </row>
    <row r="825" spans="12:12" ht="13">
      <c r="L825" s="4"/>
    </row>
    <row r="826" spans="12:12" ht="13">
      <c r="L826" s="4"/>
    </row>
    <row r="827" spans="12:12" ht="13">
      <c r="L827" s="4"/>
    </row>
    <row r="828" spans="12:12" ht="13">
      <c r="L828" s="4"/>
    </row>
    <row r="829" spans="12:12" ht="13">
      <c r="L829" s="4"/>
    </row>
    <row r="830" spans="12:12" ht="13">
      <c r="L830" s="4"/>
    </row>
    <row r="831" spans="12:12" ht="13">
      <c r="L831" s="4"/>
    </row>
    <row r="832" spans="12:12" ht="13">
      <c r="L832" s="4"/>
    </row>
    <row r="833" spans="12:12" ht="13">
      <c r="L833" s="4"/>
    </row>
    <row r="834" spans="12:12" ht="13">
      <c r="L834" s="4"/>
    </row>
    <row r="835" spans="12:12" ht="13">
      <c r="L835" s="4"/>
    </row>
    <row r="836" spans="12:12" ht="13">
      <c r="L836" s="4"/>
    </row>
    <row r="837" spans="12:12" ht="13">
      <c r="L837" s="4"/>
    </row>
    <row r="838" spans="12:12" ht="13">
      <c r="L838" s="4"/>
    </row>
    <row r="839" spans="12:12" ht="13">
      <c r="L839" s="4"/>
    </row>
    <row r="840" spans="12:12" ht="13">
      <c r="L840" s="4"/>
    </row>
    <row r="841" spans="12:12" ht="13">
      <c r="L841" s="4"/>
    </row>
    <row r="842" spans="12:12" ht="13">
      <c r="L842" s="4"/>
    </row>
    <row r="843" spans="12:12" ht="13">
      <c r="L843" s="4"/>
    </row>
    <row r="844" spans="12:12" ht="13">
      <c r="L844" s="4"/>
    </row>
    <row r="845" spans="12:12" ht="13">
      <c r="L845" s="4"/>
    </row>
    <row r="846" spans="12:12" ht="13">
      <c r="L846" s="4"/>
    </row>
    <row r="847" spans="12:12" ht="13">
      <c r="L847" s="4"/>
    </row>
    <row r="848" spans="12:12" ht="13">
      <c r="L848" s="4"/>
    </row>
    <row r="849" spans="12:12" ht="13">
      <c r="L849" s="4"/>
    </row>
    <row r="850" spans="12:12" ht="13">
      <c r="L850" s="4"/>
    </row>
    <row r="851" spans="12:12" ht="13">
      <c r="L851" s="4"/>
    </row>
    <row r="852" spans="12:12" ht="13">
      <c r="L852" s="4"/>
    </row>
    <row r="853" spans="12:12" ht="13">
      <c r="L853" s="4"/>
    </row>
    <row r="854" spans="12:12" ht="13">
      <c r="L854" s="4"/>
    </row>
    <row r="855" spans="12:12" ht="13">
      <c r="L855" s="4"/>
    </row>
    <row r="856" spans="12:12" ht="13">
      <c r="L856" s="4"/>
    </row>
    <row r="857" spans="12:12" ht="13">
      <c r="L857" s="4"/>
    </row>
    <row r="858" spans="12:12" ht="13">
      <c r="L858" s="4"/>
    </row>
    <row r="859" spans="12:12" ht="13">
      <c r="L859" s="4"/>
    </row>
    <row r="860" spans="12:12" ht="13">
      <c r="L860" s="4"/>
    </row>
    <row r="861" spans="12:12" ht="13">
      <c r="L861" s="4"/>
    </row>
    <row r="862" spans="12:12" ht="13">
      <c r="L862" s="4"/>
    </row>
    <row r="863" spans="12:12" ht="13">
      <c r="L863" s="4"/>
    </row>
    <row r="864" spans="12:12" ht="13">
      <c r="L864" s="4"/>
    </row>
    <row r="865" spans="12:12" ht="13">
      <c r="L865" s="4"/>
    </row>
    <row r="866" spans="12:12" ht="13">
      <c r="L866" s="4"/>
    </row>
    <row r="867" spans="12:12" ht="13">
      <c r="L867" s="4"/>
    </row>
    <row r="868" spans="12:12" ht="13">
      <c r="L868" s="4"/>
    </row>
    <row r="869" spans="12:12" ht="13">
      <c r="L869" s="4"/>
    </row>
    <row r="870" spans="12:12" ht="13">
      <c r="L870" s="4"/>
    </row>
    <row r="871" spans="12:12" ht="13">
      <c r="L871" s="4"/>
    </row>
    <row r="872" spans="12:12" ht="13">
      <c r="L872" s="4"/>
    </row>
    <row r="873" spans="12:12" ht="13">
      <c r="L873" s="4"/>
    </row>
    <row r="874" spans="12:12" ht="13">
      <c r="L874" s="4"/>
    </row>
    <row r="875" spans="12:12" ht="13">
      <c r="L875" s="4"/>
    </row>
    <row r="876" spans="12:12" ht="13">
      <c r="L876" s="4"/>
    </row>
    <row r="877" spans="12:12" ht="13">
      <c r="L877" s="4"/>
    </row>
    <row r="878" spans="12:12" ht="13">
      <c r="L878" s="4"/>
    </row>
    <row r="879" spans="12:12" ht="13">
      <c r="L879" s="4"/>
    </row>
    <row r="880" spans="12:12" ht="13">
      <c r="L880" s="4"/>
    </row>
    <row r="881" spans="12:12" ht="13">
      <c r="L881" s="4"/>
    </row>
    <row r="882" spans="12:12" ht="13">
      <c r="L882" s="4"/>
    </row>
    <row r="883" spans="12:12" ht="13">
      <c r="L883" s="4"/>
    </row>
    <row r="884" spans="12:12" ht="13">
      <c r="L884" s="4"/>
    </row>
    <row r="885" spans="12:12" ht="13">
      <c r="L885" s="4"/>
    </row>
    <row r="886" spans="12:12" ht="13">
      <c r="L886" s="4"/>
    </row>
    <row r="887" spans="12:12" ht="13">
      <c r="L887" s="4"/>
    </row>
    <row r="888" spans="12:12" ht="13">
      <c r="L888" s="4"/>
    </row>
    <row r="889" spans="12:12" ht="13">
      <c r="L889" s="4"/>
    </row>
    <row r="890" spans="12:12" ht="13">
      <c r="L890" s="4"/>
    </row>
    <row r="891" spans="12:12" ht="13">
      <c r="L891" s="4"/>
    </row>
    <row r="892" spans="12:12" ht="13">
      <c r="L892" s="4"/>
    </row>
    <row r="893" spans="12:12" ht="13">
      <c r="L893" s="4"/>
    </row>
    <row r="894" spans="12:12" ht="13">
      <c r="L894" s="4"/>
    </row>
    <row r="895" spans="12:12" ht="13">
      <c r="L895" s="4"/>
    </row>
    <row r="896" spans="12:12" ht="13">
      <c r="L896" s="4"/>
    </row>
    <row r="897" spans="12:12" ht="13">
      <c r="L897" s="4"/>
    </row>
    <row r="898" spans="12:12" ht="13">
      <c r="L898" s="4"/>
    </row>
    <row r="899" spans="12:12" ht="13">
      <c r="L899" s="4"/>
    </row>
    <row r="900" spans="12:12" ht="13">
      <c r="L900" s="4"/>
    </row>
    <row r="901" spans="12:12" ht="13">
      <c r="L901" s="4"/>
    </row>
    <row r="902" spans="12:12" ht="13">
      <c r="L902" s="4"/>
    </row>
    <row r="903" spans="12:12" ht="13">
      <c r="L903" s="4"/>
    </row>
    <row r="904" spans="12:12" ht="13">
      <c r="L904" s="4"/>
    </row>
    <row r="905" spans="12:12" ht="13">
      <c r="L905" s="4"/>
    </row>
    <row r="906" spans="12:12" ht="13">
      <c r="L906" s="4"/>
    </row>
    <row r="907" spans="12:12" ht="13">
      <c r="L907" s="4"/>
    </row>
    <row r="908" spans="12:12" ht="13">
      <c r="L908" s="4"/>
    </row>
    <row r="909" spans="12:12" ht="13">
      <c r="L909" s="4"/>
    </row>
    <row r="910" spans="12:12" ht="13">
      <c r="L910" s="4"/>
    </row>
    <row r="911" spans="12:12" ht="13">
      <c r="L911" s="4"/>
    </row>
    <row r="912" spans="12:12" ht="13">
      <c r="L912" s="4"/>
    </row>
    <row r="913" spans="12:12" ht="13">
      <c r="L913" s="4"/>
    </row>
    <row r="914" spans="12:12" ht="13">
      <c r="L914" s="4"/>
    </row>
    <row r="915" spans="12:12" ht="13">
      <c r="L915" s="4"/>
    </row>
    <row r="916" spans="12:12" ht="13">
      <c r="L916" s="4"/>
    </row>
    <row r="917" spans="12:12" ht="13">
      <c r="L917" s="4"/>
    </row>
    <row r="918" spans="12:12" ht="13">
      <c r="L918" s="4"/>
    </row>
    <row r="919" spans="12:12" ht="13">
      <c r="L919" s="4"/>
    </row>
    <row r="920" spans="12:12" ht="13">
      <c r="L920" s="4"/>
    </row>
    <row r="921" spans="12:12" ht="13">
      <c r="L921" s="4"/>
    </row>
    <row r="922" spans="12:12" ht="13">
      <c r="L922" s="4"/>
    </row>
    <row r="923" spans="12:12" ht="13">
      <c r="L923" s="4"/>
    </row>
    <row r="924" spans="12:12" ht="13">
      <c r="L924" s="4"/>
    </row>
    <row r="925" spans="12:12" ht="13">
      <c r="L925" s="4"/>
    </row>
    <row r="926" spans="12:12" ht="13">
      <c r="L926" s="4"/>
    </row>
    <row r="927" spans="12:12" ht="13">
      <c r="L927" s="4"/>
    </row>
    <row r="928" spans="12:12" ht="13">
      <c r="L928" s="4"/>
    </row>
    <row r="929" spans="12:12" ht="13">
      <c r="L929" s="4"/>
    </row>
    <row r="930" spans="12:12" ht="13">
      <c r="L930" s="4"/>
    </row>
    <row r="931" spans="12:12" ht="13">
      <c r="L931" s="4"/>
    </row>
    <row r="932" spans="12:12" ht="13">
      <c r="L932" s="4"/>
    </row>
    <row r="933" spans="12:12" ht="13">
      <c r="L933" s="4"/>
    </row>
    <row r="934" spans="12:12" ht="13">
      <c r="L934" s="4"/>
    </row>
    <row r="935" spans="12:12" ht="13">
      <c r="L935" s="4"/>
    </row>
    <row r="936" spans="12:12" ht="13">
      <c r="L936" s="4"/>
    </row>
    <row r="937" spans="12:12" ht="13">
      <c r="L937" s="4"/>
    </row>
    <row r="938" spans="12:12" ht="13">
      <c r="L938" s="4"/>
    </row>
    <row r="939" spans="12:12" ht="13">
      <c r="L939" s="4"/>
    </row>
    <row r="940" spans="12:12" ht="13">
      <c r="L940" s="4"/>
    </row>
    <row r="941" spans="12:12" ht="13">
      <c r="L941" s="4"/>
    </row>
    <row r="942" spans="12:12" ht="13">
      <c r="L942" s="4"/>
    </row>
    <row r="943" spans="12:12" ht="13">
      <c r="L943" s="4"/>
    </row>
    <row r="944" spans="12:12" ht="13">
      <c r="L944" s="4"/>
    </row>
    <row r="945" spans="12:12" ht="13">
      <c r="L945" s="4"/>
    </row>
    <row r="946" spans="12:12" ht="13">
      <c r="L946" s="4"/>
    </row>
    <row r="947" spans="12:12" ht="13">
      <c r="L947" s="4"/>
    </row>
    <row r="948" spans="12:12" ht="13">
      <c r="L948" s="4"/>
    </row>
    <row r="949" spans="12:12" ht="13">
      <c r="L949" s="4"/>
    </row>
    <row r="950" spans="12:12" ht="13">
      <c r="L950" s="4"/>
    </row>
    <row r="951" spans="12:12" ht="13">
      <c r="L951" s="4"/>
    </row>
    <row r="952" spans="12:12" ht="13">
      <c r="L952" s="4"/>
    </row>
    <row r="953" spans="12:12" ht="13">
      <c r="L953" s="4"/>
    </row>
    <row r="954" spans="12:12" ht="13">
      <c r="L954" s="4"/>
    </row>
    <row r="955" spans="12:12" ht="13">
      <c r="L955" s="4"/>
    </row>
    <row r="956" spans="12:12" ht="13">
      <c r="L956" s="4"/>
    </row>
    <row r="957" spans="12:12" ht="13">
      <c r="L957" s="4"/>
    </row>
    <row r="958" spans="12:12" ht="13">
      <c r="L958" s="4"/>
    </row>
    <row r="959" spans="12:12" ht="13">
      <c r="L959" s="4"/>
    </row>
    <row r="960" spans="12:12" ht="13">
      <c r="L960" s="4"/>
    </row>
    <row r="961" spans="12:12" ht="13">
      <c r="L961" s="4"/>
    </row>
    <row r="962" spans="12:12" ht="13">
      <c r="L962" s="4"/>
    </row>
    <row r="963" spans="12:12" ht="13">
      <c r="L963" s="4"/>
    </row>
    <row r="964" spans="12:12" ht="13">
      <c r="L964" s="4"/>
    </row>
    <row r="965" spans="12:12" ht="13">
      <c r="L965" s="4"/>
    </row>
    <row r="966" spans="12:12" ht="13">
      <c r="L966" s="4"/>
    </row>
    <row r="967" spans="12:12" ht="13">
      <c r="L967" s="4"/>
    </row>
    <row r="968" spans="12:12" ht="13">
      <c r="L968" s="4"/>
    </row>
    <row r="969" spans="12:12" ht="13">
      <c r="L969" s="4"/>
    </row>
    <row r="970" spans="12:12" ht="13">
      <c r="L970" s="4"/>
    </row>
    <row r="971" spans="12:12" ht="13">
      <c r="L971" s="4"/>
    </row>
    <row r="972" spans="12:12" ht="13">
      <c r="L972" s="4"/>
    </row>
    <row r="973" spans="12:12" ht="13">
      <c r="L973" s="4"/>
    </row>
    <row r="974" spans="12:12" ht="13">
      <c r="L974" s="4"/>
    </row>
    <row r="975" spans="12:12" ht="13">
      <c r="L975" s="4"/>
    </row>
    <row r="976" spans="12:12" ht="13">
      <c r="L976" s="4"/>
    </row>
    <row r="977" spans="12:12" ht="13">
      <c r="L977" s="4"/>
    </row>
    <row r="978" spans="12:12" ht="13">
      <c r="L978" s="4"/>
    </row>
    <row r="979" spans="12:12" ht="13">
      <c r="L979" s="4"/>
    </row>
    <row r="980" spans="12:12" ht="13">
      <c r="L980" s="4"/>
    </row>
    <row r="981" spans="12:12" ht="13">
      <c r="L981" s="4"/>
    </row>
    <row r="982" spans="12:12" ht="13">
      <c r="L982" s="4"/>
    </row>
    <row r="983" spans="12:12" ht="13">
      <c r="L983" s="4"/>
    </row>
    <row r="984" spans="12:12" ht="13">
      <c r="L984" s="4"/>
    </row>
    <row r="985" spans="12:12" ht="13">
      <c r="L985" s="4"/>
    </row>
    <row r="986" spans="12:12" ht="13">
      <c r="L986" s="4"/>
    </row>
    <row r="987" spans="12:12" ht="13">
      <c r="L987" s="4"/>
    </row>
    <row r="988" spans="12:12" ht="13">
      <c r="L988" s="4"/>
    </row>
    <row r="989" spans="12:12" ht="13">
      <c r="L989" s="4"/>
    </row>
    <row r="990" spans="12:12" ht="13">
      <c r="L990" s="4"/>
    </row>
    <row r="991" spans="12:12" ht="13">
      <c r="L991" s="4"/>
    </row>
    <row r="992" spans="12:12" ht="13">
      <c r="L992" s="4"/>
    </row>
    <row r="993" spans="12:12" ht="13">
      <c r="L993" s="4"/>
    </row>
    <row r="994" spans="12:12" ht="13">
      <c r="L994" s="4"/>
    </row>
    <row r="995" spans="12:12" ht="13">
      <c r="L995" s="4"/>
    </row>
    <row r="996" spans="12:12" ht="13">
      <c r="L996" s="4"/>
    </row>
    <row r="997" spans="12:12" ht="13">
      <c r="L997" s="4"/>
    </row>
    <row r="998" spans="12:12" ht="13">
      <c r="L998" s="4"/>
    </row>
    <row r="999" spans="12:12" ht="13">
      <c r="L999" s="4"/>
    </row>
    <row r="1000" spans="12:12" ht="13">
      <c r="L1000" s="4"/>
    </row>
  </sheetData>
  <autoFilter ref="A1:L168" xr:uid="{00000000-0009-0000-0000-000001000000}">
    <filterColumn colId="2">
      <filters>
        <filter val="P27"/>
      </filters>
    </filterColumn>
  </autoFilter>
  <phoneticPr fontId="61" type="noConversion"/>
  <conditionalFormatting sqref="F1:F1000">
    <cfRule type="cellIs" dxfId="5" priority="2" operator="lessThanOrEqual">
      <formula>TODAY()</formula>
    </cfRule>
    <cfRule type="cellIs" dxfId="4" priority="3" operator="lessThan">
      <formula>TODAY()+14</formula>
    </cfRule>
  </conditionalFormatting>
  <conditionalFormatting sqref="L1:L1000">
    <cfRule type="cellIs" dxfId="3" priority="1" operator="lessThan">
      <formula>"100%"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  <outlinePr summaryBelow="0" summaryRight="0"/>
  </sheetPr>
  <dimension ref="A1:W1008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2.6640625" defaultRowHeight="15.75" customHeight="1"/>
  <cols>
    <col min="1" max="1" width="13.6640625" customWidth="1"/>
    <col min="2" max="2" width="15.1640625" customWidth="1"/>
    <col min="3" max="3" width="11.6640625" customWidth="1"/>
    <col min="5" max="6" width="9.33203125" customWidth="1"/>
    <col min="13" max="13" width="21.6640625" customWidth="1"/>
    <col min="14" max="14" width="20.83203125" customWidth="1"/>
  </cols>
  <sheetData>
    <row r="1" spans="2:23" ht="15.75" customHeight="1">
      <c r="B1" s="10" t="s">
        <v>74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1"/>
    </row>
    <row r="2" spans="2:23" ht="15.75" customHeight="1">
      <c r="G2" s="3" t="s">
        <v>75</v>
      </c>
      <c r="K2" s="11"/>
      <c r="L2" s="11"/>
      <c r="M2" s="11"/>
      <c r="N2" s="11"/>
      <c r="O2" s="10"/>
      <c r="P2" s="10"/>
      <c r="Q2" s="10"/>
      <c r="R2" s="10"/>
      <c r="S2" s="10"/>
      <c r="T2" s="10"/>
      <c r="U2" s="10"/>
      <c r="V2" s="10"/>
      <c r="W2" s="10"/>
    </row>
    <row r="3" spans="2:23" ht="15.75" customHeight="1">
      <c r="C3" s="12"/>
      <c r="D3" s="13" t="s">
        <v>76</v>
      </c>
      <c r="E3" s="13"/>
      <c r="F3" s="13"/>
      <c r="G3" s="13" t="s">
        <v>77</v>
      </c>
      <c r="H3" s="13" t="s">
        <v>78</v>
      </c>
      <c r="I3" s="13" t="s">
        <v>79</v>
      </c>
      <c r="J3" s="13" t="s">
        <v>80</v>
      </c>
      <c r="K3" s="14" t="s">
        <v>81</v>
      </c>
      <c r="L3" s="14" t="s">
        <v>82</v>
      </c>
      <c r="M3" s="11"/>
      <c r="N3" s="11"/>
      <c r="O3" s="10"/>
      <c r="P3" s="10"/>
      <c r="Q3" s="10"/>
      <c r="R3" s="10"/>
      <c r="S3" s="10"/>
      <c r="T3" s="10"/>
      <c r="U3" s="10"/>
      <c r="V3" s="10"/>
      <c r="W3" s="10"/>
    </row>
    <row r="4" spans="2:23" ht="15.75" customHeight="1">
      <c r="C4" s="3"/>
      <c r="D4" s="5" t="s">
        <v>83</v>
      </c>
      <c r="E4" s="15" t="s">
        <v>84</v>
      </c>
      <c r="F4" s="15" t="s">
        <v>85</v>
      </c>
      <c r="G4" s="15" t="s">
        <v>18</v>
      </c>
      <c r="H4" s="15" t="s">
        <v>27</v>
      </c>
      <c r="I4" s="15" t="s">
        <v>57</v>
      </c>
      <c r="J4" s="15" t="s">
        <v>43</v>
      </c>
      <c r="K4" s="15" t="s">
        <v>86</v>
      </c>
      <c r="L4" s="15" t="s">
        <v>21</v>
      </c>
      <c r="M4" s="11"/>
      <c r="N4" s="11"/>
      <c r="O4" s="10"/>
      <c r="P4" s="10"/>
      <c r="Q4" s="10"/>
      <c r="R4" s="10"/>
      <c r="S4" s="10"/>
      <c r="T4" s="10"/>
      <c r="U4" s="10"/>
      <c r="V4" s="10"/>
      <c r="W4" s="10"/>
    </row>
    <row r="5" spans="2:23" ht="15.75" customHeight="1">
      <c r="K5" s="11"/>
      <c r="L5" s="11"/>
      <c r="M5" s="11"/>
      <c r="N5" s="11"/>
      <c r="O5" s="10"/>
      <c r="P5" s="10"/>
      <c r="Q5" s="10"/>
      <c r="R5" s="10"/>
      <c r="S5" s="10"/>
      <c r="T5" s="10"/>
      <c r="U5" s="10"/>
      <c r="V5" s="10"/>
      <c r="W5" s="10"/>
    </row>
    <row r="6" spans="2:23" ht="15.75" customHeight="1">
      <c r="B6" s="13" t="s">
        <v>87</v>
      </c>
      <c r="C6" s="14" t="s">
        <v>5</v>
      </c>
      <c r="D6" s="16" t="s">
        <v>88</v>
      </c>
      <c r="E6" s="14"/>
      <c r="F6" s="14"/>
      <c r="G6" s="14" t="s">
        <v>89</v>
      </c>
      <c r="H6" s="14" t="s">
        <v>89</v>
      </c>
      <c r="I6" s="14" t="s">
        <v>89</v>
      </c>
      <c r="J6" s="14" t="s">
        <v>89</v>
      </c>
      <c r="K6" s="14" t="s">
        <v>89</v>
      </c>
      <c r="L6" s="14" t="s">
        <v>89</v>
      </c>
      <c r="M6" s="17" t="s">
        <v>90</v>
      </c>
      <c r="N6" s="17" t="s">
        <v>91</v>
      </c>
      <c r="O6" s="10"/>
      <c r="P6" s="10"/>
      <c r="Q6" s="10"/>
      <c r="R6" s="10"/>
      <c r="S6" s="10"/>
      <c r="T6" s="10"/>
      <c r="U6" s="10"/>
      <c r="V6" s="10"/>
      <c r="W6" s="10"/>
    </row>
    <row r="7" spans="2:23" ht="15.75" customHeight="1">
      <c r="B7" s="18" t="s">
        <v>19</v>
      </c>
      <c r="C7" s="5" t="s">
        <v>20</v>
      </c>
      <c r="D7" s="19" t="s">
        <v>92</v>
      </c>
      <c r="E7" s="20"/>
      <c r="F7" s="20"/>
      <c r="G7" s="15" t="s">
        <v>93</v>
      </c>
      <c r="H7" s="15" t="s">
        <v>93</v>
      </c>
      <c r="I7" s="15" t="s">
        <v>93</v>
      </c>
      <c r="J7" s="21">
        <v>46076</v>
      </c>
      <c r="K7" s="21">
        <v>46123</v>
      </c>
      <c r="L7" s="21">
        <v>46149</v>
      </c>
      <c r="M7" s="22" t="s">
        <v>94</v>
      </c>
      <c r="N7" s="15"/>
      <c r="O7" s="10"/>
      <c r="P7" s="10"/>
      <c r="Q7" s="10"/>
      <c r="R7" s="10"/>
      <c r="S7" s="10"/>
      <c r="T7" s="10"/>
      <c r="U7" s="10"/>
      <c r="V7" s="10"/>
      <c r="W7" s="10"/>
    </row>
    <row r="8" spans="2:23" ht="15.75" customHeight="1">
      <c r="B8" s="18" t="s">
        <v>19</v>
      </c>
      <c r="C8" s="5" t="s">
        <v>20</v>
      </c>
      <c r="D8" s="19" t="s">
        <v>95</v>
      </c>
      <c r="E8" s="20"/>
      <c r="F8" s="20"/>
      <c r="G8" s="15" t="s">
        <v>93</v>
      </c>
      <c r="H8" s="15" t="s">
        <v>93</v>
      </c>
      <c r="I8" s="15" t="s">
        <v>93</v>
      </c>
      <c r="J8" s="23">
        <v>46090</v>
      </c>
      <c r="K8" s="21">
        <v>46135</v>
      </c>
      <c r="L8" s="21">
        <v>46149</v>
      </c>
      <c r="M8" s="22" t="s">
        <v>96</v>
      </c>
      <c r="N8" s="15"/>
      <c r="O8" s="10"/>
      <c r="P8" s="10"/>
      <c r="Q8" s="10"/>
      <c r="R8" s="10"/>
      <c r="S8" s="10"/>
      <c r="T8" s="10"/>
      <c r="U8" s="10"/>
      <c r="V8" s="10"/>
      <c r="W8" s="10"/>
    </row>
    <row r="9" spans="2:23" ht="15.75" customHeight="1">
      <c r="B9" s="18" t="s">
        <v>19</v>
      </c>
      <c r="C9" s="5" t="s">
        <v>22</v>
      </c>
      <c r="D9" s="19" t="s">
        <v>92</v>
      </c>
      <c r="E9" s="20"/>
      <c r="F9" s="20"/>
      <c r="G9" s="15" t="s">
        <v>93</v>
      </c>
      <c r="H9" s="15" t="s">
        <v>93</v>
      </c>
      <c r="I9" s="15" t="s">
        <v>93</v>
      </c>
      <c r="J9" s="21">
        <v>46076</v>
      </c>
      <c r="K9" s="21">
        <v>46125</v>
      </c>
      <c r="L9" s="21">
        <v>46149</v>
      </c>
      <c r="M9" s="22" t="s">
        <v>97</v>
      </c>
      <c r="N9" s="15"/>
      <c r="O9" s="10"/>
      <c r="P9" s="10"/>
      <c r="Q9" s="10"/>
      <c r="R9" s="10"/>
      <c r="S9" s="10"/>
      <c r="T9" s="10"/>
      <c r="U9" s="10"/>
      <c r="V9" s="10"/>
      <c r="W9" s="10"/>
    </row>
    <row r="10" spans="2:23" ht="15.75" customHeight="1">
      <c r="B10" s="18" t="s">
        <v>19</v>
      </c>
      <c r="C10" s="5" t="s">
        <v>22</v>
      </c>
      <c r="D10" s="19" t="s">
        <v>95</v>
      </c>
      <c r="E10" s="20"/>
      <c r="F10" s="20"/>
      <c r="G10" s="15" t="s">
        <v>93</v>
      </c>
      <c r="H10" s="15" t="s">
        <v>93</v>
      </c>
      <c r="I10" s="15" t="s">
        <v>93</v>
      </c>
      <c r="J10" s="23">
        <v>46090</v>
      </c>
      <c r="K10" s="21">
        <v>46135</v>
      </c>
      <c r="L10" s="21">
        <v>46149</v>
      </c>
      <c r="M10" s="22" t="s">
        <v>98</v>
      </c>
      <c r="N10" s="15"/>
      <c r="O10" s="10"/>
      <c r="P10" s="10"/>
      <c r="Q10" s="10"/>
      <c r="R10" s="10"/>
      <c r="S10" s="10"/>
      <c r="T10" s="10"/>
      <c r="U10" s="10"/>
      <c r="V10" s="10"/>
      <c r="W10" s="10"/>
    </row>
    <row r="11" spans="2:23" ht="15.75" customHeight="1">
      <c r="B11" s="18" t="s">
        <v>19</v>
      </c>
      <c r="C11" s="5" t="s">
        <v>24</v>
      </c>
      <c r="D11" s="19" t="s">
        <v>92</v>
      </c>
      <c r="E11" s="20"/>
      <c r="F11" s="20"/>
      <c r="G11" s="15" t="s">
        <v>93</v>
      </c>
      <c r="H11" s="15" t="s">
        <v>93</v>
      </c>
      <c r="I11" s="15" t="s">
        <v>93</v>
      </c>
      <c r="J11" s="21">
        <v>46076</v>
      </c>
      <c r="K11" s="21">
        <v>46123</v>
      </c>
      <c r="L11" s="21">
        <v>46149</v>
      </c>
      <c r="M11" s="22" t="s">
        <v>99</v>
      </c>
      <c r="N11" s="15"/>
      <c r="O11" s="10"/>
      <c r="P11" s="10"/>
      <c r="Q11" s="10"/>
      <c r="R11" s="10"/>
      <c r="S11" s="10"/>
      <c r="T11" s="10"/>
      <c r="U11" s="10"/>
      <c r="V11" s="10"/>
      <c r="W11" s="10"/>
    </row>
    <row r="12" spans="2:23" ht="15.75" customHeight="1">
      <c r="B12" s="18" t="s">
        <v>19</v>
      </c>
      <c r="C12" s="5" t="s">
        <v>24</v>
      </c>
      <c r="D12" s="19" t="s">
        <v>95</v>
      </c>
      <c r="E12" s="20"/>
      <c r="F12" s="20"/>
      <c r="G12" s="15" t="s">
        <v>93</v>
      </c>
      <c r="H12" s="15" t="s">
        <v>93</v>
      </c>
      <c r="I12" s="15" t="s">
        <v>93</v>
      </c>
      <c r="J12" s="23">
        <v>46090</v>
      </c>
      <c r="K12" s="21">
        <v>46135</v>
      </c>
      <c r="L12" s="21">
        <v>46149</v>
      </c>
      <c r="M12" s="22" t="s">
        <v>100</v>
      </c>
      <c r="N12" s="15"/>
      <c r="O12" s="10"/>
      <c r="Q12" s="10"/>
      <c r="R12" s="10"/>
      <c r="S12" s="10"/>
      <c r="T12" s="10"/>
      <c r="U12" s="10"/>
      <c r="V12" s="10"/>
      <c r="W12" s="10"/>
    </row>
    <row r="13" spans="2:23" ht="15.75" customHeight="1">
      <c r="B13" s="24" t="s">
        <v>56</v>
      </c>
      <c r="C13" s="25" t="s">
        <v>20</v>
      </c>
      <c r="D13" s="26" t="s">
        <v>92</v>
      </c>
      <c r="E13" s="27"/>
      <c r="F13" s="27"/>
      <c r="G13" s="28"/>
      <c r="H13" s="28"/>
      <c r="I13" s="29">
        <v>46072</v>
      </c>
      <c r="J13" s="29">
        <v>46072</v>
      </c>
      <c r="K13" s="30">
        <v>46123</v>
      </c>
      <c r="L13" s="30">
        <v>46156</v>
      </c>
      <c r="M13" s="31" t="s">
        <v>94</v>
      </c>
      <c r="N13" s="32"/>
      <c r="O13" s="33"/>
      <c r="Q13" s="10"/>
      <c r="R13" s="10"/>
      <c r="S13" s="10"/>
      <c r="T13" s="10"/>
      <c r="U13" s="10"/>
      <c r="V13" s="10"/>
      <c r="W13" s="10"/>
    </row>
    <row r="14" spans="2:23" ht="15.75" customHeight="1">
      <c r="B14" s="24" t="s">
        <v>56</v>
      </c>
      <c r="C14" s="25" t="s">
        <v>20</v>
      </c>
      <c r="D14" s="26" t="s">
        <v>95</v>
      </c>
      <c r="E14" s="27"/>
      <c r="F14" s="27"/>
      <c r="G14" s="28"/>
      <c r="H14" s="28"/>
      <c r="I14" s="29">
        <v>46072</v>
      </c>
      <c r="J14" s="29">
        <v>46072</v>
      </c>
      <c r="K14" s="21">
        <v>46135</v>
      </c>
      <c r="L14" s="30">
        <v>46156</v>
      </c>
      <c r="M14" s="34" t="s">
        <v>96</v>
      </c>
      <c r="N14" s="32"/>
      <c r="O14" s="33"/>
      <c r="Q14" s="10"/>
      <c r="R14" s="10"/>
      <c r="S14" s="10"/>
      <c r="T14" s="10"/>
      <c r="U14" s="10"/>
      <c r="V14" s="10"/>
      <c r="W14" s="10"/>
    </row>
    <row r="15" spans="2:23" ht="15.75" customHeight="1">
      <c r="B15" s="24" t="s">
        <v>56</v>
      </c>
      <c r="C15" s="25" t="s">
        <v>22</v>
      </c>
      <c r="D15" s="26" t="s">
        <v>92</v>
      </c>
      <c r="E15" s="27"/>
      <c r="F15" s="27"/>
      <c r="G15" s="28"/>
      <c r="H15" s="28"/>
      <c r="I15" s="29">
        <v>46072</v>
      </c>
      <c r="J15" s="29">
        <v>46072</v>
      </c>
      <c r="K15" s="30">
        <v>46123</v>
      </c>
      <c r="L15" s="30">
        <v>46156</v>
      </c>
      <c r="M15" s="31" t="s">
        <v>97</v>
      </c>
      <c r="N15" s="32"/>
      <c r="O15" s="33"/>
      <c r="Q15" s="10"/>
      <c r="R15" s="10"/>
      <c r="S15" s="10"/>
      <c r="T15" s="10"/>
      <c r="U15" s="10"/>
      <c r="V15" s="10"/>
      <c r="W15" s="10"/>
    </row>
    <row r="16" spans="2:23" ht="15.75" customHeight="1">
      <c r="B16" s="24" t="s">
        <v>56</v>
      </c>
      <c r="C16" s="25" t="s">
        <v>22</v>
      </c>
      <c r="D16" s="26" t="s">
        <v>95</v>
      </c>
      <c r="E16" s="27"/>
      <c r="F16" s="27"/>
      <c r="G16" s="28"/>
      <c r="H16" s="28"/>
      <c r="I16" s="29">
        <v>46072</v>
      </c>
      <c r="J16" s="29">
        <v>46072</v>
      </c>
      <c r="K16" s="21">
        <v>46135</v>
      </c>
      <c r="L16" s="30">
        <v>46156</v>
      </c>
      <c r="M16" s="34" t="s">
        <v>98</v>
      </c>
      <c r="N16" s="32"/>
      <c r="O16" s="33"/>
      <c r="Q16" s="10"/>
      <c r="R16" s="10"/>
      <c r="S16" s="10"/>
      <c r="T16" s="10"/>
      <c r="U16" s="10"/>
      <c r="V16" s="10"/>
      <c r="W16" s="10"/>
    </row>
    <row r="17" spans="1:23" ht="15.75" customHeight="1">
      <c r="B17" s="24" t="s">
        <v>56</v>
      </c>
      <c r="C17" s="25" t="s">
        <v>24</v>
      </c>
      <c r="D17" s="26" t="s">
        <v>92</v>
      </c>
      <c r="E17" s="27"/>
      <c r="F17" s="27"/>
      <c r="G17" s="28"/>
      <c r="H17" s="28"/>
      <c r="I17" s="29">
        <v>46072</v>
      </c>
      <c r="J17" s="29">
        <v>46072</v>
      </c>
      <c r="K17" s="30">
        <v>46123</v>
      </c>
      <c r="L17" s="30">
        <v>46156</v>
      </c>
      <c r="M17" s="31" t="s">
        <v>99</v>
      </c>
      <c r="N17" s="32"/>
      <c r="O17" s="33"/>
      <c r="Q17" s="10"/>
      <c r="R17" s="10"/>
      <c r="S17" s="10"/>
      <c r="T17" s="10"/>
      <c r="U17" s="10"/>
      <c r="V17" s="10"/>
      <c r="W17" s="10"/>
    </row>
    <row r="18" spans="1:23" ht="15.75" customHeight="1">
      <c r="B18" s="24" t="s">
        <v>56</v>
      </c>
      <c r="C18" s="25" t="s">
        <v>24</v>
      </c>
      <c r="D18" s="26" t="s">
        <v>95</v>
      </c>
      <c r="E18" s="27"/>
      <c r="F18" s="27"/>
      <c r="G18" s="28"/>
      <c r="H18" s="28"/>
      <c r="I18" s="29">
        <v>46072</v>
      </c>
      <c r="J18" s="29">
        <v>46072</v>
      </c>
      <c r="K18" s="21">
        <v>46135</v>
      </c>
      <c r="L18" s="30">
        <v>46156</v>
      </c>
      <c r="M18" s="34" t="s">
        <v>100</v>
      </c>
      <c r="N18" s="32"/>
      <c r="O18" s="10"/>
      <c r="Q18" s="10"/>
      <c r="R18" s="10"/>
      <c r="S18" s="10"/>
      <c r="T18" s="10"/>
      <c r="U18" s="10"/>
      <c r="V18" s="10"/>
      <c r="W18" s="10"/>
    </row>
    <row r="19" spans="1:23" ht="15.75" customHeight="1">
      <c r="B19" s="35" t="s">
        <v>101</v>
      </c>
      <c r="C19" s="36" t="s">
        <v>20</v>
      </c>
      <c r="D19" s="37" t="s">
        <v>102</v>
      </c>
      <c r="E19" s="38"/>
      <c r="F19" s="38"/>
      <c r="G19" s="36"/>
      <c r="H19" s="36"/>
      <c r="I19" s="36"/>
      <c r="J19" s="36"/>
      <c r="K19" s="39">
        <v>46165</v>
      </c>
      <c r="L19" s="39">
        <v>46202</v>
      </c>
      <c r="M19" s="40" t="s">
        <v>103</v>
      </c>
      <c r="N19" s="32"/>
      <c r="O19" s="10"/>
      <c r="Q19" s="10"/>
      <c r="R19" s="10"/>
      <c r="S19" s="10"/>
      <c r="T19" s="10"/>
      <c r="U19" s="10"/>
      <c r="V19" s="10"/>
      <c r="W19" s="10"/>
    </row>
    <row r="20" spans="1:23" ht="15.75" customHeight="1">
      <c r="B20" s="35" t="s">
        <v>101</v>
      </c>
      <c r="C20" s="36" t="s">
        <v>22</v>
      </c>
      <c r="D20" s="37" t="s">
        <v>102</v>
      </c>
      <c r="E20" s="38"/>
      <c r="F20" s="38"/>
      <c r="G20" s="36"/>
      <c r="H20" s="36"/>
      <c r="I20" s="36"/>
      <c r="J20" s="36"/>
      <c r="K20" s="39">
        <v>46165</v>
      </c>
      <c r="L20" s="39">
        <v>46202</v>
      </c>
      <c r="M20" s="40" t="s">
        <v>104</v>
      </c>
      <c r="N20" s="41"/>
      <c r="O20" s="10"/>
      <c r="Q20" s="10"/>
      <c r="R20" s="10"/>
      <c r="S20" s="10"/>
      <c r="T20" s="10"/>
      <c r="U20" s="10"/>
      <c r="V20" s="10"/>
      <c r="W20" s="10"/>
    </row>
    <row r="21" spans="1:23" ht="15.75" customHeight="1">
      <c r="B21" s="35" t="s">
        <v>101</v>
      </c>
      <c r="C21" s="36" t="s">
        <v>24</v>
      </c>
      <c r="D21" s="37" t="s">
        <v>102</v>
      </c>
      <c r="E21" s="38"/>
      <c r="F21" s="38"/>
      <c r="G21" s="36"/>
      <c r="H21" s="36"/>
      <c r="I21" s="36"/>
      <c r="J21" s="36"/>
      <c r="K21" s="39">
        <v>46165</v>
      </c>
      <c r="L21" s="39">
        <v>46202</v>
      </c>
      <c r="M21" s="40" t="s">
        <v>105</v>
      </c>
      <c r="N21" s="41"/>
      <c r="O21" s="10"/>
      <c r="Q21" s="10"/>
      <c r="R21" s="10"/>
      <c r="S21" s="10"/>
      <c r="T21" s="10"/>
      <c r="U21" s="10"/>
      <c r="V21" s="10"/>
      <c r="W21" s="10"/>
    </row>
    <row r="22" spans="1:23" ht="15.75" customHeight="1">
      <c r="B22" s="42" t="s">
        <v>23</v>
      </c>
      <c r="C22" s="43" t="s">
        <v>20</v>
      </c>
      <c r="D22" s="44" t="s">
        <v>92</v>
      </c>
      <c r="E22" s="45"/>
      <c r="F22" s="45"/>
      <c r="G22" s="43"/>
      <c r="H22" s="43"/>
      <c r="I22" s="43"/>
      <c r="J22" s="43"/>
      <c r="K22" s="46">
        <v>46144</v>
      </c>
      <c r="L22" s="46">
        <v>46149</v>
      </c>
      <c r="M22" s="47" t="s">
        <v>106</v>
      </c>
      <c r="N22" s="48"/>
      <c r="O22" s="10"/>
      <c r="Q22" s="10"/>
      <c r="R22" s="10"/>
      <c r="S22" s="10"/>
      <c r="T22" s="10"/>
      <c r="U22" s="10"/>
      <c r="V22" s="10"/>
      <c r="W22" s="10"/>
    </row>
    <row r="23" spans="1:23" ht="15.75" customHeight="1">
      <c r="B23" s="42" t="s">
        <v>23</v>
      </c>
      <c r="C23" s="43" t="s">
        <v>20</v>
      </c>
      <c r="D23" s="44" t="s">
        <v>95</v>
      </c>
      <c r="E23" s="45"/>
      <c r="F23" s="45"/>
      <c r="G23" s="43"/>
      <c r="H23" s="43"/>
      <c r="I23" s="43"/>
      <c r="J23" s="43"/>
      <c r="K23" s="46"/>
      <c r="L23" s="46">
        <v>46160</v>
      </c>
      <c r="M23" s="47" t="s">
        <v>107</v>
      </c>
      <c r="N23" s="48"/>
      <c r="O23" s="10"/>
      <c r="Q23" s="10"/>
      <c r="R23" s="10"/>
      <c r="S23" s="10"/>
      <c r="T23" s="10"/>
      <c r="U23" s="10"/>
      <c r="V23" s="10"/>
      <c r="W23" s="10"/>
    </row>
    <row r="24" spans="1:23" ht="15.75" customHeight="1">
      <c r="B24" s="42" t="s">
        <v>23</v>
      </c>
      <c r="C24" s="43" t="s">
        <v>22</v>
      </c>
      <c r="D24" s="44" t="s">
        <v>92</v>
      </c>
      <c r="E24" s="45"/>
      <c r="F24" s="45"/>
      <c r="G24" s="43"/>
      <c r="H24" s="43"/>
      <c r="I24" s="43"/>
      <c r="J24" s="43"/>
      <c r="K24" s="46">
        <v>46144</v>
      </c>
      <c r="L24" s="46">
        <v>46149</v>
      </c>
      <c r="M24" s="47" t="s">
        <v>106</v>
      </c>
      <c r="N24" s="48"/>
      <c r="O24" s="10"/>
      <c r="P24" s="10"/>
      <c r="Q24" s="10"/>
      <c r="R24" s="10"/>
      <c r="S24" s="10"/>
      <c r="T24" s="10"/>
      <c r="U24" s="10"/>
      <c r="V24" s="10"/>
      <c r="W24" s="10"/>
    </row>
    <row r="25" spans="1:23" ht="15.75" customHeight="1">
      <c r="B25" s="42" t="s">
        <v>23</v>
      </c>
      <c r="C25" s="43" t="s">
        <v>22</v>
      </c>
      <c r="D25" s="44" t="s">
        <v>95</v>
      </c>
      <c r="E25" s="45"/>
      <c r="F25" s="45"/>
      <c r="G25" s="43"/>
      <c r="H25" s="43"/>
      <c r="I25" s="43"/>
      <c r="J25" s="43"/>
      <c r="K25" s="46"/>
      <c r="L25" s="46">
        <v>46160</v>
      </c>
      <c r="M25" s="47" t="s">
        <v>107</v>
      </c>
      <c r="N25" s="48"/>
      <c r="O25" s="10"/>
      <c r="Q25" s="10"/>
      <c r="R25" s="10"/>
      <c r="S25" s="10"/>
      <c r="T25" s="10"/>
      <c r="U25" s="10"/>
      <c r="V25" s="10"/>
      <c r="W25" s="10"/>
    </row>
    <row r="26" spans="1:23" ht="15.75" customHeight="1">
      <c r="B26" s="42" t="s">
        <v>23</v>
      </c>
      <c r="C26" s="43" t="s">
        <v>24</v>
      </c>
      <c r="D26" s="44" t="s">
        <v>92</v>
      </c>
      <c r="E26" s="45"/>
      <c r="F26" s="45"/>
      <c r="G26" s="43"/>
      <c r="H26" s="43"/>
      <c r="I26" s="43"/>
      <c r="J26" s="43"/>
      <c r="K26" s="46">
        <v>46144</v>
      </c>
      <c r="L26" s="46">
        <v>46149</v>
      </c>
      <c r="M26" s="47" t="s">
        <v>106</v>
      </c>
      <c r="N26" s="48"/>
      <c r="O26" s="10"/>
      <c r="P26" s="10"/>
      <c r="Q26" s="10"/>
      <c r="R26" s="10"/>
      <c r="S26" s="10"/>
      <c r="T26" s="10"/>
      <c r="U26" s="10"/>
      <c r="V26" s="10"/>
      <c r="W26" s="10"/>
    </row>
    <row r="27" spans="1:23" ht="15.75" customHeight="1">
      <c r="A27" s="3" t="s">
        <v>108</v>
      </c>
      <c r="B27" s="42" t="s">
        <v>23</v>
      </c>
      <c r="C27" s="43" t="s">
        <v>24</v>
      </c>
      <c r="D27" s="44" t="s">
        <v>95</v>
      </c>
      <c r="E27" s="45"/>
      <c r="F27" s="45"/>
      <c r="G27" s="43"/>
      <c r="H27" s="43"/>
      <c r="I27" s="43"/>
      <c r="J27" s="43"/>
      <c r="K27" s="46"/>
      <c r="L27" s="46">
        <v>46160</v>
      </c>
      <c r="M27" s="47" t="s">
        <v>107</v>
      </c>
      <c r="N27" s="48"/>
      <c r="O27" s="10"/>
      <c r="P27" s="10"/>
      <c r="Q27" s="10"/>
      <c r="R27" s="10"/>
      <c r="S27" s="10"/>
      <c r="T27" s="10"/>
      <c r="U27" s="10"/>
      <c r="V27" s="10"/>
      <c r="W27" s="10"/>
    </row>
    <row r="28" spans="1:23" ht="15.75" customHeight="1">
      <c r="A28" s="3" t="s">
        <v>109</v>
      </c>
      <c r="B28" s="49" t="s">
        <v>34</v>
      </c>
      <c r="C28" s="50" t="s">
        <v>37</v>
      </c>
      <c r="D28" s="51" t="s">
        <v>92</v>
      </c>
      <c r="E28" s="52"/>
      <c r="F28" s="52"/>
      <c r="G28" s="53">
        <v>46172</v>
      </c>
      <c r="H28" s="53">
        <v>46208</v>
      </c>
      <c r="I28" s="53">
        <v>46285</v>
      </c>
      <c r="J28" s="53">
        <v>46419</v>
      </c>
      <c r="K28" s="54">
        <v>46124</v>
      </c>
      <c r="L28" s="54"/>
      <c r="M28" s="55" t="s">
        <v>110</v>
      </c>
      <c r="N28" s="56"/>
      <c r="O28" s="10"/>
      <c r="P28" s="10"/>
      <c r="Q28" s="10"/>
      <c r="R28" s="10"/>
      <c r="S28" s="10"/>
      <c r="T28" s="10"/>
      <c r="U28" s="10"/>
      <c r="V28" s="10"/>
      <c r="W28" s="10"/>
    </row>
    <row r="29" spans="1:23" ht="15.75" customHeight="1">
      <c r="A29" s="3" t="s">
        <v>111</v>
      </c>
      <c r="B29" s="49" t="s">
        <v>34</v>
      </c>
      <c r="C29" s="50" t="s">
        <v>37</v>
      </c>
      <c r="D29" s="51" t="s">
        <v>95</v>
      </c>
      <c r="E29" s="52"/>
      <c r="F29" s="52"/>
      <c r="G29" s="53">
        <v>46174</v>
      </c>
      <c r="H29" s="53">
        <v>46216</v>
      </c>
      <c r="I29" s="53">
        <v>46300</v>
      </c>
      <c r="J29" s="53">
        <v>46426</v>
      </c>
      <c r="K29" s="54">
        <v>46124</v>
      </c>
      <c r="L29" s="54"/>
      <c r="M29" s="55" t="s">
        <v>112</v>
      </c>
      <c r="N29" s="56"/>
      <c r="O29" s="10"/>
      <c r="P29" s="10"/>
      <c r="Q29" s="10"/>
      <c r="R29" s="10"/>
      <c r="S29" s="10"/>
      <c r="T29" s="10"/>
      <c r="U29" s="10"/>
      <c r="V29" s="10"/>
      <c r="W29" s="10"/>
    </row>
    <row r="30" spans="1:23" ht="15.75" customHeight="1">
      <c r="B30" s="49" t="s">
        <v>34</v>
      </c>
      <c r="C30" s="50" t="s">
        <v>35</v>
      </c>
      <c r="D30" s="51" t="s">
        <v>92</v>
      </c>
      <c r="E30" s="52"/>
      <c r="F30" s="52"/>
      <c r="G30" s="53">
        <v>46172</v>
      </c>
      <c r="H30" s="53">
        <v>46208</v>
      </c>
      <c r="I30" s="53">
        <v>46285</v>
      </c>
      <c r="J30" s="53">
        <v>46419</v>
      </c>
      <c r="K30" s="54">
        <v>46124</v>
      </c>
      <c r="L30" s="54"/>
      <c r="M30" s="55" t="s">
        <v>110</v>
      </c>
      <c r="N30" s="56"/>
      <c r="O30" s="10"/>
      <c r="P30" s="10"/>
      <c r="Q30" s="10"/>
      <c r="R30" s="10"/>
      <c r="S30" s="10"/>
      <c r="T30" s="10"/>
      <c r="U30" s="10"/>
      <c r="V30" s="10"/>
      <c r="W30" s="10"/>
    </row>
    <row r="31" spans="1:23" ht="15.75" customHeight="1">
      <c r="B31" s="49" t="s">
        <v>34</v>
      </c>
      <c r="C31" s="50" t="s">
        <v>35</v>
      </c>
      <c r="D31" s="51" t="s">
        <v>95</v>
      </c>
      <c r="E31" s="52"/>
      <c r="F31" s="52"/>
      <c r="G31" s="53">
        <v>46174</v>
      </c>
      <c r="H31" s="53">
        <v>46216</v>
      </c>
      <c r="I31" s="53">
        <v>46300</v>
      </c>
      <c r="J31" s="53">
        <v>46426</v>
      </c>
      <c r="K31" s="54">
        <v>46124</v>
      </c>
      <c r="L31" s="54"/>
      <c r="M31" s="55" t="s">
        <v>113</v>
      </c>
      <c r="N31" s="56"/>
      <c r="O31" s="10"/>
      <c r="P31" s="10"/>
      <c r="Q31" s="10"/>
      <c r="R31" s="10"/>
      <c r="S31" s="10"/>
      <c r="T31" s="10"/>
      <c r="U31" s="10"/>
      <c r="V31" s="10"/>
      <c r="W31" s="10"/>
    </row>
    <row r="32" spans="1:23" ht="15.75" customHeight="1">
      <c r="B32" s="49" t="s">
        <v>34</v>
      </c>
      <c r="C32" s="50" t="s">
        <v>36</v>
      </c>
      <c r="D32" s="51" t="s">
        <v>92</v>
      </c>
      <c r="E32" s="52"/>
      <c r="F32" s="52"/>
      <c r="G32" s="53">
        <v>46172</v>
      </c>
      <c r="H32" s="53">
        <v>46208</v>
      </c>
      <c r="I32" s="53">
        <v>46285</v>
      </c>
      <c r="J32" s="53">
        <v>46419</v>
      </c>
      <c r="K32" s="54">
        <v>46124</v>
      </c>
      <c r="L32" s="54"/>
      <c r="M32" s="55" t="s">
        <v>110</v>
      </c>
      <c r="N32" s="56"/>
      <c r="O32" s="10"/>
      <c r="P32" s="10"/>
      <c r="Q32" s="10"/>
      <c r="R32" s="10"/>
      <c r="S32" s="10"/>
      <c r="T32" s="10"/>
      <c r="U32" s="10"/>
      <c r="V32" s="10"/>
      <c r="W32" s="10"/>
    </row>
    <row r="33" spans="2:18" ht="15.75" customHeight="1">
      <c r="B33" s="49" t="s">
        <v>34</v>
      </c>
      <c r="C33" s="50" t="s">
        <v>36</v>
      </c>
      <c r="D33" s="51" t="s">
        <v>95</v>
      </c>
      <c r="E33" s="52"/>
      <c r="F33" s="52"/>
      <c r="G33" s="53">
        <v>46174</v>
      </c>
      <c r="H33" s="53">
        <v>46216</v>
      </c>
      <c r="I33" s="53">
        <v>46300</v>
      </c>
      <c r="J33" s="53">
        <v>46426</v>
      </c>
      <c r="K33" s="54">
        <v>46124</v>
      </c>
      <c r="L33" s="54"/>
      <c r="M33" s="55" t="s">
        <v>114</v>
      </c>
      <c r="N33" s="56"/>
      <c r="P33" s="10"/>
    </row>
    <row r="34" spans="2:18" ht="15.75" customHeight="1">
      <c r="B34" s="18" t="s">
        <v>16</v>
      </c>
      <c r="C34" s="57" t="s">
        <v>17</v>
      </c>
      <c r="D34" s="51" t="s">
        <v>92</v>
      </c>
      <c r="E34" s="58">
        <v>46120</v>
      </c>
      <c r="F34" s="58">
        <v>46154</v>
      </c>
      <c r="G34" s="6">
        <v>46167</v>
      </c>
      <c r="H34" s="6">
        <v>46224</v>
      </c>
      <c r="I34" s="6">
        <v>46304</v>
      </c>
      <c r="J34" s="6">
        <v>46436</v>
      </c>
      <c r="K34" s="21">
        <v>46493</v>
      </c>
      <c r="L34" s="21"/>
      <c r="M34" s="59" t="s">
        <v>115</v>
      </c>
      <c r="N34" s="15"/>
    </row>
    <row r="35" spans="2:18" ht="15.75" customHeight="1">
      <c r="B35" s="18" t="s">
        <v>16</v>
      </c>
      <c r="C35" s="57" t="s">
        <v>17</v>
      </c>
      <c r="D35" s="51" t="s">
        <v>95</v>
      </c>
      <c r="E35" s="58"/>
      <c r="F35" s="58">
        <v>46140</v>
      </c>
      <c r="G35" s="6">
        <v>46167</v>
      </c>
      <c r="H35" s="6">
        <v>46223</v>
      </c>
      <c r="I35" s="6">
        <v>46305</v>
      </c>
      <c r="J35" s="6">
        <v>46437</v>
      </c>
      <c r="K35" s="21"/>
      <c r="L35" s="21"/>
      <c r="M35" s="22" t="s">
        <v>116</v>
      </c>
      <c r="N35" s="15"/>
    </row>
    <row r="36" spans="2:18" ht="15.75" customHeight="1">
      <c r="B36" s="18" t="s">
        <v>31</v>
      </c>
      <c r="C36" s="60" t="s">
        <v>32</v>
      </c>
      <c r="D36" s="5" t="s">
        <v>95</v>
      </c>
      <c r="E36" s="5"/>
      <c r="F36" s="5"/>
      <c r="G36" s="5"/>
      <c r="H36" s="5"/>
      <c r="I36" s="6"/>
      <c r="J36" s="6"/>
      <c r="K36" s="5"/>
      <c r="L36" s="5"/>
      <c r="M36" s="15"/>
      <c r="N36" s="15"/>
    </row>
    <row r="37" spans="2:18" ht="15.75" customHeight="1">
      <c r="B37" s="18" t="s">
        <v>31</v>
      </c>
      <c r="C37" s="60" t="s">
        <v>117</v>
      </c>
      <c r="D37" s="5" t="s">
        <v>95</v>
      </c>
      <c r="E37" s="5"/>
      <c r="F37" s="5"/>
      <c r="G37" s="5"/>
      <c r="H37" s="5"/>
      <c r="I37" s="6"/>
      <c r="J37" s="6"/>
      <c r="K37" s="6"/>
      <c r="L37" s="6"/>
      <c r="M37" s="15"/>
      <c r="N37" s="15"/>
    </row>
    <row r="38" spans="2:18" ht="15.75" customHeight="1">
      <c r="B38" s="18" t="s">
        <v>31</v>
      </c>
      <c r="C38" s="5" t="s">
        <v>118</v>
      </c>
      <c r="D38" s="5" t="s">
        <v>95</v>
      </c>
      <c r="E38" s="6"/>
      <c r="F38" s="6"/>
      <c r="G38" s="6"/>
      <c r="H38" s="6"/>
      <c r="I38" s="6"/>
      <c r="J38" s="6"/>
      <c r="K38" s="6"/>
      <c r="L38" s="6"/>
      <c r="M38" s="15"/>
      <c r="N38" s="15"/>
    </row>
    <row r="39" spans="2:18" ht="15.75" customHeight="1">
      <c r="B39" s="18" t="s">
        <v>31</v>
      </c>
      <c r="C39" s="60" t="s">
        <v>32</v>
      </c>
      <c r="D39" s="5" t="s">
        <v>92</v>
      </c>
      <c r="E39" s="6"/>
      <c r="F39" s="6"/>
      <c r="G39" s="6"/>
      <c r="H39" s="6"/>
      <c r="I39" s="6"/>
      <c r="J39" s="6"/>
      <c r="K39" s="6"/>
      <c r="L39" s="6"/>
      <c r="M39" s="15"/>
      <c r="N39" s="15"/>
    </row>
    <row r="40" spans="2:18" ht="15.75" customHeight="1">
      <c r="B40" s="18" t="s">
        <v>31</v>
      </c>
      <c r="C40" s="60" t="s">
        <v>117</v>
      </c>
      <c r="D40" s="5" t="s">
        <v>92</v>
      </c>
      <c r="E40" s="6"/>
      <c r="F40" s="6"/>
      <c r="G40" s="6"/>
      <c r="H40" s="6"/>
      <c r="I40" s="6"/>
      <c r="J40" s="6"/>
      <c r="K40" s="6"/>
      <c r="L40" s="6"/>
      <c r="M40" s="15"/>
      <c r="N40" s="15"/>
    </row>
    <row r="41" spans="2:18" ht="15.75" customHeight="1">
      <c r="B41" s="18" t="s">
        <v>31</v>
      </c>
      <c r="C41" s="5" t="s">
        <v>118</v>
      </c>
      <c r="D41" s="5" t="s">
        <v>92</v>
      </c>
      <c r="E41" s="6"/>
      <c r="F41" s="6"/>
      <c r="G41" s="6"/>
      <c r="H41" s="6"/>
      <c r="I41" s="6"/>
      <c r="J41" s="6"/>
      <c r="K41" s="6"/>
      <c r="L41" s="6"/>
      <c r="M41" s="15"/>
      <c r="N41" s="15"/>
      <c r="R41" s="61"/>
    </row>
    <row r="42" spans="2:18" ht="15.75" customHeight="1">
      <c r="B42" s="5"/>
      <c r="C42" s="5"/>
      <c r="D42" s="5"/>
      <c r="E42" s="6"/>
      <c r="F42" s="6"/>
      <c r="G42" s="6"/>
      <c r="H42" s="6"/>
      <c r="I42" s="6"/>
      <c r="J42" s="6"/>
      <c r="K42" s="6"/>
      <c r="L42" s="6"/>
      <c r="M42" s="15"/>
      <c r="N42" s="15"/>
    </row>
    <row r="43" spans="2:18" ht="15.75" customHeight="1">
      <c r="B43" s="5"/>
      <c r="C43" s="5"/>
      <c r="D43" s="5"/>
      <c r="E43" s="6"/>
      <c r="F43" s="6"/>
      <c r="G43" s="6"/>
      <c r="H43" s="6"/>
      <c r="I43" s="6"/>
      <c r="J43" s="6"/>
      <c r="K43" s="6"/>
      <c r="L43" s="6"/>
      <c r="M43" s="15"/>
      <c r="N43" s="15"/>
    </row>
    <row r="44" spans="2:18" ht="15.75" customHeight="1">
      <c r="B44" s="5"/>
      <c r="C44" s="5"/>
      <c r="D44" s="5"/>
      <c r="E44" s="6"/>
      <c r="F44" s="6"/>
      <c r="G44" s="6"/>
      <c r="H44" s="6"/>
      <c r="I44" s="6"/>
      <c r="J44" s="6"/>
      <c r="K44" s="6"/>
      <c r="L44" s="6"/>
      <c r="M44" s="15"/>
      <c r="N44" s="15"/>
    </row>
    <row r="45" spans="2:18" ht="15.75" customHeight="1">
      <c r="B45" s="5"/>
      <c r="C45" s="5"/>
      <c r="D45" s="5"/>
      <c r="E45" s="6"/>
      <c r="F45" s="6"/>
      <c r="G45" s="6"/>
      <c r="H45" s="6"/>
      <c r="I45" s="6"/>
      <c r="J45" s="6"/>
      <c r="K45" s="6"/>
      <c r="L45" s="6"/>
      <c r="M45" s="15"/>
      <c r="N45" s="15"/>
    </row>
    <row r="46" spans="2:18" ht="15.75" customHeight="1">
      <c r="B46" s="5"/>
      <c r="C46" s="5"/>
      <c r="D46" s="5"/>
      <c r="E46" s="6"/>
      <c r="F46" s="6"/>
      <c r="G46" s="6"/>
      <c r="H46" s="6"/>
      <c r="I46" s="6"/>
      <c r="J46" s="6"/>
      <c r="K46" s="6"/>
      <c r="L46" s="6"/>
      <c r="M46" s="15"/>
      <c r="N46" s="15"/>
    </row>
    <row r="47" spans="2:18" ht="15.75" customHeight="1">
      <c r="B47" s="5"/>
      <c r="C47" s="5"/>
      <c r="D47" s="5"/>
      <c r="E47" s="6"/>
      <c r="F47" s="6"/>
      <c r="G47" s="6"/>
      <c r="H47" s="6"/>
      <c r="I47" s="6"/>
      <c r="J47" s="6"/>
      <c r="K47" s="6"/>
      <c r="L47" s="6"/>
      <c r="M47" s="15"/>
      <c r="N47" s="15"/>
    </row>
    <row r="48" spans="2:18" ht="15.75" customHeight="1">
      <c r="B48" s="5"/>
      <c r="C48" s="5"/>
      <c r="D48" s="5"/>
      <c r="E48" s="6"/>
      <c r="F48" s="6"/>
      <c r="G48" s="6"/>
      <c r="H48" s="6"/>
      <c r="I48" s="6"/>
      <c r="J48" s="6"/>
      <c r="K48" s="6"/>
      <c r="L48" s="6"/>
      <c r="M48" s="15"/>
      <c r="N48" s="15"/>
    </row>
    <row r="49" spans="2:14" ht="15.75" customHeight="1">
      <c r="B49" s="5"/>
      <c r="C49" s="5"/>
      <c r="D49" s="5"/>
      <c r="E49" s="6"/>
      <c r="F49" s="6"/>
      <c r="G49" s="6"/>
      <c r="H49" s="6"/>
      <c r="I49" s="6"/>
      <c r="J49" s="6"/>
      <c r="K49" s="6"/>
      <c r="L49" s="6"/>
      <c r="M49" s="15"/>
      <c r="N49" s="15"/>
    </row>
    <row r="50" spans="2:14" ht="15.75" customHeight="1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15"/>
      <c r="N50" s="15"/>
    </row>
    <row r="51" spans="2:14" ht="15.75" customHeight="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15"/>
      <c r="N51" s="15"/>
    </row>
    <row r="52" spans="2:14" ht="15.75" customHeight="1">
      <c r="K52" s="11"/>
      <c r="L52" s="11"/>
      <c r="M52" s="11"/>
      <c r="N52" s="11"/>
    </row>
    <row r="53" spans="2:14" ht="15.75" customHeight="1">
      <c r="K53" s="11"/>
      <c r="L53" s="11"/>
      <c r="M53" s="11"/>
      <c r="N53" s="11"/>
    </row>
    <row r="54" spans="2:14" ht="15.75" customHeight="1">
      <c r="K54" s="11"/>
      <c r="L54" s="11"/>
      <c r="M54" s="11"/>
      <c r="N54" s="11"/>
    </row>
    <row r="55" spans="2:14" ht="15.75" customHeight="1">
      <c r="K55" s="11"/>
      <c r="L55" s="11"/>
      <c r="M55" s="11"/>
      <c r="N55" s="11"/>
    </row>
    <row r="56" spans="2:14" ht="15.75" customHeight="1">
      <c r="K56" s="11"/>
      <c r="L56" s="11"/>
      <c r="M56" s="11"/>
      <c r="N56" s="11"/>
    </row>
    <row r="57" spans="2:14" ht="15.75" customHeight="1">
      <c r="K57" s="11"/>
      <c r="L57" s="11"/>
      <c r="M57" s="11"/>
      <c r="N57" s="11"/>
    </row>
    <row r="58" spans="2:14" ht="15.75" customHeight="1">
      <c r="K58" s="11"/>
      <c r="L58" s="11"/>
      <c r="M58" s="11"/>
      <c r="N58" s="11"/>
    </row>
    <row r="59" spans="2:14" ht="15.75" customHeight="1">
      <c r="K59" s="11"/>
      <c r="L59" s="11"/>
      <c r="M59" s="11"/>
      <c r="N59" s="11"/>
    </row>
    <row r="60" spans="2:14" ht="15.75" customHeight="1">
      <c r="K60" s="11"/>
      <c r="L60" s="11"/>
      <c r="M60" s="11"/>
      <c r="N60" s="11"/>
    </row>
    <row r="61" spans="2:14" ht="15.75" customHeight="1">
      <c r="K61" s="11"/>
      <c r="L61" s="11"/>
      <c r="M61" s="11"/>
      <c r="N61" s="11"/>
    </row>
    <row r="62" spans="2:14" ht="15.75" customHeight="1">
      <c r="K62" s="11"/>
      <c r="L62" s="11"/>
      <c r="M62" s="11"/>
      <c r="N62" s="11"/>
    </row>
    <row r="63" spans="2:14" ht="15.75" customHeight="1">
      <c r="K63" s="11"/>
      <c r="L63" s="11"/>
      <c r="M63" s="11"/>
      <c r="N63" s="11"/>
    </row>
    <row r="64" spans="2:14" ht="15.75" customHeight="1">
      <c r="K64" s="11"/>
      <c r="L64" s="11"/>
      <c r="M64" s="11"/>
      <c r="N64" s="11"/>
    </row>
    <row r="65" spans="11:14" ht="15.75" customHeight="1">
      <c r="K65" s="11"/>
      <c r="L65" s="11"/>
      <c r="M65" s="11"/>
      <c r="N65" s="11"/>
    </row>
    <row r="66" spans="11:14" ht="15.75" customHeight="1">
      <c r="K66" s="11"/>
      <c r="L66" s="11"/>
      <c r="M66" s="11"/>
      <c r="N66" s="11"/>
    </row>
    <row r="67" spans="11:14" ht="15.75" customHeight="1">
      <c r="K67" s="11"/>
      <c r="L67" s="11"/>
      <c r="M67" s="11"/>
      <c r="N67" s="11"/>
    </row>
    <row r="68" spans="11:14" ht="15.75" customHeight="1">
      <c r="K68" s="11"/>
      <c r="L68" s="11"/>
      <c r="M68" s="11"/>
      <c r="N68" s="11"/>
    </row>
    <row r="69" spans="11:14" ht="15.75" customHeight="1">
      <c r="K69" s="11"/>
      <c r="L69" s="11"/>
      <c r="M69" s="11"/>
      <c r="N69" s="11"/>
    </row>
    <row r="70" spans="11:14" ht="15.75" customHeight="1">
      <c r="K70" s="11"/>
      <c r="L70" s="11"/>
      <c r="M70" s="11"/>
      <c r="N70" s="11"/>
    </row>
    <row r="71" spans="11:14" ht="15.75" customHeight="1">
      <c r="K71" s="11"/>
      <c r="L71" s="11"/>
      <c r="M71" s="11"/>
      <c r="N71" s="11"/>
    </row>
    <row r="72" spans="11:14" ht="15.75" customHeight="1">
      <c r="K72" s="11"/>
      <c r="L72" s="11"/>
      <c r="M72" s="11"/>
      <c r="N72" s="11"/>
    </row>
    <row r="73" spans="11:14" ht="15.75" customHeight="1">
      <c r="K73" s="11"/>
      <c r="L73" s="11"/>
      <c r="M73" s="11"/>
      <c r="N73" s="11"/>
    </row>
    <row r="74" spans="11:14" ht="15.75" customHeight="1">
      <c r="K74" s="11"/>
      <c r="L74" s="11"/>
      <c r="M74" s="11"/>
      <c r="N74" s="11"/>
    </row>
    <row r="75" spans="11:14" ht="15.75" customHeight="1">
      <c r="K75" s="11"/>
      <c r="L75" s="11"/>
      <c r="M75" s="11"/>
      <c r="N75" s="11"/>
    </row>
    <row r="76" spans="11:14" ht="15.75" customHeight="1">
      <c r="K76" s="11"/>
      <c r="L76" s="11"/>
      <c r="M76" s="11"/>
      <c r="N76" s="11"/>
    </row>
    <row r="77" spans="11:14" ht="15.75" customHeight="1">
      <c r="K77" s="11"/>
      <c r="L77" s="11"/>
      <c r="M77" s="11"/>
      <c r="N77" s="11"/>
    </row>
    <row r="78" spans="11:14" ht="15.75" customHeight="1">
      <c r="K78" s="11"/>
      <c r="L78" s="11"/>
      <c r="M78" s="11"/>
      <c r="N78" s="11"/>
    </row>
    <row r="79" spans="11:14" ht="15.75" customHeight="1">
      <c r="K79" s="11"/>
      <c r="L79" s="11"/>
      <c r="M79" s="11"/>
      <c r="N79" s="11"/>
    </row>
    <row r="80" spans="11:14" ht="15.75" customHeight="1">
      <c r="K80" s="11"/>
      <c r="L80" s="11"/>
      <c r="M80" s="11"/>
      <c r="N80" s="11"/>
    </row>
    <row r="81" spans="11:14" ht="15.75" customHeight="1">
      <c r="K81" s="11"/>
      <c r="L81" s="11"/>
      <c r="M81" s="11"/>
      <c r="N81" s="11"/>
    </row>
    <row r="82" spans="11:14" ht="15.75" customHeight="1">
      <c r="K82" s="11"/>
      <c r="L82" s="11"/>
      <c r="M82" s="11"/>
      <c r="N82" s="11"/>
    </row>
    <row r="83" spans="11:14" ht="15.75" customHeight="1">
      <c r="K83" s="11"/>
      <c r="L83" s="11"/>
      <c r="M83" s="11"/>
      <c r="N83" s="11"/>
    </row>
    <row r="84" spans="11:14" ht="15.75" customHeight="1">
      <c r="K84" s="11"/>
      <c r="L84" s="11"/>
      <c r="M84" s="11"/>
      <c r="N84" s="11"/>
    </row>
    <row r="85" spans="11:14" ht="15.75" customHeight="1">
      <c r="K85" s="11"/>
      <c r="L85" s="11"/>
      <c r="M85" s="11"/>
      <c r="N85" s="11"/>
    </row>
    <row r="86" spans="11:14" ht="15.75" customHeight="1">
      <c r="K86" s="11"/>
      <c r="L86" s="11"/>
      <c r="M86" s="11"/>
      <c r="N86" s="11"/>
    </row>
    <row r="87" spans="11:14" ht="15.75" customHeight="1">
      <c r="K87" s="11"/>
      <c r="L87" s="11"/>
      <c r="M87" s="11"/>
      <c r="N87" s="11"/>
    </row>
    <row r="88" spans="11:14" ht="13">
      <c r="K88" s="11"/>
      <c r="L88" s="11"/>
      <c r="M88" s="11"/>
      <c r="N88" s="11"/>
    </row>
    <row r="89" spans="11:14" ht="13">
      <c r="K89" s="11"/>
      <c r="L89" s="11"/>
      <c r="M89" s="11"/>
      <c r="N89" s="11"/>
    </row>
    <row r="90" spans="11:14" ht="13">
      <c r="K90" s="11"/>
      <c r="L90" s="11"/>
      <c r="M90" s="11"/>
      <c r="N90" s="11"/>
    </row>
    <row r="91" spans="11:14" ht="13">
      <c r="K91" s="11"/>
      <c r="L91" s="11"/>
      <c r="M91" s="11"/>
      <c r="N91" s="11"/>
    </row>
    <row r="92" spans="11:14" ht="13">
      <c r="K92" s="11"/>
      <c r="L92" s="11"/>
      <c r="M92" s="11"/>
      <c r="N92" s="11"/>
    </row>
    <row r="93" spans="11:14" ht="13">
      <c r="K93" s="11"/>
      <c r="L93" s="11"/>
      <c r="M93" s="11"/>
      <c r="N93" s="11"/>
    </row>
    <row r="94" spans="11:14" ht="13">
      <c r="K94" s="11"/>
      <c r="L94" s="11"/>
      <c r="M94" s="11"/>
      <c r="N94" s="11"/>
    </row>
    <row r="95" spans="11:14" ht="13">
      <c r="K95" s="11"/>
      <c r="L95" s="11"/>
      <c r="M95" s="11"/>
      <c r="N95" s="11"/>
    </row>
    <row r="96" spans="11:14" ht="13">
      <c r="K96" s="11"/>
      <c r="L96" s="11"/>
      <c r="M96" s="11"/>
      <c r="N96" s="11"/>
    </row>
    <row r="97" spans="11:14" ht="13">
      <c r="K97" s="11"/>
      <c r="L97" s="11"/>
      <c r="M97" s="11"/>
      <c r="N97" s="11"/>
    </row>
    <row r="98" spans="11:14" ht="13">
      <c r="K98" s="11"/>
      <c r="L98" s="11"/>
      <c r="M98" s="11"/>
      <c r="N98" s="11"/>
    </row>
    <row r="99" spans="11:14" ht="13">
      <c r="K99" s="11"/>
      <c r="L99" s="11"/>
      <c r="M99" s="11"/>
      <c r="N99" s="11"/>
    </row>
    <row r="100" spans="11:14" ht="13">
      <c r="K100" s="11"/>
      <c r="L100" s="11"/>
      <c r="M100" s="11"/>
      <c r="N100" s="11"/>
    </row>
    <row r="101" spans="11:14" ht="13">
      <c r="K101" s="11"/>
      <c r="L101" s="11"/>
      <c r="M101" s="11"/>
      <c r="N101" s="11"/>
    </row>
    <row r="102" spans="11:14" ht="13">
      <c r="K102" s="11"/>
      <c r="L102" s="11"/>
      <c r="M102" s="11"/>
      <c r="N102" s="11"/>
    </row>
    <row r="103" spans="11:14" ht="13">
      <c r="K103" s="11"/>
      <c r="L103" s="11"/>
      <c r="M103" s="11"/>
      <c r="N103" s="11"/>
    </row>
    <row r="104" spans="11:14" ht="13">
      <c r="K104" s="11"/>
      <c r="L104" s="11"/>
      <c r="M104" s="11"/>
      <c r="N104" s="11"/>
    </row>
    <row r="105" spans="11:14" ht="13">
      <c r="K105" s="11"/>
      <c r="L105" s="11"/>
      <c r="M105" s="11"/>
      <c r="N105" s="11"/>
    </row>
    <row r="106" spans="11:14" ht="13">
      <c r="K106" s="11"/>
      <c r="L106" s="11"/>
      <c r="M106" s="11"/>
      <c r="N106" s="11"/>
    </row>
    <row r="107" spans="11:14" ht="13">
      <c r="K107" s="11"/>
      <c r="L107" s="11"/>
      <c r="M107" s="11"/>
      <c r="N107" s="11"/>
    </row>
    <row r="108" spans="11:14" ht="13">
      <c r="K108" s="11"/>
      <c r="L108" s="11"/>
      <c r="M108" s="11"/>
      <c r="N108" s="11"/>
    </row>
    <row r="109" spans="11:14" ht="13">
      <c r="K109" s="11"/>
      <c r="L109" s="11"/>
      <c r="M109" s="11"/>
      <c r="N109" s="11"/>
    </row>
    <row r="110" spans="11:14" ht="13">
      <c r="K110" s="11"/>
      <c r="L110" s="11"/>
      <c r="M110" s="11"/>
      <c r="N110" s="11"/>
    </row>
    <row r="111" spans="11:14" ht="13">
      <c r="K111" s="11"/>
      <c r="L111" s="11"/>
      <c r="M111" s="11"/>
      <c r="N111" s="11"/>
    </row>
    <row r="112" spans="11:14" ht="13">
      <c r="K112" s="11"/>
      <c r="L112" s="11"/>
      <c r="M112" s="11"/>
      <c r="N112" s="11"/>
    </row>
    <row r="113" spans="11:14" ht="13">
      <c r="K113" s="11"/>
      <c r="L113" s="11"/>
      <c r="M113" s="11"/>
      <c r="N113" s="11"/>
    </row>
    <row r="114" spans="11:14" ht="13">
      <c r="K114" s="11"/>
      <c r="L114" s="11"/>
      <c r="M114" s="11"/>
      <c r="N114" s="11"/>
    </row>
    <row r="115" spans="11:14" ht="13">
      <c r="K115" s="11"/>
      <c r="L115" s="11"/>
      <c r="M115" s="11"/>
      <c r="N115" s="11"/>
    </row>
    <row r="116" spans="11:14" ht="13">
      <c r="K116" s="11"/>
      <c r="L116" s="11"/>
      <c r="M116" s="11"/>
      <c r="N116" s="11"/>
    </row>
    <row r="117" spans="11:14" ht="13">
      <c r="K117" s="11"/>
      <c r="L117" s="11"/>
      <c r="M117" s="11"/>
      <c r="N117" s="11"/>
    </row>
    <row r="118" spans="11:14" ht="13">
      <c r="K118" s="11"/>
      <c r="L118" s="11"/>
      <c r="M118" s="11"/>
      <c r="N118" s="11"/>
    </row>
    <row r="119" spans="11:14" ht="13">
      <c r="K119" s="11"/>
      <c r="L119" s="11"/>
      <c r="M119" s="11"/>
      <c r="N119" s="11"/>
    </row>
    <row r="120" spans="11:14" ht="13">
      <c r="K120" s="11"/>
      <c r="L120" s="11"/>
      <c r="M120" s="11"/>
      <c r="N120" s="11"/>
    </row>
    <row r="121" spans="11:14" ht="13">
      <c r="K121" s="11"/>
      <c r="L121" s="11"/>
      <c r="M121" s="11"/>
      <c r="N121" s="11"/>
    </row>
    <row r="122" spans="11:14" ht="13">
      <c r="K122" s="11"/>
      <c r="L122" s="11"/>
      <c r="M122" s="11"/>
      <c r="N122" s="11"/>
    </row>
    <row r="123" spans="11:14" ht="13">
      <c r="K123" s="11"/>
      <c r="L123" s="11"/>
      <c r="M123" s="11"/>
      <c r="N123" s="11"/>
    </row>
    <row r="124" spans="11:14" ht="13">
      <c r="K124" s="11"/>
      <c r="L124" s="11"/>
      <c r="M124" s="11"/>
      <c r="N124" s="11"/>
    </row>
    <row r="125" spans="11:14" ht="13">
      <c r="K125" s="11"/>
      <c r="L125" s="11"/>
      <c r="M125" s="11"/>
      <c r="N125" s="11"/>
    </row>
    <row r="126" spans="11:14" ht="13">
      <c r="K126" s="11"/>
      <c r="L126" s="11"/>
      <c r="M126" s="11"/>
      <c r="N126" s="11"/>
    </row>
    <row r="127" spans="11:14" ht="13">
      <c r="K127" s="11"/>
      <c r="L127" s="11"/>
      <c r="M127" s="11"/>
      <c r="N127" s="11"/>
    </row>
    <row r="128" spans="11:14" ht="13">
      <c r="K128" s="11"/>
      <c r="L128" s="11"/>
      <c r="M128" s="11"/>
      <c r="N128" s="11"/>
    </row>
    <row r="129" spans="11:14" ht="13">
      <c r="K129" s="11"/>
      <c r="L129" s="11"/>
      <c r="M129" s="11"/>
      <c r="N129" s="11"/>
    </row>
    <row r="130" spans="11:14" ht="13">
      <c r="K130" s="11"/>
      <c r="L130" s="11"/>
      <c r="M130" s="11"/>
      <c r="N130" s="11"/>
    </row>
    <row r="131" spans="11:14" ht="13">
      <c r="K131" s="11"/>
      <c r="L131" s="11"/>
      <c r="M131" s="11"/>
      <c r="N131" s="11"/>
    </row>
    <row r="132" spans="11:14" ht="13">
      <c r="K132" s="11"/>
      <c r="L132" s="11"/>
      <c r="M132" s="11"/>
      <c r="N132" s="11"/>
    </row>
    <row r="133" spans="11:14" ht="13">
      <c r="K133" s="11"/>
      <c r="L133" s="11"/>
      <c r="M133" s="11"/>
      <c r="N133" s="11"/>
    </row>
    <row r="134" spans="11:14" ht="13">
      <c r="K134" s="11"/>
      <c r="L134" s="11"/>
      <c r="M134" s="11"/>
      <c r="N134" s="11"/>
    </row>
    <row r="135" spans="11:14" ht="13">
      <c r="K135" s="11"/>
      <c r="L135" s="11"/>
      <c r="M135" s="11"/>
      <c r="N135" s="11"/>
    </row>
    <row r="136" spans="11:14" ht="13">
      <c r="K136" s="11"/>
      <c r="L136" s="11"/>
      <c r="M136" s="11"/>
      <c r="N136" s="11"/>
    </row>
    <row r="137" spans="11:14" ht="13">
      <c r="K137" s="11"/>
      <c r="L137" s="11"/>
      <c r="M137" s="11"/>
      <c r="N137" s="11"/>
    </row>
    <row r="138" spans="11:14" ht="13">
      <c r="K138" s="11"/>
      <c r="L138" s="11"/>
      <c r="M138" s="11"/>
      <c r="N138" s="11"/>
    </row>
    <row r="139" spans="11:14" ht="13">
      <c r="K139" s="11"/>
      <c r="L139" s="11"/>
      <c r="M139" s="11"/>
      <c r="N139" s="11"/>
    </row>
    <row r="140" spans="11:14" ht="13">
      <c r="K140" s="11"/>
      <c r="L140" s="11"/>
      <c r="M140" s="11"/>
      <c r="N140" s="11"/>
    </row>
    <row r="141" spans="11:14" ht="13">
      <c r="K141" s="11"/>
      <c r="L141" s="11"/>
      <c r="M141" s="11"/>
      <c r="N141" s="11"/>
    </row>
    <row r="142" spans="11:14" ht="13">
      <c r="K142" s="11"/>
      <c r="L142" s="11"/>
      <c r="M142" s="11"/>
      <c r="N142" s="11"/>
    </row>
    <row r="143" spans="11:14" ht="13">
      <c r="K143" s="11"/>
      <c r="L143" s="11"/>
      <c r="M143" s="11"/>
      <c r="N143" s="11"/>
    </row>
    <row r="144" spans="11:14" ht="13">
      <c r="K144" s="11"/>
      <c r="L144" s="11"/>
      <c r="M144" s="11"/>
      <c r="N144" s="11"/>
    </row>
    <row r="145" spans="11:14" ht="13">
      <c r="K145" s="11"/>
      <c r="L145" s="11"/>
      <c r="M145" s="11"/>
      <c r="N145" s="11"/>
    </row>
    <row r="146" spans="11:14" ht="13">
      <c r="K146" s="11"/>
      <c r="L146" s="11"/>
      <c r="M146" s="11"/>
      <c r="N146" s="11"/>
    </row>
    <row r="147" spans="11:14" ht="13">
      <c r="K147" s="11"/>
      <c r="L147" s="11"/>
      <c r="M147" s="11"/>
      <c r="N147" s="11"/>
    </row>
    <row r="148" spans="11:14" ht="13">
      <c r="K148" s="11"/>
      <c r="L148" s="11"/>
      <c r="M148" s="11"/>
      <c r="N148" s="11"/>
    </row>
    <row r="149" spans="11:14" ht="13">
      <c r="K149" s="11"/>
      <c r="L149" s="11"/>
      <c r="M149" s="11"/>
      <c r="N149" s="11"/>
    </row>
    <row r="150" spans="11:14" ht="13">
      <c r="K150" s="11"/>
      <c r="L150" s="11"/>
      <c r="M150" s="11"/>
      <c r="N150" s="11"/>
    </row>
    <row r="151" spans="11:14" ht="13">
      <c r="K151" s="11"/>
      <c r="L151" s="11"/>
      <c r="M151" s="11"/>
      <c r="N151" s="11"/>
    </row>
    <row r="152" spans="11:14" ht="13">
      <c r="K152" s="11"/>
      <c r="L152" s="11"/>
      <c r="M152" s="11"/>
      <c r="N152" s="11"/>
    </row>
    <row r="153" spans="11:14" ht="13">
      <c r="K153" s="11"/>
      <c r="L153" s="11"/>
      <c r="M153" s="11"/>
      <c r="N153" s="11"/>
    </row>
    <row r="154" spans="11:14" ht="13">
      <c r="K154" s="11"/>
      <c r="L154" s="11"/>
      <c r="M154" s="11"/>
      <c r="N154" s="11"/>
    </row>
    <row r="155" spans="11:14" ht="13">
      <c r="K155" s="11"/>
      <c r="L155" s="11"/>
      <c r="M155" s="11"/>
      <c r="N155" s="11"/>
    </row>
    <row r="156" spans="11:14" ht="13">
      <c r="K156" s="11"/>
      <c r="L156" s="11"/>
      <c r="M156" s="11"/>
      <c r="N156" s="11"/>
    </row>
    <row r="157" spans="11:14" ht="13">
      <c r="K157" s="11"/>
      <c r="L157" s="11"/>
      <c r="M157" s="11"/>
      <c r="N157" s="11"/>
    </row>
    <row r="158" spans="11:14" ht="13">
      <c r="K158" s="11"/>
      <c r="L158" s="11"/>
      <c r="M158" s="11"/>
      <c r="N158" s="11"/>
    </row>
    <row r="159" spans="11:14" ht="13">
      <c r="K159" s="11"/>
      <c r="L159" s="11"/>
      <c r="M159" s="11"/>
      <c r="N159" s="11"/>
    </row>
    <row r="160" spans="11:14" ht="13">
      <c r="K160" s="11"/>
      <c r="L160" s="11"/>
      <c r="M160" s="11"/>
      <c r="N160" s="11"/>
    </row>
    <row r="161" spans="11:14" ht="13">
      <c r="K161" s="11"/>
      <c r="L161" s="11"/>
      <c r="M161" s="11"/>
      <c r="N161" s="11"/>
    </row>
    <row r="162" spans="11:14" ht="13">
      <c r="K162" s="11"/>
      <c r="L162" s="11"/>
      <c r="M162" s="11"/>
      <c r="N162" s="11"/>
    </row>
    <row r="163" spans="11:14" ht="13">
      <c r="K163" s="11"/>
      <c r="L163" s="11"/>
      <c r="M163" s="11"/>
      <c r="N163" s="11"/>
    </row>
    <row r="164" spans="11:14" ht="13">
      <c r="K164" s="11"/>
      <c r="L164" s="11"/>
      <c r="M164" s="11"/>
      <c r="N164" s="11"/>
    </row>
    <row r="165" spans="11:14" ht="13">
      <c r="K165" s="11"/>
      <c r="L165" s="11"/>
      <c r="M165" s="11"/>
      <c r="N165" s="11"/>
    </row>
    <row r="166" spans="11:14" ht="13">
      <c r="K166" s="11"/>
      <c r="L166" s="11"/>
      <c r="M166" s="11"/>
      <c r="N166" s="11"/>
    </row>
    <row r="167" spans="11:14" ht="13">
      <c r="K167" s="11"/>
      <c r="L167" s="11"/>
      <c r="M167" s="11"/>
      <c r="N167" s="11"/>
    </row>
    <row r="168" spans="11:14" ht="13">
      <c r="K168" s="11"/>
      <c r="L168" s="11"/>
      <c r="M168" s="11"/>
      <c r="N168" s="11"/>
    </row>
    <row r="169" spans="11:14" ht="13">
      <c r="K169" s="11"/>
      <c r="L169" s="11"/>
      <c r="M169" s="11"/>
      <c r="N169" s="11"/>
    </row>
    <row r="170" spans="11:14" ht="13">
      <c r="K170" s="11"/>
      <c r="L170" s="11"/>
      <c r="M170" s="11"/>
      <c r="N170" s="11"/>
    </row>
    <row r="171" spans="11:14" ht="13">
      <c r="K171" s="11"/>
      <c r="L171" s="11"/>
      <c r="M171" s="11"/>
      <c r="N171" s="11"/>
    </row>
    <row r="172" spans="11:14" ht="13">
      <c r="K172" s="11"/>
      <c r="L172" s="11"/>
      <c r="M172" s="11"/>
      <c r="N172" s="11"/>
    </row>
    <row r="173" spans="11:14" ht="13">
      <c r="K173" s="11"/>
      <c r="L173" s="11"/>
      <c r="M173" s="11"/>
      <c r="N173" s="11"/>
    </row>
    <row r="174" spans="11:14" ht="13">
      <c r="K174" s="11"/>
      <c r="L174" s="11"/>
      <c r="M174" s="11"/>
      <c r="N174" s="11"/>
    </row>
    <row r="175" spans="11:14" ht="13">
      <c r="K175" s="11"/>
      <c r="L175" s="11"/>
      <c r="M175" s="11"/>
      <c r="N175" s="11"/>
    </row>
    <row r="176" spans="11:14" ht="13">
      <c r="K176" s="11"/>
      <c r="L176" s="11"/>
      <c r="M176" s="11"/>
      <c r="N176" s="11"/>
    </row>
    <row r="177" spans="11:14" ht="13">
      <c r="K177" s="11"/>
      <c r="L177" s="11"/>
      <c r="M177" s="11"/>
      <c r="N177" s="11"/>
    </row>
    <row r="178" spans="11:14" ht="13">
      <c r="K178" s="11"/>
      <c r="L178" s="11"/>
      <c r="M178" s="11"/>
      <c r="N178" s="11"/>
    </row>
    <row r="179" spans="11:14" ht="13">
      <c r="K179" s="11"/>
      <c r="L179" s="11"/>
      <c r="M179" s="11"/>
      <c r="N179" s="11"/>
    </row>
    <row r="180" spans="11:14" ht="13">
      <c r="K180" s="11"/>
      <c r="L180" s="11"/>
      <c r="M180" s="11"/>
      <c r="N180" s="11"/>
    </row>
    <row r="181" spans="11:14" ht="13">
      <c r="K181" s="11"/>
      <c r="L181" s="11"/>
      <c r="M181" s="11"/>
      <c r="N181" s="11"/>
    </row>
    <row r="182" spans="11:14" ht="13">
      <c r="K182" s="11"/>
      <c r="L182" s="11"/>
      <c r="M182" s="11"/>
      <c r="N182" s="11"/>
    </row>
    <row r="183" spans="11:14" ht="13">
      <c r="K183" s="11"/>
      <c r="L183" s="11"/>
      <c r="M183" s="11"/>
      <c r="N183" s="11"/>
    </row>
    <row r="184" spans="11:14" ht="13">
      <c r="K184" s="11"/>
      <c r="L184" s="11"/>
      <c r="M184" s="11"/>
      <c r="N184" s="11"/>
    </row>
    <row r="185" spans="11:14" ht="13">
      <c r="K185" s="11"/>
      <c r="L185" s="11"/>
      <c r="M185" s="11"/>
      <c r="N185" s="11"/>
    </row>
    <row r="186" spans="11:14" ht="13">
      <c r="K186" s="11"/>
      <c r="L186" s="11"/>
      <c r="M186" s="11"/>
      <c r="N186" s="11"/>
    </row>
    <row r="187" spans="11:14" ht="13">
      <c r="K187" s="11"/>
      <c r="L187" s="11"/>
      <c r="M187" s="11"/>
      <c r="N187" s="11"/>
    </row>
    <row r="188" spans="11:14" ht="13">
      <c r="K188" s="11"/>
      <c r="L188" s="11"/>
      <c r="M188" s="11"/>
      <c r="N188" s="11"/>
    </row>
    <row r="189" spans="11:14" ht="13">
      <c r="K189" s="11"/>
      <c r="L189" s="11"/>
      <c r="M189" s="11"/>
      <c r="N189" s="11"/>
    </row>
    <row r="190" spans="11:14" ht="13">
      <c r="K190" s="11"/>
      <c r="L190" s="11"/>
      <c r="M190" s="11"/>
      <c r="N190" s="11"/>
    </row>
    <row r="191" spans="11:14" ht="13">
      <c r="K191" s="11"/>
      <c r="L191" s="11"/>
      <c r="M191" s="11"/>
      <c r="N191" s="11"/>
    </row>
    <row r="192" spans="11:14" ht="13">
      <c r="K192" s="11"/>
      <c r="L192" s="11"/>
      <c r="M192" s="11"/>
      <c r="N192" s="11"/>
    </row>
    <row r="193" spans="11:14" ht="13">
      <c r="K193" s="11"/>
      <c r="L193" s="11"/>
      <c r="M193" s="11"/>
      <c r="N193" s="11"/>
    </row>
    <row r="194" spans="11:14" ht="13">
      <c r="K194" s="11"/>
      <c r="L194" s="11"/>
      <c r="M194" s="11"/>
      <c r="N194" s="11"/>
    </row>
    <row r="195" spans="11:14" ht="13">
      <c r="K195" s="11"/>
      <c r="L195" s="11"/>
      <c r="M195" s="11"/>
      <c r="N195" s="11"/>
    </row>
    <row r="196" spans="11:14" ht="13">
      <c r="K196" s="11"/>
      <c r="L196" s="11"/>
      <c r="M196" s="11"/>
      <c r="N196" s="11"/>
    </row>
    <row r="197" spans="11:14" ht="13">
      <c r="K197" s="11"/>
      <c r="L197" s="11"/>
      <c r="M197" s="11"/>
      <c r="N197" s="11"/>
    </row>
    <row r="198" spans="11:14" ht="13">
      <c r="K198" s="11"/>
      <c r="L198" s="11"/>
      <c r="M198" s="11"/>
      <c r="N198" s="11"/>
    </row>
    <row r="199" spans="11:14" ht="13">
      <c r="K199" s="11"/>
      <c r="L199" s="11"/>
      <c r="M199" s="11"/>
      <c r="N199" s="11"/>
    </row>
    <row r="200" spans="11:14" ht="13">
      <c r="K200" s="11"/>
      <c r="L200" s="11"/>
      <c r="M200" s="11"/>
      <c r="N200" s="11"/>
    </row>
    <row r="201" spans="11:14" ht="13">
      <c r="K201" s="11"/>
      <c r="L201" s="11"/>
      <c r="M201" s="11"/>
      <c r="N201" s="11"/>
    </row>
    <row r="202" spans="11:14" ht="13">
      <c r="K202" s="11"/>
      <c r="L202" s="11"/>
      <c r="M202" s="11"/>
      <c r="N202" s="11"/>
    </row>
    <row r="203" spans="11:14" ht="13">
      <c r="K203" s="11"/>
      <c r="L203" s="11"/>
      <c r="M203" s="11"/>
      <c r="N203" s="11"/>
    </row>
    <row r="204" spans="11:14" ht="13">
      <c r="K204" s="11"/>
      <c r="L204" s="11"/>
      <c r="M204" s="11"/>
      <c r="N204" s="11"/>
    </row>
    <row r="205" spans="11:14" ht="13">
      <c r="K205" s="11"/>
      <c r="L205" s="11"/>
      <c r="M205" s="11"/>
      <c r="N205" s="11"/>
    </row>
    <row r="206" spans="11:14" ht="13">
      <c r="K206" s="11"/>
      <c r="L206" s="11"/>
      <c r="M206" s="11"/>
      <c r="N206" s="11"/>
    </row>
    <row r="207" spans="11:14" ht="13">
      <c r="K207" s="11"/>
      <c r="L207" s="11"/>
      <c r="M207" s="11"/>
      <c r="N207" s="11"/>
    </row>
    <row r="208" spans="11:14" ht="13">
      <c r="K208" s="11"/>
      <c r="L208" s="11"/>
      <c r="M208" s="11"/>
      <c r="N208" s="11"/>
    </row>
    <row r="209" spans="11:14" ht="13">
      <c r="K209" s="11"/>
      <c r="L209" s="11"/>
      <c r="M209" s="11"/>
      <c r="N209" s="11"/>
    </row>
    <row r="210" spans="11:14" ht="13">
      <c r="K210" s="11"/>
      <c r="L210" s="11"/>
      <c r="M210" s="11"/>
      <c r="N210" s="11"/>
    </row>
    <row r="211" spans="11:14" ht="13">
      <c r="K211" s="11"/>
      <c r="L211" s="11"/>
      <c r="M211" s="11"/>
      <c r="N211" s="11"/>
    </row>
    <row r="212" spans="11:14" ht="13">
      <c r="K212" s="11"/>
      <c r="L212" s="11"/>
      <c r="M212" s="11"/>
      <c r="N212" s="11"/>
    </row>
    <row r="213" spans="11:14" ht="13">
      <c r="K213" s="11"/>
      <c r="L213" s="11"/>
      <c r="M213" s="11"/>
      <c r="N213" s="11"/>
    </row>
    <row r="214" spans="11:14" ht="13">
      <c r="K214" s="11"/>
      <c r="L214" s="11"/>
      <c r="M214" s="11"/>
      <c r="N214" s="11"/>
    </row>
    <row r="215" spans="11:14" ht="13">
      <c r="K215" s="11"/>
      <c r="L215" s="11"/>
      <c r="M215" s="11"/>
      <c r="N215" s="11"/>
    </row>
    <row r="216" spans="11:14" ht="13">
      <c r="K216" s="11"/>
      <c r="L216" s="11"/>
      <c r="M216" s="11"/>
      <c r="N216" s="11"/>
    </row>
    <row r="217" spans="11:14" ht="13">
      <c r="K217" s="11"/>
      <c r="L217" s="11"/>
      <c r="M217" s="11"/>
      <c r="N217" s="11"/>
    </row>
    <row r="218" spans="11:14" ht="13">
      <c r="K218" s="11"/>
      <c r="L218" s="11"/>
      <c r="M218" s="11"/>
      <c r="N218" s="11"/>
    </row>
    <row r="219" spans="11:14" ht="13">
      <c r="K219" s="11"/>
      <c r="L219" s="11"/>
      <c r="M219" s="11"/>
      <c r="N219" s="11"/>
    </row>
    <row r="220" spans="11:14" ht="13">
      <c r="K220" s="11"/>
      <c r="L220" s="11"/>
      <c r="M220" s="11"/>
      <c r="N220" s="11"/>
    </row>
    <row r="221" spans="11:14" ht="13">
      <c r="K221" s="11"/>
      <c r="L221" s="11"/>
      <c r="M221" s="11"/>
      <c r="N221" s="11"/>
    </row>
    <row r="222" spans="11:14" ht="13">
      <c r="K222" s="11"/>
      <c r="L222" s="11"/>
      <c r="M222" s="11"/>
      <c r="N222" s="11"/>
    </row>
    <row r="223" spans="11:14" ht="13">
      <c r="K223" s="11"/>
      <c r="L223" s="11"/>
      <c r="M223" s="11"/>
      <c r="N223" s="11"/>
    </row>
    <row r="224" spans="11:14" ht="13">
      <c r="K224" s="11"/>
      <c r="L224" s="11"/>
      <c r="M224" s="11"/>
      <c r="N224" s="11"/>
    </row>
    <row r="225" spans="11:14" ht="13">
      <c r="K225" s="11"/>
      <c r="L225" s="11"/>
      <c r="M225" s="11"/>
      <c r="N225" s="11"/>
    </row>
    <row r="226" spans="11:14" ht="13">
      <c r="K226" s="11"/>
      <c r="L226" s="11"/>
      <c r="M226" s="11"/>
      <c r="N226" s="11"/>
    </row>
    <row r="227" spans="11:14" ht="13">
      <c r="K227" s="11"/>
      <c r="L227" s="11"/>
      <c r="M227" s="11"/>
      <c r="N227" s="11"/>
    </row>
    <row r="228" spans="11:14" ht="13">
      <c r="K228" s="11"/>
      <c r="L228" s="11"/>
      <c r="M228" s="11"/>
      <c r="N228" s="11"/>
    </row>
    <row r="229" spans="11:14" ht="13">
      <c r="K229" s="11"/>
      <c r="L229" s="11"/>
      <c r="M229" s="11"/>
      <c r="N229" s="11"/>
    </row>
    <row r="230" spans="11:14" ht="13">
      <c r="K230" s="11"/>
      <c r="L230" s="11"/>
      <c r="M230" s="11"/>
      <c r="N230" s="11"/>
    </row>
    <row r="231" spans="11:14" ht="13">
      <c r="K231" s="11"/>
      <c r="L231" s="11"/>
      <c r="M231" s="11"/>
      <c r="N231" s="11"/>
    </row>
    <row r="232" spans="11:14" ht="13">
      <c r="K232" s="11"/>
      <c r="L232" s="11"/>
      <c r="M232" s="11"/>
      <c r="N232" s="11"/>
    </row>
    <row r="233" spans="11:14" ht="13">
      <c r="K233" s="11"/>
      <c r="L233" s="11"/>
      <c r="M233" s="11"/>
      <c r="N233" s="11"/>
    </row>
    <row r="234" spans="11:14" ht="13">
      <c r="K234" s="11"/>
      <c r="L234" s="11"/>
      <c r="M234" s="11"/>
      <c r="N234" s="11"/>
    </row>
    <row r="235" spans="11:14" ht="13">
      <c r="K235" s="11"/>
      <c r="L235" s="11"/>
      <c r="M235" s="11"/>
      <c r="N235" s="11"/>
    </row>
    <row r="236" spans="11:14" ht="13">
      <c r="K236" s="11"/>
      <c r="L236" s="11"/>
      <c r="M236" s="11"/>
      <c r="N236" s="11"/>
    </row>
    <row r="237" spans="11:14" ht="13">
      <c r="K237" s="11"/>
      <c r="L237" s="11"/>
      <c r="M237" s="11"/>
      <c r="N237" s="11"/>
    </row>
    <row r="238" spans="11:14" ht="13">
      <c r="K238" s="11"/>
      <c r="L238" s="11"/>
      <c r="M238" s="11"/>
      <c r="N238" s="11"/>
    </row>
    <row r="239" spans="11:14" ht="13">
      <c r="K239" s="11"/>
      <c r="L239" s="11"/>
      <c r="M239" s="11"/>
      <c r="N239" s="11"/>
    </row>
    <row r="240" spans="11:14" ht="13">
      <c r="K240" s="11"/>
      <c r="L240" s="11"/>
      <c r="M240" s="11"/>
      <c r="N240" s="11"/>
    </row>
    <row r="241" spans="11:14" ht="13">
      <c r="K241" s="11"/>
      <c r="L241" s="11"/>
      <c r="M241" s="11"/>
      <c r="N241" s="11"/>
    </row>
    <row r="242" spans="11:14" ht="13">
      <c r="K242" s="11"/>
      <c r="L242" s="11"/>
      <c r="M242" s="11"/>
      <c r="N242" s="11"/>
    </row>
    <row r="243" spans="11:14" ht="13">
      <c r="K243" s="11"/>
      <c r="L243" s="11"/>
      <c r="M243" s="11"/>
      <c r="N243" s="11"/>
    </row>
    <row r="244" spans="11:14" ht="13">
      <c r="K244" s="11"/>
      <c r="L244" s="11"/>
      <c r="M244" s="11"/>
      <c r="N244" s="11"/>
    </row>
    <row r="245" spans="11:14" ht="13">
      <c r="K245" s="11"/>
      <c r="L245" s="11"/>
      <c r="M245" s="11"/>
      <c r="N245" s="11"/>
    </row>
    <row r="246" spans="11:14" ht="13">
      <c r="K246" s="11"/>
      <c r="L246" s="11"/>
      <c r="M246" s="11"/>
      <c r="N246" s="11"/>
    </row>
    <row r="247" spans="11:14" ht="13">
      <c r="K247" s="11"/>
      <c r="L247" s="11"/>
      <c r="M247" s="11"/>
      <c r="N247" s="11"/>
    </row>
    <row r="248" spans="11:14" ht="13">
      <c r="K248" s="11"/>
      <c r="L248" s="11"/>
      <c r="M248" s="11"/>
      <c r="N248" s="11"/>
    </row>
    <row r="249" spans="11:14" ht="13">
      <c r="K249" s="11"/>
      <c r="L249" s="11"/>
      <c r="M249" s="11"/>
      <c r="N249" s="11"/>
    </row>
    <row r="250" spans="11:14" ht="13">
      <c r="K250" s="11"/>
      <c r="L250" s="11"/>
      <c r="M250" s="11"/>
      <c r="N250" s="11"/>
    </row>
    <row r="251" spans="11:14" ht="13">
      <c r="K251" s="11"/>
      <c r="L251" s="11"/>
      <c r="M251" s="11"/>
      <c r="N251" s="11"/>
    </row>
    <row r="252" spans="11:14" ht="13">
      <c r="K252" s="11"/>
      <c r="L252" s="11"/>
      <c r="M252" s="11"/>
      <c r="N252" s="11"/>
    </row>
    <row r="253" spans="11:14" ht="13">
      <c r="K253" s="11"/>
      <c r="L253" s="11"/>
      <c r="M253" s="11"/>
      <c r="N253" s="11"/>
    </row>
    <row r="254" spans="11:14" ht="13">
      <c r="K254" s="11"/>
      <c r="L254" s="11"/>
      <c r="M254" s="11"/>
      <c r="N254" s="11"/>
    </row>
    <row r="255" spans="11:14" ht="13">
      <c r="K255" s="11"/>
      <c r="L255" s="11"/>
      <c r="M255" s="11"/>
      <c r="N255" s="11"/>
    </row>
    <row r="256" spans="11:14" ht="13">
      <c r="K256" s="11"/>
      <c r="L256" s="11"/>
      <c r="M256" s="11"/>
      <c r="N256" s="11"/>
    </row>
    <row r="257" spans="11:14" ht="13">
      <c r="K257" s="11"/>
      <c r="L257" s="11"/>
      <c r="M257" s="11"/>
      <c r="N257" s="11"/>
    </row>
    <row r="258" spans="11:14" ht="13">
      <c r="K258" s="11"/>
      <c r="L258" s="11"/>
      <c r="M258" s="11"/>
      <c r="N258" s="11"/>
    </row>
    <row r="259" spans="11:14" ht="13">
      <c r="K259" s="11"/>
      <c r="L259" s="11"/>
      <c r="M259" s="11"/>
      <c r="N259" s="11"/>
    </row>
    <row r="260" spans="11:14" ht="13">
      <c r="K260" s="11"/>
      <c r="L260" s="11"/>
      <c r="M260" s="11"/>
      <c r="N260" s="11"/>
    </row>
    <row r="261" spans="11:14" ht="13">
      <c r="K261" s="11"/>
      <c r="L261" s="11"/>
      <c r="M261" s="11"/>
      <c r="N261" s="11"/>
    </row>
    <row r="262" spans="11:14" ht="13">
      <c r="K262" s="11"/>
      <c r="L262" s="11"/>
      <c r="M262" s="11"/>
      <c r="N262" s="11"/>
    </row>
    <row r="263" spans="11:14" ht="13">
      <c r="K263" s="11"/>
      <c r="L263" s="11"/>
      <c r="M263" s="11"/>
      <c r="N263" s="11"/>
    </row>
    <row r="264" spans="11:14" ht="13">
      <c r="K264" s="11"/>
      <c r="L264" s="11"/>
      <c r="M264" s="11"/>
      <c r="N264" s="11"/>
    </row>
    <row r="265" spans="11:14" ht="13">
      <c r="K265" s="11"/>
      <c r="L265" s="11"/>
      <c r="M265" s="11"/>
      <c r="N265" s="11"/>
    </row>
    <row r="266" spans="11:14" ht="13">
      <c r="K266" s="11"/>
      <c r="L266" s="11"/>
      <c r="M266" s="11"/>
      <c r="N266" s="11"/>
    </row>
    <row r="267" spans="11:14" ht="13">
      <c r="K267" s="11"/>
      <c r="L267" s="11"/>
      <c r="M267" s="11"/>
      <c r="N267" s="11"/>
    </row>
    <row r="268" spans="11:14" ht="13">
      <c r="K268" s="11"/>
      <c r="L268" s="11"/>
      <c r="M268" s="11"/>
      <c r="N268" s="11"/>
    </row>
    <row r="269" spans="11:14" ht="13">
      <c r="K269" s="11"/>
      <c r="L269" s="11"/>
      <c r="M269" s="11"/>
      <c r="N269" s="11"/>
    </row>
    <row r="270" spans="11:14" ht="13">
      <c r="K270" s="11"/>
      <c r="L270" s="11"/>
      <c r="M270" s="11"/>
      <c r="N270" s="11"/>
    </row>
    <row r="271" spans="11:14" ht="13">
      <c r="K271" s="11"/>
      <c r="L271" s="11"/>
      <c r="M271" s="11"/>
      <c r="N271" s="11"/>
    </row>
    <row r="272" spans="11:14" ht="13">
      <c r="K272" s="11"/>
      <c r="L272" s="11"/>
      <c r="M272" s="11"/>
      <c r="N272" s="11"/>
    </row>
    <row r="273" spans="11:14" ht="13">
      <c r="K273" s="11"/>
      <c r="L273" s="11"/>
      <c r="M273" s="11"/>
      <c r="N273" s="11"/>
    </row>
    <row r="274" spans="11:14" ht="13">
      <c r="K274" s="11"/>
      <c r="L274" s="11"/>
      <c r="M274" s="11"/>
      <c r="N274" s="11"/>
    </row>
    <row r="275" spans="11:14" ht="13">
      <c r="K275" s="11"/>
      <c r="L275" s="11"/>
      <c r="M275" s="11"/>
      <c r="N275" s="11"/>
    </row>
    <row r="276" spans="11:14" ht="13">
      <c r="K276" s="11"/>
      <c r="L276" s="11"/>
      <c r="M276" s="11"/>
      <c r="N276" s="11"/>
    </row>
    <row r="277" spans="11:14" ht="13">
      <c r="K277" s="11"/>
      <c r="L277" s="11"/>
      <c r="M277" s="11"/>
      <c r="N277" s="11"/>
    </row>
    <row r="278" spans="11:14" ht="13">
      <c r="K278" s="11"/>
      <c r="L278" s="11"/>
      <c r="M278" s="11"/>
      <c r="N278" s="11"/>
    </row>
    <row r="279" spans="11:14" ht="13">
      <c r="K279" s="11"/>
      <c r="L279" s="11"/>
      <c r="M279" s="11"/>
      <c r="N279" s="11"/>
    </row>
    <row r="280" spans="11:14" ht="13">
      <c r="K280" s="11"/>
      <c r="L280" s="11"/>
      <c r="M280" s="11"/>
      <c r="N280" s="11"/>
    </row>
    <row r="281" spans="11:14" ht="13">
      <c r="K281" s="11"/>
      <c r="L281" s="11"/>
      <c r="M281" s="11"/>
      <c r="N281" s="11"/>
    </row>
    <row r="282" spans="11:14" ht="13">
      <c r="K282" s="11"/>
      <c r="L282" s="11"/>
      <c r="M282" s="11"/>
      <c r="N282" s="11"/>
    </row>
    <row r="283" spans="11:14" ht="13">
      <c r="K283" s="11"/>
      <c r="L283" s="11"/>
      <c r="M283" s="11"/>
      <c r="N283" s="11"/>
    </row>
    <row r="284" spans="11:14" ht="13">
      <c r="K284" s="11"/>
      <c r="L284" s="11"/>
      <c r="M284" s="11"/>
      <c r="N284" s="11"/>
    </row>
    <row r="285" spans="11:14" ht="13">
      <c r="K285" s="11"/>
      <c r="L285" s="11"/>
      <c r="M285" s="11"/>
      <c r="N285" s="11"/>
    </row>
    <row r="286" spans="11:14" ht="13">
      <c r="K286" s="11"/>
      <c r="L286" s="11"/>
      <c r="M286" s="11"/>
      <c r="N286" s="11"/>
    </row>
    <row r="287" spans="11:14" ht="13">
      <c r="K287" s="11"/>
      <c r="L287" s="11"/>
      <c r="M287" s="11"/>
      <c r="N287" s="11"/>
    </row>
    <row r="288" spans="11:14" ht="13">
      <c r="K288" s="11"/>
      <c r="L288" s="11"/>
      <c r="M288" s="11"/>
      <c r="N288" s="11"/>
    </row>
    <row r="289" spans="11:14" ht="13">
      <c r="K289" s="11"/>
      <c r="L289" s="11"/>
      <c r="M289" s="11"/>
      <c r="N289" s="11"/>
    </row>
    <row r="290" spans="11:14" ht="13">
      <c r="K290" s="11"/>
      <c r="L290" s="11"/>
      <c r="M290" s="11"/>
      <c r="N290" s="11"/>
    </row>
    <row r="291" spans="11:14" ht="13">
      <c r="K291" s="11"/>
      <c r="L291" s="11"/>
      <c r="M291" s="11"/>
      <c r="N291" s="11"/>
    </row>
    <row r="292" spans="11:14" ht="13">
      <c r="K292" s="11"/>
      <c r="L292" s="11"/>
      <c r="M292" s="11"/>
      <c r="N292" s="11"/>
    </row>
    <row r="293" spans="11:14" ht="13">
      <c r="K293" s="11"/>
      <c r="L293" s="11"/>
      <c r="M293" s="11"/>
      <c r="N293" s="11"/>
    </row>
    <row r="294" spans="11:14" ht="13">
      <c r="K294" s="11"/>
      <c r="L294" s="11"/>
      <c r="M294" s="11"/>
      <c r="N294" s="11"/>
    </row>
    <row r="295" spans="11:14" ht="13">
      <c r="K295" s="11"/>
      <c r="L295" s="11"/>
      <c r="M295" s="11"/>
      <c r="N295" s="11"/>
    </row>
    <row r="296" spans="11:14" ht="13">
      <c r="K296" s="11"/>
      <c r="L296" s="11"/>
      <c r="M296" s="11"/>
      <c r="N296" s="11"/>
    </row>
    <row r="297" spans="11:14" ht="13">
      <c r="K297" s="11"/>
      <c r="L297" s="11"/>
      <c r="M297" s="11"/>
      <c r="N297" s="11"/>
    </row>
    <row r="298" spans="11:14" ht="13">
      <c r="K298" s="11"/>
      <c r="L298" s="11"/>
      <c r="M298" s="11"/>
      <c r="N298" s="11"/>
    </row>
    <row r="299" spans="11:14" ht="13">
      <c r="K299" s="11"/>
      <c r="L299" s="11"/>
      <c r="M299" s="11"/>
      <c r="N299" s="11"/>
    </row>
    <row r="300" spans="11:14" ht="13">
      <c r="K300" s="11"/>
      <c r="L300" s="11"/>
      <c r="M300" s="11"/>
      <c r="N300" s="11"/>
    </row>
    <row r="301" spans="11:14" ht="13">
      <c r="K301" s="11"/>
      <c r="L301" s="11"/>
      <c r="M301" s="11"/>
      <c r="N301" s="11"/>
    </row>
    <row r="302" spans="11:14" ht="13">
      <c r="K302" s="11"/>
      <c r="L302" s="11"/>
      <c r="M302" s="11"/>
      <c r="N302" s="11"/>
    </row>
    <row r="303" spans="11:14" ht="13">
      <c r="K303" s="11"/>
      <c r="L303" s="11"/>
      <c r="M303" s="11"/>
      <c r="N303" s="11"/>
    </row>
    <row r="304" spans="11:14" ht="13">
      <c r="K304" s="11"/>
      <c r="L304" s="11"/>
      <c r="M304" s="11"/>
      <c r="N304" s="11"/>
    </row>
    <row r="305" spans="11:14" ht="13">
      <c r="K305" s="11"/>
      <c r="L305" s="11"/>
      <c r="M305" s="11"/>
      <c r="N305" s="11"/>
    </row>
    <row r="306" spans="11:14" ht="13">
      <c r="K306" s="11"/>
      <c r="L306" s="11"/>
      <c r="M306" s="11"/>
      <c r="N306" s="11"/>
    </row>
    <row r="307" spans="11:14" ht="13">
      <c r="K307" s="11"/>
      <c r="L307" s="11"/>
      <c r="M307" s="11"/>
      <c r="N307" s="11"/>
    </row>
    <row r="308" spans="11:14" ht="13">
      <c r="K308" s="11"/>
      <c r="L308" s="11"/>
      <c r="M308" s="11"/>
      <c r="N308" s="11"/>
    </row>
    <row r="309" spans="11:14" ht="13">
      <c r="K309" s="11"/>
      <c r="L309" s="11"/>
      <c r="M309" s="11"/>
      <c r="N309" s="11"/>
    </row>
    <row r="310" spans="11:14" ht="13">
      <c r="K310" s="11"/>
      <c r="L310" s="11"/>
      <c r="M310" s="11"/>
      <c r="N310" s="11"/>
    </row>
    <row r="311" spans="11:14" ht="13">
      <c r="K311" s="11"/>
      <c r="L311" s="11"/>
      <c r="M311" s="11"/>
      <c r="N311" s="11"/>
    </row>
    <row r="312" spans="11:14" ht="13">
      <c r="K312" s="11"/>
      <c r="L312" s="11"/>
      <c r="M312" s="11"/>
      <c r="N312" s="11"/>
    </row>
    <row r="313" spans="11:14" ht="13">
      <c r="K313" s="11"/>
      <c r="L313" s="11"/>
      <c r="M313" s="11"/>
      <c r="N313" s="11"/>
    </row>
    <row r="314" spans="11:14" ht="13">
      <c r="K314" s="11"/>
      <c r="L314" s="11"/>
      <c r="M314" s="11"/>
      <c r="N314" s="11"/>
    </row>
    <row r="315" spans="11:14" ht="13">
      <c r="K315" s="11"/>
      <c r="L315" s="11"/>
      <c r="M315" s="11"/>
      <c r="N315" s="11"/>
    </row>
    <row r="316" spans="11:14" ht="13">
      <c r="K316" s="11"/>
      <c r="L316" s="11"/>
      <c r="M316" s="11"/>
      <c r="N316" s="11"/>
    </row>
    <row r="317" spans="11:14" ht="13">
      <c r="K317" s="11"/>
      <c r="L317" s="11"/>
      <c r="M317" s="11"/>
      <c r="N317" s="11"/>
    </row>
    <row r="318" spans="11:14" ht="13">
      <c r="K318" s="11"/>
      <c r="L318" s="11"/>
      <c r="M318" s="11"/>
      <c r="N318" s="11"/>
    </row>
    <row r="319" spans="11:14" ht="13">
      <c r="K319" s="11"/>
      <c r="L319" s="11"/>
      <c r="M319" s="11"/>
      <c r="N319" s="11"/>
    </row>
    <row r="320" spans="11:14" ht="13">
      <c r="K320" s="11"/>
      <c r="L320" s="11"/>
      <c r="M320" s="11"/>
      <c r="N320" s="11"/>
    </row>
    <row r="321" spans="11:14" ht="13">
      <c r="K321" s="11"/>
      <c r="L321" s="11"/>
      <c r="M321" s="11"/>
      <c r="N321" s="11"/>
    </row>
    <row r="322" spans="11:14" ht="13">
      <c r="K322" s="11"/>
      <c r="L322" s="11"/>
      <c r="M322" s="11"/>
      <c r="N322" s="11"/>
    </row>
    <row r="323" spans="11:14" ht="13">
      <c r="K323" s="11"/>
      <c r="L323" s="11"/>
      <c r="M323" s="11"/>
      <c r="N323" s="11"/>
    </row>
    <row r="324" spans="11:14" ht="13">
      <c r="K324" s="11"/>
      <c r="L324" s="11"/>
      <c r="M324" s="11"/>
      <c r="N324" s="11"/>
    </row>
    <row r="325" spans="11:14" ht="13">
      <c r="K325" s="11"/>
      <c r="L325" s="11"/>
      <c r="M325" s="11"/>
      <c r="N325" s="11"/>
    </row>
    <row r="326" spans="11:14" ht="13">
      <c r="K326" s="11"/>
      <c r="L326" s="11"/>
      <c r="M326" s="11"/>
      <c r="N326" s="11"/>
    </row>
    <row r="327" spans="11:14" ht="13">
      <c r="K327" s="11"/>
      <c r="L327" s="11"/>
      <c r="M327" s="11"/>
      <c r="N327" s="11"/>
    </row>
    <row r="328" spans="11:14" ht="13">
      <c r="K328" s="11"/>
      <c r="L328" s="11"/>
      <c r="M328" s="11"/>
      <c r="N328" s="11"/>
    </row>
    <row r="329" spans="11:14" ht="13">
      <c r="K329" s="11"/>
      <c r="L329" s="11"/>
      <c r="M329" s="11"/>
      <c r="N329" s="11"/>
    </row>
    <row r="330" spans="11:14" ht="13">
      <c r="K330" s="11"/>
      <c r="L330" s="11"/>
      <c r="M330" s="11"/>
      <c r="N330" s="11"/>
    </row>
    <row r="331" spans="11:14" ht="13">
      <c r="K331" s="11"/>
      <c r="L331" s="11"/>
      <c r="M331" s="11"/>
      <c r="N331" s="11"/>
    </row>
    <row r="332" spans="11:14" ht="13">
      <c r="K332" s="11"/>
      <c r="L332" s="11"/>
      <c r="M332" s="11"/>
      <c r="N332" s="11"/>
    </row>
    <row r="333" spans="11:14" ht="13">
      <c r="K333" s="11"/>
      <c r="L333" s="11"/>
      <c r="M333" s="11"/>
      <c r="N333" s="11"/>
    </row>
    <row r="334" spans="11:14" ht="13">
      <c r="K334" s="11"/>
      <c r="L334" s="11"/>
      <c r="M334" s="11"/>
      <c r="N334" s="11"/>
    </row>
    <row r="335" spans="11:14" ht="13">
      <c r="K335" s="11"/>
      <c r="L335" s="11"/>
      <c r="M335" s="11"/>
      <c r="N335" s="11"/>
    </row>
    <row r="336" spans="11:14" ht="13">
      <c r="K336" s="11"/>
      <c r="L336" s="11"/>
      <c r="M336" s="11"/>
      <c r="N336" s="11"/>
    </row>
    <row r="337" spans="11:14" ht="13">
      <c r="K337" s="11"/>
      <c r="L337" s="11"/>
      <c r="M337" s="11"/>
      <c r="N337" s="11"/>
    </row>
    <row r="338" spans="11:14" ht="13">
      <c r="K338" s="11"/>
      <c r="L338" s="11"/>
      <c r="M338" s="11"/>
      <c r="N338" s="11"/>
    </row>
    <row r="339" spans="11:14" ht="13">
      <c r="K339" s="11"/>
      <c r="L339" s="11"/>
      <c r="M339" s="11"/>
      <c r="N339" s="11"/>
    </row>
    <row r="340" spans="11:14" ht="13">
      <c r="K340" s="11"/>
      <c r="L340" s="11"/>
      <c r="M340" s="11"/>
      <c r="N340" s="11"/>
    </row>
    <row r="341" spans="11:14" ht="13">
      <c r="K341" s="11"/>
      <c r="L341" s="11"/>
      <c r="M341" s="11"/>
      <c r="N341" s="11"/>
    </row>
    <row r="342" spans="11:14" ht="13">
      <c r="K342" s="11"/>
      <c r="L342" s="11"/>
      <c r="M342" s="11"/>
      <c r="N342" s="11"/>
    </row>
    <row r="343" spans="11:14" ht="13">
      <c r="K343" s="11"/>
      <c r="L343" s="11"/>
      <c r="M343" s="11"/>
      <c r="N343" s="11"/>
    </row>
    <row r="344" spans="11:14" ht="13">
      <c r="K344" s="11"/>
      <c r="L344" s="11"/>
      <c r="M344" s="11"/>
      <c r="N344" s="11"/>
    </row>
    <row r="345" spans="11:14" ht="13">
      <c r="K345" s="11"/>
      <c r="L345" s="11"/>
      <c r="M345" s="11"/>
      <c r="N345" s="11"/>
    </row>
    <row r="346" spans="11:14" ht="13">
      <c r="K346" s="11"/>
      <c r="L346" s="11"/>
      <c r="M346" s="11"/>
      <c r="N346" s="11"/>
    </row>
    <row r="347" spans="11:14" ht="13">
      <c r="K347" s="11"/>
      <c r="L347" s="11"/>
      <c r="M347" s="11"/>
      <c r="N347" s="11"/>
    </row>
    <row r="348" spans="11:14" ht="13">
      <c r="K348" s="11"/>
      <c r="L348" s="11"/>
      <c r="M348" s="11"/>
      <c r="N348" s="11"/>
    </row>
    <row r="349" spans="11:14" ht="13">
      <c r="K349" s="11"/>
      <c r="L349" s="11"/>
      <c r="M349" s="11"/>
      <c r="N349" s="11"/>
    </row>
    <row r="350" spans="11:14" ht="13">
      <c r="K350" s="11"/>
      <c r="L350" s="11"/>
      <c r="M350" s="11"/>
      <c r="N350" s="11"/>
    </row>
    <row r="351" spans="11:14" ht="13">
      <c r="K351" s="11"/>
      <c r="L351" s="11"/>
      <c r="M351" s="11"/>
      <c r="N351" s="11"/>
    </row>
    <row r="352" spans="11:14" ht="13">
      <c r="K352" s="11"/>
      <c r="L352" s="11"/>
      <c r="M352" s="11"/>
      <c r="N352" s="11"/>
    </row>
    <row r="353" spans="11:14" ht="13">
      <c r="K353" s="11"/>
      <c r="L353" s="11"/>
      <c r="M353" s="11"/>
      <c r="N353" s="11"/>
    </row>
    <row r="354" spans="11:14" ht="13">
      <c r="K354" s="11"/>
      <c r="L354" s="11"/>
      <c r="M354" s="11"/>
      <c r="N354" s="11"/>
    </row>
    <row r="355" spans="11:14" ht="13">
      <c r="K355" s="11"/>
      <c r="L355" s="11"/>
      <c r="M355" s="11"/>
      <c r="N355" s="11"/>
    </row>
    <row r="356" spans="11:14" ht="13">
      <c r="K356" s="11"/>
      <c r="L356" s="11"/>
      <c r="M356" s="11"/>
      <c r="N356" s="11"/>
    </row>
    <row r="357" spans="11:14" ht="13">
      <c r="K357" s="11"/>
      <c r="L357" s="11"/>
      <c r="M357" s="11"/>
      <c r="N357" s="11"/>
    </row>
    <row r="358" spans="11:14" ht="13">
      <c r="K358" s="11"/>
      <c r="L358" s="11"/>
      <c r="M358" s="11"/>
      <c r="N358" s="11"/>
    </row>
    <row r="359" spans="11:14" ht="13">
      <c r="K359" s="11"/>
      <c r="L359" s="11"/>
      <c r="M359" s="11"/>
      <c r="N359" s="11"/>
    </row>
    <row r="360" spans="11:14" ht="13">
      <c r="K360" s="11"/>
      <c r="L360" s="11"/>
      <c r="M360" s="11"/>
      <c r="N360" s="11"/>
    </row>
    <row r="361" spans="11:14" ht="13">
      <c r="K361" s="11"/>
      <c r="L361" s="11"/>
      <c r="M361" s="11"/>
      <c r="N361" s="11"/>
    </row>
    <row r="362" spans="11:14" ht="13">
      <c r="K362" s="11"/>
      <c r="L362" s="11"/>
      <c r="M362" s="11"/>
      <c r="N362" s="11"/>
    </row>
    <row r="363" spans="11:14" ht="13">
      <c r="K363" s="11"/>
      <c r="L363" s="11"/>
      <c r="M363" s="11"/>
      <c r="N363" s="11"/>
    </row>
    <row r="364" spans="11:14" ht="13">
      <c r="K364" s="11"/>
      <c r="L364" s="11"/>
      <c r="M364" s="11"/>
      <c r="N364" s="11"/>
    </row>
    <row r="365" spans="11:14" ht="13">
      <c r="K365" s="11"/>
      <c r="L365" s="11"/>
      <c r="M365" s="11"/>
      <c r="N365" s="11"/>
    </row>
    <row r="366" spans="11:14" ht="13">
      <c r="K366" s="11"/>
      <c r="L366" s="11"/>
      <c r="M366" s="11"/>
      <c r="N366" s="11"/>
    </row>
    <row r="367" spans="11:14" ht="13">
      <c r="K367" s="11"/>
      <c r="L367" s="11"/>
      <c r="M367" s="11"/>
      <c r="N367" s="11"/>
    </row>
    <row r="368" spans="11:14" ht="13">
      <c r="K368" s="11"/>
      <c r="L368" s="11"/>
      <c r="M368" s="11"/>
      <c r="N368" s="11"/>
    </row>
    <row r="369" spans="11:14" ht="13">
      <c r="K369" s="11"/>
      <c r="L369" s="11"/>
      <c r="M369" s="11"/>
      <c r="N369" s="11"/>
    </row>
    <row r="370" spans="11:14" ht="13">
      <c r="K370" s="11"/>
      <c r="L370" s="11"/>
      <c r="M370" s="11"/>
      <c r="N370" s="11"/>
    </row>
    <row r="371" spans="11:14" ht="13">
      <c r="K371" s="11"/>
      <c r="L371" s="11"/>
      <c r="M371" s="11"/>
      <c r="N371" s="11"/>
    </row>
    <row r="372" spans="11:14" ht="13">
      <c r="K372" s="11"/>
      <c r="L372" s="11"/>
      <c r="M372" s="11"/>
      <c r="N372" s="11"/>
    </row>
    <row r="373" spans="11:14" ht="13">
      <c r="K373" s="11"/>
      <c r="L373" s="11"/>
      <c r="M373" s="11"/>
      <c r="N373" s="11"/>
    </row>
    <row r="374" spans="11:14" ht="13">
      <c r="K374" s="11"/>
      <c r="L374" s="11"/>
      <c r="M374" s="11"/>
      <c r="N374" s="11"/>
    </row>
    <row r="375" spans="11:14" ht="13">
      <c r="K375" s="11"/>
      <c r="L375" s="11"/>
      <c r="M375" s="11"/>
      <c r="N375" s="11"/>
    </row>
    <row r="376" spans="11:14" ht="13">
      <c r="K376" s="11"/>
      <c r="L376" s="11"/>
      <c r="M376" s="11"/>
      <c r="N376" s="11"/>
    </row>
    <row r="377" spans="11:14" ht="13">
      <c r="K377" s="11"/>
      <c r="L377" s="11"/>
      <c r="M377" s="11"/>
      <c r="N377" s="11"/>
    </row>
    <row r="378" spans="11:14" ht="13">
      <c r="K378" s="11"/>
      <c r="L378" s="11"/>
      <c r="M378" s="11"/>
      <c r="N378" s="11"/>
    </row>
    <row r="379" spans="11:14" ht="13">
      <c r="K379" s="11"/>
      <c r="L379" s="11"/>
      <c r="M379" s="11"/>
      <c r="N379" s="11"/>
    </row>
    <row r="380" spans="11:14" ht="13">
      <c r="K380" s="11"/>
      <c r="L380" s="11"/>
      <c r="M380" s="11"/>
      <c r="N380" s="11"/>
    </row>
    <row r="381" spans="11:14" ht="13">
      <c r="K381" s="11"/>
      <c r="L381" s="11"/>
      <c r="M381" s="11"/>
      <c r="N381" s="11"/>
    </row>
    <row r="382" spans="11:14" ht="13">
      <c r="K382" s="11"/>
      <c r="L382" s="11"/>
      <c r="M382" s="11"/>
      <c r="N382" s="11"/>
    </row>
    <row r="383" spans="11:14" ht="13">
      <c r="K383" s="11"/>
      <c r="L383" s="11"/>
      <c r="M383" s="11"/>
      <c r="N383" s="11"/>
    </row>
    <row r="384" spans="11:14" ht="13">
      <c r="K384" s="11"/>
      <c r="L384" s="11"/>
      <c r="M384" s="11"/>
      <c r="N384" s="11"/>
    </row>
    <row r="385" spans="11:14" ht="13">
      <c r="K385" s="11"/>
      <c r="L385" s="11"/>
      <c r="M385" s="11"/>
      <c r="N385" s="11"/>
    </row>
    <row r="386" spans="11:14" ht="13">
      <c r="K386" s="11"/>
      <c r="L386" s="11"/>
      <c r="M386" s="11"/>
      <c r="N386" s="11"/>
    </row>
    <row r="387" spans="11:14" ht="13">
      <c r="K387" s="11"/>
      <c r="L387" s="11"/>
      <c r="M387" s="11"/>
      <c r="N387" s="11"/>
    </row>
    <row r="388" spans="11:14" ht="13">
      <c r="K388" s="11"/>
      <c r="L388" s="11"/>
      <c r="M388" s="11"/>
      <c r="N388" s="11"/>
    </row>
    <row r="389" spans="11:14" ht="13">
      <c r="K389" s="11"/>
      <c r="L389" s="11"/>
      <c r="M389" s="11"/>
      <c r="N389" s="11"/>
    </row>
    <row r="390" spans="11:14" ht="13">
      <c r="K390" s="11"/>
      <c r="L390" s="11"/>
      <c r="M390" s="11"/>
      <c r="N390" s="11"/>
    </row>
    <row r="391" spans="11:14" ht="13">
      <c r="K391" s="11"/>
      <c r="L391" s="11"/>
      <c r="M391" s="11"/>
      <c r="N391" s="11"/>
    </row>
    <row r="392" spans="11:14" ht="13">
      <c r="K392" s="11"/>
      <c r="L392" s="11"/>
      <c r="M392" s="11"/>
      <c r="N392" s="11"/>
    </row>
    <row r="393" spans="11:14" ht="13">
      <c r="K393" s="11"/>
      <c r="L393" s="11"/>
      <c r="M393" s="11"/>
      <c r="N393" s="11"/>
    </row>
    <row r="394" spans="11:14" ht="13">
      <c r="K394" s="11"/>
      <c r="L394" s="11"/>
      <c r="M394" s="11"/>
      <c r="N394" s="11"/>
    </row>
    <row r="395" spans="11:14" ht="13">
      <c r="K395" s="11"/>
      <c r="L395" s="11"/>
      <c r="M395" s="11"/>
      <c r="N395" s="11"/>
    </row>
    <row r="396" spans="11:14" ht="13">
      <c r="K396" s="11"/>
      <c r="L396" s="11"/>
      <c r="M396" s="11"/>
      <c r="N396" s="11"/>
    </row>
    <row r="397" spans="11:14" ht="13">
      <c r="K397" s="11"/>
      <c r="L397" s="11"/>
      <c r="M397" s="11"/>
      <c r="N397" s="11"/>
    </row>
    <row r="398" spans="11:14" ht="13">
      <c r="K398" s="11"/>
      <c r="L398" s="11"/>
      <c r="M398" s="11"/>
      <c r="N398" s="11"/>
    </row>
    <row r="399" spans="11:14" ht="13">
      <c r="K399" s="11"/>
      <c r="L399" s="11"/>
      <c r="M399" s="11"/>
      <c r="N399" s="11"/>
    </row>
    <row r="400" spans="11:14" ht="13">
      <c r="K400" s="11"/>
      <c r="L400" s="11"/>
      <c r="M400" s="11"/>
      <c r="N400" s="11"/>
    </row>
    <row r="401" spans="11:14" ht="13">
      <c r="K401" s="11"/>
      <c r="L401" s="11"/>
      <c r="M401" s="11"/>
      <c r="N401" s="11"/>
    </row>
    <row r="402" spans="11:14" ht="13">
      <c r="K402" s="11"/>
      <c r="L402" s="11"/>
      <c r="M402" s="11"/>
      <c r="N402" s="11"/>
    </row>
    <row r="403" spans="11:14" ht="13">
      <c r="K403" s="11"/>
      <c r="L403" s="11"/>
      <c r="M403" s="11"/>
      <c r="N403" s="11"/>
    </row>
    <row r="404" spans="11:14" ht="13">
      <c r="K404" s="11"/>
      <c r="L404" s="11"/>
      <c r="M404" s="11"/>
      <c r="N404" s="11"/>
    </row>
    <row r="405" spans="11:14" ht="13">
      <c r="K405" s="11"/>
      <c r="L405" s="11"/>
      <c r="M405" s="11"/>
      <c r="N405" s="11"/>
    </row>
    <row r="406" spans="11:14" ht="13">
      <c r="K406" s="11"/>
      <c r="L406" s="11"/>
      <c r="M406" s="11"/>
      <c r="N406" s="11"/>
    </row>
    <row r="407" spans="11:14" ht="13">
      <c r="K407" s="11"/>
      <c r="L407" s="11"/>
      <c r="M407" s="11"/>
      <c r="N407" s="11"/>
    </row>
    <row r="408" spans="11:14" ht="13">
      <c r="K408" s="11"/>
      <c r="L408" s="11"/>
      <c r="M408" s="11"/>
      <c r="N408" s="11"/>
    </row>
    <row r="409" spans="11:14" ht="13">
      <c r="K409" s="11"/>
      <c r="L409" s="11"/>
      <c r="M409" s="11"/>
      <c r="N409" s="11"/>
    </row>
    <row r="410" spans="11:14" ht="13">
      <c r="K410" s="11"/>
      <c r="L410" s="11"/>
      <c r="M410" s="11"/>
      <c r="N410" s="11"/>
    </row>
    <row r="411" spans="11:14" ht="13">
      <c r="K411" s="11"/>
      <c r="L411" s="11"/>
      <c r="M411" s="11"/>
      <c r="N411" s="11"/>
    </row>
    <row r="412" spans="11:14" ht="13">
      <c r="K412" s="11"/>
      <c r="L412" s="11"/>
      <c r="M412" s="11"/>
      <c r="N412" s="11"/>
    </row>
    <row r="413" spans="11:14" ht="13">
      <c r="K413" s="11"/>
      <c r="L413" s="11"/>
      <c r="M413" s="11"/>
      <c r="N413" s="11"/>
    </row>
    <row r="414" spans="11:14" ht="13">
      <c r="K414" s="11"/>
      <c r="L414" s="11"/>
      <c r="M414" s="11"/>
      <c r="N414" s="11"/>
    </row>
    <row r="415" spans="11:14" ht="13">
      <c r="K415" s="11"/>
      <c r="L415" s="11"/>
      <c r="M415" s="11"/>
      <c r="N415" s="11"/>
    </row>
    <row r="416" spans="11:14" ht="13">
      <c r="K416" s="11"/>
      <c r="L416" s="11"/>
      <c r="M416" s="11"/>
      <c r="N416" s="11"/>
    </row>
    <row r="417" spans="11:14" ht="13">
      <c r="K417" s="11"/>
      <c r="L417" s="11"/>
      <c r="M417" s="11"/>
      <c r="N417" s="11"/>
    </row>
    <row r="418" spans="11:14" ht="13">
      <c r="K418" s="11"/>
      <c r="L418" s="11"/>
      <c r="M418" s="11"/>
      <c r="N418" s="11"/>
    </row>
    <row r="419" spans="11:14" ht="13">
      <c r="K419" s="11"/>
      <c r="L419" s="11"/>
      <c r="M419" s="11"/>
      <c r="N419" s="11"/>
    </row>
    <row r="420" spans="11:14" ht="13">
      <c r="K420" s="11"/>
      <c r="L420" s="11"/>
      <c r="M420" s="11"/>
      <c r="N420" s="11"/>
    </row>
    <row r="421" spans="11:14" ht="13">
      <c r="K421" s="11"/>
      <c r="L421" s="11"/>
      <c r="M421" s="11"/>
      <c r="N421" s="11"/>
    </row>
    <row r="422" spans="11:14" ht="13">
      <c r="K422" s="11"/>
      <c r="L422" s="11"/>
      <c r="M422" s="11"/>
      <c r="N422" s="11"/>
    </row>
    <row r="423" spans="11:14" ht="13">
      <c r="K423" s="11"/>
      <c r="L423" s="11"/>
      <c r="M423" s="11"/>
      <c r="N423" s="11"/>
    </row>
    <row r="424" spans="11:14" ht="13">
      <c r="K424" s="11"/>
      <c r="L424" s="11"/>
      <c r="M424" s="11"/>
      <c r="N424" s="11"/>
    </row>
    <row r="425" spans="11:14" ht="13">
      <c r="K425" s="11"/>
      <c r="L425" s="11"/>
      <c r="M425" s="11"/>
      <c r="N425" s="11"/>
    </row>
    <row r="426" spans="11:14" ht="13">
      <c r="K426" s="11"/>
      <c r="L426" s="11"/>
      <c r="M426" s="11"/>
      <c r="N426" s="11"/>
    </row>
    <row r="427" spans="11:14" ht="13">
      <c r="K427" s="11"/>
      <c r="L427" s="11"/>
      <c r="M427" s="11"/>
      <c r="N427" s="11"/>
    </row>
    <row r="428" spans="11:14" ht="13">
      <c r="K428" s="11"/>
      <c r="L428" s="11"/>
      <c r="M428" s="11"/>
      <c r="N428" s="11"/>
    </row>
    <row r="429" spans="11:14" ht="13">
      <c r="K429" s="11"/>
      <c r="L429" s="11"/>
      <c r="M429" s="11"/>
      <c r="N429" s="11"/>
    </row>
    <row r="430" spans="11:14" ht="13">
      <c r="K430" s="11"/>
      <c r="L430" s="11"/>
      <c r="M430" s="11"/>
      <c r="N430" s="11"/>
    </row>
    <row r="431" spans="11:14" ht="13">
      <c r="K431" s="11"/>
      <c r="L431" s="11"/>
      <c r="M431" s="11"/>
      <c r="N431" s="11"/>
    </row>
    <row r="432" spans="11:14" ht="13">
      <c r="K432" s="11"/>
      <c r="L432" s="11"/>
      <c r="M432" s="11"/>
      <c r="N432" s="11"/>
    </row>
    <row r="433" spans="11:14" ht="13">
      <c r="K433" s="11"/>
      <c r="L433" s="11"/>
      <c r="M433" s="11"/>
      <c r="N433" s="11"/>
    </row>
    <row r="434" spans="11:14" ht="13">
      <c r="K434" s="11"/>
      <c r="L434" s="11"/>
      <c r="M434" s="11"/>
      <c r="N434" s="11"/>
    </row>
    <row r="435" spans="11:14" ht="13">
      <c r="K435" s="11"/>
      <c r="L435" s="11"/>
      <c r="M435" s="11"/>
      <c r="N435" s="11"/>
    </row>
    <row r="436" spans="11:14" ht="13">
      <c r="K436" s="11"/>
      <c r="L436" s="11"/>
      <c r="M436" s="11"/>
      <c r="N436" s="11"/>
    </row>
    <row r="437" spans="11:14" ht="13">
      <c r="K437" s="11"/>
      <c r="L437" s="11"/>
      <c r="M437" s="11"/>
      <c r="N437" s="11"/>
    </row>
    <row r="438" spans="11:14" ht="13">
      <c r="K438" s="11"/>
      <c r="L438" s="11"/>
      <c r="M438" s="11"/>
      <c r="N438" s="11"/>
    </row>
    <row r="439" spans="11:14" ht="13">
      <c r="K439" s="11"/>
      <c r="L439" s="11"/>
      <c r="M439" s="11"/>
      <c r="N439" s="11"/>
    </row>
    <row r="440" spans="11:14" ht="13">
      <c r="K440" s="11"/>
      <c r="L440" s="11"/>
      <c r="M440" s="11"/>
      <c r="N440" s="11"/>
    </row>
    <row r="441" spans="11:14" ht="13">
      <c r="K441" s="11"/>
      <c r="L441" s="11"/>
      <c r="M441" s="11"/>
      <c r="N441" s="11"/>
    </row>
    <row r="442" spans="11:14" ht="13">
      <c r="K442" s="11"/>
      <c r="L442" s="11"/>
      <c r="M442" s="11"/>
      <c r="N442" s="11"/>
    </row>
    <row r="443" spans="11:14" ht="13">
      <c r="K443" s="11"/>
      <c r="L443" s="11"/>
      <c r="M443" s="11"/>
      <c r="N443" s="11"/>
    </row>
    <row r="444" spans="11:14" ht="13">
      <c r="K444" s="11"/>
      <c r="L444" s="11"/>
      <c r="M444" s="11"/>
      <c r="N444" s="11"/>
    </row>
    <row r="445" spans="11:14" ht="13">
      <c r="K445" s="11"/>
      <c r="L445" s="11"/>
      <c r="M445" s="11"/>
      <c r="N445" s="11"/>
    </row>
    <row r="446" spans="11:14" ht="13">
      <c r="K446" s="11"/>
      <c r="L446" s="11"/>
      <c r="M446" s="11"/>
      <c r="N446" s="11"/>
    </row>
    <row r="447" spans="11:14" ht="13">
      <c r="K447" s="11"/>
      <c r="L447" s="11"/>
      <c r="M447" s="11"/>
      <c r="N447" s="11"/>
    </row>
    <row r="448" spans="11:14" ht="13">
      <c r="K448" s="11"/>
      <c r="L448" s="11"/>
      <c r="M448" s="11"/>
      <c r="N448" s="11"/>
    </row>
    <row r="449" spans="11:14" ht="13">
      <c r="K449" s="11"/>
      <c r="L449" s="11"/>
      <c r="M449" s="11"/>
      <c r="N449" s="11"/>
    </row>
    <row r="450" spans="11:14" ht="13">
      <c r="K450" s="11"/>
      <c r="L450" s="11"/>
      <c r="M450" s="11"/>
      <c r="N450" s="11"/>
    </row>
    <row r="451" spans="11:14" ht="13">
      <c r="K451" s="11"/>
      <c r="L451" s="11"/>
      <c r="M451" s="11"/>
      <c r="N451" s="11"/>
    </row>
    <row r="452" spans="11:14" ht="13">
      <c r="K452" s="11"/>
      <c r="L452" s="11"/>
      <c r="M452" s="11"/>
      <c r="N452" s="11"/>
    </row>
    <row r="453" spans="11:14" ht="13">
      <c r="K453" s="11"/>
      <c r="L453" s="11"/>
      <c r="M453" s="11"/>
      <c r="N453" s="11"/>
    </row>
    <row r="454" spans="11:14" ht="13">
      <c r="K454" s="11"/>
      <c r="L454" s="11"/>
      <c r="M454" s="11"/>
      <c r="N454" s="11"/>
    </row>
    <row r="455" spans="11:14" ht="13">
      <c r="K455" s="11"/>
      <c r="L455" s="11"/>
      <c r="M455" s="11"/>
      <c r="N455" s="11"/>
    </row>
    <row r="456" spans="11:14" ht="13">
      <c r="K456" s="11"/>
      <c r="L456" s="11"/>
      <c r="M456" s="11"/>
      <c r="N456" s="11"/>
    </row>
    <row r="457" spans="11:14" ht="13">
      <c r="K457" s="11"/>
      <c r="L457" s="11"/>
      <c r="M457" s="11"/>
      <c r="N457" s="11"/>
    </row>
    <row r="458" spans="11:14" ht="13">
      <c r="K458" s="11"/>
      <c r="L458" s="11"/>
      <c r="M458" s="11"/>
      <c r="N458" s="11"/>
    </row>
    <row r="459" spans="11:14" ht="13">
      <c r="K459" s="11"/>
      <c r="L459" s="11"/>
      <c r="M459" s="11"/>
      <c r="N459" s="11"/>
    </row>
    <row r="460" spans="11:14" ht="13">
      <c r="K460" s="11"/>
      <c r="L460" s="11"/>
      <c r="M460" s="11"/>
      <c r="N460" s="11"/>
    </row>
    <row r="461" spans="11:14" ht="13">
      <c r="K461" s="11"/>
      <c r="L461" s="11"/>
      <c r="M461" s="11"/>
      <c r="N461" s="11"/>
    </row>
    <row r="462" spans="11:14" ht="13">
      <c r="K462" s="11"/>
      <c r="L462" s="11"/>
      <c r="M462" s="11"/>
      <c r="N462" s="11"/>
    </row>
    <row r="463" spans="11:14" ht="13">
      <c r="K463" s="11"/>
      <c r="L463" s="11"/>
      <c r="M463" s="11"/>
      <c r="N463" s="11"/>
    </row>
    <row r="464" spans="11:14" ht="13">
      <c r="K464" s="11"/>
      <c r="L464" s="11"/>
      <c r="M464" s="11"/>
      <c r="N464" s="11"/>
    </row>
    <row r="465" spans="11:14" ht="13">
      <c r="K465" s="11"/>
      <c r="L465" s="11"/>
      <c r="M465" s="11"/>
      <c r="N465" s="11"/>
    </row>
    <row r="466" spans="11:14" ht="13">
      <c r="K466" s="11"/>
      <c r="L466" s="11"/>
      <c r="M466" s="11"/>
      <c r="N466" s="11"/>
    </row>
    <row r="467" spans="11:14" ht="13">
      <c r="K467" s="11"/>
      <c r="L467" s="11"/>
      <c r="M467" s="11"/>
      <c r="N467" s="11"/>
    </row>
    <row r="468" spans="11:14" ht="13">
      <c r="K468" s="11"/>
      <c r="L468" s="11"/>
      <c r="M468" s="11"/>
      <c r="N468" s="11"/>
    </row>
    <row r="469" spans="11:14" ht="13">
      <c r="K469" s="11"/>
      <c r="L469" s="11"/>
      <c r="M469" s="11"/>
      <c r="N469" s="11"/>
    </row>
    <row r="470" spans="11:14" ht="13">
      <c r="K470" s="11"/>
      <c r="L470" s="11"/>
      <c r="M470" s="11"/>
      <c r="N470" s="11"/>
    </row>
    <row r="471" spans="11:14" ht="13">
      <c r="K471" s="11"/>
      <c r="L471" s="11"/>
      <c r="M471" s="11"/>
      <c r="N471" s="11"/>
    </row>
    <row r="472" spans="11:14" ht="13">
      <c r="K472" s="11"/>
      <c r="L472" s="11"/>
      <c r="M472" s="11"/>
      <c r="N472" s="11"/>
    </row>
    <row r="473" spans="11:14" ht="13">
      <c r="K473" s="11"/>
      <c r="L473" s="11"/>
      <c r="M473" s="11"/>
      <c r="N473" s="11"/>
    </row>
    <row r="474" spans="11:14" ht="13">
      <c r="K474" s="11"/>
      <c r="L474" s="11"/>
      <c r="M474" s="11"/>
      <c r="N474" s="11"/>
    </row>
    <row r="475" spans="11:14" ht="13">
      <c r="K475" s="11"/>
      <c r="L475" s="11"/>
      <c r="M475" s="11"/>
      <c r="N475" s="11"/>
    </row>
    <row r="476" spans="11:14" ht="13">
      <c r="K476" s="11"/>
      <c r="L476" s="11"/>
      <c r="M476" s="11"/>
      <c r="N476" s="11"/>
    </row>
    <row r="477" spans="11:14" ht="13">
      <c r="K477" s="11"/>
      <c r="L477" s="11"/>
      <c r="M477" s="11"/>
      <c r="N477" s="11"/>
    </row>
    <row r="478" spans="11:14" ht="13">
      <c r="K478" s="11"/>
      <c r="L478" s="11"/>
      <c r="M478" s="11"/>
      <c r="N478" s="11"/>
    </row>
    <row r="479" spans="11:14" ht="13">
      <c r="K479" s="11"/>
      <c r="L479" s="11"/>
      <c r="M479" s="11"/>
      <c r="N479" s="11"/>
    </row>
    <row r="480" spans="11:14" ht="13">
      <c r="K480" s="11"/>
      <c r="L480" s="11"/>
      <c r="M480" s="11"/>
      <c r="N480" s="11"/>
    </row>
    <row r="481" spans="11:14" ht="13">
      <c r="K481" s="11"/>
      <c r="L481" s="11"/>
      <c r="M481" s="11"/>
      <c r="N481" s="11"/>
    </row>
    <row r="482" spans="11:14" ht="13">
      <c r="K482" s="11"/>
      <c r="L482" s="11"/>
      <c r="M482" s="11"/>
      <c r="N482" s="11"/>
    </row>
    <row r="483" spans="11:14" ht="13">
      <c r="K483" s="11"/>
      <c r="L483" s="11"/>
      <c r="M483" s="11"/>
      <c r="N483" s="11"/>
    </row>
    <row r="484" spans="11:14" ht="13">
      <c r="K484" s="11"/>
      <c r="L484" s="11"/>
      <c r="M484" s="11"/>
      <c r="N484" s="11"/>
    </row>
    <row r="485" spans="11:14" ht="13">
      <c r="K485" s="11"/>
      <c r="L485" s="11"/>
      <c r="M485" s="11"/>
      <c r="N485" s="11"/>
    </row>
    <row r="486" spans="11:14" ht="13">
      <c r="K486" s="11"/>
      <c r="L486" s="11"/>
      <c r="M486" s="11"/>
      <c r="N486" s="11"/>
    </row>
    <row r="487" spans="11:14" ht="13">
      <c r="K487" s="11"/>
      <c r="L487" s="11"/>
      <c r="M487" s="11"/>
      <c r="N487" s="11"/>
    </row>
    <row r="488" spans="11:14" ht="13">
      <c r="K488" s="11"/>
      <c r="L488" s="11"/>
      <c r="M488" s="11"/>
      <c r="N488" s="11"/>
    </row>
    <row r="489" spans="11:14" ht="13">
      <c r="K489" s="11"/>
      <c r="L489" s="11"/>
      <c r="M489" s="11"/>
      <c r="N489" s="11"/>
    </row>
    <row r="490" spans="11:14" ht="13">
      <c r="K490" s="11"/>
      <c r="L490" s="11"/>
      <c r="M490" s="11"/>
      <c r="N490" s="11"/>
    </row>
    <row r="491" spans="11:14" ht="13">
      <c r="K491" s="11"/>
      <c r="L491" s="11"/>
      <c r="M491" s="11"/>
      <c r="N491" s="11"/>
    </row>
    <row r="492" spans="11:14" ht="13">
      <c r="K492" s="11"/>
      <c r="L492" s="11"/>
      <c r="M492" s="11"/>
      <c r="N492" s="11"/>
    </row>
    <row r="493" spans="11:14" ht="13">
      <c r="K493" s="11"/>
      <c r="L493" s="11"/>
      <c r="M493" s="11"/>
      <c r="N493" s="11"/>
    </row>
    <row r="494" spans="11:14" ht="13">
      <c r="K494" s="11"/>
      <c r="L494" s="11"/>
      <c r="M494" s="11"/>
      <c r="N494" s="11"/>
    </row>
    <row r="495" spans="11:14" ht="13">
      <c r="K495" s="11"/>
      <c r="L495" s="11"/>
      <c r="M495" s="11"/>
      <c r="N495" s="11"/>
    </row>
    <row r="496" spans="11:14" ht="13">
      <c r="K496" s="11"/>
      <c r="L496" s="11"/>
      <c r="M496" s="11"/>
      <c r="N496" s="11"/>
    </row>
    <row r="497" spans="11:14" ht="13">
      <c r="K497" s="11"/>
      <c r="L497" s="11"/>
      <c r="M497" s="11"/>
      <c r="N497" s="11"/>
    </row>
    <row r="498" spans="11:14" ht="13">
      <c r="K498" s="11"/>
      <c r="L498" s="11"/>
      <c r="M498" s="11"/>
      <c r="N498" s="11"/>
    </row>
    <row r="499" spans="11:14" ht="13">
      <c r="K499" s="11"/>
      <c r="L499" s="11"/>
      <c r="M499" s="11"/>
      <c r="N499" s="11"/>
    </row>
    <row r="500" spans="11:14" ht="13">
      <c r="K500" s="11"/>
      <c r="L500" s="11"/>
      <c r="M500" s="11"/>
      <c r="N500" s="11"/>
    </row>
    <row r="501" spans="11:14" ht="13">
      <c r="K501" s="11"/>
      <c r="L501" s="11"/>
      <c r="M501" s="11"/>
      <c r="N501" s="11"/>
    </row>
    <row r="502" spans="11:14" ht="13">
      <c r="K502" s="11"/>
      <c r="L502" s="11"/>
      <c r="M502" s="11"/>
      <c r="N502" s="11"/>
    </row>
    <row r="503" spans="11:14" ht="13">
      <c r="K503" s="11"/>
      <c r="L503" s="11"/>
      <c r="M503" s="11"/>
      <c r="N503" s="11"/>
    </row>
    <row r="504" spans="11:14" ht="13">
      <c r="K504" s="11"/>
      <c r="L504" s="11"/>
      <c r="M504" s="11"/>
      <c r="N504" s="11"/>
    </row>
    <row r="505" spans="11:14" ht="13">
      <c r="K505" s="11"/>
      <c r="L505" s="11"/>
      <c r="M505" s="11"/>
      <c r="N505" s="11"/>
    </row>
    <row r="506" spans="11:14" ht="13">
      <c r="K506" s="11"/>
      <c r="L506" s="11"/>
      <c r="M506" s="11"/>
      <c r="N506" s="11"/>
    </row>
    <row r="507" spans="11:14" ht="13">
      <c r="K507" s="11"/>
      <c r="L507" s="11"/>
      <c r="M507" s="11"/>
      <c r="N507" s="11"/>
    </row>
    <row r="508" spans="11:14" ht="13">
      <c r="K508" s="11"/>
      <c r="L508" s="11"/>
      <c r="M508" s="11"/>
      <c r="N508" s="11"/>
    </row>
    <row r="509" spans="11:14" ht="13">
      <c r="K509" s="11"/>
      <c r="L509" s="11"/>
      <c r="M509" s="11"/>
      <c r="N509" s="11"/>
    </row>
    <row r="510" spans="11:14" ht="13">
      <c r="K510" s="11"/>
      <c r="L510" s="11"/>
      <c r="M510" s="11"/>
      <c r="N510" s="11"/>
    </row>
    <row r="511" spans="11:14" ht="13">
      <c r="K511" s="11"/>
      <c r="L511" s="11"/>
      <c r="M511" s="11"/>
      <c r="N511" s="11"/>
    </row>
    <row r="512" spans="11:14" ht="13">
      <c r="K512" s="11"/>
      <c r="L512" s="11"/>
      <c r="M512" s="11"/>
      <c r="N512" s="11"/>
    </row>
    <row r="513" spans="11:14" ht="13">
      <c r="K513" s="11"/>
      <c r="L513" s="11"/>
      <c r="M513" s="11"/>
      <c r="N513" s="11"/>
    </row>
    <row r="514" spans="11:14" ht="13">
      <c r="K514" s="11"/>
      <c r="L514" s="11"/>
      <c r="M514" s="11"/>
      <c r="N514" s="11"/>
    </row>
    <row r="515" spans="11:14" ht="13">
      <c r="K515" s="11"/>
      <c r="L515" s="11"/>
      <c r="M515" s="11"/>
      <c r="N515" s="11"/>
    </row>
    <row r="516" spans="11:14" ht="13">
      <c r="K516" s="11"/>
      <c r="L516" s="11"/>
      <c r="M516" s="11"/>
      <c r="N516" s="11"/>
    </row>
    <row r="517" spans="11:14" ht="13">
      <c r="K517" s="11"/>
      <c r="L517" s="11"/>
      <c r="M517" s="11"/>
      <c r="N517" s="11"/>
    </row>
    <row r="518" spans="11:14" ht="13">
      <c r="K518" s="11"/>
      <c r="L518" s="11"/>
      <c r="M518" s="11"/>
      <c r="N518" s="11"/>
    </row>
    <row r="519" spans="11:14" ht="13">
      <c r="K519" s="11"/>
      <c r="L519" s="11"/>
      <c r="M519" s="11"/>
      <c r="N519" s="11"/>
    </row>
    <row r="520" spans="11:14" ht="13">
      <c r="K520" s="11"/>
      <c r="L520" s="11"/>
      <c r="M520" s="11"/>
      <c r="N520" s="11"/>
    </row>
    <row r="521" spans="11:14" ht="13">
      <c r="K521" s="11"/>
      <c r="L521" s="11"/>
      <c r="M521" s="11"/>
      <c r="N521" s="11"/>
    </row>
    <row r="522" spans="11:14" ht="13">
      <c r="K522" s="11"/>
      <c r="L522" s="11"/>
      <c r="M522" s="11"/>
      <c r="N522" s="11"/>
    </row>
    <row r="523" spans="11:14" ht="13">
      <c r="K523" s="11"/>
      <c r="L523" s="11"/>
      <c r="M523" s="11"/>
      <c r="N523" s="11"/>
    </row>
    <row r="524" spans="11:14" ht="13">
      <c r="K524" s="11"/>
      <c r="L524" s="11"/>
      <c r="M524" s="11"/>
      <c r="N524" s="11"/>
    </row>
    <row r="525" spans="11:14" ht="13">
      <c r="K525" s="11"/>
      <c r="L525" s="11"/>
      <c r="M525" s="11"/>
      <c r="N525" s="11"/>
    </row>
    <row r="526" spans="11:14" ht="13">
      <c r="K526" s="11"/>
      <c r="L526" s="11"/>
      <c r="M526" s="11"/>
      <c r="N526" s="11"/>
    </row>
    <row r="527" spans="11:14" ht="13">
      <c r="K527" s="11"/>
      <c r="L527" s="11"/>
      <c r="M527" s="11"/>
      <c r="N527" s="11"/>
    </row>
    <row r="528" spans="11:14" ht="13">
      <c r="K528" s="11"/>
      <c r="L528" s="11"/>
      <c r="M528" s="11"/>
      <c r="N528" s="11"/>
    </row>
    <row r="529" spans="11:14" ht="13">
      <c r="K529" s="11"/>
      <c r="L529" s="11"/>
      <c r="M529" s="11"/>
      <c r="N529" s="11"/>
    </row>
    <row r="530" spans="11:14" ht="13">
      <c r="K530" s="11"/>
      <c r="L530" s="11"/>
      <c r="M530" s="11"/>
      <c r="N530" s="11"/>
    </row>
    <row r="531" spans="11:14" ht="13">
      <c r="K531" s="11"/>
      <c r="L531" s="11"/>
      <c r="M531" s="11"/>
      <c r="N531" s="11"/>
    </row>
    <row r="532" spans="11:14" ht="13">
      <c r="K532" s="11"/>
      <c r="L532" s="11"/>
      <c r="M532" s="11"/>
      <c r="N532" s="11"/>
    </row>
    <row r="533" spans="11:14" ht="13">
      <c r="K533" s="11"/>
      <c r="L533" s="11"/>
      <c r="M533" s="11"/>
      <c r="N533" s="11"/>
    </row>
    <row r="534" spans="11:14" ht="13">
      <c r="K534" s="11"/>
      <c r="L534" s="11"/>
      <c r="M534" s="11"/>
      <c r="N534" s="11"/>
    </row>
    <row r="535" spans="11:14" ht="13">
      <c r="K535" s="11"/>
      <c r="L535" s="11"/>
      <c r="M535" s="11"/>
      <c r="N535" s="11"/>
    </row>
    <row r="536" spans="11:14" ht="13">
      <c r="K536" s="11"/>
      <c r="L536" s="11"/>
      <c r="M536" s="11"/>
      <c r="N536" s="11"/>
    </row>
    <row r="537" spans="11:14" ht="13">
      <c r="K537" s="11"/>
      <c r="L537" s="11"/>
      <c r="M537" s="11"/>
      <c r="N537" s="11"/>
    </row>
    <row r="538" spans="11:14" ht="13">
      <c r="K538" s="11"/>
      <c r="L538" s="11"/>
      <c r="M538" s="11"/>
      <c r="N538" s="11"/>
    </row>
    <row r="539" spans="11:14" ht="13">
      <c r="K539" s="11"/>
      <c r="L539" s="11"/>
      <c r="M539" s="11"/>
      <c r="N539" s="11"/>
    </row>
    <row r="540" spans="11:14" ht="13">
      <c r="K540" s="11"/>
      <c r="L540" s="11"/>
      <c r="M540" s="11"/>
      <c r="N540" s="11"/>
    </row>
    <row r="541" spans="11:14" ht="13">
      <c r="K541" s="11"/>
      <c r="L541" s="11"/>
      <c r="M541" s="11"/>
      <c r="N541" s="11"/>
    </row>
    <row r="542" spans="11:14" ht="13">
      <c r="K542" s="11"/>
      <c r="L542" s="11"/>
      <c r="M542" s="11"/>
      <c r="N542" s="11"/>
    </row>
    <row r="543" spans="11:14" ht="13">
      <c r="K543" s="11"/>
      <c r="L543" s="11"/>
      <c r="M543" s="11"/>
      <c r="N543" s="11"/>
    </row>
    <row r="544" spans="11:14" ht="13">
      <c r="K544" s="11"/>
      <c r="L544" s="11"/>
      <c r="M544" s="11"/>
      <c r="N544" s="11"/>
    </row>
    <row r="545" spans="11:14" ht="13">
      <c r="K545" s="11"/>
      <c r="L545" s="11"/>
      <c r="M545" s="11"/>
      <c r="N545" s="11"/>
    </row>
    <row r="546" spans="11:14" ht="13">
      <c r="K546" s="11"/>
      <c r="L546" s="11"/>
      <c r="M546" s="11"/>
      <c r="N546" s="11"/>
    </row>
    <row r="547" spans="11:14" ht="13">
      <c r="K547" s="11"/>
      <c r="L547" s="11"/>
      <c r="M547" s="11"/>
      <c r="N547" s="11"/>
    </row>
    <row r="548" spans="11:14" ht="13">
      <c r="K548" s="11"/>
      <c r="L548" s="11"/>
      <c r="M548" s="11"/>
      <c r="N548" s="11"/>
    </row>
    <row r="549" spans="11:14" ht="13">
      <c r="K549" s="11"/>
      <c r="L549" s="11"/>
      <c r="M549" s="11"/>
      <c r="N549" s="11"/>
    </row>
    <row r="550" spans="11:14" ht="13">
      <c r="K550" s="11"/>
      <c r="L550" s="11"/>
      <c r="M550" s="11"/>
      <c r="N550" s="11"/>
    </row>
    <row r="551" spans="11:14" ht="13">
      <c r="K551" s="11"/>
      <c r="L551" s="11"/>
      <c r="M551" s="11"/>
      <c r="N551" s="11"/>
    </row>
    <row r="552" spans="11:14" ht="13">
      <c r="K552" s="11"/>
      <c r="L552" s="11"/>
      <c r="M552" s="11"/>
      <c r="N552" s="11"/>
    </row>
    <row r="553" spans="11:14" ht="13">
      <c r="K553" s="11"/>
      <c r="L553" s="11"/>
      <c r="M553" s="11"/>
      <c r="N553" s="11"/>
    </row>
    <row r="554" spans="11:14" ht="13">
      <c r="K554" s="11"/>
      <c r="L554" s="11"/>
      <c r="M554" s="11"/>
      <c r="N554" s="11"/>
    </row>
    <row r="555" spans="11:14" ht="13">
      <c r="K555" s="11"/>
      <c r="L555" s="11"/>
      <c r="M555" s="11"/>
      <c r="N555" s="11"/>
    </row>
    <row r="556" spans="11:14" ht="13">
      <c r="K556" s="11"/>
      <c r="L556" s="11"/>
      <c r="M556" s="11"/>
      <c r="N556" s="11"/>
    </row>
    <row r="557" spans="11:14" ht="13">
      <c r="K557" s="11"/>
      <c r="L557" s="11"/>
      <c r="M557" s="11"/>
      <c r="N557" s="11"/>
    </row>
    <row r="558" spans="11:14" ht="13">
      <c r="K558" s="11"/>
      <c r="L558" s="11"/>
      <c r="M558" s="11"/>
      <c r="N558" s="11"/>
    </row>
    <row r="559" spans="11:14" ht="13">
      <c r="K559" s="11"/>
      <c r="L559" s="11"/>
      <c r="M559" s="11"/>
      <c r="N559" s="11"/>
    </row>
    <row r="560" spans="11:14" ht="13">
      <c r="K560" s="11"/>
      <c r="L560" s="11"/>
      <c r="M560" s="11"/>
      <c r="N560" s="11"/>
    </row>
    <row r="561" spans="11:14" ht="13">
      <c r="K561" s="11"/>
      <c r="L561" s="11"/>
      <c r="M561" s="11"/>
      <c r="N561" s="11"/>
    </row>
    <row r="562" spans="11:14" ht="13">
      <c r="K562" s="11"/>
      <c r="L562" s="11"/>
      <c r="M562" s="11"/>
      <c r="N562" s="11"/>
    </row>
    <row r="563" spans="11:14" ht="13">
      <c r="K563" s="11"/>
      <c r="L563" s="11"/>
      <c r="M563" s="11"/>
      <c r="N563" s="11"/>
    </row>
    <row r="564" spans="11:14" ht="13">
      <c r="K564" s="11"/>
      <c r="L564" s="11"/>
      <c r="M564" s="11"/>
      <c r="N564" s="11"/>
    </row>
    <row r="565" spans="11:14" ht="13">
      <c r="K565" s="11"/>
      <c r="L565" s="11"/>
      <c r="M565" s="11"/>
      <c r="N565" s="11"/>
    </row>
    <row r="566" spans="11:14" ht="13">
      <c r="K566" s="11"/>
      <c r="L566" s="11"/>
      <c r="M566" s="11"/>
      <c r="N566" s="11"/>
    </row>
    <row r="567" spans="11:14" ht="13">
      <c r="K567" s="11"/>
      <c r="L567" s="11"/>
      <c r="M567" s="11"/>
      <c r="N567" s="11"/>
    </row>
    <row r="568" spans="11:14" ht="13">
      <c r="K568" s="11"/>
      <c r="L568" s="11"/>
      <c r="M568" s="11"/>
      <c r="N568" s="11"/>
    </row>
    <row r="569" spans="11:14" ht="13">
      <c r="K569" s="11"/>
      <c r="L569" s="11"/>
      <c r="M569" s="11"/>
      <c r="N569" s="11"/>
    </row>
    <row r="570" spans="11:14" ht="13">
      <c r="K570" s="11"/>
      <c r="L570" s="11"/>
      <c r="M570" s="11"/>
      <c r="N570" s="11"/>
    </row>
    <row r="571" spans="11:14" ht="13">
      <c r="K571" s="11"/>
      <c r="L571" s="11"/>
      <c r="M571" s="11"/>
      <c r="N571" s="11"/>
    </row>
    <row r="572" spans="11:14" ht="13">
      <c r="K572" s="11"/>
      <c r="L572" s="11"/>
      <c r="M572" s="11"/>
      <c r="N572" s="11"/>
    </row>
    <row r="573" spans="11:14" ht="13">
      <c r="K573" s="11"/>
      <c r="L573" s="11"/>
      <c r="M573" s="11"/>
      <c r="N573" s="11"/>
    </row>
    <row r="574" spans="11:14" ht="13">
      <c r="K574" s="11"/>
      <c r="L574" s="11"/>
      <c r="M574" s="11"/>
      <c r="N574" s="11"/>
    </row>
    <row r="575" spans="11:14" ht="13">
      <c r="K575" s="11"/>
      <c r="L575" s="11"/>
      <c r="M575" s="11"/>
      <c r="N575" s="11"/>
    </row>
    <row r="576" spans="11:14" ht="13">
      <c r="K576" s="11"/>
      <c r="L576" s="11"/>
      <c r="M576" s="11"/>
      <c r="N576" s="11"/>
    </row>
    <row r="577" spans="11:14" ht="13">
      <c r="K577" s="11"/>
      <c r="L577" s="11"/>
      <c r="M577" s="11"/>
      <c r="N577" s="11"/>
    </row>
    <row r="578" spans="11:14" ht="13">
      <c r="K578" s="11"/>
      <c r="L578" s="11"/>
      <c r="M578" s="11"/>
      <c r="N578" s="11"/>
    </row>
    <row r="579" spans="11:14" ht="13">
      <c r="K579" s="11"/>
      <c r="L579" s="11"/>
      <c r="M579" s="11"/>
      <c r="N579" s="11"/>
    </row>
    <row r="580" spans="11:14" ht="13">
      <c r="K580" s="11"/>
      <c r="L580" s="11"/>
      <c r="M580" s="11"/>
      <c r="N580" s="11"/>
    </row>
    <row r="581" spans="11:14" ht="13">
      <c r="K581" s="11"/>
      <c r="L581" s="11"/>
      <c r="M581" s="11"/>
      <c r="N581" s="11"/>
    </row>
    <row r="582" spans="11:14" ht="13">
      <c r="K582" s="11"/>
      <c r="L582" s="11"/>
      <c r="M582" s="11"/>
      <c r="N582" s="11"/>
    </row>
    <row r="583" spans="11:14" ht="13">
      <c r="K583" s="11"/>
      <c r="L583" s="11"/>
      <c r="M583" s="11"/>
      <c r="N583" s="11"/>
    </row>
    <row r="584" spans="11:14" ht="13">
      <c r="K584" s="11"/>
      <c r="L584" s="11"/>
      <c r="M584" s="11"/>
      <c r="N584" s="11"/>
    </row>
    <row r="585" spans="11:14" ht="13">
      <c r="K585" s="11"/>
      <c r="L585" s="11"/>
      <c r="M585" s="11"/>
      <c r="N585" s="11"/>
    </row>
    <row r="586" spans="11:14" ht="13">
      <c r="K586" s="11"/>
      <c r="L586" s="11"/>
      <c r="M586" s="11"/>
      <c r="N586" s="11"/>
    </row>
    <row r="587" spans="11:14" ht="13">
      <c r="K587" s="11"/>
      <c r="L587" s="11"/>
      <c r="M587" s="11"/>
      <c r="N587" s="11"/>
    </row>
    <row r="588" spans="11:14" ht="13">
      <c r="K588" s="11"/>
      <c r="L588" s="11"/>
      <c r="M588" s="11"/>
      <c r="N588" s="11"/>
    </row>
    <row r="589" spans="11:14" ht="13">
      <c r="K589" s="11"/>
      <c r="L589" s="11"/>
      <c r="M589" s="11"/>
      <c r="N589" s="11"/>
    </row>
    <row r="590" spans="11:14" ht="13">
      <c r="K590" s="11"/>
      <c r="L590" s="11"/>
      <c r="M590" s="11"/>
      <c r="N590" s="11"/>
    </row>
    <row r="591" spans="11:14" ht="13">
      <c r="K591" s="11"/>
      <c r="L591" s="11"/>
      <c r="M591" s="11"/>
      <c r="N591" s="11"/>
    </row>
    <row r="592" spans="11:14" ht="13">
      <c r="K592" s="11"/>
      <c r="L592" s="11"/>
      <c r="M592" s="11"/>
      <c r="N592" s="11"/>
    </row>
    <row r="593" spans="11:14" ht="13">
      <c r="K593" s="11"/>
      <c r="L593" s="11"/>
      <c r="M593" s="11"/>
      <c r="N593" s="11"/>
    </row>
    <row r="594" spans="11:14" ht="13">
      <c r="K594" s="11"/>
      <c r="L594" s="11"/>
      <c r="M594" s="11"/>
      <c r="N594" s="11"/>
    </row>
    <row r="595" spans="11:14" ht="13">
      <c r="K595" s="11"/>
      <c r="L595" s="11"/>
      <c r="M595" s="11"/>
      <c r="N595" s="11"/>
    </row>
    <row r="596" spans="11:14" ht="13">
      <c r="K596" s="11"/>
      <c r="L596" s="11"/>
      <c r="M596" s="11"/>
      <c r="N596" s="11"/>
    </row>
    <row r="597" spans="11:14" ht="13">
      <c r="K597" s="11"/>
      <c r="L597" s="11"/>
      <c r="M597" s="11"/>
      <c r="N597" s="11"/>
    </row>
    <row r="598" spans="11:14" ht="13">
      <c r="K598" s="11"/>
      <c r="L598" s="11"/>
      <c r="M598" s="11"/>
      <c r="N598" s="11"/>
    </row>
    <row r="599" spans="11:14" ht="13">
      <c r="K599" s="11"/>
      <c r="L599" s="11"/>
      <c r="M599" s="11"/>
      <c r="N599" s="11"/>
    </row>
    <row r="600" spans="11:14" ht="13">
      <c r="K600" s="11"/>
      <c r="L600" s="11"/>
      <c r="M600" s="11"/>
      <c r="N600" s="11"/>
    </row>
    <row r="601" spans="11:14" ht="13">
      <c r="K601" s="11"/>
      <c r="L601" s="11"/>
      <c r="M601" s="11"/>
      <c r="N601" s="11"/>
    </row>
    <row r="602" spans="11:14" ht="13">
      <c r="K602" s="11"/>
      <c r="L602" s="11"/>
      <c r="M602" s="11"/>
      <c r="N602" s="11"/>
    </row>
    <row r="603" spans="11:14" ht="13">
      <c r="K603" s="11"/>
      <c r="L603" s="11"/>
      <c r="M603" s="11"/>
      <c r="N603" s="11"/>
    </row>
    <row r="604" spans="11:14" ht="13">
      <c r="K604" s="11"/>
      <c r="L604" s="11"/>
      <c r="M604" s="11"/>
      <c r="N604" s="11"/>
    </row>
    <row r="605" spans="11:14" ht="13">
      <c r="K605" s="11"/>
      <c r="L605" s="11"/>
      <c r="M605" s="11"/>
      <c r="N605" s="11"/>
    </row>
    <row r="606" spans="11:14" ht="13">
      <c r="K606" s="11"/>
      <c r="L606" s="11"/>
      <c r="M606" s="11"/>
      <c r="N606" s="11"/>
    </row>
    <row r="607" spans="11:14" ht="13">
      <c r="K607" s="11"/>
      <c r="L607" s="11"/>
      <c r="M607" s="11"/>
      <c r="N607" s="11"/>
    </row>
    <row r="608" spans="11:14" ht="13">
      <c r="K608" s="11"/>
      <c r="L608" s="11"/>
      <c r="M608" s="11"/>
      <c r="N608" s="11"/>
    </row>
    <row r="609" spans="11:14" ht="13">
      <c r="K609" s="11"/>
      <c r="L609" s="11"/>
      <c r="M609" s="11"/>
      <c r="N609" s="11"/>
    </row>
    <row r="610" spans="11:14" ht="13">
      <c r="K610" s="11"/>
      <c r="L610" s="11"/>
      <c r="M610" s="11"/>
      <c r="N610" s="11"/>
    </row>
    <row r="611" spans="11:14" ht="13">
      <c r="K611" s="11"/>
      <c r="L611" s="11"/>
      <c r="M611" s="11"/>
      <c r="N611" s="11"/>
    </row>
    <row r="612" spans="11:14" ht="13">
      <c r="K612" s="11"/>
      <c r="L612" s="11"/>
      <c r="M612" s="11"/>
      <c r="N612" s="11"/>
    </row>
    <row r="613" spans="11:14" ht="13">
      <c r="K613" s="11"/>
      <c r="L613" s="11"/>
      <c r="M613" s="11"/>
      <c r="N613" s="11"/>
    </row>
    <row r="614" spans="11:14" ht="13">
      <c r="K614" s="11"/>
      <c r="L614" s="11"/>
      <c r="M614" s="11"/>
      <c r="N614" s="11"/>
    </row>
    <row r="615" spans="11:14" ht="13">
      <c r="K615" s="11"/>
      <c r="L615" s="11"/>
      <c r="M615" s="11"/>
      <c r="N615" s="11"/>
    </row>
    <row r="616" spans="11:14" ht="13">
      <c r="K616" s="11"/>
      <c r="L616" s="11"/>
      <c r="M616" s="11"/>
      <c r="N616" s="11"/>
    </row>
    <row r="617" spans="11:14" ht="13">
      <c r="K617" s="11"/>
      <c r="L617" s="11"/>
      <c r="M617" s="11"/>
      <c r="N617" s="11"/>
    </row>
    <row r="618" spans="11:14" ht="13">
      <c r="K618" s="11"/>
      <c r="L618" s="11"/>
      <c r="M618" s="11"/>
      <c r="N618" s="11"/>
    </row>
    <row r="619" spans="11:14" ht="13">
      <c r="K619" s="11"/>
      <c r="L619" s="11"/>
      <c r="M619" s="11"/>
      <c r="N619" s="11"/>
    </row>
    <row r="620" spans="11:14" ht="13">
      <c r="K620" s="11"/>
      <c r="L620" s="11"/>
      <c r="M620" s="11"/>
      <c r="N620" s="11"/>
    </row>
    <row r="621" spans="11:14" ht="13">
      <c r="K621" s="11"/>
      <c r="L621" s="11"/>
      <c r="M621" s="11"/>
      <c r="N621" s="11"/>
    </row>
    <row r="622" spans="11:14" ht="13">
      <c r="K622" s="11"/>
      <c r="L622" s="11"/>
      <c r="M622" s="11"/>
      <c r="N622" s="11"/>
    </row>
    <row r="623" spans="11:14" ht="13">
      <c r="K623" s="11"/>
      <c r="L623" s="11"/>
      <c r="M623" s="11"/>
      <c r="N623" s="11"/>
    </row>
    <row r="624" spans="11:14" ht="13">
      <c r="K624" s="11"/>
      <c r="L624" s="11"/>
      <c r="M624" s="11"/>
      <c r="N624" s="11"/>
    </row>
    <row r="625" spans="11:14" ht="13">
      <c r="K625" s="11"/>
      <c r="L625" s="11"/>
      <c r="M625" s="11"/>
      <c r="N625" s="11"/>
    </row>
    <row r="626" spans="11:14" ht="13">
      <c r="K626" s="11"/>
      <c r="L626" s="11"/>
      <c r="M626" s="11"/>
      <c r="N626" s="11"/>
    </row>
    <row r="627" spans="11:14" ht="13">
      <c r="K627" s="11"/>
      <c r="L627" s="11"/>
      <c r="M627" s="11"/>
      <c r="N627" s="11"/>
    </row>
    <row r="628" spans="11:14" ht="13">
      <c r="K628" s="11"/>
      <c r="L628" s="11"/>
      <c r="M628" s="11"/>
      <c r="N628" s="11"/>
    </row>
    <row r="629" spans="11:14" ht="13">
      <c r="K629" s="11"/>
      <c r="L629" s="11"/>
      <c r="M629" s="11"/>
      <c r="N629" s="11"/>
    </row>
    <row r="630" spans="11:14" ht="13">
      <c r="K630" s="11"/>
      <c r="L630" s="11"/>
      <c r="M630" s="11"/>
      <c r="N630" s="11"/>
    </row>
    <row r="631" spans="11:14" ht="13">
      <c r="K631" s="11"/>
      <c r="L631" s="11"/>
      <c r="M631" s="11"/>
      <c r="N631" s="11"/>
    </row>
    <row r="632" spans="11:14" ht="13">
      <c r="K632" s="11"/>
      <c r="L632" s="11"/>
      <c r="M632" s="11"/>
      <c r="N632" s="11"/>
    </row>
    <row r="633" spans="11:14" ht="13">
      <c r="K633" s="11"/>
      <c r="L633" s="11"/>
      <c r="M633" s="11"/>
      <c r="N633" s="11"/>
    </row>
    <row r="634" spans="11:14" ht="13">
      <c r="K634" s="11"/>
      <c r="L634" s="11"/>
      <c r="M634" s="11"/>
      <c r="N634" s="11"/>
    </row>
    <row r="635" spans="11:14" ht="13">
      <c r="K635" s="11"/>
      <c r="L635" s="11"/>
      <c r="M635" s="11"/>
      <c r="N635" s="11"/>
    </row>
    <row r="636" spans="11:14" ht="13">
      <c r="K636" s="11"/>
      <c r="L636" s="11"/>
      <c r="M636" s="11"/>
      <c r="N636" s="11"/>
    </row>
    <row r="637" spans="11:14" ht="13">
      <c r="K637" s="11"/>
      <c r="L637" s="11"/>
      <c r="M637" s="11"/>
      <c r="N637" s="11"/>
    </row>
    <row r="638" spans="11:14" ht="13">
      <c r="K638" s="11"/>
      <c r="L638" s="11"/>
      <c r="M638" s="11"/>
      <c r="N638" s="11"/>
    </row>
    <row r="639" spans="11:14" ht="13">
      <c r="K639" s="11"/>
      <c r="L639" s="11"/>
      <c r="M639" s="11"/>
      <c r="N639" s="11"/>
    </row>
    <row r="640" spans="11:14" ht="13">
      <c r="K640" s="11"/>
      <c r="L640" s="11"/>
      <c r="M640" s="11"/>
      <c r="N640" s="11"/>
    </row>
    <row r="641" spans="11:14" ht="13">
      <c r="K641" s="11"/>
      <c r="L641" s="11"/>
      <c r="M641" s="11"/>
      <c r="N641" s="11"/>
    </row>
    <row r="642" spans="11:14" ht="13">
      <c r="K642" s="11"/>
      <c r="L642" s="11"/>
      <c r="M642" s="11"/>
      <c r="N642" s="11"/>
    </row>
    <row r="643" spans="11:14" ht="13">
      <c r="K643" s="11"/>
      <c r="L643" s="11"/>
      <c r="M643" s="11"/>
      <c r="N643" s="11"/>
    </row>
    <row r="644" spans="11:14" ht="13">
      <c r="K644" s="11"/>
      <c r="L644" s="11"/>
      <c r="M644" s="11"/>
      <c r="N644" s="11"/>
    </row>
    <row r="645" spans="11:14" ht="13">
      <c r="K645" s="11"/>
      <c r="L645" s="11"/>
      <c r="M645" s="11"/>
      <c r="N645" s="11"/>
    </row>
    <row r="646" spans="11:14" ht="13">
      <c r="K646" s="11"/>
      <c r="L646" s="11"/>
      <c r="M646" s="11"/>
      <c r="N646" s="11"/>
    </row>
    <row r="647" spans="11:14" ht="13">
      <c r="K647" s="11"/>
      <c r="L647" s="11"/>
      <c r="M647" s="11"/>
      <c r="N647" s="11"/>
    </row>
    <row r="648" spans="11:14" ht="13">
      <c r="K648" s="11"/>
      <c r="L648" s="11"/>
      <c r="M648" s="11"/>
      <c r="N648" s="11"/>
    </row>
    <row r="649" spans="11:14" ht="13">
      <c r="K649" s="11"/>
      <c r="L649" s="11"/>
      <c r="M649" s="11"/>
      <c r="N649" s="11"/>
    </row>
    <row r="650" spans="11:14" ht="13">
      <c r="K650" s="11"/>
      <c r="L650" s="11"/>
      <c r="M650" s="11"/>
      <c r="N650" s="11"/>
    </row>
    <row r="651" spans="11:14" ht="13">
      <c r="K651" s="11"/>
      <c r="L651" s="11"/>
      <c r="M651" s="11"/>
      <c r="N651" s="11"/>
    </row>
    <row r="652" spans="11:14" ht="13">
      <c r="K652" s="11"/>
      <c r="L652" s="11"/>
      <c r="M652" s="11"/>
      <c r="N652" s="11"/>
    </row>
    <row r="653" spans="11:14" ht="13">
      <c r="K653" s="11"/>
      <c r="L653" s="11"/>
      <c r="M653" s="11"/>
      <c r="N653" s="11"/>
    </row>
    <row r="654" spans="11:14" ht="13">
      <c r="K654" s="11"/>
      <c r="L654" s="11"/>
      <c r="M654" s="11"/>
      <c r="N654" s="11"/>
    </row>
    <row r="655" spans="11:14" ht="13">
      <c r="K655" s="11"/>
      <c r="L655" s="11"/>
      <c r="M655" s="11"/>
      <c r="N655" s="11"/>
    </row>
    <row r="656" spans="11:14" ht="13">
      <c r="K656" s="11"/>
      <c r="L656" s="11"/>
      <c r="M656" s="11"/>
      <c r="N656" s="11"/>
    </row>
    <row r="657" spans="11:14" ht="13">
      <c r="K657" s="11"/>
      <c r="L657" s="11"/>
      <c r="M657" s="11"/>
      <c r="N657" s="11"/>
    </row>
    <row r="658" spans="11:14" ht="13">
      <c r="K658" s="11"/>
      <c r="L658" s="11"/>
      <c r="M658" s="11"/>
      <c r="N658" s="11"/>
    </row>
    <row r="659" spans="11:14" ht="13">
      <c r="K659" s="11"/>
      <c r="L659" s="11"/>
      <c r="M659" s="11"/>
      <c r="N659" s="11"/>
    </row>
    <row r="660" spans="11:14" ht="13">
      <c r="K660" s="11"/>
      <c r="L660" s="11"/>
      <c r="M660" s="11"/>
      <c r="N660" s="11"/>
    </row>
    <row r="661" spans="11:14" ht="13">
      <c r="K661" s="11"/>
      <c r="L661" s="11"/>
      <c r="M661" s="11"/>
      <c r="N661" s="11"/>
    </row>
    <row r="662" spans="11:14" ht="13">
      <c r="K662" s="11"/>
      <c r="L662" s="11"/>
      <c r="M662" s="11"/>
      <c r="N662" s="11"/>
    </row>
    <row r="663" spans="11:14" ht="13">
      <c r="K663" s="11"/>
      <c r="L663" s="11"/>
      <c r="M663" s="11"/>
      <c r="N663" s="11"/>
    </row>
    <row r="664" spans="11:14" ht="13">
      <c r="K664" s="11"/>
      <c r="L664" s="11"/>
      <c r="M664" s="11"/>
      <c r="N664" s="11"/>
    </row>
    <row r="665" spans="11:14" ht="13">
      <c r="K665" s="11"/>
      <c r="L665" s="11"/>
      <c r="M665" s="11"/>
      <c r="N665" s="11"/>
    </row>
    <row r="666" spans="11:14" ht="13">
      <c r="K666" s="11"/>
      <c r="L666" s="11"/>
      <c r="M666" s="11"/>
      <c r="N666" s="11"/>
    </row>
    <row r="667" spans="11:14" ht="13">
      <c r="K667" s="11"/>
      <c r="L667" s="11"/>
      <c r="M667" s="11"/>
      <c r="N667" s="11"/>
    </row>
    <row r="668" spans="11:14" ht="13">
      <c r="K668" s="11"/>
      <c r="L668" s="11"/>
      <c r="M668" s="11"/>
      <c r="N668" s="11"/>
    </row>
    <row r="669" spans="11:14" ht="13">
      <c r="K669" s="11"/>
      <c r="L669" s="11"/>
      <c r="M669" s="11"/>
      <c r="N669" s="11"/>
    </row>
    <row r="670" spans="11:14" ht="13">
      <c r="K670" s="11"/>
      <c r="L670" s="11"/>
      <c r="M670" s="11"/>
      <c r="N670" s="11"/>
    </row>
    <row r="671" spans="11:14" ht="13">
      <c r="K671" s="11"/>
      <c r="L671" s="11"/>
      <c r="M671" s="11"/>
      <c r="N671" s="11"/>
    </row>
    <row r="672" spans="11:14" ht="13">
      <c r="K672" s="11"/>
      <c r="L672" s="11"/>
      <c r="M672" s="11"/>
      <c r="N672" s="11"/>
    </row>
    <row r="673" spans="11:14" ht="13">
      <c r="K673" s="11"/>
      <c r="L673" s="11"/>
      <c r="M673" s="11"/>
      <c r="N673" s="11"/>
    </row>
    <row r="674" spans="11:14" ht="13">
      <c r="K674" s="11"/>
      <c r="L674" s="11"/>
      <c r="M674" s="11"/>
      <c r="N674" s="11"/>
    </row>
    <row r="675" spans="11:14" ht="13">
      <c r="K675" s="11"/>
      <c r="L675" s="11"/>
      <c r="M675" s="11"/>
      <c r="N675" s="11"/>
    </row>
    <row r="676" spans="11:14" ht="13">
      <c r="K676" s="11"/>
      <c r="L676" s="11"/>
      <c r="M676" s="11"/>
      <c r="N676" s="11"/>
    </row>
    <row r="677" spans="11:14" ht="13">
      <c r="K677" s="11"/>
      <c r="L677" s="11"/>
      <c r="M677" s="11"/>
      <c r="N677" s="11"/>
    </row>
    <row r="678" spans="11:14" ht="13">
      <c r="K678" s="11"/>
      <c r="L678" s="11"/>
      <c r="M678" s="11"/>
      <c r="N678" s="11"/>
    </row>
    <row r="679" spans="11:14" ht="13">
      <c r="K679" s="11"/>
      <c r="L679" s="11"/>
      <c r="M679" s="11"/>
      <c r="N679" s="11"/>
    </row>
    <row r="680" spans="11:14" ht="13">
      <c r="K680" s="11"/>
      <c r="L680" s="11"/>
      <c r="M680" s="11"/>
      <c r="N680" s="11"/>
    </row>
    <row r="681" spans="11:14" ht="13">
      <c r="K681" s="11"/>
      <c r="L681" s="11"/>
      <c r="M681" s="11"/>
      <c r="N681" s="11"/>
    </row>
    <row r="682" spans="11:14" ht="13">
      <c r="K682" s="11"/>
      <c r="L682" s="11"/>
      <c r="M682" s="11"/>
      <c r="N682" s="11"/>
    </row>
    <row r="683" spans="11:14" ht="13">
      <c r="K683" s="11"/>
      <c r="L683" s="11"/>
      <c r="M683" s="11"/>
      <c r="N683" s="11"/>
    </row>
    <row r="684" spans="11:14" ht="13">
      <c r="K684" s="11"/>
      <c r="L684" s="11"/>
      <c r="M684" s="11"/>
      <c r="N684" s="11"/>
    </row>
    <row r="685" spans="11:14" ht="13">
      <c r="K685" s="11"/>
      <c r="L685" s="11"/>
      <c r="M685" s="11"/>
      <c r="N685" s="11"/>
    </row>
    <row r="686" spans="11:14" ht="13">
      <c r="K686" s="11"/>
      <c r="L686" s="11"/>
      <c r="M686" s="11"/>
      <c r="N686" s="11"/>
    </row>
    <row r="687" spans="11:14" ht="13">
      <c r="K687" s="11"/>
      <c r="L687" s="11"/>
      <c r="M687" s="11"/>
      <c r="N687" s="11"/>
    </row>
    <row r="688" spans="11:14" ht="13">
      <c r="K688" s="11"/>
      <c r="L688" s="11"/>
      <c r="M688" s="11"/>
      <c r="N688" s="11"/>
    </row>
    <row r="689" spans="11:14" ht="13">
      <c r="K689" s="11"/>
      <c r="L689" s="11"/>
      <c r="M689" s="11"/>
      <c r="N689" s="11"/>
    </row>
    <row r="690" spans="11:14" ht="13">
      <c r="K690" s="11"/>
      <c r="L690" s="11"/>
      <c r="M690" s="11"/>
      <c r="N690" s="11"/>
    </row>
    <row r="691" spans="11:14" ht="13">
      <c r="K691" s="11"/>
      <c r="L691" s="11"/>
      <c r="M691" s="11"/>
      <c r="N691" s="11"/>
    </row>
    <row r="692" spans="11:14" ht="13">
      <c r="K692" s="11"/>
      <c r="L692" s="11"/>
      <c r="M692" s="11"/>
      <c r="N692" s="11"/>
    </row>
    <row r="693" spans="11:14" ht="13">
      <c r="K693" s="11"/>
      <c r="L693" s="11"/>
      <c r="M693" s="11"/>
      <c r="N693" s="11"/>
    </row>
    <row r="694" spans="11:14" ht="13">
      <c r="K694" s="11"/>
      <c r="L694" s="11"/>
      <c r="M694" s="11"/>
      <c r="N694" s="11"/>
    </row>
    <row r="695" spans="11:14" ht="13">
      <c r="K695" s="11"/>
      <c r="L695" s="11"/>
      <c r="M695" s="11"/>
      <c r="N695" s="11"/>
    </row>
    <row r="696" spans="11:14" ht="13">
      <c r="K696" s="11"/>
      <c r="L696" s="11"/>
      <c r="M696" s="11"/>
      <c r="N696" s="11"/>
    </row>
    <row r="697" spans="11:14" ht="13">
      <c r="K697" s="11"/>
      <c r="L697" s="11"/>
      <c r="M697" s="11"/>
      <c r="N697" s="11"/>
    </row>
    <row r="698" spans="11:14" ht="13">
      <c r="K698" s="11"/>
      <c r="L698" s="11"/>
      <c r="M698" s="11"/>
      <c r="N698" s="11"/>
    </row>
    <row r="699" spans="11:14" ht="13">
      <c r="K699" s="11"/>
      <c r="L699" s="11"/>
      <c r="M699" s="11"/>
      <c r="N699" s="11"/>
    </row>
    <row r="700" spans="11:14" ht="13">
      <c r="K700" s="11"/>
      <c r="L700" s="11"/>
      <c r="M700" s="11"/>
      <c r="N700" s="11"/>
    </row>
    <row r="701" spans="11:14" ht="13">
      <c r="K701" s="11"/>
      <c r="L701" s="11"/>
      <c r="M701" s="11"/>
      <c r="N701" s="11"/>
    </row>
    <row r="702" spans="11:14" ht="13">
      <c r="K702" s="11"/>
      <c r="L702" s="11"/>
      <c r="M702" s="11"/>
      <c r="N702" s="11"/>
    </row>
    <row r="703" spans="11:14" ht="13">
      <c r="K703" s="11"/>
      <c r="L703" s="11"/>
      <c r="M703" s="11"/>
      <c r="N703" s="11"/>
    </row>
    <row r="704" spans="11:14" ht="13">
      <c r="K704" s="11"/>
      <c r="L704" s="11"/>
      <c r="M704" s="11"/>
      <c r="N704" s="11"/>
    </row>
    <row r="705" spans="11:14" ht="13">
      <c r="K705" s="11"/>
      <c r="L705" s="11"/>
      <c r="M705" s="11"/>
      <c r="N705" s="11"/>
    </row>
    <row r="706" spans="11:14" ht="13">
      <c r="K706" s="11"/>
      <c r="L706" s="11"/>
      <c r="M706" s="11"/>
      <c r="N706" s="11"/>
    </row>
    <row r="707" spans="11:14" ht="13">
      <c r="K707" s="11"/>
      <c r="L707" s="11"/>
      <c r="M707" s="11"/>
      <c r="N707" s="11"/>
    </row>
    <row r="708" spans="11:14" ht="13">
      <c r="K708" s="11"/>
      <c r="L708" s="11"/>
      <c r="M708" s="11"/>
      <c r="N708" s="11"/>
    </row>
    <row r="709" spans="11:14" ht="13">
      <c r="K709" s="11"/>
      <c r="L709" s="11"/>
      <c r="M709" s="11"/>
      <c r="N709" s="11"/>
    </row>
    <row r="710" spans="11:14" ht="13">
      <c r="K710" s="11"/>
      <c r="L710" s="11"/>
      <c r="M710" s="11"/>
      <c r="N710" s="11"/>
    </row>
    <row r="711" spans="11:14" ht="13">
      <c r="K711" s="11"/>
      <c r="L711" s="11"/>
      <c r="M711" s="11"/>
      <c r="N711" s="11"/>
    </row>
    <row r="712" spans="11:14" ht="13">
      <c r="K712" s="11"/>
      <c r="L712" s="11"/>
      <c r="M712" s="11"/>
      <c r="N712" s="11"/>
    </row>
    <row r="713" spans="11:14" ht="13">
      <c r="K713" s="11"/>
      <c r="L713" s="11"/>
      <c r="M713" s="11"/>
      <c r="N713" s="11"/>
    </row>
    <row r="714" spans="11:14" ht="13">
      <c r="K714" s="11"/>
      <c r="L714" s="11"/>
      <c r="M714" s="11"/>
      <c r="N714" s="11"/>
    </row>
    <row r="715" spans="11:14" ht="13">
      <c r="K715" s="11"/>
      <c r="L715" s="11"/>
      <c r="M715" s="11"/>
      <c r="N715" s="11"/>
    </row>
    <row r="716" spans="11:14" ht="13">
      <c r="K716" s="11"/>
      <c r="L716" s="11"/>
      <c r="M716" s="11"/>
      <c r="N716" s="11"/>
    </row>
    <row r="717" spans="11:14" ht="13">
      <c r="K717" s="11"/>
      <c r="L717" s="11"/>
      <c r="M717" s="11"/>
      <c r="N717" s="11"/>
    </row>
    <row r="718" spans="11:14" ht="13">
      <c r="K718" s="11"/>
      <c r="L718" s="11"/>
      <c r="M718" s="11"/>
      <c r="N718" s="11"/>
    </row>
    <row r="719" spans="11:14" ht="13">
      <c r="K719" s="11"/>
      <c r="L719" s="11"/>
      <c r="M719" s="11"/>
      <c r="N719" s="11"/>
    </row>
    <row r="720" spans="11:14" ht="13">
      <c r="K720" s="11"/>
      <c r="L720" s="11"/>
      <c r="M720" s="11"/>
      <c r="N720" s="11"/>
    </row>
    <row r="721" spans="11:14" ht="13">
      <c r="K721" s="11"/>
      <c r="L721" s="11"/>
      <c r="M721" s="11"/>
      <c r="N721" s="11"/>
    </row>
    <row r="722" spans="11:14" ht="13">
      <c r="K722" s="11"/>
      <c r="L722" s="11"/>
      <c r="M722" s="11"/>
      <c r="N722" s="11"/>
    </row>
    <row r="723" spans="11:14" ht="13">
      <c r="K723" s="11"/>
      <c r="L723" s="11"/>
      <c r="M723" s="11"/>
      <c r="N723" s="11"/>
    </row>
    <row r="724" spans="11:14" ht="13">
      <c r="K724" s="11"/>
      <c r="L724" s="11"/>
      <c r="M724" s="11"/>
      <c r="N724" s="11"/>
    </row>
    <row r="725" spans="11:14" ht="13">
      <c r="K725" s="11"/>
      <c r="L725" s="11"/>
      <c r="M725" s="11"/>
      <c r="N725" s="11"/>
    </row>
    <row r="726" spans="11:14" ht="13">
      <c r="K726" s="11"/>
      <c r="L726" s="11"/>
      <c r="M726" s="11"/>
      <c r="N726" s="11"/>
    </row>
    <row r="727" spans="11:14" ht="13">
      <c r="K727" s="11"/>
      <c r="L727" s="11"/>
      <c r="M727" s="11"/>
      <c r="N727" s="11"/>
    </row>
    <row r="728" spans="11:14" ht="13">
      <c r="K728" s="11"/>
      <c r="L728" s="11"/>
      <c r="M728" s="11"/>
      <c r="N728" s="11"/>
    </row>
    <row r="729" spans="11:14" ht="13">
      <c r="K729" s="11"/>
      <c r="L729" s="11"/>
      <c r="M729" s="11"/>
      <c r="N729" s="11"/>
    </row>
    <row r="730" spans="11:14" ht="13">
      <c r="K730" s="11"/>
      <c r="L730" s="11"/>
      <c r="M730" s="11"/>
      <c r="N730" s="11"/>
    </row>
    <row r="731" spans="11:14" ht="13">
      <c r="K731" s="11"/>
      <c r="L731" s="11"/>
      <c r="M731" s="11"/>
      <c r="N731" s="11"/>
    </row>
    <row r="732" spans="11:14" ht="13">
      <c r="K732" s="11"/>
      <c r="L732" s="11"/>
      <c r="M732" s="11"/>
      <c r="N732" s="11"/>
    </row>
    <row r="733" spans="11:14" ht="13">
      <c r="K733" s="11"/>
      <c r="L733" s="11"/>
      <c r="M733" s="11"/>
      <c r="N733" s="11"/>
    </row>
    <row r="734" spans="11:14" ht="13">
      <c r="K734" s="11"/>
      <c r="L734" s="11"/>
      <c r="M734" s="11"/>
      <c r="N734" s="11"/>
    </row>
    <row r="735" spans="11:14" ht="13">
      <c r="K735" s="11"/>
      <c r="L735" s="11"/>
      <c r="M735" s="11"/>
      <c r="N735" s="11"/>
    </row>
    <row r="736" spans="11:14" ht="13">
      <c r="K736" s="11"/>
      <c r="L736" s="11"/>
      <c r="M736" s="11"/>
      <c r="N736" s="11"/>
    </row>
    <row r="737" spans="11:14" ht="13">
      <c r="K737" s="11"/>
      <c r="L737" s="11"/>
      <c r="M737" s="11"/>
      <c r="N737" s="11"/>
    </row>
    <row r="738" spans="11:14" ht="13">
      <c r="K738" s="11"/>
      <c r="L738" s="11"/>
      <c r="M738" s="11"/>
      <c r="N738" s="11"/>
    </row>
    <row r="739" spans="11:14" ht="13">
      <c r="K739" s="11"/>
      <c r="L739" s="11"/>
      <c r="M739" s="11"/>
      <c r="N739" s="11"/>
    </row>
    <row r="740" spans="11:14" ht="13">
      <c r="K740" s="11"/>
      <c r="L740" s="11"/>
      <c r="M740" s="11"/>
      <c r="N740" s="11"/>
    </row>
    <row r="741" spans="11:14" ht="13">
      <c r="K741" s="11"/>
      <c r="L741" s="11"/>
      <c r="M741" s="11"/>
      <c r="N741" s="11"/>
    </row>
    <row r="742" spans="11:14" ht="13">
      <c r="K742" s="11"/>
      <c r="L742" s="11"/>
      <c r="M742" s="11"/>
      <c r="N742" s="11"/>
    </row>
    <row r="743" spans="11:14" ht="13">
      <c r="K743" s="11"/>
      <c r="L743" s="11"/>
      <c r="M743" s="11"/>
      <c r="N743" s="11"/>
    </row>
    <row r="744" spans="11:14" ht="13">
      <c r="K744" s="11"/>
      <c r="L744" s="11"/>
      <c r="M744" s="11"/>
      <c r="N744" s="11"/>
    </row>
    <row r="745" spans="11:14" ht="13">
      <c r="K745" s="11"/>
      <c r="L745" s="11"/>
      <c r="M745" s="11"/>
      <c r="N745" s="11"/>
    </row>
    <row r="746" spans="11:14" ht="13">
      <c r="K746" s="11"/>
      <c r="L746" s="11"/>
      <c r="M746" s="11"/>
      <c r="N746" s="11"/>
    </row>
    <row r="747" spans="11:14" ht="13">
      <c r="K747" s="11"/>
      <c r="L747" s="11"/>
      <c r="M747" s="11"/>
      <c r="N747" s="11"/>
    </row>
    <row r="748" spans="11:14" ht="13">
      <c r="K748" s="11"/>
      <c r="L748" s="11"/>
      <c r="M748" s="11"/>
      <c r="N748" s="11"/>
    </row>
    <row r="749" spans="11:14" ht="13">
      <c r="K749" s="11"/>
      <c r="L749" s="11"/>
      <c r="M749" s="11"/>
      <c r="N749" s="11"/>
    </row>
    <row r="750" spans="11:14" ht="13">
      <c r="K750" s="11"/>
      <c r="L750" s="11"/>
      <c r="M750" s="11"/>
      <c r="N750" s="11"/>
    </row>
    <row r="751" spans="11:14" ht="13">
      <c r="K751" s="11"/>
      <c r="L751" s="11"/>
      <c r="M751" s="11"/>
      <c r="N751" s="11"/>
    </row>
    <row r="752" spans="11:14" ht="13">
      <c r="K752" s="11"/>
      <c r="L752" s="11"/>
      <c r="M752" s="11"/>
      <c r="N752" s="11"/>
    </row>
    <row r="753" spans="11:14" ht="13">
      <c r="K753" s="11"/>
      <c r="L753" s="11"/>
      <c r="M753" s="11"/>
      <c r="N753" s="11"/>
    </row>
    <row r="754" spans="11:14" ht="13">
      <c r="K754" s="11"/>
      <c r="L754" s="11"/>
      <c r="M754" s="11"/>
      <c r="N754" s="11"/>
    </row>
    <row r="755" spans="11:14" ht="13">
      <c r="K755" s="11"/>
      <c r="L755" s="11"/>
      <c r="M755" s="11"/>
      <c r="N755" s="11"/>
    </row>
    <row r="756" spans="11:14" ht="13">
      <c r="K756" s="11"/>
      <c r="L756" s="11"/>
      <c r="M756" s="11"/>
      <c r="N756" s="11"/>
    </row>
    <row r="757" spans="11:14" ht="13">
      <c r="K757" s="11"/>
      <c r="L757" s="11"/>
      <c r="M757" s="11"/>
      <c r="N757" s="11"/>
    </row>
    <row r="758" spans="11:14" ht="13">
      <c r="K758" s="11"/>
      <c r="L758" s="11"/>
      <c r="M758" s="11"/>
      <c r="N758" s="11"/>
    </row>
    <row r="759" spans="11:14" ht="13">
      <c r="K759" s="11"/>
      <c r="L759" s="11"/>
      <c r="M759" s="11"/>
      <c r="N759" s="11"/>
    </row>
    <row r="760" spans="11:14" ht="13">
      <c r="K760" s="11"/>
      <c r="L760" s="11"/>
      <c r="M760" s="11"/>
      <c r="N760" s="11"/>
    </row>
    <row r="761" spans="11:14" ht="13">
      <c r="K761" s="11"/>
      <c r="L761" s="11"/>
      <c r="M761" s="11"/>
      <c r="N761" s="11"/>
    </row>
    <row r="762" spans="11:14" ht="13">
      <c r="K762" s="11"/>
      <c r="L762" s="11"/>
      <c r="M762" s="11"/>
      <c r="N762" s="11"/>
    </row>
    <row r="763" spans="11:14" ht="13">
      <c r="K763" s="11"/>
      <c r="L763" s="11"/>
      <c r="M763" s="11"/>
      <c r="N763" s="11"/>
    </row>
    <row r="764" spans="11:14" ht="13">
      <c r="K764" s="11"/>
      <c r="L764" s="11"/>
      <c r="M764" s="11"/>
      <c r="N764" s="11"/>
    </row>
    <row r="765" spans="11:14" ht="13">
      <c r="K765" s="11"/>
      <c r="L765" s="11"/>
      <c r="M765" s="11"/>
      <c r="N765" s="11"/>
    </row>
    <row r="766" spans="11:14" ht="13">
      <c r="K766" s="11"/>
      <c r="L766" s="11"/>
      <c r="M766" s="11"/>
      <c r="N766" s="11"/>
    </row>
    <row r="767" spans="11:14" ht="13">
      <c r="K767" s="11"/>
      <c r="L767" s="11"/>
      <c r="M767" s="11"/>
      <c r="N767" s="11"/>
    </row>
    <row r="768" spans="11:14" ht="13">
      <c r="K768" s="11"/>
      <c r="L768" s="11"/>
      <c r="M768" s="11"/>
      <c r="N768" s="11"/>
    </row>
    <row r="769" spans="11:14" ht="13">
      <c r="K769" s="11"/>
      <c r="L769" s="11"/>
      <c r="M769" s="11"/>
      <c r="N769" s="11"/>
    </row>
    <row r="770" spans="11:14" ht="13">
      <c r="K770" s="11"/>
      <c r="L770" s="11"/>
      <c r="M770" s="11"/>
      <c r="N770" s="11"/>
    </row>
    <row r="771" spans="11:14" ht="13">
      <c r="K771" s="11"/>
      <c r="L771" s="11"/>
      <c r="M771" s="11"/>
      <c r="N771" s="11"/>
    </row>
    <row r="772" spans="11:14" ht="13">
      <c r="K772" s="11"/>
      <c r="L772" s="11"/>
      <c r="M772" s="11"/>
      <c r="N772" s="11"/>
    </row>
    <row r="773" spans="11:14" ht="13">
      <c r="K773" s="11"/>
      <c r="L773" s="11"/>
      <c r="M773" s="11"/>
      <c r="N773" s="11"/>
    </row>
    <row r="774" spans="11:14" ht="13">
      <c r="K774" s="11"/>
      <c r="L774" s="11"/>
      <c r="M774" s="11"/>
      <c r="N774" s="11"/>
    </row>
    <row r="775" spans="11:14" ht="13">
      <c r="K775" s="11"/>
      <c r="L775" s="11"/>
      <c r="M775" s="11"/>
      <c r="N775" s="11"/>
    </row>
    <row r="776" spans="11:14" ht="13">
      <c r="K776" s="11"/>
      <c r="L776" s="11"/>
      <c r="M776" s="11"/>
      <c r="N776" s="11"/>
    </row>
    <row r="777" spans="11:14" ht="13">
      <c r="K777" s="11"/>
      <c r="L777" s="11"/>
      <c r="M777" s="11"/>
      <c r="N777" s="11"/>
    </row>
    <row r="778" spans="11:14" ht="13">
      <c r="K778" s="11"/>
      <c r="L778" s="11"/>
      <c r="M778" s="11"/>
      <c r="N778" s="11"/>
    </row>
    <row r="779" spans="11:14" ht="13">
      <c r="K779" s="11"/>
      <c r="L779" s="11"/>
      <c r="M779" s="11"/>
      <c r="N779" s="11"/>
    </row>
    <row r="780" spans="11:14" ht="13">
      <c r="K780" s="11"/>
      <c r="L780" s="11"/>
      <c r="M780" s="11"/>
      <c r="N780" s="11"/>
    </row>
    <row r="781" spans="11:14" ht="13">
      <c r="K781" s="11"/>
      <c r="L781" s="11"/>
      <c r="M781" s="11"/>
      <c r="N781" s="11"/>
    </row>
    <row r="782" spans="11:14" ht="13">
      <c r="K782" s="11"/>
      <c r="L782" s="11"/>
      <c r="M782" s="11"/>
      <c r="N782" s="11"/>
    </row>
    <row r="783" spans="11:14" ht="13">
      <c r="K783" s="11"/>
      <c r="L783" s="11"/>
      <c r="M783" s="11"/>
      <c r="N783" s="11"/>
    </row>
    <row r="784" spans="11:14" ht="13">
      <c r="K784" s="11"/>
      <c r="L784" s="11"/>
      <c r="M784" s="11"/>
      <c r="N784" s="11"/>
    </row>
    <row r="785" spans="11:14" ht="13">
      <c r="K785" s="11"/>
      <c r="L785" s="11"/>
      <c r="M785" s="11"/>
      <c r="N785" s="11"/>
    </row>
    <row r="786" spans="11:14" ht="13">
      <c r="K786" s="11"/>
      <c r="L786" s="11"/>
      <c r="M786" s="11"/>
      <c r="N786" s="11"/>
    </row>
    <row r="787" spans="11:14" ht="13">
      <c r="K787" s="11"/>
      <c r="L787" s="11"/>
      <c r="M787" s="11"/>
      <c r="N787" s="11"/>
    </row>
    <row r="788" spans="11:14" ht="13">
      <c r="K788" s="11"/>
      <c r="L788" s="11"/>
      <c r="M788" s="11"/>
      <c r="N788" s="11"/>
    </row>
    <row r="789" spans="11:14" ht="13">
      <c r="K789" s="11"/>
      <c r="L789" s="11"/>
      <c r="M789" s="11"/>
      <c r="N789" s="11"/>
    </row>
    <row r="790" spans="11:14" ht="13">
      <c r="K790" s="11"/>
      <c r="L790" s="11"/>
      <c r="M790" s="11"/>
      <c r="N790" s="11"/>
    </row>
    <row r="791" spans="11:14" ht="13">
      <c r="K791" s="11"/>
      <c r="L791" s="11"/>
      <c r="M791" s="11"/>
      <c r="N791" s="11"/>
    </row>
    <row r="792" spans="11:14" ht="13">
      <c r="K792" s="11"/>
      <c r="L792" s="11"/>
      <c r="M792" s="11"/>
      <c r="N792" s="11"/>
    </row>
    <row r="793" spans="11:14" ht="13">
      <c r="K793" s="11"/>
      <c r="L793" s="11"/>
      <c r="M793" s="11"/>
      <c r="N793" s="11"/>
    </row>
    <row r="794" spans="11:14" ht="13">
      <c r="K794" s="11"/>
      <c r="L794" s="11"/>
      <c r="M794" s="11"/>
      <c r="N794" s="11"/>
    </row>
    <row r="795" spans="11:14" ht="13">
      <c r="K795" s="11"/>
      <c r="L795" s="11"/>
      <c r="M795" s="11"/>
      <c r="N795" s="11"/>
    </row>
    <row r="796" spans="11:14" ht="13">
      <c r="K796" s="11"/>
      <c r="L796" s="11"/>
      <c r="M796" s="11"/>
      <c r="N796" s="11"/>
    </row>
    <row r="797" spans="11:14" ht="13">
      <c r="K797" s="11"/>
      <c r="L797" s="11"/>
      <c r="M797" s="11"/>
      <c r="N797" s="11"/>
    </row>
    <row r="798" spans="11:14" ht="13">
      <c r="K798" s="11"/>
      <c r="L798" s="11"/>
      <c r="M798" s="11"/>
      <c r="N798" s="11"/>
    </row>
    <row r="799" spans="11:14" ht="13">
      <c r="K799" s="11"/>
      <c r="L799" s="11"/>
      <c r="M799" s="11"/>
      <c r="N799" s="11"/>
    </row>
    <row r="800" spans="11:14" ht="13">
      <c r="K800" s="11"/>
      <c r="L800" s="11"/>
      <c r="M800" s="11"/>
      <c r="N800" s="11"/>
    </row>
    <row r="801" spans="11:14" ht="13">
      <c r="K801" s="11"/>
      <c r="L801" s="11"/>
      <c r="M801" s="11"/>
      <c r="N801" s="11"/>
    </row>
    <row r="802" spans="11:14" ht="13">
      <c r="K802" s="11"/>
      <c r="L802" s="11"/>
      <c r="M802" s="11"/>
      <c r="N802" s="11"/>
    </row>
    <row r="803" spans="11:14" ht="13">
      <c r="K803" s="11"/>
      <c r="L803" s="11"/>
      <c r="M803" s="11"/>
      <c r="N803" s="11"/>
    </row>
    <row r="804" spans="11:14" ht="13">
      <c r="K804" s="11"/>
      <c r="L804" s="11"/>
      <c r="M804" s="11"/>
      <c r="N804" s="11"/>
    </row>
    <row r="805" spans="11:14" ht="13">
      <c r="K805" s="11"/>
      <c r="L805" s="11"/>
      <c r="M805" s="11"/>
      <c r="N805" s="11"/>
    </row>
    <row r="806" spans="11:14" ht="13">
      <c r="K806" s="11"/>
      <c r="L806" s="11"/>
      <c r="M806" s="11"/>
      <c r="N806" s="11"/>
    </row>
    <row r="807" spans="11:14" ht="13">
      <c r="K807" s="11"/>
      <c r="L807" s="11"/>
      <c r="M807" s="11"/>
      <c r="N807" s="11"/>
    </row>
    <row r="808" spans="11:14" ht="13">
      <c r="K808" s="11"/>
      <c r="L808" s="11"/>
      <c r="M808" s="11"/>
      <c r="N808" s="11"/>
    </row>
    <row r="809" spans="11:14" ht="13">
      <c r="K809" s="11"/>
      <c r="L809" s="11"/>
      <c r="M809" s="11"/>
      <c r="N809" s="11"/>
    </row>
    <row r="810" spans="11:14" ht="13">
      <c r="K810" s="11"/>
      <c r="L810" s="11"/>
      <c r="M810" s="11"/>
      <c r="N810" s="11"/>
    </row>
    <row r="811" spans="11:14" ht="13">
      <c r="K811" s="11"/>
      <c r="L811" s="11"/>
      <c r="M811" s="11"/>
      <c r="N811" s="11"/>
    </row>
    <row r="812" spans="11:14" ht="13">
      <c r="K812" s="11"/>
      <c r="L812" s="11"/>
      <c r="M812" s="11"/>
      <c r="N812" s="11"/>
    </row>
    <row r="813" spans="11:14" ht="13">
      <c r="K813" s="11"/>
      <c r="L813" s="11"/>
      <c r="M813" s="11"/>
      <c r="N813" s="11"/>
    </row>
    <row r="814" spans="11:14" ht="13">
      <c r="K814" s="11"/>
      <c r="L814" s="11"/>
      <c r="M814" s="11"/>
      <c r="N814" s="11"/>
    </row>
    <row r="815" spans="11:14" ht="13">
      <c r="K815" s="11"/>
      <c r="L815" s="11"/>
      <c r="M815" s="11"/>
      <c r="N815" s="11"/>
    </row>
    <row r="816" spans="11:14" ht="13">
      <c r="K816" s="11"/>
      <c r="L816" s="11"/>
      <c r="M816" s="11"/>
      <c r="N816" s="11"/>
    </row>
    <row r="817" spans="11:14" ht="13">
      <c r="K817" s="11"/>
      <c r="L817" s="11"/>
      <c r="M817" s="11"/>
      <c r="N817" s="11"/>
    </row>
    <row r="818" spans="11:14" ht="13">
      <c r="K818" s="11"/>
      <c r="L818" s="11"/>
      <c r="M818" s="11"/>
      <c r="N818" s="11"/>
    </row>
    <row r="819" spans="11:14" ht="13">
      <c r="K819" s="11"/>
      <c r="L819" s="11"/>
      <c r="M819" s="11"/>
      <c r="N819" s="11"/>
    </row>
    <row r="820" spans="11:14" ht="13">
      <c r="K820" s="11"/>
      <c r="L820" s="11"/>
      <c r="M820" s="11"/>
      <c r="N820" s="11"/>
    </row>
    <row r="821" spans="11:14" ht="13">
      <c r="K821" s="11"/>
      <c r="L821" s="11"/>
      <c r="M821" s="11"/>
      <c r="N821" s="11"/>
    </row>
    <row r="822" spans="11:14" ht="13">
      <c r="K822" s="11"/>
      <c r="L822" s="11"/>
      <c r="M822" s="11"/>
      <c r="N822" s="11"/>
    </row>
    <row r="823" spans="11:14" ht="13">
      <c r="K823" s="11"/>
      <c r="L823" s="11"/>
      <c r="M823" s="11"/>
      <c r="N823" s="11"/>
    </row>
    <row r="824" spans="11:14" ht="13">
      <c r="K824" s="11"/>
      <c r="L824" s="11"/>
      <c r="M824" s="11"/>
      <c r="N824" s="11"/>
    </row>
    <row r="825" spans="11:14" ht="13">
      <c r="K825" s="11"/>
      <c r="L825" s="11"/>
      <c r="M825" s="11"/>
      <c r="N825" s="11"/>
    </row>
    <row r="826" spans="11:14" ht="13">
      <c r="K826" s="11"/>
      <c r="L826" s="11"/>
      <c r="M826" s="11"/>
      <c r="N826" s="11"/>
    </row>
    <row r="827" spans="11:14" ht="13">
      <c r="K827" s="11"/>
      <c r="L827" s="11"/>
      <c r="M827" s="11"/>
      <c r="N827" s="11"/>
    </row>
    <row r="828" spans="11:14" ht="13">
      <c r="K828" s="11"/>
      <c r="L828" s="11"/>
      <c r="M828" s="11"/>
      <c r="N828" s="11"/>
    </row>
    <row r="829" spans="11:14" ht="13">
      <c r="K829" s="11"/>
      <c r="L829" s="11"/>
      <c r="M829" s="11"/>
      <c r="N829" s="11"/>
    </row>
    <row r="830" spans="11:14" ht="13">
      <c r="K830" s="11"/>
      <c r="L830" s="11"/>
      <c r="M830" s="11"/>
      <c r="N830" s="11"/>
    </row>
    <row r="831" spans="11:14" ht="13">
      <c r="K831" s="11"/>
      <c r="L831" s="11"/>
      <c r="M831" s="11"/>
      <c r="N831" s="11"/>
    </row>
    <row r="832" spans="11:14" ht="13">
      <c r="K832" s="11"/>
      <c r="L832" s="11"/>
      <c r="M832" s="11"/>
      <c r="N832" s="11"/>
    </row>
    <row r="833" spans="11:14" ht="13">
      <c r="K833" s="11"/>
      <c r="L833" s="11"/>
      <c r="M833" s="11"/>
      <c r="N833" s="11"/>
    </row>
    <row r="834" spans="11:14" ht="13">
      <c r="K834" s="11"/>
      <c r="L834" s="11"/>
      <c r="M834" s="11"/>
      <c r="N834" s="11"/>
    </row>
    <row r="835" spans="11:14" ht="13">
      <c r="K835" s="11"/>
      <c r="L835" s="11"/>
      <c r="M835" s="11"/>
      <c r="N835" s="11"/>
    </row>
    <row r="836" spans="11:14" ht="13">
      <c r="K836" s="11"/>
      <c r="L836" s="11"/>
      <c r="M836" s="11"/>
      <c r="N836" s="11"/>
    </row>
    <row r="837" spans="11:14" ht="13">
      <c r="K837" s="11"/>
      <c r="L837" s="11"/>
      <c r="M837" s="11"/>
      <c r="N837" s="11"/>
    </row>
    <row r="838" spans="11:14" ht="13">
      <c r="K838" s="11"/>
      <c r="L838" s="11"/>
      <c r="M838" s="11"/>
      <c r="N838" s="11"/>
    </row>
    <row r="839" spans="11:14" ht="13">
      <c r="K839" s="11"/>
      <c r="L839" s="11"/>
      <c r="M839" s="11"/>
      <c r="N839" s="11"/>
    </row>
    <row r="840" spans="11:14" ht="13">
      <c r="K840" s="11"/>
      <c r="L840" s="11"/>
      <c r="M840" s="11"/>
      <c r="N840" s="11"/>
    </row>
    <row r="841" spans="11:14" ht="13">
      <c r="K841" s="11"/>
      <c r="L841" s="11"/>
      <c r="M841" s="11"/>
      <c r="N841" s="11"/>
    </row>
    <row r="842" spans="11:14" ht="13">
      <c r="K842" s="11"/>
      <c r="L842" s="11"/>
      <c r="M842" s="11"/>
      <c r="N842" s="11"/>
    </row>
    <row r="843" spans="11:14" ht="13">
      <c r="K843" s="11"/>
      <c r="L843" s="11"/>
      <c r="M843" s="11"/>
      <c r="N843" s="11"/>
    </row>
    <row r="844" spans="11:14" ht="13">
      <c r="K844" s="11"/>
      <c r="L844" s="11"/>
      <c r="M844" s="11"/>
      <c r="N844" s="11"/>
    </row>
    <row r="845" spans="11:14" ht="13">
      <c r="K845" s="11"/>
      <c r="L845" s="11"/>
      <c r="M845" s="11"/>
      <c r="N845" s="11"/>
    </row>
    <row r="846" spans="11:14" ht="13">
      <c r="K846" s="11"/>
      <c r="L846" s="11"/>
      <c r="M846" s="11"/>
      <c r="N846" s="11"/>
    </row>
    <row r="847" spans="11:14" ht="13">
      <c r="K847" s="11"/>
      <c r="L847" s="11"/>
      <c r="M847" s="11"/>
      <c r="N847" s="11"/>
    </row>
    <row r="848" spans="11:14" ht="13">
      <c r="K848" s="11"/>
      <c r="L848" s="11"/>
      <c r="M848" s="11"/>
      <c r="N848" s="11"/>
    </row>
    <row r="849" spans="11:14" ht="13">
      <c r="K849" s="11"/>
      <c r="L849" s="11"/>
      <c r="M849" s="11"/>
      <c r="N849" s="11"/>
    </row>
    <row r="850" spans="11:14" ht="13">
      <c r="K850" s="11"/>
      <c r="L850" s="11"/>
      <c r="M850" s="11"/>
      <c r="N850" s="11"/>
    </row>
    <row r="851" spans="11:14" ht="13">
      <c r="K851" s="11"/>
      <c r="L851" s="11"/>
      <c r="M851" s="11"/>
      <c r="N851" s="11"/>
    </row>
    <row r="852" spans="11:14" ht="13">
      <c r="K852" s="11"/>
      <c r="L852" s="11"/>
      <c r="M852" s="11"/>
      <c r="N852" s="11"/>
    </row>
    <row r="853" spans="11:14" ht="13">
      <c r="K853" s="11"/>
      <c r="L853" s="11"/>
      <c r="M853" s="11"/>
      <c r="N853" s="11"/>
    </row>
    <row r="854" spans="11:14" ht="13">
      <c r="K854" s="11"/>
      <c r="L854" s="11"/>
      <c r="M854" s="11"/>
      <c r="N854" s="11"/>
    </row>
    <row r="855" spans="11:14" ht="13">
      <c r="K855" s="11"/>
      <c r="L855" s="11"/>
      <c r="M855" s="11"/>
      <c r="N855" s="11"/>
    </row>
    <row r="856" spans="11:14" ht="13">
      <c r="K856" s="11"/>
      <c r="L856" s="11"/>
      <c r="M856" s="11"/>
      <c r="N856" s="11"/>
    </row>
    <row r="857" spans="11:14" ht="13">
      <c r="K857" s="11"/>
      <c r="L857" s="11"/>
      <c r="M857" s="11"/>
      <c r="N857" s="11"/>
    </row>
    <row r="858" spans="11:14" ht="13">
      <c r="K858" s="11"/>
      <c r="L858" s="11"/>
      <c r="M858" s="11"/>
      <c r="N858" s="11"/>
    </row>
    <row r="859" spans="11:14" ht="13">
      <c r="K859" s="11"/>
      <c r="L859" s="11"/>
      <c r="M859" s="11"/>
      <c r="N859" s="11"/>
    </row>
    <row r="860" spans="11:14" ht="13">
      <c r="K860" s="11"/>
      <c r="L860" s="11"/>
      <c r="M860" s="11"/>
      <c r="N860" s="11"/>
    </row>
    <row r="861" spans="11:14" ht="13">
      <c r="K861" s="11"/>
      <c r="L861" s="11"/>
      <c r="M861" s="11"/>
      <c r="N861" s="11"/>
    </row>
    <row r="862" spans="11:14" ht="13">
      <c r="K862" s="11"/>
      <c r="L862" s="11"/>
      <c r="M862" s="11"/>
      <c r="N862" s="11"/>
    </row>
    <row r="863" spans="11:14" ht="13">
      <c r="K863" s="11"/>
      <c r="L863" s="11"/>
      <c r="M863" s="11"/>
      <c r="N863" s="11"/>
    </row>
    <row r="864" spans="11:14" ht="13">
      <c r="K864" s="11"/>
      <c r="L864" s="11"/>
      <c r="M864" s="11"/>
      <c r="N864" s="11"/>
    </row>
    <row r="865" spans="11:14" ht="13">
      <c r="K865" s="11"/>
      <c r="L865" s="11"/>
      <c r="M865" s="11"/>
      <c r="N865" s="11"/>
    </row>
    <row r="866" spans="11:14" ht="13">
      <c r="K866" s="11"/>
      <c r="L866" s="11"/>
      <c r="M866" s="11"/>
      <c r="N866" s="11"/>
    </row>
    <row r="867" spans="11:14" ht="13">
      <c r="K867" s="11"/>
      <c r="L867" s="11"/>
      <c r="M867" s="11"/>
      <c r="N867" s="11"/>
    </row>
    <row r="868" spans="11:14" ht="13">
      <c r="K868" s="11"/>
      <c r="L868" s="11"/>
      <c r="M868" s="11"/>
      <c r="N868" s="11"/>
    </row>
    <row r="869" spans="11:14" ht="13">
      <c r="K869" s="11"/>
      <c r="L869" s="11"/>
      <c r="M869" s="11"/>
      <c r="N869" s="11"/>
    </row>
    <row r="870" spans="11:14" ht="13">
      <c r="K870" s="11"/>
      <c r="L870" s="11"/>
      <c r="M870" s="11"/>
      <c r="N870" s="11"/>
    </row>
    <row r="871" spans="11:14" ht="13">
      <c r="K871" s="11"/>
      <c r="L871" s="11"/>
      <c r="M871" s="11"/>
      <c r="N871" s="11"/>
    </row>
    <row r="872" spans="11:14" ht="13">
      <c r="K872" s="11"/>
      <c r="L872" s="11"/>
      <c r="M872" s="11"/>
      <c r="N872" s="11"/>
    </row>
    <row r="873" spans="11:14" ht="13">
      <c r="K873" s="11"/>
      <c r="L873" s="11"/>
      <c r="M873" s="11"/>
      <c r="N873" s="11"/>
    </row>
    <row r="874" spans="11:14" ht="13">
      <c r="K874" s="11"/>
      <c r="L874" s="11"/>
      <c r="M874" s="11"/>
      <c r="N874" s="11"/>
    </row>
    <row r="875" spans="11:14" ht="13">
      <c r="K875" s="11"/>
      <c r="L875" s="11"/>
      <c r="M875" s="11"/>
      <c r="N875" s="11"/>
    </row>
    <row r="876" spans="11:14" ht="13">
      <c r="K876" s="11"/>
      <c r="L876" s="11"/>
      <c r="M876" s="11"/>
      <c r="N876" s="11"/>
    </row>
    <row r="877" spans="11:14" ht="13">
      <c r="K877" s="11"/>
      <c r="L877" s="11"/>
      <c r="M877" s="11"/>
      <c r="N877" s="11"/>
    </row>
    <row r="878" spans="11:14" ht="13">
      <c r="K878" s="11"/>
      <c r="L878" s="11"/>
      <c r="M878" s="11"/>
      <c r="N878" s="11"/>
    </row>
    <row r="879" spans="11:14" ht="13">
      <c r="K879" s="11"/>
      <c r="L879" s="11"/>
      <c r="M879" s="11"/>
      <c r="N879" s="11"/>
    </row>
    <row r="880" spans="11:14" ht="13">
      <c r="K880" s="11"/>
      <c r="L880" s="11"/>
      <c r="M880" s="11"/>
      <c r="N880" s="11"/>
    </row>
    <row r="881" spans="11:14" ht="13">
      <c r="K881" s="11"/>
      <c r="L881" s="11"/>
      <c r="M881" s="11"/>
      <c r="N881" s="11"/>
    </row>
    <row r="882" spans="11:14" ht="13">
      <c r="K882" s="11"/>
      <c r="L882" s="11"/>
      <c r="M882" s="11"/>
      <c r="N882" s="11"/>
    </row>
    <row r="883" spans="11:14" ht="13">
      <c r="K883" s="11"/>
      <c r="L883" s="11"/>
      <c r="M883" s="11"/>
      <c r="N883" s="11"/>
    </row>
    <row r="884" spans="11:14" ht="13">
      <c r="K884" s="11"/>
      <c r="L884" s="11"/>
      <c r="M884" s="11"/>
      <c r="N884" s="11"/>
    </row>
    <row r="885" spans="11:14" ht="13">
      <c r="K885" s="11"/>
      <c r="L885" s="11"/>
      <c r="M885" s="11"/>
      <c r="N885" s="11"/>
    </row>
    <row r="886" spans="11:14" ht="13">
      <c r="K886" s="11"/>
      <c r="L886" s="11"/>
      <c r="M886" s="11"/>
      <c r="N886" s="11"/>
    </row>
    <row r="887" spans="11:14" ht="13">
      <c r="K887" s="11"/>
      <c r="L887" s="11"/>
      <c r="M887" s="11"/>
      <c r="N887" s="11"/>
    </row>
    <row r="888" spans="11:14" ht="13">
      <c r="K888" s="11"/>
      <c r="L888" s="11"/>
      <c r="M888" s="11"/>
      <c r="N888" s="11"/>
    </row>
    <row r="889" spans="11:14" ht="13">
      <c r="K889" s="11"/>
      <c r="L889" s="11"/>
      <c r="M889" s="11"/>
      <c r="N889" s="11"/>
    </row>
    <row r="890" spans="11:14" ht="13">
      <c r="K890" s="11"/>
      <c r="L890" s="11"/>
      <c r="M890" s="11"/>
      <c r="N890" s="11"/>
    </row>
    <row r="891" spans="11:14" ht="13">
      <c r="K891" s="11"/>
      <c r="L891" s="11"/>
      <c r="M891" s="11"/>
      <c r="N891" s="11"/>
    </row>
    <row r="892" spans="11:14" ht="13">
      <c r="K892" s="11"/>
      <c r="L892" s="11"/>
      <c r="M892" s="11"/>
      <c r="N892" s="11"/>
    </row>
    <row r="893" spans="11:14" ht="13">
      <c r="K893" s="11"/>
      <c r="L893" s="11"/>
      <c r="M893" s="11"/>
      <c r="N893" s="11"/>
    </row>
    <row r="894" spans="11:14" ht="13">
      <c r="K894" s="11"/>
      <c r="L894" s="11"/>
      <c r="M894" s="11"/>
      <c r="N894" s="11"/>
    </row>
    <row r="895" spans="11:14" ht="13">
      <c r="K895" s="11"/>
      <c r="L895" s="11"/>
      <c r="M895" s="11"/>
      <c r="N895" s="11"/>
    </row>
    <row r="896" spans="11:14" ht="13">
      <c r="K896" s="11"/>
      <c r="L896" s="11"/>
      <c r="M896" s="11"/>
      <c r="N896" s="11"/>
    </row>
    <row r="897" spans="11:14" ht="13">
      <c r="K897" s="11"/>
      <c r="L897" s="11"/>
      <c r="M897" s="11"/>
      <c r="N897" s="11"/>
    </row>
    <row r="898" spans="11:14" ht="13">
      <c r="K898" s="11"/>
      <c r="L898" s="11"/>
      <c r="M898" s="11"/>
      <c r="N898" s="11"/>
    </row>
    <row r="899" spans="11:14" ht="13">
      <c r="K899" s="11"/>
      <c r="L899" s="11"/>
      <c r="M899" s="11"/>
      <c r="N899" s="11"/>
    </row>
    <row r="900" spans="11:14" ht="13">
      <c r="K900" s="11"/>
      <c r="L900" s="11"/>
      <c r="M900" s="11"/>
      <c r="N900" s="11"/>
    </row>
    <row r="901" spans="11:14" ht="13">
      <c r="K901" s="11"/>
      <c r="L901" s="11"/>
      <c r="M901" s="11"/>
      <c r="N901" s="11"/>
    </row>
    <row r="902" spans="11:14" ht="13">
      <c r="K902" s="11"/>
      <c r="L902" s="11"/>
      <c r="M902" s="11"/>
      <c r="N902" s="11"/>
    </row>
    <row r="903" spans="11:14" ht="13">
      <c r="K903" s="11"/>
      <c r="L903" s="11"/>
      <c r="M903" s="11"/>
      <c r="N903" s="11"/>
    </row>
    <row r="904" spans="11:14" ht="13">
      <c r="K904" s="11"/>
      <c r="L904" s="11"/>
      <c r="M904" s="11"/>
      <c r="N904" s="11"/>
    </row>
    <row r="905" spans="11:14" ht="13">
      <c r="K905" s="11"/>
      <c r="L905" s="11"/>
      <c r="M905" s="11"/>
      <c r="N905" s="11"/>
    </row>
    <row r="906" spans="11:14" ht="13">
      <c r="K906" s="11"/>
      <c r="L906" s="11"/>
      <c r="M906" s="11"/>
      <c r="N906" s="11"/>
    </row>
    <row r="907" spans="11:14" ht="13">
      <c r="K907" s="11"/>
      <c r="L907" s="11"/>
      <c r="M907" s="11"/>
      <c r="N907" s="11"/>
    </row>
    <row r="908" spans="11:14" ht="13">
      <c r="K908" s="11"/>
      <c r="L908" s="11"/>
      <c r="M908" s="11"/>
      <c r="N908" s="11"/>
    </row>
    <row r="909" spans="11:14" ht="13">
      <c r="K909" s="11"/>
      <c r="L909" s="11"/>
      <c r="M909" s="11"/>
      <c r="N909" s="11"/>
    </row>
    <row r="910" spans="11:14" ht="13">
      <c r="K910" s="11"/>
      <c r="L910" s="11"/>
      <c r="M910" s="11"/>
      <c r="N910" s="11"/>
    </row>
    <row r="911" spans="11:14" ht="13">
      <c r="K911" s="11"/>
      <c r="L911" s="11"/>
      <c r="M911" s="11"/>
      <c r="N911" s="11"/>
    </row>
    <row r="912" spans="11:14" ht="13">
      <c r="K912" s="11"/>
      <c r="L912" s="11"/>
      <c r="M912" s="11"/>
      <c r="N912" s="11"/>
    </row>
    <row r="913" spans="11:14" ht="13">
      <c r="K913" s="11"/>
      <c r="L913" s="11"/>
      <c r="M913" s="11"/>
      <c r="N913" s="11"/>
    </row>
    <row r="914" spans="11:14" ht="13">
      <c r="K914" s="11"/>
      <c r="L914" s="11"/>
      <c r="M914" s="11"/>
      <c r="N914" s="11"/>
    </row>
    <row r="915" spans="11:14" ht="13">
      <c r="K915" s="11"/>
      <c r="L915" s="11"/>
      <c r="M915" s="11"/>
      <c r="N915" s="11"/>
    </row>
    <row r="916" spans="11:14" ht="13">
      <c r="K916" s="11"/>
      <c r="L916" s="11"/>
      <c r="M916" s="11"/>
      <c r="N916" s="11"/>
    </row>
    <row r="917" spans="11:14" ht="13">
      <c r="K917" s="11"/>
      <c r="L917" s="11"/>
      <c r="M917" s="11"/>
      <c r="N917" s="11"/>
    </row>
    <row r="918" spans="11:14" ht="13">
      <c r="K918" s="11"/>
      <c r="L918" s="11"/>
      <c r="M918" s="11"/>
      <c r="N918" s="11"/>
    </row>
    <row r="919" spans="11:14" ht="13">
      <c r="K919" s="11"/>
      <c r="L919" s="11"/>
      <c r="M919" s="11"/>
      <c r="N919" s="11"/>
    </row>
    <row r="920" spans="11:14" ht="13">
      <c r="K920" s="11"/>
      <c r="L920" s="11"/>
      <c r="M920" s="11"/>
      <c r="N920" s="11"/>
    </row>
    <row r="921" spans="11:14" ht="13">
      <c r="K921" s="11"/>
      <c r="L921" s="11"/>
      <c r="M921" s="11"/>
      <c r="N921" s="11"/>
    </row>
    <row r="922" spans="11:14" ht="13">
      <c r="K922" s="11"/>
      <c r="L922" s="11"/>
      <c r="M922" s="11"/>
      <c r="N922" s="11"/>
    </row>
    <row r="923" spans="11:14" ht="13">
      <c r="K923" s="11"/>
      <c r="L923" s="11"/>
      <c r="M923" s="11"/>
      <c r="N923" s="11"/>
    </row>
    <row r="924" spans="11:14" ht="13">
      <c r="K924" s="11"/>
      <c r="L924" s="11"/>
      <c r="M924" s="11"/>
      <c r="N924" s="11"/>
    </row>
    <row r="925" spans="11:14" ht="13">
      <c r="K925" s="11"/>
      <c r="L925" s="11"/>
      <c r="M925" s="11"/>
      <c r="N925" s="11"/>
    </row>
    <row r="926" spans="11:14" ht="13">
      <c r="K926" s="11"/>
      <c r="L926" s="11"/>
      <c r="M926" s="11"/>
      <c r="N926" s="11"/>
    </row>
    <row r="927" spans="11:14" ht="13">
      <c r="K927" s="11"/>
      <c r="L927" s="11"/>
      <c r="M927" s="11"/>
      <c r="N927" s="11"/>
    </row>
    <row r="928" spans="11:14" ht="13">
      <c r="K928" s="11"/>
      <c r="L928" s="11"/>
      <c r="M928" s="11"/>
      <c r="N928" s="11"/>
    </row>
    <row r="929" spans="11:14" ht="13">
      <c r="K929" s="11"/>
      <c r="L929" s="11"/>
      <c r="M929" s="11"/>
      <c r="N929" s="11"/>
    </row>
    <row r="930" spans="11:14" ht="13">
      <c r="K930" s="11"/>
      <c r="L930" s="11"/>
      <c r="M930" s="11"/>
      <c r="N930" s="11"/>
    </row>
    <row r="931" spans="11:14" ht="13">
      <c r="K931" s="11"/>
      <c r="L931" s="11"/>
      <c r="M931" s="11"/>
      <c r="N931" s="11"/>
    </row>
    <row r="932" spans="11:14" ht="13">
      <c r="K932" s="11"/>
      <c r="L932" s="11"/>
      <c r="M932" s="11"/>
      <c r="N932" s="11"/>
    </row>
    <row r="933" spans="11:14" ht="13">
      <c r="K933" s="11"/>
      <c r="L933" s="11"/>
      <c r="M933" s="11"/>
      <c r="N933" s="11"/>
    </row>
    <row r="934" spans="11:14" ht="13">
      <c r="K934" s="11"/>
      <c r="L934" s="11"/>
      <c r="M934" s="11"/>
      <c r="N934" s="11"/>
    </row>
    <row r="935" spans="11:14" ht="13">
      <c r="K935" s="11"/>
      <c r="L935" s="11"/>
      <c r="M935" s="11"/>
      <c r="N935" s="11"/>
    </row>
    <row r="936" spans="11:14" ht="13">
      <c r="K936" s="11"/>
      <c r="L936" s="11"/>
      <c r="M936" s="11"/>
      <c r="N936" s="11"/>
    </row>
    <row r="937" spans="11:14" ht="13">
      <c r="K937" s="11"/>
      <c r="L937" s="11"/>
      <c r="M937" s="11"/>
      <c r="N937" s="11"/>
    </row>
    <row r="938" spans="11:14" ht="13">
      <c r="K938" s="11"/>
      <c r="L938" s="11"/>
      <c r="M938" s="11"/>
      <c r="N938" s="11"/>
    </row>
    <row r="939" spans="11:14" ht="13">
      <c r="K939" s="11"/>
      <c r="L939" s="11"/>
      <c r="M939" s="11"/>
      <c r="N939" s="11"/>
    </row>
    <row r="940" spans="11:14" ht="13">
      <c r="K940" s="11"/>
      <c r="L940" s="11"/>
      <c r="M940" s="11"/>
      <c r="N940" s="11"/>
    </row>
    <row r="941" spans="11:14" ht="13">
      <c r="K941" s="11"/>
      <c r="L941" s="11"/>
      <c r="M941" s="11"/>
      <c r="N941" s="11"/>
    </row>
    <row r="942" spans="11:14" ht="13">
      <c r="K942" s="11"/>
      <c r="L942" s="11"/>
      <c r="M942" s="11"/>
      <c r="N942" s="11"/>
    </row>
    <row r="943" spans="11:14" ht="13">
      <c r="K943" s="11"/>
      <c r="L943" s="11"/>
      <c r="M943" s="11"/>
      <c r="N943" s="11"/>
    </row>
    <row r="944" spans="11:14" ht="13">
      <c r="K944" s="11"/>
      <c r="L944" s="11"/>
      <c r="M944" s="11"/>
      <c r="N944" s="11"/>
    </row>
    <row r="945" spans="11:14" ht="13">
      <c r="K945" s="11"/>
      <c r="L945" s="11"/>
      <c r="M945" s="11"/>
      <c r="N945" s="11"/>
    </row>
    <row r="946" spans="11:14" ht="13">
      <c r="K946" s="11"/>
      <c r="L946" s="11"/>
      <c r="M946" s="11"/>
      <c r="N946" s="11"/>
    </row>
    <row r="947" spans="11:14" ht="13">
      <c r="K947" s="11"/>
      <c r="L947" s="11"/>
      <c r="M947" s="11"/>
      <c r="N947" s="11"/>
    </row>
    <row r="948" spans="11:14" ht="13">
      <c r="K948" s="11"/>
      <c r="L948" s="11"/>
      <c r="M948" s="11"/>
      <c r="N948" s="11"/>
    </row>
    <row r="949" spans="11:14" ht="13">
      <c r="K949" s="11"/>
      <c r="L949" s="11"/>
      <c r="M949" s="11"/>
      <c r="N949" s="11"/>
    </row>
    <row r="950" spans="11:14" ht="13">
      <c r="K950" s="11"/>
      <c r="L950" s="11"/>
      <c r="M950" s="11"/>
      <c r="N950" s="11"/>
    </row>
    <row r="951" spans="11:14" ht="13">
      <c r="K951" s="11"/>
      <c r="L951" s="11"/>
      <c r="M951" s="11"/>
      <c r="N951" s="11"/>
    </row>
    <row r="952" spans="11:14" ht="13">
      <c r="K952" s="11"/>
      <c r="L952" s="11"/>
      <c r="M952" s="11"/>
      <c r="N952" s="11"/>
    </row>
    <row r="953" spans="11:14" ht="13">
      <c r="K953" s="11"/>
      <c r="L953" s="11"/>
      <c r="M953" s="11"/>
      <c r="N953" s="11"/>
    </row>
    <row r="954" spans="11:14" ht="13">
      <c r="K954" s="11"/>
      <c r="L954" s="11"/>
      <c r="M954" s="11"/>
      <c r="N954" s="11"/>
    </row>
    <row r="955" spans="11:14" ht="13">
      <c r="K955" s="11"/>
      <c r="L955" s="11"/>
      <c r="M955" s="11"/>
      <c r="N955" s="11"/>
    </row>
    <row r="956" spans="11:14" ht="13">
      <c r="K956" s="11"/>
      <c r="L956" s="11"/>
      <c r="M956" s="11"/>
      <c r="N956" s="11"/>
    </row>
    <row r="957" spans="11:14" ht="13">
      <c r="K957" s="11"/>
      <c r="L957" s="11"/>
      <c r="M957" s="11"/>
      <c r="N957" s="11"/>
    </row>
    <row r="958" spans="11:14" ht="13">
      <c r="K958" s="11"/>
      <c r="L958" s="11"/>
      <c r="M958" s="11"/>
      <c r="N958" s="11"/>
    </row>
    <row r="959" spans="11:14" ht="13">
      <c r="K959" s="11"/>
      <c r="L959" s="11"/>
      <c r="M959" s="11"/>
      <c r="N959" s="11"/>
    </row>
    <row r="960" spans="11:14" ht="13">
      <c r="K960" s="11"/>
      <c r="L960" s="11"/>
      <c r="M960" s="11"/>
      <c r="N960" s="11"/>
    </row>
    <row r="961" spans="11:14" ht="13">
      <c r="K961" s="11"/>
      <c r="L961" s="11"/>
      <c r="M961" s="11"/>
      <c r="N961" s="11"/>
    </row>
    <row r="962" spans="11:14" ht="13">
      <c r="K962" s="11"/>
      <c r="L962" s="11"/>
      <c r="M962" s="11"/>
      <c r="N962" s="11"/>
    </row>
    <row r="963" spans="11:14" ht="13">
      <c r="K963" s="11"/>
      <c r="L963" s="11"/>
      <c r="M963" s="11"/>
      <c r="N963" s="11"/>
    </row>
    <row r="964" spans="11:14" ht="13">
      <c r="K964" s="11"/>
      <c r="L964" s="11"/>
      <c r="M964" s="11"/>
      <c r="N964" s="11"/>
    </row>
    <row r="965" spans="11:14" ht="13">
      <c r="K965" s="11"/>
      <c r="L965" s="11"/>
      <c r="M965" s="11"/>
      <c r="N965" s="11"/>
    </row>
    <row r="966" spans="11:14" ht="13">
      <c r="K966" s="11"/>
      <c r="L966" s="11"/>
      <c r="M966" s="11"/>
      <c r="N966" s="11"/>
    </row>
    <row r="967" spans="11:14" ht="13">
      <c r="K967" s="11"/>
      <c r="L967" s="11"/>
      <c r="M967" s="11"/>
      <c r="N967" s="11"/>
    </row>
    <row r="968" spans="11:14" ht="13">
      <c r="K968" s="11"/>
      <c r="L968" s="11"/>
      <c r="M968" s="11"/>
      <c r="N968" s="11"/>
    </row>
    <row r="969" spans="11:14" ht="13">
      <c r="K969" s="11"/>
      <c r="L969" s="11"/>
      <c r="M969" s="11"/>
      <c r="N969" s="11"/>
    </row>
    <row r="970" spans="11:14" ht="13">
      <c r="K970" s="11"/>
      <c r="L970" s="11"/>
      <c r="M970" s="11"/>
      <c r="N970" s="11"/>
    </row>
    <row r="971" spans="11:14" ht="13">
      <c r="K971" s="11"/>
      <c r="L971" s="11"/>
      <c r="M971" s="11"/>
      <c r="N971" s="11"/>
    </row>
    <row r="972" spans="11:14" ht="13">
      <c r="K972" s="11"/>
      <c r="L972" s="11"/>
      <c r="M972" s="11"/>
      <c r="N972" s="11"/>
    </row>
    <row r="973" spans="11:14" ht="13">
      <c r="K973" s="11"/>
      <c r="L973" s="11"/>
      <c r="M973" s="11"/>
      <c r="N973" s="11"/>
    </row>
    <row r="974" spans="11:14" ht="13">
      <c r="K974" s="11"/>
      <c r="L974" s="11"/>
      <c r="M974" s="11"/>
      <c r="N974" s="11"/>
    </row>
    <row r="975" spans="11:14" ht="13">
      <c r="K975" s="11"/>
      <c r="L975" s="11"/>
      <c r="M975" s="11"/>
      <c r="N975" s="11"/>
    </row>
    <row r="976" spans="11:14" ht="13">
      <c r="K976" s="11"/>
      <c r="L976" s="11"/>
      <c r="M976" s="11"/>
      <c r="N976" s="11"/>
    </row>
    <row r="977" spans="11:14" ht="13">
      <c r="K977" s="11"/>
      <c r="L977" s="11"/>
      <c r="M977" s="11"/>
      <c r="N977" s="11"/>
    </row>
    <row r="978" spans="11:14" ht="13">
      <c r="K978" s="11"/>
      <c r="L978" s="11"/>
      <c r="M978" s="11"/>
      <c r="N978" s="11"/>
    </row>
    <row r="979" spans="11:14" ht="13">
      <c r="K979" s="11"/>
      <c r="L979" s="11"/>
      <c r="M979" s="11"/>
      <c r="N979" s="11"/>
    </row>
    <row r="980" spans="11:14" ht="13">
      <c r="K980" s="11"/>
      <c r="L980" s="11"/>
      <c r="M980" s="11"/>
      <c r="N980" s="11"/>
    </row>
    <row r="981" spans="11:14" ht="13">
      <c r="K981" s="11"/>
      <c r="L981" s="11"/>
      <c r="M981" s="11"/>
      <c r="N981" s="11"/>
    </row>
    <row r="982" spans="11:14" ht="13">
      <c r="K982" s="11"/>
      <c r="L982" s="11"/>
      <c r="M982" s="11"/>
      <c r="N982" s="11"/>
    </row>
    <row r="983" spans="11:14" ht="13">
      <c r="K983" s="11"/>
      <c r="L983" s="11"/>
      <c r="M983" s="11"/>
      <c r="N983" s="11"/>
    </row>
    <row r="984" spans="11:14" ht="13">
      <c r="K984" s="11"/>
      <c r="L984" s="11"/>
      <c r="M984" s="11"/>
      <c r="N984" s="11"/>
    </row>
    <row r="985" spans="11:14" ht="13">
      <c r="K985" s="11"/>
      <c r="L985" s="11"/>
      <c r="M985" s="11"/>
      <c r="N985" s="11"/>
    </row>
    <row r="986" spans="11:14" ht="13">
      <c r="K986" s="11"/>
      <c r="L986" s="11"/>
      <c r="M986" s="11"/>
      <c r="N986" s="11"/>
    </row>
    <row r="987" spans="11:14" ht="13">
      <c r="K987" s="11"/>
      <c r="L987" s="11"/>
      <c r="M987" s="11"/>
      <c r="N987" s="11"/>
    </row>
    <row r="988" spans="11:14" ht="13">
      <c r="K988" s="11"/>
      <c r="L988" s="11"/>
      <c r="M988" s="11"/>
      <c r="N988" s="11"/>
    </row>
    <row r="989" spans="11:14" ht="13">
      <c r="K989" s="11"/>
      <c r="L989" s="11"/>
      <c r="M989" s="11"/>
      <c r="N989" s="11"/>
    </row>
    <row r="990" spans="11:14" ht="13">
      <c r="K990" s="11"/>
      <c r="L990" s="11"/>
      <c r="M990" s="11"/>
      <c r="N990" s="11"/>
    </row>
    <row r="991" spans="11:14" ht="13">
      <c r="K991" s="11"/>
      <c r="L991" s="11"/>
      <c r="M991" s="11"/>
      <c r="N991" s="11"/>
    </row>
    <row r="992" spans="11:14" ht="13">
      <c r="K992" s="11"/>
      <c r="L992" s="11"/>
      <c r="M992" s="11"/>
      <c r="N992" s="11"/>
    </row>
    <row r="993" spans="11:14" ht="13">
      <c r="K993" s="11"/>
      <c r="L993" s="11"/>
      <c r="M993" s="11"/>
      <c r="N993" s="11"/>
    </row>
    <row r="994" spans="11:14" ht="13">
      <c r="K994" s="11"/>
      <c r="L994" s="11"/>
      <c r="M994" s="11"/>
      <c r="N994" s="11"/>
    </row>
    <row r="995" spans="11:14" ht="13">
      <c r="K995" s="11"/>
      <c r="L995" s="11"/>
      <c r="M995" s="11"/>
      <c r="N995" s="11"/>
    </row>
    <row r="996" spans="11:14" ht="13">
      <c r="K996" s="11"/>
      <c r="L996" s="11"/>
      <c r="M996" s="11"/>
      <c r="N996" s="11"/>
    </row>
    <row r="997" spans="11:14" ht="13">
      <c r="K997" s="11"/>
      <c r="L997" s="11"/>
      <c r="M997" s="11"/>
      <c r="N997" s="11"/>
    </row>
    <row r="998" spans="11:14" ht="13">
      <c r="K998" s="11"/>
      <c r="L998" s="11"/>
      <c r="M998" s="11"/>
      <c r="N998" s="11"/>
    </row>
    <row r="999" spans="11:14" ht="13">
      <c r="K999" s="11"/>
      <c r="L999" s="11"/>
      <c r="M999" s="11"/>
      <c r="N999" s="11"/>
    </row>
    <row r="1000" spans="11:14" ht="13">
      <c r="K1000" s="11"/>
      <c r="L1000" s="11"/>
      <c r="M1000" s="11"/>
      <c r="N1000" s="11"/>
    </row>
    <row r="1001" spans="11:14" ht="13">
      <c r="K1001" s="11"/>
      <c r="L1001" s="11"/>
      <c r="M1001" s="11"/>
      <c r="N1001" s="11"/>
    </row>
    <row r="1002" spans="11:14" ht="13">
      <c r="K1002" s="11"/>
      <c r="L1002" s="11"/>
      <c r="M1002" s="11"/>
      <c r="N1002" s="11"/>
    </row>
    <row r="1003" spans="11:14" ht="13">
      <c r="K1003" s="11"/>
      <c r="L1003" s="11"/>
      <c r="M1003" s="11"/>
      <c r="N1003" s="11"/>
    </row>
    <row r="1004" spans="11:14" ht="13">
      <c r="K1004" s="11"/>
      <c r="L1004" s="11"/>
      <c r="M1004" s="11"/>
      <c r="N1004" s="11"/>
    </row>
    <row r="1005" spans="11:14" ht="13">
      <c r="K1005" s="11"/>
      <c r="L1005" s="11"/>
      <c r="M1005" s="11"/>
      <c r="N1005" s="11"/>
    </row>
    <row r="1006" spans="11:14" ht="13">
      <c r="K1006" s="11"/>
      <c r="L1006" s="11"/>
      <c r="M1006" s="11"/>
      <c r="N1006" s="11"/>
    </row>
    <row r="1007" spans="11:14" ht="13">
      <c r="K1007" s="11"/>
      <c r="L1007" s="11"/>
      <c r="M1007" s="11"/>
      <c r="N1007" s="11"/>
    </row>
    <row r="1008" spans="11:14" ht="13">
      <c r="K1008" s="11"/>
      <c r="L1008" s="11"/>
      <c r="M1008" s="11"/>
      <c r="N1008" s="11"/>
    </row>
  </sheetData>
  <phoneticPr fontId="61" type="noConversion"/>
  <dataValidations count="1">
    <dataValidation type="custom" allowBlank="1" showDropDown="1" showErrorMessage="1" sqref="I13:J18" xr:uid="{00000000-0002-0000-0200-000000000000}">
      <formula1>OR(NOT(ISERROR(DATEVALUE(I13))), AND(ISNUMBER(I13), LEFT(CELL("format", I13))="D"))</formula1>
    </dataValidation>
  </dataValidations>
  <hyperlinks>
    <hyperlink ref="M7" r:id="rId1" xr:uid="{00000000-0004-0000-0200-000000000000}"/>
    <hyperlink ref="M8" r:id="rId2" xr:uid="{00000000-0004-0000-0200-000001000000}"/>
    <hyperlink ref="M9" r:id="rId3" xr:uid="{00000000-0004-0000-0200-000002000000}"/>
    <hyperlink ref="M10" r:id="rId4" xr:uid="{00000000-0004-0000-0200-000003000000}"/>
    <hyperlink ref="M11" r:id="rId5" xr:uid="{00000000-0004-0000-0200-000004000000}"/>
    <hyperlink ref="M12" r:id="rId6" xr:uid="{00000000-0004-0000-0200-000005000000}"/>
    <hyperlink ref="M13" r:id="rId7" xr:uid="{00000000-0004-0000-0200-000006000000}"/>
    <hyperlink ref="M14" r:id="rId8" xr:uid="{00000000-0004-0000-0200-000007000000}"/>
    <hyperlink ref="M15" r:id="rId9" xr:uid="{00000000-0004-0000-0200-000008000000}"/>
    <hyperlink ref="M16" r:id="rId10" xr:uid="{00000000-0004-0000-0200-000009000000}"/>
    <hyperlink ref="M17" r:id="rId11" xr:uid="{00000000-0004-0000-0200-00000A000000}"/>
    <hyperlink ref="M18" r:id="rId12" xr:uid="{00000000-0004-0000-0200-00000B000000}"/>
    <hyperlink ref="M19" r:id="rId13" xr:uid="{00000000-0004-0000-0200-00000C000000}"/>
    <hyperlink ref="M20" r:id="rId14" xr:uid="{00000000-0004-0000-0200-00000D000000}"/>
    <hyperlink ref="M21" r:id="rId15" xr:uid="{00000000-0004-0000-0200-00000E000000}"/>
    <hyperlink ref="M22" r:id="rId16" xr:uid="{00000000-0004-0000-0200-00000F000000}"/>
    <hyperlink ref="M23" r:id="rId17" xr:uid="{00000000-0004-0000-0200-000010000000}"/>
    <hyperlink ref="M24" r:id="rId18" xr:uid="{00000000-0004-0000-0200-000011000000}"/>
    <hyperlink ref="M25" r:id="rId19" xr:uid="{00000000-0004-0000-0200-000012000000}"/>
    <hyperlink ref="M26" r:id="rId20" xr:uid="{00000000-0004-0000-0200-000013000000}"/>
    <hyperlink ref="M27" r:id="rId21" xr:uid="{00000000-0004-0000-0200-000014000000}"/>
    <hyperlink ref="M28" r:id="rId22" xr:uid="{00000000-0004-0000-0200-000015000000}"/>
    <hyperlink ref="M29" r:id="rId23" xr:uid="{00000000-0004-0000-0200-000016000000}"/>
    <hyperlink ref="M30" r:id="rId24" xr:uid="{00000000-0004-0000-0200-000017000000}"/>
    <hyperlink ref="M31" r:id="rId25" xr:uid="{00000000-0004-0000-0200-000018000000}"/>
    <hyperlink ref="M32" r:id="rId26" xr:uid="{00000000-0004-0000-0200-000019000000}"/>
    <hyperlink ref="M33" r:id="rId27" xr:uid="{00000000-0004-0000-0200-00001A000000}"/>
    <hyperlink ref="M34" r:id="rId28" xr:uid="{00000000-0004-0000-0200-00001B000000}"/>
    <hyperlink ref="M35" r:id="rId29" xr:uid="{00000000-0004-0000-0200-00001C000000}"/>
  </hyperlinks>
  <pageMargins left="0.7" right="0.7" top="0.75" bottom="0.75" header="0.3" footer="0.3"/>
  <legacy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outlinePr summaryBelow="0" summaryRight="0"/>
  </sheetPr>
  <dimension ref="A1:AR1012"/>
  <sheetViews>
    <sheetView tabSelected="1" topLeftCell="G1" workbookViewId="0">
      <pane ySplit="1" topLeftCell="A2" activePane="bottomLeft" state="frozen"/>
      <selection pane="bottomLeft" activeCell="N3" sqref="N3"/>
    </sheetView>
  </sheetViews>
  <sheetFormatPr baseColWidth="10" defaultColWidth="12.6640625" defaultRowHeight="15.75" customHeight="1"/>
  <cols>
    <col min="1" max="1" width="10.33203125" customWidth="1"/>
    <col min="2" max="2" width="16.6640625" customWidth="1"/>
    <col min="3" max="3" width="16.83203125" customWidth="1"/>
    <col min="4" max="4" width="10" customWidth="1"/>
    <col min="5" max="5" width="20" customWidth="1"/>
    <col min="6" max="6" width="11.5" customWidth="1"/>
    <col min="7" max="7" width="53.1640625" customWidth="1"/>
    <col min="8" max="8" width="51.83203125" customWidth="1"/>
    <col min="9" max="9" width="10.33203125" customWidth="1"/>
    <col min="10" max="10" width="8.5" customWidth="1"/>
    <col min="11" max="11" width="12.1640625" customWidth="1"/>
    <col min="12" max="12" width="16" customWidth="1"/>
    <col min="13" max="13" width="21.5" customWidth="1"/>
    <col min="14" max="14" width="17.1640625" customWidth="1"/>
    <col min="15" max="16" width="11.1640625" customWidth="1"/>
    <col min="17" max="17" width="23.83203125" customWidth="1"/>
    <col min="18" max="18" width="16.83203125" customWidth="1"/>
    <col min="19" max="19" width="25.33203125" customWidth="1"/>
    <col min="20" max="20" width="20.1640625" customWidth="1"/>
    <col min="21" max="22" width="17.6640625" customWidth="1"/>
    <col min="23" max="23" width="25.6640625" customWidth="1"/>
    <col min="24" max="25" width="17.6640625" customWidth="1"/>
    <col min="26" max="26" width="14" customWidth="1"/>
    <col min="27" max="27" width="14.5" customWidth="1"/>
    <col min="28" max="28" width="34.83203125" customWidth="1"/>
    <col min="29" max="29" width="19.1640625" customWidth="1"/>
    <col min="30" max="30" width="20.33203125" customWidth="1"/>
    <col min="31" max="31" width="15.5" customWidth="1"/>
    <col min="32" max="32" width="33.6640625" customWidth="1"/>
    <col min="33" max="33" width="21.6640625" customWidth="1"/>
    <col min="34" max="34" width="18.5" customWidth="1"/>
    <col min="35" max="35" width="38.1640625" customWidth="1"/>
    <col min="36" max="36" width="20.6640625" customWidth="1"/>
    <col min="37" max="37" width="37.83203125" customWidth="1"/>
    <col min="38" max="38" width="18.1640625" customWidth="1"/>
    <col min="39" max="39" width="15.6640625" customWidth="1"/>
    <col min="40" max="40" width="14.33203125" customWidth="1"/>
  </cols>
  <sheetData>
    <row r="1" spans="1:44" ht="28">
      <c r="A1" s="62" t="s">
        <v>119</v>
      </c>
      <c r="B1" s="63" t="s">
        <v>3</v>
      </c>
      <c r="C1" s="64" t="s">
        <v>120</v>
      </c>
      <c r="D1" s="64" t="s">
        <v>121</v>
      </c>
      <c r="E1" s="64" t="s">
        <v>122</v>
      </c>
      <c r="F1" s="64" t="s">
        <v>123</v>
      </c>
      <c r="G1" s="64" t="s">
        <v>2</v>
      </c>
      <c r="H1" s="63" t="s">
        <v>124</v>
      </c>
      <c r="I1" s="63" t="s">
        <v>125</v>
      </c>
      <c r="J1" s="63" t="s">
        <v>126</v>
      </c>
      <c r="K1" s="65" t="s">
        <v>127</v>
      </c>
      <c r="L1" s="63" t="s">
        <v>128</v>
      </c>
      <c r="M1" s="66" t="s">
        <v>4</v>
      </c>
      <c r="N1" s="66" t="s">
        <v>5</v>
      </c>
      <c r="O1" s="66" t="s">
        <v>129</v>
      </c>
      <c r="P1" s="66" t="s">
        <v>6</v>
      </c>
      <c r="Q1" s="63" t="s">
        <v>130</v>
      </c>
      <c r="R1" s="63" t="s">
        <v>131</v>
      </c>
      <c r="S1" s="67" t="s">
        <v>7</v>
      </c>
      <c r="T1" s="67" t="s">
        <v>132</v>
      </c>
      <c r="U1" s="67" t="s">
        <v>133</v>
      </c>
      <c r="V1" s="67" t="s">
        <v>134</v>
      </c>
      <c r="W1" s="67" t="s">
        <v>135</v>
      </c>
      <c r="X1" s="67" t="s">
        <v>136</v>
      </c>
      <c r="Y1" s="66" t="s">
        <v>137</v>
      </c>
      <c r="Z1" s="68" t="s">
        <v>138</v>
      </c>
      <c r="AA1" s="68" t="s">
        <v>139</v>
      </c>
      <c r="AB1" s="68" t="s">
        <v>140</v>
      </c>
      <c r="AC1" s="68" t="s">
        <v>141</v>
      </c>
      <c r="AD1" s="68" t="s">
        <v>142</v>
      </c>
      <c r="AE1" s="68" t="s">
        <v>143</v>
      </c>
      <c r="AF1" s="68" t="s">
        <v>144</v>
      </c>
      <c r="AG1" s="69" t="s">
        <v>145</v>
      </c>
      <c r="AH1" s="69" t="s">
        <v>146</v>
      </c>
      <c r="AI1" s="70" t="s">
        <v>147</v>
      </c>
      <c r="AJ1" s="71" t="s">
        <v>148</v>
      </c>
      <c r="AK1" s="72" t="s">
        <v>149</v>
      </c>
      <c r="AL1" s="73" t="s">
        <v>150</v>
      </c>
      <c r="AM1" s="73" t="s">
        <v>151</v>
      </c>
      <c r="AN1" s="73" t="s">
        <v>152</v>
      </c>
      <c r="AO1" s="73" t="s">
        <v>153</v>
      </c>
      <c r="AP1" s="73"/>
      <c r="AQ1" s="73"/>
      <c r="AR1" s="73"/>
    </row>
    <row r="2" spans="1:44" ht="14">
      <c r="A2" s="29">
        <v>46034</v>
      </c>
      <c r="B2" s="74" t="s">
        <v>33</v>
      </c>
      <c r="C2" s="74" t="s">
        <v>154</v>
      </c>
      <c r="D2" s="74" t="s">
        <v>155</v>
      </c>
      <c r="E2" s="75" t="s">
        <v>156</v>
      </c>
      <c r="F2" s="76">
        <v>4327</v>
      </c>
      <c r="G2" s="74" t="s">
        <v>59</v>
      </c>
      <c r="H2" s="74" t="str">
        <f>VLOOKUP(G2,'Bidding list 26'!$B$4:$G$277,6,0)</f>
        <v xml:space="preserve">LAMITOUCH LM-30 CPU:i3-6100, RAM 16GB DDR4 3200, SSD 256G, Slot: CAT61/HDMI1/VGA1/USB8        </v>
      </c>
      <c r="I2" s="77">
        <v>7800000</v>
      </c>
      <c r="J2" s="76">
        <v>49</v>
      </c>
      <c r="K2" s="78">
        <f t="shared" ref="K2:K89" si="0">I2*J2</f>
        <v>382200000</v>
      </c>
      <c r="L2" s="76" t="s">
        <v>56</v>
      </c>
      <c r="M2" s="79" t="s">
        <v>56</v>
      </c>
      <c r="N2" s="79" t="s">
        <v>20</v>
      </c>
      <c r="O2" s="80" t="s">
        <v>95</v>
      </c>
      <c r="P2" s="80" t="s">
        <v>43</v>
      </c>
      <c r="Q2" s="29">
        <v>46065</v>
      </c>
      <c r="R2" s="81">
        <f t="shared" ref="R2:R145" si="1">Q2-A2</f>
        <v>31</v>
      </c>
      <c r="S2" s="82">
        <f t="array" ref="S2">INDEX('G Project Timeline-OPM update'!$G$7:$L$35,MATCH(1,('G Project Timeline-OPM update'!$C$7:$C$35=N2)*('G Project Timeline-OPM update'!$B$7:$B$35=M2)*('G Project Timeline-OPM update'!$D$7:$D$35=O2),0),MATCH(P2,'G Project Timeline-OPM update'!$G$4:$L$4,0))-14</f>
        <v>46058</v>
      </c>
      <c r="T2" s="81">
        <f t="shared" ref="T2:T256" si="2">S2-A2</f>
        <v>24</v>
      </c>
      <c r="U2" s="83">
        <f>IFERROR(VLOOKUP(G2,'Bidding list 26'!$B$2:$P$38,15,0),"")</f>
        <v>80</v>
      </c>
      <c r="V2" s="84">
        <f t="shared" ref="V2:V256" si="3">S2-U2</f>
        <v>45978</v>
      </c>
      <c r="W2" s="83"/>
      <c r="X2" s="83" t="str">
        <f t="shared" ref="X2:X89" si="4">IF(A2&gt;V2,"Late", "On time")</f>
        <v>Late</v>
      </c>
      <c r="Y2" s="85" t="s">
        <v>157</v>
      </c>
      <c r="Z2" s="74"/>
      <c r="AA2" s="74" t="s">
        <v>158</v>
      </c>
      <c r="AB2" s="74"/>
      <c r="AC2" s="74" t="s">
        <v>158</v>
      </c>
      <c r="AD2" s="74"/>
      <c r="AE2" s="74" t="s">
        <v>158</v>
      </c>
      <c r="AF2" s="74" t="s">
        <v>159</v>
      </c>
      <c r="AG2" s="86"/>
      <c r="AH2" s="87" t="str">
        <f>VLOOKUP(AF2,Sheet9!A:D,3,0)</f>
        <v>Đã nhận 11.03.2026</v>
      </c>
      <c r="AI2" s="88" t="s">
        <v>160</v>
      </c>
      <c r="AJ2" s="60"/>
      <c r="AK2" s="5"/>
      <c r="AL2" s="3">
        <f t="shared" ref="AL2:AL145" si="5">IF(AA2="Done",$J2,0)</f>
        <v>49</v>
      </c>
      <c r="AM2" s="3">
        <f t="shared" ref="AM2:AM145" si="6">IF(AC2="Done",$J2,0)</f>
        <v>49</v>
      </c>
      <c r="AN2" s="3">
        <f t="shared" ref="AN2:AN145" si="7">IF(AE2="Done",$J2,0)</f>
        <v>49</v>
      </c>
      <c r="AO2" s="3">
        <f t="shared" ref="AO2:AO12" si="8">IF(AH2&lt;&gt;"",$J2,0)</f>
        <v>49</v>
      </c>
    </row>
    <row r="3" spans="1:44" ht="16">
      <c r="A3" s="29">
        <v>46034</v>
      </c>
      <c r="B3" s="74" t="s">
        <v>33</v>
      </c>
      <c r="C3" s="74" t="s">
        <v>154</v>
      </c>
      <c r="D3" s="74" t="s">
        <v>155</v>
      </c>
      <c r="E3" s="75" t="s">
        <v>156</v>
      </c>
      <c r="F3" s="76">
        <v>4327</v>
      </c>
      <c r="G3" s="74" t="s">
        <v>64</v>
      </c>
      <c r="H3" s="74" t="str">
        <f>VLOOKUP(G3,'Bidding list 26'!$B$4:$G$277,6,0)</f>
        <v>HKC MB24V7-W, 23.8 inch White, With Bracket Arm Warrior
  WA-MH0802 (White)</v>
      </c>
      <c r="I3" s="89">
        <v>1815000</v>
      </c>
      <c r="J3" s="76">
        <v>49</v>
      </c>
      <c r="K3" s="78">
        <f t="shared" si="0"/>
        <v>88935000</v>
      </c>
      <c r="L3" s="76" t="s">
        <v>56</v>
      </c>
      <c r="M3" s="79" t="s">
        <v>56</v>
      </c>
      <c r="N3" s="79" t="s">
        <v>20</v>
      </c>
      <c r="O3" s="80" t="s">
        <v>95</v>
      </c>
      <c r="P3" s="80" t="s">
        <v>43</v>
      </c>
      <c r="Q3" s="29">
        <v>46065</v>
      </c>
      <c r="R3" s="81">
        <f t="shared" si="1"/>
        <v>31</v>
      </c>
      <c r="S3" s="82">
        <f t="array" ref="S3">INDEX('G Project Timeline-OPM update'!$G$7:$L$35,MATCH(1,('G Project Timeline-OPM update'!$C$7:$C$35=N3)*('G Project Timeline-OPM update'!$B$7:$B$35=M3)*('G Project Timeline-OPM update'!$D$7:$D$35=O3),0),MATCH(P3,'G Project Timeline-OPM update'!$G$4:$L$4,0))-14</f>
        <v>46058</v>
      </c>
      <c r="T3" s="81">
        <f t="shared" si="2"/>
        <v>24</v>
      </c>
      <c r="U3" s="83">
        <f>IFERROR(VLOOKUP(G3,'Bidding list 26'!$B$2:$P$38,15,0),"")</f>
        <v>80</v>
      </c>
      <c r="V3" s="84">
        <f t="shared" si="3"/>
        <v>45978</v>
      </c>
      <c r="W3" s="83"/>
      <c r="X3" s="83" t="str">
        <f t="shared" si="4"/>
        <v>Late</v>
      </c>
      <c r="Y3" s="85" t="s">
        <v>157</v>
      </c>
      <c r="Z3" s="74"/>
      <c r="AA3" s="74" t="s">
        <v>158</v>
      </c>
      <c r="AB3" s="74"/>
      <c r="AC3" s="74" t="s">
        <v>158</v>
      </c>
      <c r="AD3" s="74"/>
      <c r="AE3" s="74" t="s">
        <v>158</v>
      </c>
      <c r="AF3" s="90" t="s">
        <v>161</v>
      </c>
      <c r="AG3" s="86"/>
      <c r="AH3" s="87">
        <v>46073</v>
      </c>
      <c r="AI3" s="88" t="s">
        <v>162</v>
      </c>
      <c r="AJ3" s="60"/>
      <c r="AK3" s="5"/>
      <c r="AL3" s="3">
        <f t="shared" si="5"/>
        <v>49</v>
      </c>
      <c r="AM3" s="3">
        <f t="shared" si="6"/>
        <v>49</v>
      </c>
      <c r="AN3" s="3">
        <f t="shared" si="7"/>
        <v>49</v>
      </c>
      <c r="AO3" s="3">
        <f t="shared" si="8"/>
        <v>49</v>
      </c>
    </row>
    <row r="4" spans="1:44" ht="14">
      <c r="A4" s="29">
        <v>46035</v>
      </c>
      <c r="B4" s="74" t="s">
        <v>61</v>
      </c>
      <c r="C4" s="74" t="s">
        <v>163</v>
      </c>
      <c r="D4" s="74" t="s">
        <v>164</v>
      </c>
      <c r="E4" s="91" t="s">
        <v>165</v>
      </c>
      <c r="F4" s="76"/>
      <c r="G4" s="74" t="s">
        <v>59</v>
      </c>
      <c r="H4" s="74" t="str">
        <f>VLOOKUP(G4,'Bidding list 26'!$B$4:$G$277,6,0)</f>
        <v xml:space="preserve">LAMITOUCH LM-30 CPU:i3-6100, RAM 16GB DDR4 3200, SSD 256G, Slot: CAT61/HDMI1/VGA1/USB8        </v>
      </c>
      <c r="I4" s="77">
        <v>7800000</v>
      </c>
      <c r="J4" s="76">
        <v>23</v>
      </c>
      <c r="K4" s="78">
        <f t="shared" si="0"/>
        <v>179400000</v>
      </c>
      <c r="L4" s="76" t="s">
        <v>56</v>
      </c>
      <c r="M4" s="79" t="s">
        <v>56</v>
      </c>
      <c r="N4" s="79" t="s">
        <v>20</v>
      </c>
      <c r="O4" s="80" t="s">
        <v>95</v>
      </c>
      <c r="P4" s="80" t="s">
        <v>57</v>
      </c>
      <c r="Q4" s="29">
        <v>46065</v>
      </c>
      <c r="R4" s="81">
        <f t="shared" si="1"/>
        <v>30</v>
      </c>
      <c r="S4" s="82">
        <f t="array" ref="S4">INDEX('G Project Timeline-OPM update'!$G$7:$L$35,MATCH(1,('G Project Timeline-OPM update'!$C$7:$C$35=N4)*('G Project Timeline-OPM update'!$B$7:$B$35=M4)*('G Project Timeline-OPM update'!$D$7:$D$35=O4),0),MATCH(P4,'G Project Timeline-OPM update'!$G$4:$L$4,0))-14</f>
        <v>46058</v>
      </c>
      <c r="T4" s="81">
        <f t="shared" si="2"/>
        <v>23</v>
      </c>
      <c r="U4" s="83">
        <f>IFERROR(VLOOKUP(G4,'Bidding list 26'!$B$2:$P$38,15,0),"")</f>
        <v>80</v>
      </c>
      <c r="V4" s="84">
        <f t="shared" si="3"/>
        <v>45978</v>
      </c>
      <c r="W4" s="83"/>
      <c r="X4" s="83" t="str">
        <f t="shared" si="4"/>
        <v>Late</v>
      </c>
      <c r="Y4" s="85" t="s">
        <v>157</v>
      </c>
      <c r="Z4" s="74"/>
      <c r="AA4" s="74" t="s">
        <v>158</v>
      </c>
      <c r="AB4" s="74"/>
      <c r="AC4" s="74" t="s">
        <v>158</v>
      </c>
      <c r="AD4" s="74"/>
      <c r="AE4" s="74" t="s">
        <v>158</v>
      </c>
      <c r="AF4" s="74" t="s">
        <v>159</v>
      </c>
      <c r="AG4" s="86"/>
      <c r="AH4" s="87" t="str">
        <f>VLOOKUP(AF4,Sheet9!A:D,3,0)</f>
        <v>Đã nhận 11.03.2026</v>
      </c>
      <c r="AI4" s="88" t="s">
        <v>166</v>
      </c>
      <c r="AJ4" s="60"/>
      <c r="AK4" s="5"/>
      <c r="AL4" s="3">
        <f t="shared" si="5"/>
        <v>23</v>
      </c>
      <c r="AM4" s="3">
        <f t="shared" si="6"/>
        <v>23</v>
      </c>
      <c r="AN4" s="3">
        <f t="shared" si="7"/>
        <v>23</v>
      </c>
      <c r="AO4" s="3">
        <f t="shared" si="8"/>
        <v>23</v>
      </c>
    </row>
    <row r="5" spans="1:44" ht="16">
      <c r="A5" s="29">
        <v>46035</v>
      </c>
      <c r="B5" s="74" t="s">
        <v>61</v>
      </c>
      <c r="C5" s="74" t="s">
        <v>163</v>
      </c>
      <c r="D5" s="74" t="s">
        <v>164</v>
      </c>
      <c r="E5" s="91" t="s">
        <v>165</v>
      </c>
      <c r="F5" s="76"/>
      <c r="G5" s="74" t="s">
        <v>64</v>
      </c>
      <c r="H5" s="74" t="str">
        <f>VLOOKUP(G5,'Bidding list 26'!$B$4:$G$277,6,0)</f>
        <v>HKC MB24V7-W, 23.8 inch White, With Bracket Arm Warrior
  WA-MH0802 (White)</v>
      </c>
      <c r="I5" s="77">
        <v>1815000</v>
      </c>
      <c r="J5" s="76">
        <v>23</v>
      </c>
      <c r="K5" s="78">
        <f t="shared" si="0"/>
        <v>41745000</v>
      </c>
      <c r="L5" s="76" t="s">
        <v>56</v>
      </c>
      <c r="M5" s="79" t="s">
        <v>56</v>
      </c>
      <c r="N5" s="79" t="s">
        <v>20</v>
      </c>
      <c r="O5" s="80" t="s">
        <v>95</v>
      </c>
      <c r="P5" s="80" t="s">
        <v>57</v>
      </c>
      <c r="Q5" s="29">
        <v>46065</v>
      </c>
      <c r="R5" s="81">
        <f t="shared" si="1"/>
        <v>30</v>
      </c>
      <c r="S5" s="82">
        <f t="array" ref="S5">INDEX('G Project Timeline-OPM update'!$G$7:$L$35,MATCH(1,('G Project Timeline-OPM update'!$C$7:$C$35=N5)*('G Project Timeline-OPM update'!$B$7:$B$35=M5)*('G Project Timeline-OPM update'!$D$7:$D$35=O5),0),MATCH(P5,'G Project Timeline-OPM update'!$G$4:$L$4,0))-14</f>
        <v>46058</v>
      </c>
      <c r="T5" s="81">
        <f t="shared" si="2"/>
        <v>23</v>
      </c>
      <c r="U5" s="83">
        <f>IFERROR(VLOOKUP(G5,'Bidding list 26'!$B$2:$P$38,15,0),"")</f>
        <v>80</v>
      </c>
      <c r="V5" s="84">
        <f t="shared" si="3"/>
        <v>45978</v>
      </c>
      <c r="W5" s="83"/>
      <c r="X5" s="83" t="str">
        <f t="shared" si="4"/>
        <v>Late</v>
      </c>
      <c r="Y5" s="85" t="s">
        <v>157</v>
      </c>
      <c r="Z5" s="74"/>
      <c r="AA5" s="74" t="s">
        <v>158</v>
      </c>
      <c r="AB5" s="74"/>
      <c r="AC5" s="74" t="s">
        <v>158</v>
      </c>
      <c r="AD5" s="74"/>
      <c r="AE5" s="74" t="s">
        <v>158</v>
      </c>
      <c r="AF5" s="90" t="s">
        <v>161</v>
      </c>
      <c r="AG5" s="86"/>
      <c r="AH5" s="87">
        <v>46073</v>
      </c>
      <c r="AI5" s="88" t="s">
        <v>167</v>
      </c>
      <c r="AJ5" s="60"/>
      <c r="AK5" s="5"/>
      <c r="AL5" s="3">
        <f t="shared" si="5"/>
        <v>23</v>
      </c>
      <c r="AM5" s="3">
        <f t="shared" si="6"/>
        <v>23</v>
      </c>
      <c r="AN5" s="3">
        <f t="shared" si="7"/>
        <v>23</v>
      </c>
      <c r="AO5" s="3">
        <f t="shared" si="8"/>
        <v>23</v>
      </c>
    </row>
    <row r="6" spans="1:44" ht="16">
      <c r="A6" s="29">
        <v>46035</v>
      </c>
      <c r="B6" s="74" t="s">
        <v>47</v>
      </c>
      <c r="C6" s="74" t="s">
        <v>168</v>
      </c>
      <c r="D6" s="74" t="s">
        <v>169</v>
      </c>
      <c r="E6" s="74" t="s">
        <v>170</v>
      </c>
      <c r="F6" s="76"/>
      <c r="G6" s="74" t="s">
        <v>64</v>
      </c>
      <c r="H6" s="74" t="str">
        <f>VLOOKUP(G6,'Bidding list 26'!$B$4:$G$277,6,0)</f>
        <v>HKC MB24V7-W, 23.8 inch White, With Bracket Arm Warrior
  WA-MH0802 (White)</v>
      </c>
      <c r="I6" s="77">
        <v>1815000</v>
      </c>
      <c r="J6" s="92">
        <v>6</v>
      </c>
      <c r="K6" s="78">
        <f t="shared" si="0"/>
        <v>10890000</v>
      </c>
      <c r="L6" s="76" t="s">
        <v>56</v>
      </c>
      <c r="M6" s="79" t="s">
        <v>56</v>
      </c>
      <c r="N6" s="79" t="s">
        <v>20</v>
      </c>
      <c r="O6" s="80" t="s">
        <v>95</v>
      </c>
      <c r="P6" s="80" t="s">
        <v>57</v>
      </c>
      <c r="Q6" s="29">
        <v>46076</v>
      </c>
      <c r="R6" s="81">
        <f t="shared" si="1"/>
        <v>41</v>
      </c>
      <c r="S6" s="82">
        <f t="array" ref="S6">INDEX('G Project Timeline-OPM update'!$G$7:$L$35,MATCH(1,('G Project Timeline-OPM update'!$C$7:$C$35=N6)*('G Project Timeline-OPM update'!$B$7:$B$35=M6)*('G Project Timeline-OPM update'!$D$7:$D$35=O6),0),MATCH(P6,'G Project Timeline-OPM update'!$G$4:$L$4,0))-14</f>
        <v>46058</v>
      </c>
      <c r="T6" s="81">
        <f t="shared" si="2"/>
        <v>23</v>
      </c>
      <c r="U6" s="83">
        <f>IFERROR(VLOOKUP(G6,'Bidding list 26'!$B$2:$P$38,15,0),"")</f>
        <v>80</v>
      </c>
      <c r="V6" s="84">
        <f t="shared" si="3"/>
        <v>45978</v>
      </c>
      <c r="W6" s="83"/>
      <c r="X6" s="83" t="str">
        <f t="shared" si="4"/>
        <v>Late</v>
      </c>
      <c r="Y6" s="85" t="s">
        <v>157</v>
      </c>
      <c r="Z6" s="74"/>
      <c r="AA6" s="74" t="s">
        <v>158</v>
      </c>
      <c r="AB6" s="74"/>
      <c r="AC6" s="74" t="s">
        <v>158</v>
      </c>
      <c r="AD6" s="74"/>
      <c r="AE6" s="74" t="s">
        <v>158</v>
      </c>
      <c r="AF6" s="90" t="s">
        <v>161</v>
      </c>
      <c r="AG6" s="86"/>
      <c r="AH6" s="87">
        <v>46073</v>
      </c>
      <c r="AI6" s="88" t="s">
        <v>171</v>
      </c>
      <c r="AJ6" s="60"/>
      <c r="AK6" s="5"/>
      <c r="AL6" s="3">
        <f t="shared" si="5"/>
        <v>6</v>
      </c>
      <c r="AM6" s="3">
        <f t="shared" si="6"/>
        <v>6</v>
      </c>
      <c r="AN6" s="3">
        <f t="shared" si="7"/>
        <v>6</v>
      </c>
      <c r="AO6" s="3">
        <f t="shared" si="8"/>
        <v>6</v>
      </c>
    </row>
    <row r="7" spans="1:44" ht="16">
      <c r="A7" s="29">
        <v>46035</v>
      </c>
      <c r="B7" s="74" t="s">
        <v>47</v>
      </c>
      <c r="C7" s="74" t="s">
        <v>168</v>
      </c>
      <c r="D7" s="74" t="s">
        <v>169</v>
      </c>
      <c r="E7" s="74" t="s">
        <v>170</v>
      </c>
      <c r="F7" s="76"/>
      <c r="G7" s="74" t="s">
        <v>59</v>
      </c>
      <c r="H7" s="74" t="str">
        <f>VLOOKUP(G7,'Bidding list 26'!$B$4:$G$277,6,0)</f>
        <v xml:space="preserve">LAMITOUCH LM-30 CPU:i3-6100, RAM 16GB DDR4 3200, SSD 256G, Slot: CAT61/HDMI1/VGA1/USB8        </v>
      </c>
      <c r="I7" s="77">
        <v>7800000</v>
      </c>
      <c r="J7" s="76">
        <v>6</v>
      </c>
      <c r="K7" s="78">
        <f t="shared" si="0"/>
        <v>46800000</v>
      </c>
      <c r="L7" s="76" t="s">
        <v>56</v>
      </c>
      <c r="M7" s="79" t="s">
        <v>56</v>
      </c>
      <c r="N7" s="79" t="s">
        <v>20</v>
      </c>
      <c r="O7" s="80" t="s">
        <v>95</v>
      </c>
      <c r="P7" s="80" t="s">
        <v>57</v>
      </c>
      <c r="Q7" s="29">
        <v>46076</v>
      </c>
      <c r="R7" s="81">
        <f t="shared" si="1"/>
        <v>41</v>
      </c>
      <c r="S7" s="82">
        <f t="array" ref="S7">INDEX('G Project Timeline-OPM update'!$G$7:$L$35,MATCH(1,('G Project Timeline-OPM update'!$C$7:$C$35=N7)*('G Project Timeline-OPM update'!$B$7:$B$35=M7)*('G Project Timeline-OPM update'!$D$7:$D$35=O7),0),MATCH(P7,'G Project Timeline-OPM update'!$G$4:$L$4,0))-14</f>
        <v>46058</v>
      </c>
      <c r="T7" s="81">
        <f t="shared" si="2"/>
        <v>23</v>
      </c>
      <c r="U7" s="83">
        <f>IFERROR(VLOOKUP(G7,'Bidding list 26'!$B$2:$P$38,15,0),"")</f>
        <v>80</v>
      </c>
      <c r="V7" s="84">
        <f t="shared" si="3"/>
        <v>45978</v>
      </c>
      <c r="W7" s="83"/>
      <c r="X7" s="83" t="str">
        <f t="shared" si="4"/>
        <v>Late</v>
      </c>
      <c r="Y7" s="85" t="s">
        <v>157</v>
      </c>
      <c r="Z7" s="74"/>
      <c r="AA7" s="74" t="s">
        <v>158</v>
      </c>
      <c r="AB7" s="74"/>
      <c r="AC7" s="74" t="s">
        <v>158</v>
      </c>
      <c r="AD7" s="74"/>
      <c r="AE7" s="74" t="s">
        <v>158</v>
      </c>
      <c r="AF7" s="93" t="s">
        <v>159</v>
      </c>
      <c r="AG7" s="86"/>
      <c r="AH7" s="87" t="str">
        <f>VLOOKUP(AF7,Sheet9!A:D,3,0)</f>
        <v>Đã nhận 11.03.2026</v>
      </c>
      <c r="AI7" s="88" t="s">
        <v>172</v>
      </c>
      <c r="AJ7" s="60"/>
      <c r="AK7" s="5"/>
      <c r="AL7" s="3">
        <f t="shared" si="5"/>
        <v>6</v>
      </c>
      <c r="AM7" s="3">
        <f t="shared" si="6"/>
        <v>6</v>
      </c>
      <c r="AN7" s="3">
        <f t="shared" si="7"/>
        <v>6</v>
      </c>
      <c r="AO7" s="3">
        <f t="shared" si="8"/>
        <v>6</v>
      </c>
    </row>
    <row r="8" spans="1:44" ht="14">
      <c r="A8" s="29">
        <v>46041</v>
      </c>
      <c r="B8" s="74" t="s">
        <v>52</v>
      </c>
      <c r="C8" s="74" t="s">
        <v>173</v>
      </c>
      <c r="D8" s="74" t="s">
        <v>174</v>
      </c>
      <c r="E8" s="75" t="s">
        <v>175</v>
      </c>
      <c r="F8" s="76">
        <v>4500</v>
      </c>
      <c r="G8" s="74" t="s">
        <v>51</v>
      </c>
      <c r="H8" s="74" t="str">
        <f>VLOOKUP(G8,'Bidding list 26'!$B$4:$G$277,6,0)</f>
        <v>DELL Pro Tower (QCT1250), Intel Core i5-14500 vPro, Ram 16GB DDR5, SSD 1TB, RJ45/ USB3.0*3 /USB2.0*3 / HDMI / Serial Port /
Power supply 360W, Keyboard and Mouse, 3Yrs Wty</v>
      </c>
      <c r="I8" s="77">
        <v>14200000</v>
      </c>
      <c r="J8" s="76">
        <v>5</v>
      </c>
      <c r="K8" s="78">
        <f t="shared" si="0"/>
        <v>71000000</v>
      </c>
      <c r="L8" s="76" t="s">
        <v>176</v>
      </c>
      <c r="M8" s="79" t="s">
        <v>19</v>
      </c>
      <c r="N8" s="79" t="s">
        <v>20</v>
      </c>
      <c r="O8" s="80" t="s">
        <v>95</v>
      </c>
      <c r="P8" s="80" t="s">
        <v>43</v>
      </c>
      <c r="Q8" s="29">
        <v>46052</v>
      </c>
      <c r="R8" s="81">
        <f t="shared" si="1"/>
        <v>11</v>
      </c>
      <c r="S8" s="82">
        <f t="array" ref="S8">INDEX('G Project Timeline-OPM update'!$G$7:$L$35,MATCH(1,('G Project Timeline-OPM update'!$C$7:$C$35=N8)*('G Project Timeline-OPM update'!$B$7:$B$35=M8)*('G Project Timeline-OPM update'!$D$7:$D$35=O8),0),MATCH(P8,'G Project Timeline-OPM update'!$G$4:$L$4,0))-14</f>
        <v>46076</v>
      </c>
      <c r="T8" s="81">
        <f t="shared" si="2"/>
        <v>35</v>
      </c>
      <c r="U8" s="83">
        <f>IFERROR(VLOOKUP(G8,'Bidding list 26'!$B$2:$P$38,15,0),"")</f>
        <v>70</v>
      </c>
      <c r="V8" s="84">
        <f t="shared" si="3"/>
        <v>46006</v>
      </c>
      <c r="W8" s="83"/>
      <c r="X8" s="83" t="str">
        <f t="shared" si="4"/>
        <v>Late</v>
      </c>
      <c r="Y8" s="85" t="s">
        <v>157</v>
      </c>
      <c r="Z8" s="74"/>
      <c r="AA8" s="74" t="s">
        <v>158</v>
      </c>
      <c r="AB8" s="74" t="s">
        <v>177</v>
      </c>
      <c r="AC8" s="74" t="s">
        <v>158</v>
      </c>
      <c r="AD8" s="74" t="s">
        <v>178</v>
      </c>
      <c r="AE8" s="74" t="s">
        <v>158</v>
      </c>
      <c r="AF8" s="74" t="s">
        <v>179</v>
      </c>
      <c r="AG8" s="86"/>
      <c r="AH8" s="87">
        <v>46073</v>
      </c>
      <c r="AI8" s="94" t="s">
        <v>180</v>
      </c>
      <c r="AJ8" s="60"/>
      <c r="AK8" s="5"/>
      <c r="AL8" s="3">
        <f t="shared" si="5"/>
        <v>5</v>
      </c>
      <c r="AM8" s="3">
        <f t="shared" si="6"/>
        <v>5</v>
      </c>
      <c r="AN8" s="3">
        <f t="shared" si="7"/>
        <v>5</v>
      </c>
      <c r="AO8" s="3">
        <f t="shared" si="8"/>
        <v>5</v>
      </c>
    </row>
    <row r="9" spans="1:44" ht="14">
      <c r="A9" s="29">
        <v>46041</v>
      </c>
      <c r="B9" s="74" t="s">
        <v>52</v>
      </c>
      <c r="C9" s="74" t="s">
        <v>173</v>
      </c>
      <c r="D9" s="74" t="s">
        <v>174</v>
      </c>
      <c r="E9" s="95" t="s">
        <v>175</v>
      </c>
      <c r="F9" s="76">
        <v>4500</v>
      </c>
      <c r="G9" s="74" t="s">
        <v>51</v>
      </c>
      <c r="H9" s="74" t="str">
        <f>VLOOKUP(G9,'Bidding list 26'!$B$4:$G$277,6,0)</f>
        <v>DELL Pro Tower (QCT1250), Intel Core i5-14500 vPro, Ram 16GB DDR5, SSD 1TB, RJ45/ USB3.0*3 /USB2.0*3 / HDMI / Serial Port /
Power supply 360W, Keyboard and Mouse, 3Yrs Wty</v>
      </c>
      <c r="I9" s="77">
        <v>14200000</v>
      </c>
      <c r="J9" s="76">
        <v>5</v>
      </c>
      <c r="K9" s="78">
        <f t="shared" si="0"/>
        <v>71000000</v>
      </c>
      <c r="L9" s="76" t="s">
        <v>176</v>
      </c>
      <c r="M9" s="79" t="s">
        <v>19</v>
      </c>
      <c r="N9" s="79" t="s">
        <v>24</v>
      </c>
      <c r="O9" s="80" t="s">
        <v>95</v>
      </c>
      <c r="P9" s="80" t="s">
        <v>43</v>
      </c>
      <c r="Q9" s="29">
        <v>46052</v>
      </c>
      <c r="R9" s="81">
        <f t="shared" si="1"/>
        <v>11</v>
      </c>
      <c r="S9" s="82">
        <f t="array" ref="S9">INDEX('G Project Timeline-OPM update'!$G$7:$L$35,MATCH(1,('G Project Timeline-OPM update'!$C$7:$C$35=N9)*('G Project Timeline-OPM update'!$B$7:$B$35=M9)*('G Project Timeline-OPM update'!$D$7:$D$35=O9),0),MATCH(P9,'G Project Timeline-OPM update'!$G$4:$L$4,0))-14</f>
        <v>46076</v>
      </c>
      <c r="T9" s="81">
        <f t="shared" si="2"/>
        <v>35</v>
      </c>
      <c r="U9" s="83">
        <f>IFERROR(VLOOKUP(G9,'Bidding list 26'!$B$2:$P$38,15,0),"")</f>
        <v>70</v>
      </c>
      <c r="V9" s="84">
        <f t="shared" si="3"/>
        <v>46006</v>
      </c>
      <c r="W9" s="83"/>
      <c r="X9" s="83" t="str">
        <f t="shared" si="4"/>
        <v>Late</v>
      </c>
      <c r="Y9" s="85" t="s">
        <v>157</v>
      </c>
      <c r="Z9" s="74"/>
      <c r="AA9" s="74" t="s">
        <v>158</v>
      </c>
      <c r="AB9" s="74" t="s">
        <v>177</v>
      </c>
      <c r="AC9" s="74" t="s">
        <v>158</v>
      </c>
      <c r="AD9" s="74" t="s">
        <v>181</v>
      </c>
      <c r="AE9" s="74" t="s">
        <v>158</v>
      </c>
      <c r="AF9" s="74" t="s">
        <v>179</v>
      </c>
      <c r="AG9" s="86"/>
      <c r="AH9" s="87">
        <v>46073</v>
      </c>
      <c r="AI9" s="94" t="s">
        <v>182</v>
      </c>
      <c r="AJ9" s="60"/>
      <c r="AK9" s="5"/>
      <c r="AL9" s="3">
        <f t="shared" si="5"/>
        <v>5</v>
      </c>
      <c r="AM9" s="3">
        <f t="shared" si="6"/>
        <v>5</v>
      </c>
      <c r="AN9" s="3">
        <f t="shared" si="7"/>
        <v>5</v>
      </c>
      <c r="AO9" s="3">
        <f t="shared" si="8"/>
        <v>5</v>
      </c>
    </row>
    <row r="10" spans="1:44" ht="14">
      <c r="A10" s="29">
        <v>46041</v>
      </c>
      <c r="B10" s="74" t="s">
        <v>52</v>
      </c>
      <c r="C10" s="74" t="s">
        <v>173</v>
      </c>
      <c r="D10" s="74" t="s">
        <v>174</v>
      </c>
      <c r="E10" s="95" t="s">
        <v>175</v>
      </c>
      <c r="F10" s="76">
        <v>4500</v>
      </c>
      <c r="G10" s="74" t="s">
        <v>51</v>
      </c>
      <c r="H10" s="74" t="str">
        <f>VLOOKUP(G10,'Bidding list 26'!$B$4:$G$277,6,0)</f>
        <v>DELL Pro Tower (QCT1250), Intel Core i5-14500 vPro, Ram 16GB DDR5, SSD 1TB, RJ45/ USB3.0*3 /USB2.0*3 / HDMI / Serial Port /
Power supply 360W, Keyboard and Mouse, 3Yrs Wty</v>
      </c>
      <c r="I10" s="77">
        <v>14200000</v>
      </c>
      <c r="J10" s="76">
        <v>5</v>
      </c>
      <c r="K10" s="78">
        <f t="shared" si="0"/>
        <v>71000000</v>
      </c>
      <c r="L10" s="76" t="s">
        <v>176</v>
      </c>
      <c r="M10" s="79" t="s">
        <v>19</v>
      </c>
      <c r="N10" s="79" t="s">
        <v>22</v>
      </c>
      <c r="O10" s="80" t="s">
        <v>95</v>
      </c>
      <c r="P10" s="80" t="s">
        <v>43</v>
      </c>
      <c r="Q10" s="29">
        <v>46052</v>
      </c>
      <c r="R10" s="81">
        <f t="shared" si="1"/>
        <v>11</v>
      </c>
      <c r="S10" s="82">
        <f t="array" ref="S10">INDEX('G Project Timeline-OPM update'!$G$7:$L$35,MATCH(1,('G Project Timeline-OPM update'!$C$7:$C$35=N10)*('G Project Timeline-OPM update'!$B$7:$B$35=M10)*('G Project Timeline-OPM update'!$D$7:$D$35=O10),0),MATCH(P10,'G Project Timeline-OPM update'!$G$4:$L$4,0))-14</f>
        <v>46076</v>
      </c>
      <c r="T10" s="81">
        <f t="shared" si="2"/>
        <v>35</v>
      </c>
      <c r="U10" s="83">
        <f>IFERROR(VLOOKUP(G10,'Bidding list 26'!$B$2:$P$38,15,0),"")</f>
        <v>70</v>
      </c>
      <c r="V10" s="84">
        <f t="shared" si="3"/>
        <v>46006</v>
      </c>
      <c r="W10" s="83"/>
      <c r="X10" s="83" t="str">
        <f t="shared" si="4"/>
        <v>Late</v>
      </c>
      <c r="Y10" s="85" t="s">
        <v>157</v>
      </c>
      <c r="Z10" s="74"/>
      <c r="AA10" s="74" t="s">
        <v>158</v>
      </c>
      <c r="AB10" s="74" t="s">
        <v>177</v>
      </c>
      <c r="AC10" s="74" t="s">
        <v>158</v>
      </c>
      <c r="AD10" s="74" t="s">
        <v>183</v>
      </c>
      <c r="AE10" s="74" t="s">
        <v>158</v>
      </c>
      <c r="AF10" s="74" t="s">
        <v>179</v>
      </c>
      <c r="AG10" s="86"/>
      <c r="AH10" s="87">
        <v>46073</v>
      </c>
      <c r="AI10" s="94" t="s">
        <v>184</v>
      </c>
      <c r="AJ10" s="60"/>
      <c r="AK10" s="5"/>
      <c r="AL10" s="3">
        <f t="shared" si="5"/>
        <v>5</v>
      </c>
      <c r="AM10" s="3">
        <f t="shared" si="6"/>
        <v>5</v>
      </c>
      <c r="AN10" s="3">
        <f t="shared" si="7"/>
        <v>5</v>
      </c>
      <c r="AO10" s="3">
        <f t="shared" si="8"/>
        <v>5</v>
      </c>
    </row>
    <row r="11" spans="1:44" ht="14">
      <c r="A11" s="29">
        <v>46058</v>
      </c>
      <c r="B11" s="85" t="s">
        <v>49</v>
      </c>
      <c r="C11" s="85" t="s">
        <v>185</v>
      </c>
      <c r="D11" s="96">
        <v>504000</v>
      </c>
      <c r="E11" s="85" t="s">
        <v>186</v>
      </c>
      <c r="F11" s="83"/>
      <c r="G11" s="85" t="s">
        <v>48</v>
      </c>
      <c r="H11" s="85" t="str">
        <f>VLOOKUP(G11,'Bidding list 26'!$B$4:$G$277,6,0)</f>
        <v>DELL Pro Tower QCT1250, Core i3-14100, 8GB DDR5, 512GB SSD, Integrated graphics card, Keyboard and
Mouse, 3Yrs Wty</v>
      </c>
      <c r="I11" s="89">
        <v>10870000</v>
      </c>
      <c r="J11" s="83">
        <v>2</v>
      </c>
      <c r="K11" s="97">
        <f t="shared" si="0"/>
        <v>21740000</v>
      </c>
      <c r="L11" s="83" t="s">
        <v>19</v>
      </c>
      <c r="M11" s="79" t="s">
        <v>19</v>
      </c>
      <c r="N11" s="79" t="s">
        <v>20</v>
      </c>
      <c r="O11" s="80" t="s">
        <v>92</v>
      </c>
      <c r="P11" s="80" t="s">
        <v>43</v>
      </c>
      <c r="Q11" s="29">
        <v>46064</v>
      </c>
      <c r="R11" s="81">
        <f t="shared" si="1"/>
        <v>6</v>
      </c>
      <c r="S11" s="82">
        <f t="array" ref="S11">INDEX('G Project Timeline-OPM update'!$G$7:$L$35,MATCH(1,('G Project Timeline-OPM update'!$C$7:$C$35=N11)*('G Project Timeline-OPM update'!$B$7:$B$35=M11)*('G Project Timeline-OPM update'!$D$7:$D$35=O11),0),MATCH(P11,'G Project Timeline-OPM update'!$G$4:$L$4,0))-14</f>
        <v>46062</v>
      </c>
      <c r="T11" s="81">
        <f t="shared" si="2"/>
        <v>4</v>
      </c>
      <c r="U11" s="83">
        <f>IFERROR(VLOOKUP(G11,'Bidding list 26'!$B$2:$P$38,15,0),"")</f>
        <v>50</v>
      </c>
      <c r="V11" s="84">
        <f t="shared" si="3"/>
        <v>46012</v>
      </c>
      <c r="W11" s="83"/>
      <c r="X11" s="83" t="str">
        <f t="shared" si="4"/>
        <v>Late</v>
      </c>
      <c r="Y11" s="85" t="s">
        <v>187</v>
      </c>
      <c r="Z11" s="85"/>
      <c r="AA11" s="85" t="s">
        <v>158</v>
      </c>
      <c r="AB11" s="85"/>
      <c r="AC11" s="74" t="s">
        <v>158</v>
      </c>
      <c r="AD11" s="85"/>
      <c r="AE11" s="74" t="s">
        <v>158</v>
      </c>
      <c r="AF11" s="85"/>
      <c r="AG11" s="98"/>
      <c r="AH11" s="87">
        <v>46064</v>
      </c>
      <c r="AI11" s="88" t="s">
        <v>188</v>
      </c>
      <c r="AJ11" s="60"/>
      <c r="AK11" s="5" t="s">
        <v>189</v>
      </c>
      <c r="AL11" s="3">
        <f t="shared" si="5"/>
        <v>2</v>
      </c>
      <c r="AM11" s="3">
        <f t="shared" si="6"/>
        <v>2</v>
      </c>
      <c r="AN11" s="3">
        <f t="shared" si="7"/>
        <v>2</v>
      </c>
      <c r="AO11" s="3">
        <f t="shared" si="8"/>
        <v>2</v>
      </c>
    </row>
    <row r="12" spans="1:44" ht="14">
      <c r="A12" s="29">
        <v>46058</v>
      </c>
      <c r="B12" s="85" t="s">
        <v>49</v>
      </c>
      <c r="C12" s="85" t="s">
        <v>185</v>
      </c>
      <c r="D12" s="96">
        <v>504000</v>
      </c>
      <c r="E12" s="85" t="s">
        <v>186</v>
      </c>
      <c r="F12" s="83"/>
      <c r="G12" s="85" t="s">
        <v>67</v>
      </c>
      <c r="H12" s="85" t="str">
        <f>VLOOKUP(G12,'Bidding list 26'!$B$4:$G$277,6,0)</f>
        <v>VA1903H-2, 19 inch, VGA cable + HDMI cable / Brand: VIEWSONIC</v>
      </c>
      <c r="I12" s="89">
        <v>1240000</v>
      </c>
      <c r="J12" s="83">
        <v>7</v>
      </c>
      <c r="K12" s="97">
        <f t="shared" si="0"/>
        <v>8680000</v>
      </c>
      <c r="L12" s="83" t="s">
        <v>19</v>
      </c>
      <c r="M12" s="79" t="s">
        <v>19</v>
      </c>
      <c r="N12" s="79" t="s">
        <v>20</v>
      </c>
      <c r="O12" s="80" t="s">
        <v>92</v>
      </c>
      <c r="P12" s="80" t="s">
        <v>43</v>
      </c>
      <c r="Q12" s="29">
        <v>46064</v>
      </c>
      <c r="R12" s="81">
        <f t="shared" si="1"/>
        <v>6</v>
      </c>
      <c r="S12" s="82">
        <f t="array" ref="S12">INDEX('G Project Timeline-OPM update'!$G$7:$L$35,MATCH(1,('G Project Timeline-OPM update'!$C$7:$C$35=N12)*('G Project Timeline-OPM update'!$B$7:$B$35=M12)*('G Project Timeline-OPM update'!$D$7:$D$35=O12),0),MATCH(P12,'G Project Timeline-OPM update'!$G$4:$L$4,0))-14</f>
        <v>46062</v>
      </c>
      <c r="T12" s="81">
        <f t="shared" si="2"/>
        <v>4</v>
      </c>
      <c r="U12" s="83">
        <f>IFERROR(VLOOKUP(G12,'Bidding list 26'!$B$2:$P$38,15,0),"")</f>
        <v>50</v>
      </c>
      <c r="V12" s="84">
        <f t="shared" si="3"/>
        <v>46012</v>
      </c>
      <c r="W12" s="83"/>
      <c r="X12" s="83" t="str">
        <f t="shared" si="4"/>
        <v>Late</v>
      </c>
      <c r="Y12" s="85" t="s">
        <v>187</v>
      </c>
      <c r="Z12" s="85"/>
      <c r="AA12" s="85" t="s">
        <v>158</v>
      </c>
      <c r="AB12" s="85"/>
      <c r="AC12" s="74" t="s">
        <v>158</v>
      </c>
      <c r="AD12" s="85"/>
      <c r="AE12" s="74" t="s">
        <v>158</v>
      </c>
      <c r="AF12" s="85"/>
      <c r="AG12" s="98"/>
      <c r="AH12" s="87">
        <v>111807</v>
      </c>
      <c r="AI12" s="88" t="s">
        <v>190</v>
      </c>
      <c r="AJ12" s="60"/>
      <c r="AK12" s="5" t="s">
        <v>189</v>
      </c>
      <c r="AL12" s="3">
        <f t="shared" si="5"/>
        <v>7</v>
      </c>
      <c r="AM12" s="3">
        <f t="shared" si="6"/>
        <v>7</v>
      </c>
      <c r="AN12" s="3">
        <f t="shared" si="7"/>
        <v>7</v>
      </c>
      <c r="AO12" s="3">
        <f t="shared" si="8"/>
        <v>7</v>
      </c>
    </row>
    <row r="13" spans="1:44" ht="38.25" customHeight="1">
      <c r="A13" s="29">
        <v>46080</v>
      </c>
      <c r="B13" s="74" t="s">
        <v>33</v>
      </c>
      <c r="C13" s="74" t="s">
        <v>154</v>
      </c>
      <c r="D13" s="74" t="s">
        <v>155</v>
      </c>
      <c r="E13" s="75" t="s">
        <v>156</v>
      </c>
      <c r="F13" s="83"/>
      <c r="G13" s="74" t="s">
        <v>67</v>
      </c>
      <c r="H13" s="74" t="str">
        <f>VLOOKUP(G13,'Bidding list 26'!$B$4:$G$277,6,0)</f>
        <v>VA1903H-2, 19 inch, VGA cable + HDMI cable / Brand: VIEWSONIC</v>
      </c>
      <c r="I13" s="77">
        <v>1240000</v>
      </c>
      <c r="J13" s="83">
        <v>31</v>
      </c>
      <c r="K13" s="78">
        <f t="shared" si="0"/>
        <v>38440000</v>
      </c>
      <c r="L13" s="76" t="s">
        <v>24</v>
      </c>
      <c r="M13" s="79" t="s">
        <v>19</v>
      </c>
      <c r="N13" s="79" t="s">
        <v>24</v>
      </c>
      <c r="O13" s="80" t="s">
        <v>95</v>
      </c>
      <c r="P13" s="80" t="s">
        <v>21</v>
      </c>
      <c r="Q13" s="29">
        <v>46123</v>
      </c>
      <c r="R13" s="81">
        <f t="shared" si="1"/>
        <v>43</v>
      </c>
      <c r="S13" s="82">
        <f t="array" ref="S13">INDEX('G Project Timeline-OPM update'!$G$7:$L$35,MATCH(1,('G Project Timeline-OPM update'!$C$7:$C$35=N13)*('G Project Timeline-OPM update'!$B$7:$B$35=M13)*('G Project Timeline-OPM update'!$D$7:$D$35=O13),0),MATCH(P13,'G Project Timeline-OPM update'!$G$4:$L$4,0))-14</f>
        <v>46135</v>
      </c>
      <c r="T13" s="81">
        <f t="shared" si="2"/>
        <v>55</v>
      </c>
      <c r="U13" s="83">
        <f>IFERROR(VLOOKUP(G13,'Bidding list 26'!$B$2:$P$38,15,0),"")</f>
        <v>50</v>
      </c>
      <c r="V13" s="84">
        <f t="shared" si="3"/>
        <v>46085</v>
      </c>
      <c r="W13" s="84">
        <f t="shared" ref="W13:W66" si="9">A13+U13</f>
        <v>46130</v>
      </c>
      <c r="X13" s="83" t="str">
        <f t="shared" si="4"/>
        <v>On time</v>
      </c>
      <c r="Y13" s="85" t="s">
        <v>157</v>
      </c>
      <c r="Z13" s="74"/>
      <c r="AA13" s="74" t="s">
        <v>158</v>
      </c>
      <c r="AB13" s="74" t="s">
        <v>191</v>
      </c>
      <c r="AC13" s="74" t="s">
        <v>158</v>
      </c>
      <c r="AD13" s="74" t="s">
        <v>192</v>
      </c>
      <c r="AE13" s="74" t="s">
        <v>158</v>
      </c>
      <c r="AF13" s="74" t="s">
        <v>192</v>
      </c>
      <c r="AG13" s="99">
        <v>46144</v>
      </c>
      <c r="AH13" s="87">
        <v>46144</v>
      </c>
      <c r="AI13" s="94" t="s">
        <v>193</v>
      </c>
      <c r="AJ13" s="60"/>
      <c r="AK13" s="5"/>
      <c r="AL13" s="3">
        <f t="shared" si="5"/>
        <v>31</v>
      </c>
      <c r="AM13" s="3">
        <f t="shared" si="6"/>
        <v>31</v>
      </c>
      <c r="AN13" s="3">
        <f t="shared" si="7"/>
        <v>31</v>
      </c>
      <c r="AO13" s="3" t="e">
        <f>IF(#REF!&lt;&gt;"",$J13,0)</f>
        <v>#REF!</v>
      </c>
    </row>
    <row r="14" spans="1:44" ht="45" customHeight="1">
      <c r="A14" s="29">
        <v>46080</v>
      </c>
      <c r="B14" s="74" t="s">
        <v>33</v>
      </c>
      <c r="C14" s="74" t="s">
        <v>154</v>
      </c>
      <c r="D14" s="74" t="s">
        <v>155</v>
      </c>
      <c r="E14" s="75" t="s">
        <v>156</v>
      </c>
      <c r="F14" s="83"/>
      <c r="G14" s="74" t="s">
        <v>59</v>
      </c>
      <c r="H14" s="74" t="str">
        <f>VLOOKUP(G14,'Bidding list 26'!$B$4:$G$277,6,0)</f>
        <v xml:space="preserve">LAMITOUCH LM-30 CPU:i3-6100, RAM 16GB DDR4 3200, SSD 256G, Slot: CAT61/HDMI1/VGA1/USB8        </v>
      </c>
      <c r="I14" s="77">
        <v>7800000</v>
      </c>
      <c r="J14" s="83">
        <v>31</v>
      </c>
      <c r="K14" s="78">
        <f t="shared" si="0"/>
        <v>241800000</v>
      </c>
      <c r="L14" s="76" t="s">
        <v>24</v>
      </c>
      <c r="M14" s="79" t="s">
        <v>19</v>
      </c>
      <c r="N14" s="79" t="s">
        <v>24</v>
      </c>
      <c r="O14" s="80" t="s">
        <v>95</v>
      </c>
      <c r="P14" s="80" t="s">
        <v>21</v>
      </c>
      <c r="Q14" s="29">
        <v>46123</v>
      </c>
      <c r="R14" s="81">
        <f t="shared" si="1"/>
        <v>43</v>
      </c>
      <c r="S14" s="82">
        <f t="array" ref="S14">INDEX('G Project Timeline-OPM update'!$G$7:$L$35,MATCH(1,('G Project Timeline-OPM update'!$C$7:$C$35=N14)*('G Project Timeline-OPM update'!$B$7:$B$35=M14)*('G Project Timeline-OPM update'!$D$7:$D$35=O14),0),MATCH(P14,'G Project Timeline-OPM update'!$G$4:$L$4,0))-14</f>
        <v>46135</v>
      </c>
      <c r="T14" s="81">
        <f t="shared" si="2"/>
        <v>55</v>
      </c>
      <c r="U14" s="83">
        <f>IFERROR(VLOOKUP(G14,'Bidding list 26'!$B$2:$P$38,15,0),"")</f>
        <v>80</v>
      </c>
      <c r="V14" s="84">
        <f t="shared" si="3"/>
        <v>46055</v>
      </c>
      <c r="W14" s="84">
        <f t="shared" si="9"/>
        <v>46160</v>
      </c>
      <c r="X14" s="83" t="str">
        <f t="shared" si="4"/>
        <v>Late</v>
      </c>
      <c r="Y14" s="85" t="s">
        <v>157</v>
      </c>
      <c r="Z14" s="74"/>
      <c r="AA14" s="74" t="s">
        <v>158</v>
      </c>
      <c r="AB14" s="74" t="s">
        <v>191</v>
      </c>
      <c r="AC14" s="74" t="s">
        <v>158</v>
      </c>
      <c r="AD14" s="74" t="s">
        <v>194</v>
      </c>
      <c r="AE14" s="74" t="s">
        <v>158</v>
      </c>
      <c r="AF14" s="74" t="s">
        <v>194</v>
      </c>
      <c r="AI14" s="94" t="s">
        <v>195</v>
      </c>
      <c r="AJ14" s="60"/>
      <c r="AK14" s="5"/>
      <c r="AL14" s="3">
        <f t="shared" si="5"/>
        <v>31</v>
      </c>
      <c r="AM14" s="3">
        <f t="shared" si="6"/>
        <v>31</v>
      </c>
      <c r="AN14" s="3">
        <f t="shared" si="7"/>
        <v>31</v>
      </c>
      <c r="AO14" s="3">
        <f>IF(AH13&lt;&gt;"",$J14,0)</f>
        <v>31</v>
      </c>
    </row>
    <row r="15" spans="1:44" ht="15">
      <c r="A15" s="29">
        <v>46080</v>
      </c>
      <c r="B15" s="74" t="s">
        <v>33</v>
      </c>
      <c r="C15" s="74" t="s">
        <v>154</v>
      </c>
      <c r="D15" s="74" t="s">
        <v>155</v>
      </c>
      <c r="E15" s="75" t="s">
        <v>156</v>
      </c>
      <c r="F15" s="83"/>
      <c r="G15" s="74" t="s">
        <v>39</v>
      </c>
      <c r="H15" s="74" t="str">
        <f>VLOOKUP(G15,'Bidding list 26'!$B$4:$G$277,6,0)</f>
        <v>HS505DP, USB cable</v>
      </c>
      <c r="I15" s="77">
        <v>2300000</v>
      </c>
      <c r="J15" s="83">
        <v>31</v>
      </c>
      <c r="K15" s="78">
        <f t="shared" si="0"/>
        <v>71300000</v>
      </c>
      <c r="L15" s="76" t="s">
        <v>24</v>
      </c>
      <c r="M15" s="79" t="s">
        <v>19</v>
      </c>
      <c r="N15" s="79" t="s">
        <v>24</v>
      </c>
      <c r="O15" s="80" t="s">
        <v>95</v>
      </c>
      <c r="P15" s="80" t="s">
        <v>21</v>
      </c>
      <c r="Q15" s="29">
        <v>46123</v>
      </c>
      <c r="R15" s="81">
        <f t="shared" si="1"/>
        <v>43</v>
      </c>
      <c r="S15" s="82">
        <f t="array" ref="S15">INDEX('G Project Timeline-OPM update'!$G$7:$L$35,MATCH(1,('G Project Timeline-OPM update'!$C$7:$C$35=N15)*('G Project Timeline-OPM update'!$B$7:$B$35=M15)*('G Project Timeline-OPM update'!$D$7:$D$35=O15),0),MATCH(P15,'G Project Timeline-OPM update'!$G$4:$L$4,0))-14</f>
        <v>46135</v>
      </c>
      <c r="T15" s="81">
        <f t="shared" si="2"/>
        <v>55</v>
      </c>
      <c r="U15" s="83">
        <f>IFERROR(VLOOKUP(G15,'Bidding list 26'!$B$2:$P$38,15,0),"")</f>
        <v>50</v>
      </c>
      <c r="V15" s="84">
        <f t="shared" si="3"/>
        <v>46085</v>
      </c>
      <c r="W15" s="84">
        <f t="shared" si="9"/>
        <v>46130</v>
      </c>
      <c r="X15" s="83" t="str">
        <f t="shared" si="4"/>
        <v>On time</v>
      </c>
      <c r="Y15" s="85" t="s">
        <v>157</v>
      </c>
      <c r="Z15" s="74"/>
      <c r="AA15" s="74" t="s">
        <v>158</v>
      </c>
      <c r="AB15" s="74" t="s">
        <v>196</v>
      </c>
      <c r="AC15" s="74" t="s">
        <v>158</v>
      </c>
      <c r="AD15" s="100" t="s">
        <v>197</v>
      </c>
      <c r="AE15" s="74" t="s">
        <v>158</v>
      </c>
      <c r="AF15" s="100" t="s">
        <v>198</v>
      </c>
      <c r="AG15" s="87">
        <v>46171</v>
      </c>
      <c r="AH15" s="87">
        <v>46172</v>
      </c>
      <c r="AI15" s="88" t="s">
        <v>199</v>
      </c>
      <c r="AJ15" s="60"/>
      <c r="AK15" s="5"/>
      <c r="AL15" s="3">
        <f t="shared" si="5"/>
        <v>31</v>
      </c>
      <c r="AM15" s="3">
        <f t="shared" si="6"/>
        <v>31</v>
      </c>
      <c r="AN15" s="3">
        <f t="shared" si="7"/>
        <v>31</v>
      </c>
      <c r="AO15" s="3">
        <f t="shared" ref="AO15:AO49" si="10">IF(AH15&lt;&gt;"",$J15,0)</f>
        <v>31</v>
      </c>
    </row>
    <row r="16" spans="1:44" ht="14">
      <c r="A16" s="29">
        <v>46080</v>
      </c>
      <c r="B16" s="74" t="s">
        <v>33</v>
      </c>
      <c r="C16" s="74" t="s">
        <v>154</v>
      </c>
      <c r="D16" s="74" t="s">
        <v>155</v>
      </c>
      <c r="E16" s="75" t="s">
        <v>156</v>
      </c>
      <c r="F16" s="83"/>
      <c r="G16" s="74" t="s">
        <v>29</v>
      </c>
      <c r="H16" s="74" t="str">
        <f>VLOOKUP(G16,'Bidding list 26'!$B$4:$G$277,6,0)</f>
        <v xml:space="preserve">ZT610, 600dpi </v>
      </c>
      <c r="I16" s="77">
        <v>48800000</v>
      </c>
      <c r="J16" s="83">
        <v>21</v>
      </c>
      <c r="K16" s="78">
        <f t="shared" si="0"/>
        <v>1024800000</v>
      </c>
      <c r="L16" s="76" t="s">
        <v>24</v>
      </c>
      <c r="M16" s="79" t="s">
        <v>19</v>
      </c>
      <c r="N16" s="79" t="s">
        <v>24</v>
      </c>
      <c r="O16" s="80" t="s">
        <v>95</v>
      </c>
      <c r="P16" s="80" t="s">
        <v>21</v>
      </c>
      <c r="Q16" s="29">
        <v>46123</v>
      </c>
      <c r="R16" s="81">
        <f t="shared" si="1"/>
        <v>43</v>
      </c>
      <c r="S16" s="82">
        <f t="array" ref="S16">INDEX('G Project Timeline-OPM update'!$G$7:$L$35,MATCH(1,('G Project Timeline-OPM update'!$C$7:$C$35=N16)*('G Project Timeline-OPM update'!$B$7:$B$35=M16)*('G Project Timeline-OPM update'!$D$7:$D$35=O16),0),MATCH(P16,'G Project Timeline-OPM update'!$G$4:$L$4,0))-14</f>
        <v>46135</v>
      </c>
      <c r="T16" s="81">
        <f t="shared" si="2"/>
        <v>55</v>
      </c>
      <c r="U16" s="83">
        <f>IFERROR(VLOOKUP(G16,'Bidding list 26'!$B$2:$P$38,15,0),"")</f>
        <v>50</v>
      </c>
      <c r="V16" s="84">
        <f t="shared" si="3"/>
        <v>46085</v>
      </c>
      <c r="W16" s="84">
        <f t="shared" si="9"/>
        <v>46130</v>
      </c>
      <c r="X16" s="83" t="str">
        <f t="shared" si="4"/>
        <v>On time</v>
      </c>
      <c r="Y16" s="85" t="s">
        <v>157</v>
      </c>
      <c r="Z16" s="74"/>
      <c r="AA16" s="74" t="s">
        <v>158</v>
      </c>
      <c r="AB16" s="74" t="s">
        <v>191</v>
      </c>
      <c r="AC16" s="74" t="s">
        <v>158</v>
      </c>
      <c r="AD16" s="74" t="s">
        <v>200</v>
      </c>
      <c r="AE16" s="74" t="s">
        <v>158</v>
      </c>
      <c r="AF16" s="74" t="s">
        <v>201</v>
      </c>
      <c r="AG16" s="98" t="s">
        <v>202</v>
      </c>
      <c r="AH16" s="87">
        <f>VLOOKUP(AF16,Sheet9!A:D,3,0)</f>
        <v>0</v>
      </c>
      <c r="AI16" s="94" t="s">
        <v>203</v>
      </c>
      <c r="AJ16" s="101"/>
      <c r="AK16" s="101" t="s">
        <v>204</v>
      </c>
      <c r="AL16" s="3">
        <f t="shared" si="5"/>
        <v>21</v>
      </c>
      <c r="AM16" s="3">
        <f t="shared" si="6"/>
        <v>21</v>
      </c>
      <c r="AN16" s="3">
        <f t="shared" si="7"/>
        <v>21</v>
      </c>
      <c r="AO16" s="3">
        <f t="shared" si="10"/>
        <v>21</v>
      </c>
    </row>
    <row r="17" spans="1:41" ht="98.25" customHeight="1">
      <c r="A17" s="29">
        <v>46080</v>
      </c>
      <c r="B17" s="74" t="s">
        <v>33</v>
      </c>
      <c r="C17" s="74" t="s">
        <v>154</v>
      </c>
      <c r="D17" s="74" t="s">
        <v>155</v>
      </c>
      <c r="E17" s="75" t="s">
        <v>156</v>
      </c>
      <c r="F17" s="76"/>
      <c r="G17" s="74" t="s">
        <v>67</v>
      </c>
      <c r="H17" s="74" t="str">
        <f>VLOOKUP(G17,'Bidding list 26'!$B$4:$G$277,6,0)</f>
        <v>VA1903H-2, 19 inch, VGA cable + HDMI cable / Brand: VIEWSONIC</v>
      </c>
      <c r="I17" s="77">
        <v>1240000</v>
      </c>
      <c r="J17" s="83">
        <v>138</v>
      </c>
      <c r="K17" s="78">
        <f t="shared" si="0"/>
        <v>171120000</v>
      </c>
      <c r="L17" s="76" t="s">
        <v>20</v>
      </c>
      <c r="M17" s="79" t="s">
        <v>19</v>
      </c>
      <c r="N17" s="79" t="s">
        <v>20</v>
      </c>
      <c r="O17" s="80" t="s">
        <v>95</v>
      </c>
      <c r="P17" s="80" t="s">
        <v>21</v>
      </c>
      <c r="Q17" s="29">
        <v>46123</v>
      </c>
      <c r="R17" s="81">
        <f t="shared" si="1"/>
        <v>43</v>
      </c>
      <c r="S17" s="82">
        <f t="array" ref="S17">INDEX('G Project Timeline-OPM update'!$G$7:$L$35,MATCH(1,('G Project Timeline-OPM update'!$C$7:$C$35=N17)*('G Project Timeline-OPM update'!$B$7:$B$35=M17)*('G Project Timeline-OPM update'!$D$7:$D$35=O17),0),MATCH(P17,'G Project Timeline-OPM update'!$G$4:$L$4,0))-14</f>
        <v>46135</v>
      </c>
      <c r="T17" s="81">
        <f t="shared" si="2"/>
        <v>55</v>
      </c>
      <c r="U17" s="83">
        <f>IFERROR(VLOOKUP(G17,'Bidding list 26'!$B$2:$P$38,15,0),"")</f>
        <v>50</v>
      </c>
      <c r="V17" s="84">
        <f t="shared" si="3"/>
        <v>46085</v>
      </c>
      <c r="W17" s="84">
        <f t="shared" si="9"/>
        <v>46130</v>
      </c>
      <c r="X17" s="83" t="str">
        <f t="shared" si="4"/>
        <v>On time</v>
      </c>
      <c r="Y17" s="85" t="s">
        <v>157</v>
      </c>
      <c r="Z17" s="74"/>
      <c r="AA17" s="74" t="s">
        <v>158</v>
      </c>
      <c r="AB17" s="74" t="s">
        <v>205</v>
      </c>
      <c r="AC17" s="74" t="s">
        <v>158</v>
      </c>
      <c r="AD17" s="88" t="s">
        <v>206</v>
      </c>
      <c r="AE17" s="74" t="s">
        <v>158</v>
      </c>
      <c r="AF17" s="74" t="s">
        <v>206</v>
      </c>
      <c r="AG17" s="98" t="s">
        <v>207</v>
      </c>
      <c r="AH17" s="102" t="s">
        <v>208</v>
      </c>
      <c r="AI17" s="94" t="s">
        <v>209</v>
      </c>
      <c r="AJ17" s="60"/>
      <c r="AK17" s="5"/>
      <c r="AL17" s="3">
        <f t="shared" si="5"/>
        <v>138</v>
      </c>
      <c r="AM17" s="3">
        <f t="shared" si="6"/>
        <v>138</v>
      </c>
      <c r="AN17" s="3">
        <f t="shared" si="7"/>
        <v>138</v>
      </c>
      <c r="AO17" s="3">
        <f t="shared" si="10"/>
        <v>138</v>
      </c>
    </row>
    <row r="18" spans="1:41" ht="28">
      <c r="A18" s="29">
        <v>46080</v>
      </c>
      <c r="B18" s="74" t="s">
        <v>33</v>
      </c>
      <c r="C18" s="74" t="s">
        <v>154</v>
      </c>
      <c r="D18" s="74" t="s">
        <v>155</v>
      </c>
      <c r="E18" s="75" t="s">
        <v>156</v>
      </c>
      <c r="F18" s="76"/>
      <c r="G18" s="74" t="s">
        <v>59</v>
      </c>
      <c r="H18" s="74" t="str">
        <f>VLOOKUP(G18,'Bidding list 26'!$B$4:$G$277,6,0)</f>
        <v xml:space="preserve">LAMITOUCH LM-30 CPU:i3-6100, RAM 16GB DDR4 3200, SSD 256G, Slot: CAT61/HDMI1/VGA1/USB8        </v>
      </c>
      <c r="I18" s="77">
        <v>7800000</v>
      </c>
      <c r="J18" s="83">
        <v>163</v>
      </c>
      <c r="K18" s="78">
        <f t="shared" si="0"/>
        <v>1271400000</v>
      </c>
      <c r="L18" s="76" t="s">
        <v>20</v>
      </c>
      <c r="M18" s="79" t="s">
        <v>19</v>
      </c>
      <c r="N18" s="79" t="s">
        <v>20</v>
      </c>
      <c r="O18" s="80" t="s">
        <v>95</v>
      </c>
      <c r="P18" s="80" t="s">
        <v>21</v>
      </c>
      <c r="Q18" s="29">
        <v>46123</v>
      </c>
      <c r="R18" s="81">
        <f t="shared" si="1"/>
        <v>43</v>
      </c>
      <c r="S18" s="82">
        <f t="array" ref="S18">INDEX('G Project Timeline-OPM update'!$G$7:$L$35,MATCH(1,('G Project Timeline-OPM update'!$C$7:$C$35=N18)*('G Project Timeline-OPM update'!$B$7:$B$35=M18)*('G Project Timeline-OPM update'!$D$7:$D$35=O18),0),MATCH(P18,'G Project Timeline-OPM update'!$G$4:$L$4,0))-14</f>
        <v>46135</v>
      </c>
      <c r="T18" s="81">
        <f t="shared" si="2"/>
        <v>55</v>
      </c>
      <c r="U18" s="83">
        <f>IFERROR(VLOOKUP(G18,'Bidding list 26'!$B$2:$P$38,15,0),"")</f>
        <v>80</v>
      </c>
      <c r="V18" s="84">
        <f t="shared" si="3"/>
        <v>46055</v>
      </c>
      <c r="W18" s="84">
        <f t="shared" si="9"/>
        <v>46160</v>
      </c>
      <c r="X18" s="83" t="str">
        <f t="shared" si="4"/>
        <v>Late</v>
      </c>
      <c r="Y18" s="85" t="s">
        <v>157</v>
      </c>
      <c r="Z18" s="74"/>
      <c r="AA18" s="74" t="s">
        <v>158</v>
      </c>
      <c r="AB18" s="74" t="s">
        <v>205</v>
      </c>
      <c r="AC18" s="74" t="s">
        <v>158</v>
      </c>
      <c r="AD18" s="88" t="s">
        <v>210</v>
      </c>
      <c r="AE18" s="74" t="s">
        <v>158</v>
      </c>
      <c r="AF18" s="74" t="s">
        <v>210</v>
      </c>
      <c r="AG18" s="98" t="s">
        <v>202</v>
      </c>
      <c r="AH18" s="87">
        <f>VLOOKUP(AF18,Sheet9!A:D,3,0)</f>
        <v>0</v>
      </c>
      <c r="AI18" s="94" t="s">
        <v>211</v>
      </c>
      <c r="AJ18" s="60"/>
      <c r="AK18" s="5"/>
      <c r="AL18" s="3">
        <f t="shared" si="5"/>
        <v>163</v>
      </c>
      <c r="AM18" s="3">
        <f t="shared" si="6"/>
        <v>163</v>
      </c>
      <c r="AN18" s="3">
        <f t="shared" si="7"/>
        <v>163</v>
      </c>
      <c r="AO18" s="3">
        <f t="shared" si="10"/>
        <v>163</v>
      </c>
    </row>
    <row r="19" spans="1:41" ht="15">
      <c r="A19" s="29">
        <v>46080</v>
      </c>
      <c r="B19" s="74" t="s">
        <v>33</v>
      </c>
      <c r="C19" s="74" t="s">
        <v>154</v>
      </c>
      <c r="D19" s="74" t="s">
        <v>155</v>
      </c>
      <c r="E19" s="75" t="s">
        <v>156</v>
      </c>
      <c r="F19" s="76"/>
      <c r="G19" s="74" t="s">
        <v>39</v>
      </c>
      <c r="H19" s="74" t="str">
        <f>VLOOKUP(G19,'Bidding list 26'!$B$4:$G$277,6,0)</f>
        <v>HS505DP, USB cable</v>
      </c>
      <c r="I19" s="77">
        <v>2300000</v>
      </c>
      <c r="J19" s="83">
        <v>160</v>
      </c>
      <c r="K19" s="78">
        <f t="shared" si="0"/>
        <v>368000000</v>
      </c>
      <c r="L19" s="76" t="s">
        <v>20</v>
      </c>
      <c r="M19" s="79" t="s">
        <v>19</v>
      </c>
      <c r="N19" s="79" t="s">
        <v>20</v>
      </c>
      <c r="O19" s="80" t="s">
        <v>95</v>
      </c>
      <c r="P19" s="80" t="s">
        <v>21</v>
      </c>
      <c r="Q19" s="29">
        <v>46123</v>
      </c>
      <c r="R19" s="81">
        <f t="shared" si="1"/>
        <v>43</v>
      </c>
      <c r="S19" s="82">
        <f t="array" ref="S19">INDEX('G Project Timeline-OPM update'!$G$7:$L$35,MATCH(1,('G Project Timeline-OPM update'!$C$7:$C$35=N19)*('G Project Timeline-OPM update'!$B$7:$B$35=M19)*('G Project Timeline-OPM update'!$D$7:$D$35=O19),0),MATCH(P19,'G Project Timeline-OPM update'!$G$4:$L$4,0))-14</f>
        <v>46135</v>
      </c>
      <c r="T19" s="81">
        <f t="shared" si="2"/>
        <v>55</v>
      </c>
      <c r="U19" s="83">
        <f>IFERROR(VLOOKUP(G19,'Bidding list 26'!$B$2:$P$38,15,0),"")</f>
        <v>50</v>
      </c>
      <c r="V19" s="84">
        <f t="shared" si="3"/>
        <v>46085</v>
      </c>
      <c r="W19" s="84">
        <f t="shared" si="9"/>
        <v>46130</v>
      </c>
      <c r="X19" s="83" t="str">
        <f t="shared" si="4"/>
        <v>On time</v>
      </c>
      <c r="Y19" s="85" t="s">
        <v>157</v>
      </c>
      <c r="Z19" s="74"/>
      <c r="AA19" s="74" t="s">
        <v>158</v>
      </c>
      <c r="AB19" s="74" t="s">
        <v>212</v>
      </c>
      <c r="AC19" s="74" t="s">
        <v>158</v>
      </c>
      <c r="AD19" s="103" t="s">
        <v>213</v>
      </c>
      <c r="AE19" s="74" t="s">
        <v>158</v>
      </c>
      <c r="AF19" s="103" t="s">
        <v>214</v>
      </c>
      <c r="AG19" s="87">
        <v>46171</v>
      </c>
      <c r="AH19" s="87">
        <v>46172</v>
      </c>
      <c r="AI19" s="88" t="s">
        <v>215</v>
      </c>
      <c r="AJ19" s="60"/>
      <c r="AK19" s="5"/>
      <c r="AL19" s="3">
        <f t="shared" si="5"/>
        <v>160</v>
      </c>
      <c r="AM19" s="3">
        <f t="shared" si="6"/>
        <v>160</v>
      </c>
      <c r="AN19" s="3">
        <f t="shared" si="7"/>
        <v>160</v>
      </c>
      <c r="AO19" s="3">
        <f t="shared" si="10"/>
        <v>160</v>
      </c>
    </row>
    <row r="20" spans="1:41" ht="28">
      <c r="A20" s="29">
        <v>46080</v>
      </c>
      <c r="B20" s="74" t="s">
        <v>33</v>
      </c>
      <c r="C20" s="74" t="s">
        <v>154</v>
      </c>
      <c r="D20" s="74" t="s">
        <v>155</v>
      </c>
      <c r="E20" s="75" t="s">
        <v>156</v>
      </c>
      <c r="F20" s="76"/>
      <c r="G20" s="74" t="s">
        <v>42</v>
      </c>
      <c r="H20" s="74" t="str">
        <f>VLOOKUP(G20,'Bidding list 26'!$B$4:$G$277,6,0)</f>
        <v>SEUIC HS505HDP-2530 ,USB cable</v>
      </c>
      <c r="I20" s="77">
        <v>3300000</v>
      </c>
      <c r="J20" s="83">
        <v>6</v>
      </c>
      <c r="K20" s="78">
        <f t="shared" si="0"/>
        <v>19800000</v>
      </c>
      <c r="L20" s="76" t="s">
        <v>20</v>
      </c>
      <c r="M20" s="79" t="s">
        <v>19</v>
      </c>
      <c r="N20" s="79" t="s">
        <v>20</v>
      </c>
      <c r="O20" s="80" t="s">
        <v>95</v>
      </c>
      <c r="P20" s="80" t="s">
        <v>21</v>
      </c>
      <c r="Q20" s="29">
        <v>46123</v>
      </c>
      <c r="R20" s="81">
        <f t="shared" si="1"/>
        <v>43</v>
      </c>
      <c r="S20" s="82">
        <f t="array" ref="S20">INDEX('G Project Timeline-OPM update'!$G$7:$L$35,MATCH(1,('G Project Timeline-OPM update'!$C$7:$C$35=N20)*('G Project Timeline-OPM update'!$B$7:$B$35=M20)*('G Project Timeline-OPM update'!$D$7:$D$35=O20),0),MATCH(P20,'G Project Timeline-OPM update'!$G$4:$L$4,0))-14</f>
        <v>46135</v>
      </c>
      <c r="T20" s="81">
        <f t="shared" si="2"/>
        <v>55</v>
      </c>
      <c r="U20" s="83">
        <f>IFERROR(VLOOKUP(G20,'Bidding list 26'!$B$2:$P$38,15,0),"")</f>
        <v>50</v>
      </c>
      <c r="V20" s="84">
        <f t="shared" si="3"/>
        <v>46085</v>
      </c>
      <c r="W20" s="84">
        <f t="shared" si="9"/>
        <v>46130</v>
      </c>
      <c r="X20" s="83" t="str">
        <f t="shared" si="4"/>
        <v>On time</v>
      </c>
      <c r="Y20" s="85" t="s">
        <v>157</v>
      </c>
      <c r="Z20" s="74"/>
      <c r="AA20" s="74" t="s">
        <v>158</v>
      </c>
      <c r="AB20" s="74" t="s">
        <v>212</v>
      </c>
      <c r="AC20" s="74" t="s">
        <v>158</v>
      </c>
      <c r="AD20" s="103" t="s">
        <v>213</v>
      </c>
      <c r="AE20" s="74" t="s">
        <v>158</v>
      </c>
      <c r="AF20" s="103" t="s">
        <v>214</v>
      </c>
      <c r="AG20" s="104" t="s">
        <v>216</v>
      </c>
      <c r="AH20" s="87"/>
      <c r="AI20" s="88" t="s">
        <v>217</v>
      </c>
      <c r="AJ20" s="60"/>
      <c r="AK20" s="5"/>
      <c r="AL20" s="3">
        <f t="shared" si="5"/>
        <v>6</v>
      </c>
      <c r="AM20" s="3">
        <f t="shared" si="6"/>
        <v>6</v>
      </c>
      <c r="AN20" s="3">
        <f t="shared" si="7"/>
        <v>6</v>
      </c>
      <c r="AO20" s="3">
        <f t="shared" si="10"/>
        <v>0</v>
      </c>
    </row>
    <row r="21" spans="1:41" ht="63" customHeight="1">
      <c r="A21" s="29">
        <v>46080</v>
      </c>
      <c r="B21" s="74" t="s">
        <v>33</v>
      </c>
      <c r="C21" s="74" t="s">
        <v>154</v>
      </c>
      <c r="D21" s="74" t="s">
        <v>155</v>
      </c>
      <c r="E21" s="75" t="s">
        <v>156</v>
      </c>
      <c r="F21" s="76"/>
      <c r="G21" s="74" t="s">
        <v>29</v>
      </c>
      <c r="H21" s="74" t="str">
        <f>VLOOKUP(G21,'Bidding list 26'!$B$4:$G$277,6,0)</f>
        <v xml:space="preserve">ZT610, 600dpi </v>
      </c>
      <c r="I21" s="77">
        <v>48800000</v>
      </c>
      <c r="J21" s="83">
        <v>20</v>
      </c>
      <c r="K21" s="78">
        <f t="shared" si="0"/>
        <v>976000000</v>
      </c>
      <c r="L21" s="76" t="s">
        <v>20</v>
      </c>
      <c r="M21" s="79" t="s">
        <v>19</v>
      </c>
      <c r="N21" s="79" t="s">
        <v>20</v>
      </c>
      <c r="O21" s="80" t="s">
        <v>95</v>
      </c>
      <c r="P21" s="80" t="s">
        <v>21</v>
      </c>
      <c r="Q21" s="29">
        <v>46123</v>
      </c>
      <c r="R21" s="81">
        <f t="shared" si="1"/>
        <v>43</v>
      </c>
      <c r="S21" s="82">
        <f t="array" ref="S21">INDEX('G Project Timeline-OPM update'!$G$7:$L$35,MATCH(1,('G Project Timeline-OPM update'!$C$7:$C$35=N21)*('G Project Timeline-OPM update'!$B$7:$B$35=M21)*('G Project Timeline-OPM update'!$D$7:$D$35=O21),0),MATCH(P21,'G Project Timeline-OPM update'!$G$4:$L$4,0))-14</f>
        <v>46135</v>
      </c>
      <c r="T21" s="81">
        <f t="shared" si="2"/>
        <v>55</v>
      </c>
      <c r="U21" s="83">
        <f>IFERROR(VLOOKUP(G21,'Bidding list 26'!$B$2:$P$38,15,0),"")</f>
        <v>50</v>
      </c>
      <c r="V21" s="84">
        <f t="shared" si="3"/>
        <v>46085</v>
      </c>
      <c r="W21" s="84">
        <f t="shared" si="9"/>
        <v>46130</v>
      </c>
      <c r="X21" s="83" t="str">
        <f t="shared" si="4"/>
        <v>On time</v>
      </c>
      <c r="Y21" s="85" t="s">
        <v>157</v>
      </c>
      <c r="Z21" s="74"/>
      <c r="AA21" s="74" t="s">
        <v>158</v>
      </c>
      <c r="AB21" s="74" t="s">
        <v>205</v>
      </c>
      <c r="AC21" s="74" t="s">
        <v>158</v>
      </c>
      <c r="AD21" s="74" t="s">
        <v>218</v>
      </c>
      <c r="AE21" s="74" t="s">
        <v>158</v>
      </c>
      <c r="AF21" s="74" t="s">
        <v>218</v>
      </c>
      <c r="AG21" s="98"/>
      <c r="AH21" s="87">
        <v>46162</v>
      </c>
      <c r="AI21" s="94" t="s">
        <v>219</v>
      </c>
      <c r="AJ21" s="60"/>
      <c r="AK21" s="5"/>
      <c r="AL21" s="3">
        <f t="shared" si="5"/>
        <v>20</v>
      </c>
      <c r="AM21" s="3">
        <f t="shared" si="6"/>
        <v>20</v>
      </c>
      <c r="AN21" s="3">
        <f t="shared" si="7"/>
        <v>20</v>
      </c>
      <c r="AO21" s="3">
        <f t="shared" si="10"/>
        <v>20</v>
      </c>
    </row>
    <row r="22" spans="1:41" ht="14">
      <c r="A22" s="29">
        <v>46080</v>
      </c>
      <c r="B22" s="74" t="s">
        <v>33</v>
      </c>
      <c r="C22" s="74" t="s">
        <v>154</v>
      </c>
      <c r="D22" s="74" t="s">
        <v>155</v>
      </c>
      <c r="E22" s="75" t="s">
        <v>156</v>
      </c>
      <c r="F22" s="76"/>
      <c r="G22" s="74" t="s">
        <v>59</v>
      </c>
      <c r="H22" s="74" t="str">
        <f>VLOOKUP(G22,'Bidding list 26'!$B$4:$G$277,6,0)</f>
        <v xml:space="preserve">LAMITOUCH LM-30 CPU:i3-6100, RAM 16GB DDR4 3200, SSD 256G, Slot: CAT61/HDMI1/VGA1/USB8        </v>
      </c>
      <c r="I22" s="77">
        <v>7800000</v>
      </c>
      <c r="J22" s="83">
        <v>184</v>
      </c>
      <c r="K22" s="78">
        <f t="shared" si="0"/>
        <v>1435200000</v>
      </c>
      <c r="L22" s="76" t="s">
        <v>22</v>
      </c>
      <c r="M22" s="79" t="s">
        <v>19</v>
      </c>
      <c r="N22" s="79" t="s">
        <v>22</v>
      </c>
      <c r="O22" s="80" t="s">
        <v>95</v>
      </c>
      <c r="P22" s="80" t="s">
        <v>21</v>
      </c>
      <c r="Q22" s="29">
        <v>46123</v>
      </c>
      <c r="R22" s="81">
        <f t="shared" si="1"/>
        <v>43</v>
      </c>
      <c r="S22" s="82">
        <f t="array" ref="S22">INDEX('G Project Timeline-OPM update'!$G$7:$L$35,MATCH(1,('G Project Timeline-OPM update'!$C$7:$C$35=N22)*('G Project Timeline-OPM update'!$B$7:$B$35=M22)*('G Project Timeline-OPM update'!$D$7:$D$35=O22),0),MATCH(P22,'G Project Timeline-OPM update'!$G$4:$L$4,0))-14</f>
        <v>46135</v>
      </c>
      <c r="T22" s="81">
        <f t="shared" si="2"/>
        <v>55</v>
      </c>
      <c r="U22" s="83">
        <f>IFERROR(VLOOKUP(G22,'Bidding list 26'!$B$2:$P$38,15,0),"")</f>
        <v>80</v>
      </c>
      <c r="V22" s="84">
        <f t="shared" si="3"/>
        <v>46055</v>
      </c>
      <c r="W22" s="84">
        <f t="shared" si="9"/>
        <v>46160</v>
      </c>
      <c r="X22" s="83" t="str">
        <f t="shared" si="4"/>
        <v>Late</v>
      </c>
      <c r="Y22" s="85" t="s">
        <v>157</v>
      </c>
      <c r="Z22" s="74"/>
      <c r="AA22" s="74" t="s">
        <v>158</v>
      </c>
      <c r="AB22" s="74" t="s">
        <v>220</v>
      </c>
      <c r="AC22" s="74" t="s">
        <v>158</v>
      </c>
      <c r="AD22" s="74" t="s">
        <v>221</v>
      </c>
      <c r="AE22" s="74" t="s">
        <v>158</v>
      </c>
      <c r="AF22" s="74" t="s">
        <v>221</v>
      </c>
      <c r="AG22" s="98" t="s">
        <v>202</v>
      </c>
      <c r="AH22" s="87">
        <f>VLOOKUP(AF22,Sheet9!A:D,3,0)</f>
        <v>0</v>
      </c>
      <c r="AI22" s="94" t="s">
        <v>222</v>
      </c>
      <c r="AJ22" s="60"/>
      <c r="AK22" s="5" t="s">
        <v>223</v>
      </c>
      <c r="AL22" s="3">
        <f t="shared" si="5"/>
        <v>184</v>
      </c>
      <c r="AM22" s="3">
        <f t="shared" si="6"/>
        <v>184</v>
      </c>
      <c r="AN22" s="3">
        <f t="shared" si="7"/>
        <v>184</v>
      </c>
      <c r="AO22" s="3">
        <f t="shared" si="10"/>
        <v>184</v>
      </c>
    </row>
    <row r="23" spans="1:41" ht="24" customHeight="1">
      <c r="A23" s="29">
        <v>46080</v>
      </c>
      <c r="B23" s="74" t="s">
        <v>33</v>
      </c>
      <c r="C23" s="74" t="s">
        <v>154</v>
      </c>
      <c r="D23" s="74" t="s">
        <v>155</v>
      </c>
      <c r="E23" s="75" t="s">
        <v>156</v>
      </c>
      <c r="F23" s="76"/>
      <c r="G23" s="74" t="s">
        <v>67</v>
      </c>
      <c r="H23" s="74" t="str">
        <f>VLOOKUP(G23,'Bidding list 26'!$B$4:$G$277,6,0)</f>
        <v>VA1903H-2, 19 inch, VGA cable + HDMI cable / Brand: VIEWSONIC</v>
      </c>
      <c r="I23" s="77">
        <v>1240000</v>
      </c>
      <c r="J23" s="83">
        <v>35</v>
      </c>
      <c r="K23" s="78">
        <f t="shared" si="0"/>
        <v>43400000</v>
      </c>
      <c r="L23" s="76" t="s">
        <v>22</v>
      </c>
      <c r="M23" s="79" t="s">
        <v>19</v>
      </c>
      <c r="N23" s="79" t="s">
        <v>22</v>
      </c>
      <c r="O23" s="80" t="s">
        <v>95</v>
      </c>
      <c r="P23" s="80" t="s">
        <v>21</v>
      </c>
      <c r="Q23" s="29">
        <v>46123</v>
      </c>
      <c r="R23" s="81">
        <f t="shared" si="1"/>
        <v>43</v>
      </c>
      <c r="S23" s="82">
        <f t="array" ref="S23">INDEX('G Project Timeline-OPM update'!$G$7:$L$35,MATCH(1,('G Project Timeline-OPM update'!$C$7:$C$35=N23)*('G Project Timeline-OPM update'!$B$7:$B$35=M23)*('G Project Timeline-OPM update'!$D$7:$D$35=O23),0),MATCH(P23,'G Project Timeline-OPM update'!$G$4:$L$4,0))-14</f>
        <v>46135</v>
      </c>
      <c r="T23" s="81">
        <f t="shared" si="2"/>
        <v>55</v>
      </c>
      <c r="U23" s="83">
        <f>IFERROR(VLOOKUP(G23,'Bidding list 26'!$B$2:$P$38,15,0),"")</f>
        <v>50</v>
      </c>
      <c r="V23" s="84">
        <f t="shared" si="3"/>
        <v>46085</v>
      </c>
      <c r="W23" s="84">
        <f t="shared" si="9"/>
        <v>46130</v>
      </c>
      <c r="X23" s="83" t="str">
        <f t="shared" si="4"/>
        <v>On time</v>
      </c>
      <c r="Y23" s="85" t="s">
        <v>157</v>
      </c>
      <c r="Z23" s="74"/>
      <c r="AA23" s="74" t="s">
        <v>158</v>
      </c>
      <c r="AB23" s="74" t="s">
        <v>220</v>
      </c>
      <c r="AC23" s="74" t="s">
        <v>158</v>
      </c>
      <c r="AD23" s="74" t="s">
        <v>224</v>
      </c>
      <c r="AE23" s="74" t="s">
        <v>158</v>
      </c>
      <c r="AF23" s="74" t="s">
        <v>224</v>
      </c>
      <c r="AG23" s="87">
        <v>46144</v>
      </c>
      <c r="AH23" s="87">
        <v>46144</v>
      </c>
      <c r="AI23" s="94" t="s">
        <v>225</v>
      </c>
      <c r="AJ23" s="60"/>
      <c r="AK23" s="5"/>
      <c r="AL23" s="3">
        <f t="shared" si="5"/>
        <v>35</v>
      </c>
      <c r="AM23" s="3">
        <f t="shared" si="6"/>
        <v>35</v>
      </c>
      <c r="AN23" s="3">
        <f t="shared" si="7"/>
        <v>35</v>
      </c>
      <c r="AO23" s="3">
        <f t="shared" si="10"/>
        <v>35</v>
      </c>
    </row>
    <row r="24" spans="1:41" ht="15">
      <c r="A24" s="84">
        <v>46080</v>
      </c>
      <c r="B24" s="85" t="s">
        <v>33</v>
      </c>
      <c r="C24" s="85" t="s">
        <v>154</v>
      </c>
      <c r="D24" s="85" t="s">
        <v>155</v>
      </c>
      <c r="E24" s="105" t="s">
        <v>156</v>
      </c>
      <c r="F24" s="83"/>
      <c r="G24" s="85" t="s">
        <v>39</v>
      </c>
      <c r="H24" s="85" t="str">
        <f>VLOOKUP(G24,'Bidding list 26'!$B$4:$G$277,6,0)</f>
        <v>HS505DP, USB cable</v>
      </c>
      <c r="I24" s="89">
        <v>2300000</v>
      </c>
      <c r="J24" s="83">
        <v>180</v>
      </c>
      <c r="K24" s="97">
        <f t="shared" si="0"/>
        <v>414000000</v>
      </c>
      <c r="L24" s="83" t="s">
        <v>22</v>
      </c>
      <c r="M24" s="83" t="s">
        <v>19</v>
      </c>
      <c r="N24" s="83" t="s">
        <v>22</v>
      </c>
      <c r="O24" s="81" t="s">
        <v>95</v>
      </c>
      <c r="P24" s="81" t="s">
        <v>21</v>
      </c>
      <c r="Q24" s="84">
        <v>46123</v>
      </c>
      <c r="R24" s="81">
        <f t="shared" si="1"/>
        <v>43</v>
      </c>
      <c r="S24" s="82">
        <f t="array" ref="S24">INDEX('G Project Timeline-OPM update'!$G$7:$L$35,MATCH(1,('G Project Timeline-OPM update'!$C$7:$C$35=N24)*('G Project Timeline-OPM update'!$B$7:$B$35=M24)*('G Project Timeline-OPM update'!$D$7:$D$35=O24),0),MATCH(P24,'G Project Timeline-OPM update'!$G$4:$L$4,0))-14</f>
        <v>46135</v>
      </c>
      <c r="T24" s="81">
        <f t="shared" si="2"/>
        <v>55</v>
      </c>
      <c r="U24" s="83">
        <f>IFERROR(VLOOKUP(G24,'Bidding list 26'!$B$2:$P$38,15,0),"")</f>
        <v>50</v>
      </c>
      <c r="V24" s="84">
        <f t="shared" si="3"/>
        <v>46085</v>
      </c>
      <c r="W24" s="84">
        <f t="shared" si="9"/>
        <v>46130</v>
      </c>
      <c r="X24" s="83" t="str">
        <f t="shared" si="4"/>
        <v>On time</v>
      </c>
      <c r="Y24" s="85" t="s">
        <v>157</v>
      </c>
      <c r="Z24" s="85"/>
      <c r="AA24" s="85" t="s">
        <v>158</v>
      </c>
      <c r="AB24" s="85" t="s">
        <v>226</v>
      </c>
      <c r="AC24" s="85" t="s">
        <v>158</v>
      </c>
      <c r="AD24" s="103" t="s">
        <v>227</v>
      </c>
      <c r="AE24" s="85" t="s">
        <v>158</v>
      </c>
      <c r="AF24" s="103" t="s">
        <v>228</v>
      </c>
      <c r="AG24" s="87">
        <v>46171</v>
      </c>
      <c r="AH24" s="87">
        <v>46172</v>
      </c>
      <c r="AI24" s="88" t="s">
        <v>229</v>
      </c>
      <c r="AJ24" s="60"/>
      <c r="AK24" s="5"/>
      <c r="AL24" s="3">
        <f t="shared" si="5"/>
        <v>180</v>
      </c>
      <c r="AM24" s="3">
        <f t="shared" si="6"/>
        <v>180</v>
      </c>
      <c r="AN24" s="3">
        <f t="shared" si="7"/>
        <v>180</v>
      </c>
      <c r="AO24" s="3">
        <f t="shared" si="10"/>
        <v>180</v>
      </c>
    </row>
    <row r="25" spans="1:41" ht="28">
      <c r="A25" s="29">
        <v>46080</v>
      </c>
      <c r="B25" s="74" t="s">
        <v>33</v>
      </c>
      <c r="C25" s="74" t="s">
        <v>154</v>
      </c>
      <c r="D25" s="74" t="s">
        <v>155</v>
      </c>
      <c r="E25" s="75" t="s">
        <v>156</v>
      </c>
      <c r="F25" s="76"/>
      <c r="G25" s="74" t="s">
        <v>42</v>
      </c>
      <c r="H25" s="74" t="str">
        <f>VLOOKUP(G25,'Bidding list 26'!$B$4:$G$277,6,0)</f>
        <v>SEUIC HS505HDP-2530 ,USB cable</v>
      </c>
      <c r="I25" s="77">
        <v>3300000</v>
      </c>
      <c r="J25" s="83">
        <v>7</v>
      </c>
      <c r="K25" s="78">
        <f t="shared" si="0"/>
        <v>23100000</v>
      </c>
      <c r="L25" s="76" t="s">
        <v>22</v>
      </c>
      <c r="M25" s="79" t="s">
        <v>19</v>
      </c>
      <c r="N25" s="79" t="s">
        <v>22</v>
      </c>
      <c r="O25" s="80" t="s">
        <v>95</v>
      </c>
      <c r="P25" s="80" t="s">
        <v>21</v>
      </c>
      <c r="Q25" s="29">
        <v>46123</v>
      </c>
      <c r="R25" s="81">
        <f t="shared" si="1"/>
        <v>43</v>
      </c>
      <c r="S25" s="82">
        <f t="array" ref="S25">INDEX('G Project Timeline-OPM update'!$G$7:$L$35,MATCH(1,('G Project Timeline-OPM update'!$C$7:$C$35=N25)*('G Project Timeline-OPM update'!$B$7:$B$35=M25)*('G Project Timeline-OPM update'!$D$7:$D$35=O25),0),MATCH(P25,'G Project Timeline-OPM update'!$G$4:$L$4,0))-14</f>
        <v>46135</v>
      </c>
      <c r="T25" s="81">
        <f t="shared" si="2"/>
        <v>55</v>
      </c>
      <c r="U25" s="83">
        <f>IFERROR(VLOOKUP(G25,'Bidding list 26'!$B$2:$P$38,15,0),"")</f>
        <v>50</v>
      </c>
      <c r="V25" s="84">
        <f t="shared" si="3"/>
        <v>46085</v>
      </c>
      <c r="W25" s="84">
        <f t="shared" si="9"/>
        <v>46130</v>
      </c>
      <c r="X25" s="83" t="str">
        <f t="shared" si="4"/>
        <v>On time</v>
      </c>
      <c r="Y25" s="85" t="s">
        <v>157</v>
      </c>
      <c r="Z25" s="74"/>
      <c r="AA25" s="74" t="s">
        <v>158</v>
      </c>
      <c r="AB25" s="74" t="s">
        <v>226</v>
      </c>
      <c r="AC25" s="74" t="s">
        <v>158</v>
      </c>
      <c r="AD25" s="103" t="s">
        <v>227</v>
      </c>
      <c r="AE25" s="74" t="s">
        <v>158</v>
      </c>
      <c r="AF25" s="103" t="s">
        <v>228</v>
      </c>
      <c r="AG25" s="104" t="s">
        <v>230</v>
      </c>
      <c r="AH25" s="87">
        <f>VLOOKUP(AF25,Sheet9!A:D,3,0)</f>
        <v>0</v>
      </c>
      <c r="AI25" s="106" t="s">
        <v>231</v>
      </c>
      <c r="AJ25" s="60"/>
      <c r="AK25" s="5"/>
      <c r="AL25" s="3">
        <f t="shared" si="5"/>
        <v>7</v>
      </c>
      <c r="AM25" s="3">
        <f t="shared" si="6"/>
        <v>7</v>
      </c>
      <c r="AN25" s="3">
        <f t="shared" si="7"/>
        <v>7</v>
      </c>
      <c r="AO25" s="3">
        <f t="shared" si="10"/>
        <v>7</v>
      </c>
    </row>
    <row r="26" spans="1:41" ht="42">
      <c r="A26" s="29">
        <v>46080</v>
      </c>
      <c r="B26" s="74" t="s">
        <v>33</v>
      </c>
      <c r="C26" s="74" t="s">
        <v>154</v>
      </c>
      <c r="D26" s="74" t="s">
        <v>155</v>
      </c>
      <c r="E26" s="75" t="s">
        <v>156</v>
      </c>
      <c r="F26" s="76"/>
      <c r="G26" s="74" t="s">
        <v>29</v>
      </c>
      <c r="H26" s="74" t="str">
        <f>VLOOKUP(G26,'Bidding list 26'!$B$4:$G$277,6,0)</f>
        <v xml:space="preserve">ZT610, 600dpi </v>
      </c>
      <c r="I26" s="77">
        <v>48800000</v>
      </c>
      <c r="J26" s="83">
        <v>31</v>
      </c>
      <c r="K26" s="78">
        <f t="shared" si="0"/>
        <v>1512800000</v>
      </c>
      <c r="L26" s="76" t="s">
        <v>22</v>
      </c>
      <c r="M26" s="79" t="s">
        <v>19</v>
      </c>
      <c r="N26" s="79" t="s">
        <v>22</v>
      </c>
      <c r="O26" s="80" t="s">
        <v>95</v>
      </c>
      <c r="P26" s="80" t="s">
        <v>21</v>
      </c>
      <c r="Q26" s="29">
        <v>46123</v>
      </c>
      <c r="R26" s="81">
        <f t="shared" si="1"/>
        <v>43</v>
      </c>
      <c r="S26" s="82">
        <f t="array" ref="S26">INDEX('G Project Timeline-OPM update'!$G$7:$L$35,MATCH(1,('G Project Timeline-OPM update'!$C$7:$C$35=N26)*('G Project Timeline-OPM update'!$B$7:$B$35=M26)*('G Project Timeline-OPM update'!$D$7:$D$35=O26),0),MATCH(P26,'G Project Timeline-OPM update'!$G$4:$L$4,0))-14</f>
        <v>46135</v>
      </c>
      <c r="T26" s="81">
        <f t="shared" si="2"/>
        <v>55</v>
      </c>
      <c r="U26" s="83">
        <f>IFERROR(VLOOKUP(G26,'Bidding list 26'!$B$2:$P$38,15,0),"")</f>
        <v>50</v>
      </c>
      <c r="V26" s="84">
        <f t="shared" si="3"/>
        <v>46085</v>
      </c>
      <c r="W26" s="84">
        <f t="shared" si="9"/>
        <v>46130</v>
      </c>
      <c r="X26" s="83" t="str">
        <f t="shared" si="4"/>
        <v>On time</v>
      </c>
      <c r="Y26" s="85" t="s">
        <v>157</v>
      </c>
      <c r="Z26" s="74"/>
      <c r="AA26" s="74" t="s">
        <v>158</v>
      </c>
      <c r="AB26" s="74" t="s">
        <v>220</v>
      </c>
      <c r="AC26" s="74" t="s">
        <v>158</v>
      </c>
      <c r="AD26" s="74" t="s">
        <v>232</v>
      </c>
      <c r="AE26" s="74" t="s">
        <v>158</v>
      </c>
      <c r="AF26" s="74" t="s">
        <v>232</v>
      </c>
      <c r="AG26" s="98" t="s">
        <v>233</v>
      </c>
      <c r="AH26" s="87">
        <f>VLOOKUP(AF26,Sheet9!A:D,3,0)</f>
        <v>0</v>
      </c>
      <c r="AI26" s="94" t="s">
        <v>234</v>
      </c>
      <c r="AJ26" s="60"/>
      <c r="AK26" s="5"/>
      <c r="AL26" s="3">
        <f t="shared" si="5"/>
        <v>31</v>
      </c>
      <c r="AM26" s="3">
        <f t="shared" si="6"/>
        <v>31</v>
      </c>
      <c r="AN26" s="3">
        <f t="shared" si="7"/>
        <v>31</v>
      </c>
      <c r="AO26" s="3">
        <f t="shared" si="10"/>
        <v>31</v>
      </c>
    </row>
    <row r="27" spans="1:41" ht="14">
      <c r="A27" s="29">
        <v>46080</v>
      </c>
      <c r="B27" s="74" t="s">
        <v>33</v>
      </c>
      <c r="C27" s="74" t="s">
        <v>154</v>
      </c>
      <c r="D27" s="74" t="s">
        <v>155</v>
      </c>
      <c r="E27" s="75" t="s">
        <v>156</v>
      </c>
      <c r="F27" s="76"/>
      <c r="G27" s="74" t="s">
        <v>64</v>
      </c>
      <c r="H27" s="74" t="str">
        <f>VLOOKUP(G27,'Bidding list 26'!$B$4:$G$277,6,0)</f>
        <v>HKC MB24V7-W, 23.8 inch White, With Bracket Arm Warrior
  WA-MH0802 (White)</v>
      </c>
      <c r="I27" s="77">
        <v>1815000</v>
      </c>
      <c r="J27" s="76">
        <v>149</v>
      </c>
      <c r="K27" s="78">
        <f t="shared" si="0"/>
        <v>270435000</v>
      </c>
      <c r="L27" s="76" t="s">
        <v>22</v>
      </c>
      <c r="M27" s="79" t="s">
        <v>19</v>
      </c>
      <c r="N27" s="79" t="s">
        <v>22</v>
      </c>
      <c r="O27" s="80" t="s">
        <v>95</v>
      </c>
      <c r="P27" s="80" t="s">
        <v>21</v>
      </c>
      <c r="Q27" s="29">
        <v>46123</v>
      </c>
      <c r="R27" s="81">
        <f t="shared" si="1"/>
        <v>43</v>
      </c>
      <c r="S27" s="82">
        <f t="array" ref="S27">INDEX('G Project Timeline-OPM update'!$G$7:$L$35,MATCH(1,('G Project Timeline-OPM update'!$C$7:$C$35=N27)*('G Project Timeline-OPM update'!$B$7:$B$35=M27)*('G Project Timeline-OPM update'!$D$7:$D$35=O27),0),MATCH(P27,'G Project Timeline-OPM update'!$G$4:$L$4,0))-14</f>
        <v>46135</v>
      </c>
      <c r="T27" s="81">
        <f t="shared" si="2"/>
        <v>55</v>
      </c>
      <c r="U27" s="83">
        <f>IFERROR(VLOOKUP(G27,'Bidding list 26'!$B$2:$P$38,15,0),"")</f>
        <v>80</v>
      </c>
      <c r="V27" s="84">
        <f t="shared" si="3"/>
        <v>46055</v>
      </c>
      <c r="W27" s="84">
        <f t="shared" si="9"/>
        <v>46160</v>
      </c>
      <c r="X27" s="83" t="str">
        <f t="shared" si="4"/>
        <v>Late</v>
      </c>
      <c r="Y27" s="85" t="s">
        <v>157</v>
      </c>
      <c r="Z27" s="74"/>
      <c r="AA27" s="74" t="s">
        <v>158</v>
      </c>
      <c r="AB27" s="74" t="s">
        <v>220</v>
      </c>
      <c r="AC27" s="74" t="s">
        <v>158</v>
      </c>
      <c r="AD27" s="74" t="s">
        <v>235</v>
      </c>
      <c r="AE27" s="74" t="s">
        <v>158</v>
      </c>
      <c r="AF27" s="74" t="s">
        <v>235</v>
      </c>
      <c r="AG27" s="86"/>
      <c r="AH27" s="87" t="str">
        <f>VLOOKUP(AF27,Sheet9!A:D,3,0)</f>
        <v>Đã nhận 20.04</v>
      </c>
      <c r="AI27" s="94" t="s">
        <v>236</v>
      </c>
      <c r="AJ27" s="60"/>
      <c r="AK27" s="5"/>
      <c r="AL27" s="3">
        <f t="shared" si="5"/>
        <v>149</v>
      </c>
      <c r="AM27" s="3">
        <f t="shared" si="6"/>
        <v>149</v>
      </c>
      <c r="AN27" s="3">
        <f t="shared" si="7"/>
        <v>149</v>
      </c>
      <c r="AO27" s="3">
        <f t="shared" si="10"/>
        <v>149</v>
      </c>
    </row>
    <row r="28" spans="1:41" ht="28">
      <c r="A28" s="29">
        <v>46087</v>
      </c>
      <c r="B28" s="74" t="s">
        <v>55</v>
      </c>
      <c r="C28" s="74" t="s">
        <v>168</v>
      </c>
      <c r="D28" s="74" t="s">
        <v>169</v>
      </c>
      <c r="E28" s="85" t="s">
        <v>170</v>
      </c>
      <c r="F28" s="83">
        <v>4440</v>
      </c>
      <c r="G28" s="74" t="s">
        <v>54</v>
      </c>
      <c r="H28" s="74" t="str">
        <f>VLOOKUP(G28,'Bidding list 26'!$B$4:$G$277,6,0)</f>
        <v>Pro Tower QCT1250, Ultra 7 265, Ram 16GB DDR5, SSD
512GB, Integrated graphics card, Power 180W, HDMI &amp; DP Port,
Keyboard and Mouse, 3Yrs Wty</v>
      </c>
      <c r="I28" s="77">
        <v>26752000</v>
      </c>
      <c r="J28" s="76">
        <v>76</v>
      </c>
      <c r="K28" s="78">
        <f t="shared" si="0"/>
        <v>2033152000</v>
      </c>
      <c r="L28" s="76" t="s">
        <v>237</v>
      </c>
      <c r="M28" s="79" t="s">
        <v>56</v>
      </c>
      <c r="N28" s="79" t="s">
        <v>22</v>
      </c>
      <c r="O28" s="80" t="s">
        <v>95</v>
      </c>
      <c r="P28" s="80" t="s">
        <v>57</v>
      </c>
      <c r="Q28" s="29">
        <v>46097</v>
      </c>
      <c r="R28" s="81">
        <f t="shared" si="1"/>
        <v>10</v>
      </c>
      <c r="S28" s="82">
        <f t="array" ref="S28">INDEX('G Project Timeline-OPM update'!$G$7:$L$35,MATCH(1,('G Project Timeline-OPM update'!$C$7:$C$35=N28)*('G Project Timeline-OPM update'!$B$7:$B$35=M28)*('G Project Timeline-OPM update'!$D$7:$D$35=O28),0),MATCH(P28,'G Project Timeline-OPM update'!$G$4:$L$4,0))-14</f>
        <v>46058</v>
      </c>
      <c r="T28" s="81">
        <f t="shared" si="2"/>
        <v>-29</v>
      </c>
      <c r="U28" s="83">
        <f>IFERROR(VLOOKUP(G28,'Bidding list 26'!$B$2:$P$38,15,0),"")</f>
        <v>70</v>
      </c>
      <c r="V28" s="84">
        <f t="shared" si="3"/>
        <v>45988</v>
      </c>
      <c r="W28" s="84">
        <f t="shared" si="9"/>
        <v>46157</v>
      </c>
      <c r="X28" s="83" t="str">
        <f t="shared" si="4"/>
        <v>Late</v>
      </c>
      <c r="Y28" s="85" t="s">
        <v>157</v>
      </c>
      <c r="Z28" s="74"/>
      <c r="AA28" s="74" t="s">
        <v>158</v>
      </c>
      <c r="AB28" s="74" t="s">
        <v>238</v>
      </c>
      <c r="AC28" s="74" t="s">
        <v>158</v>
      </c>
      <c r="AD28" s="74" t="s">
        <v>239</v>
      </c>
      <c r="AE28" s="74" t="s">
        <v>158</v>
      </c>
      <c r="AF28" s="85" t="s">
        <v>239</v>
      </c>
      <c r="AG28" s="86"/>
      <c r="AH28" s="87">
        <v>46126</v>
      </c>
      <c r="AI28" s="88" t="s">
        <v>240</v>
      </c>
      <c r="AJ28" s="60"/>
      <c r="AK28" s="5"/>
      <c r="AL28" s="3">
        <f t="shared" si="5"/>
        <v>76</v>
      </c>
      <c r="AM28" s="3">
        <f t="shared" si="6"/>
        <v>76</v>
      </c>
      <c r="AN28" s="3">
        <f t="shared" si="7"/>
        <v>76</v>
      </c>
      <c r="AO28" s="3">
        <f t="shared" si="10"/>
        <v>76</v>
      </c>
    </row>
    <row r="29" spans="1:41" ht="14">
      <c r="A29" s="29">
        <v>46087</v>
      </c>
      <c r="B29" s="74" t="s">
        <v>58</v>
      </c>
      <c r="C29" s="74" t="s">
        <v>168</v>
      </c>
      <c r="D29" s="74" t="s">
        <v>169</v>
      </c>
      <c r="E29" s="85" t="s">
        <v>170</v>
      </c>
      <c r="F29" s="83">
        <v>4440</v>
      </c>
      <c r="G29" s="74" t="s">
        <v>54</v>
      </c>
      <c r="H29" s="74" t="str">
        <f>VLOOKUP(G29,'Bidding list 26'!$B$4:$G$277,6,0)</f>
        <v>Pro Tower QCT1250, Ultra 7 265, Ram 16GB DDR5, SSD
512GB, Integrated graphics card, Power 180W, HDMI &amp; DP Port,
Keyboard and Mouse, 3Yrs Wty</v>
      </c>
      <c r="I29" s="77">
        <v>26752000</v>
      </c>
      <c r="J29" s="76">
        <v>36</v>
      </c>
      <c r="K29" s="78">
        <f t="shared" si="0"/>
        <v>963072000</v>
      </c>
      <c r="L29" s="76" t="s">
        <v>241</v>
      </c>
      <c r="M29" s="79" t="s">
        <v>56</v>
      </c>
      <c r="N29" s="79" t="s">
        <v>22</v>
      </c>
      <c r="O29" s="80" t="s">
        <v>92</v>
      </c>
      <c r="P29" s="80" t="s">
        <v>57</v>
      </c>
      <c r="Q29" s="29">
        <v>46097</v>
      </c>
      <c r="R29" s="81">
        <f t="shared" si="1"/>
        <v>10</v>
      </c>
      <c r="S29" s="82">
        <f t="array" ref="S29">INDEX('G Project Timeline-OPM update'!$G$7:$L$35,MATCH(1,('G Project Timeline-OPM update'!$C$7:$C$35=N29)*('G Project Timeline-OPM update'!$B$7:$B$35=M29)*('G Project Timeline-OPM update'!$D$7:$D$35=O29),0),MATCH(P29,'G Project Timeline-OPM update'!$G$4:$L$4,0))-14</f>
        <v>46058</v>
      </c>
      <c r="T29" s="81">
        <f t="shared" si="2"/>
        <v>-29</v>
      </c>
      <c r="U29" s="83">
        <f>IFERROR(VLOOKUP(G29,'Bidding list 26'!$B$2:$P$38,15,0),"")</f>
        <v>70</v>
      </c>
      <c r="V29" s="84">
        <f t="shared" si="3"/>
        <v>45988</v>
      </c>
      <c r="W29" s="84">
        <f t="shared" si="9"/>
        <v>46157</v>
      </c>
      <c r="X29" s="83" t="str">
        <f t="shared" si="4"/>
        <v>Late</v>
      </c>
      <c r="Y29" s="85" t="s">
        <v>157</v>
      </c>
      <c r="Z29" s="85"/>
      <c r="AA29" s="74" t="s">
        <v>158</v>
      </c>
      <c r="AB29" s="74" t="s">
        <v>242</v>
      </c>
      <c r="AC29" s="74" t="s">
        <v>158</v>
      </c>
      <c r="AD29" s="74" t="s">
        <v>243</v>
      </c>
      <c r="AE29" s="74" t="s">
        <v>158</v>
      </c>
      <c r="AF29" s="74" t="s">
        <v>243</v>
      </c>
      <c r="AG29" s="86"/>
      <c r="AH29" s="87">
        <v>46126</v>
      </c>
      <c r="AI29" s="94" t="s">
        <v>244</v>
      </c>
      <c r="AJ29" s="60"/>
      <c r="AK29" s="5"/>
      <c r="AL29" s="3">
        <f t="shared" si="5"/>
        <v>36</v>
      </c>
      <c r="AM29" s="3">
        <f t="shared" si="6"/>
        <v>36</v>
      </c>
      <c r="AN29" s="3">
        <f t="shared" si="7"/>
        <v>36</v>
      </c>
      <c r="AO29" s="3">
        <f t="shared" si="10"/>
        <v>36</v>
      </c>
    </row>
    <row r="30" spans="1:41" ht="28">
      <c r="A30" s="29">
        <v>46087</v>
      </c>
      <c r="B30" s="74" t="s">
        <v>55</v>
      </c>
      <c r="C30" s="74" t="s">
        <v>168</v>
      </c>
      <c r="D30" s="74" t="s">
        <v>169</v>
      </c>
      <c r="E30" s="85" t="s">
        <v>170</v>
      </c>
      <c r="F30" s="83">
        <v>4440</v>
      </c>
      <c r="G30" s="74" t="s">
        <v>54</v>
      </c>
      <c r="H30" s="74" t="str">
        <f>VLOOKUP(G30,'Bidding list 26'!$B$4:$G$277,6,0)</f>
        <v>Pro Tower QCT1250, Ultra 7 265, Ram 16GB DDR5, SSD
512GB, Integrated graphics card, Power 180W, HDMI &amp; DP Port,
Keyboard and Mouse, 3Yrs Wty</v>
      </c>
      <c r="I30" s="77">
        <v>26752000</v>
      </c>
      <c r="J30" s="76">
        <v>65</v>
      </c>
      <c r="K30" s="78">
        <f t="shared" si="0"/>
        <v>1738880000</v>
      </c>
      <c r="L30" s="76" t="s">
        <v>245</v>
      </c>
      <c r="M30" s="79" t="s">
        <v>19</v>
      </c>
      <c r="N30" s="79" t="s">
        <v>20</v>
      </c>
      <c r="O30" s="80" t="s">
        <v>95</v>
      </c>
      <c r="P30" s="80" t="s">
        <v>21</v>
      </c>
      <c r="Q30" s="29">
        <v>46097</v>
      </c>
      <c r="R30" s="81">
        <f t="shared" si="1"/>
        <v>10</v>
      </c>
      <c r="S30" s="82">
        <f t="array" ref="S30">INDEX('G Project Timeline-OPM update'!$G$7:$L$35,MATCH(1,('G Project Timeline-OPM update'!$C$7:$C$35=N30)*('G Project Timeline-OPM update'!$B$7:$B$35=M30)*('G Project Timeline-OPM update'!$D$7:$D$35=O30),0),MATCH(P30,'G Project Timeline-OPM update'!$G$4:$L$4,0))-14</f>
        <v>46135</v>
      </c>
      <c r="T30" s="81">
        <f t="shared" si="2"/>
        <v>48</v>
      </c>
      <c r="U30" s="83">
        <f>IFERROR(VLOOKUP(G30,'Bidding list 26'!$B$2:$P$38,15,0),"")</f>
        <v>70</v>
      </c>
      <c r="V30" s="84">
        <f t="shared" si="3"/>
        <v>46065</v>
      </c>
      <c r="W30" s="84">
        <f t="shared" si="9"/>
        <v>46157</v>
      </c>
      <c r="X30" s="83" t="str">
        <f t="shared" si="4"/>
        <v>Late</v>
      </c>
      <c r="Y30" s="85" t="s">
        <v>157</v>
      </c>
      <c r="Z30" s="74"/>
      <c r="AA30" s="74" t="s">
        <v>158</v>
      </c>
      <c r="AB30" s="74" t="s">
        <v>238</v>
      </c>
      <c r="AC30" s="74" t="s">
        <v>158</v>
      </c>
      <c r="AD30" s="74" t="s">
        <v>239</v>
      </c>
      <c r="AE30" s="74" t="s">
        <v>158</v>
      </c>
      <c r="AF30" s="85" t="s">
        <v>239</v>
      </c>
      <c r="AG30" s="86"/>
      <c r="AH30" s="87">
        <v>46126</v>
      </c>
      <c r="AI30" s="88" t="s">
        <v>246</v>
      </c>
      <c r="AJ30" s="60"/>
      <c r="AK30" s="5"/>
      <c r="AL30" s="3">
        <f t="shared" si="5"/>
        <v>65</v>
      </c>
      <c r="AM30" s="3">
        <f t="shared" si="6"/>
        <v>65</v>
      </c>
      <c r="AN30" s="3">
        <f t="shared" si="7"/>
        <v>65</v>
      </c>
      <c r="AO30" s="3">
        <f t="shared" si="10"/>
        <v>65</v>
      </c>
    </row>
    <row r="31" spans="1:41" ht="14">
      <c r="A31" s="29">
        <v>46087</v>
      </c>
      <c r="B31" s="74" t="s">
        <v>58</v>
      </c>
      <c r="C31" s="74" t="s">
        <v>168</v>
      </c>
      <c r="D31" s="74" t="s">
        <v>169</v>
      </c>
      <c r="E31" s="85" t="s">
        <v>170</v>
      </c>
      <c r="F31" s="83">
        <v>4440</v>
      </c>
      <c r="G31" s="74" t="s">
        <v>54</v>
      </c>
      <c r="H31" s="74" t="str">
        <f>VLOOKUP(G31,'Bidding list 26'!$B$4:$G$277,6,0)</f>
        <v>Pro Tower QCT1250, Ultra 7 265, Ram 16GB DDR5, SSD
512GB, Integrated graphics card, Power 180W, HDMI &amp; DP Port,
Keyboard and Mouse, 3Yrs Wty</v>
      </c>
      <c r="I31" s="77">
        <v>26752000</v>
      </c>
      <c r="J31" s="76">
        <v>38</v>
      </c>
      <c r="K31" s="78">
        <f t="shared" si="0"/>
        <v>1016576000</v>
      </c>
      <c r="L31" s="76" t="s">
        <v>247</v>
      </c>
      <c r="M31" s="79" t="s">
        <v>19</v>
      </c>
      <c r="N31" s="79" t="s">
        <v>20</v>
      </c>
      <c r="O31" s="80" t="s">
        <v>92</v>
      </c>
      <c r="P31" s="80" t="s">
        <v>21</v>
      </c>
      <c r="Q31" s="29">
        <v>46097</v>
      </c>
      <c r="R31" s="81">
        <f t="shared" si="1"/>
        <v>10</v>
      </c>
      <c r="S31" s="82">
        <f t="array" ref="S31">INDEX('G Project Timeline-OPM update'!$G$7:$L$35,MATCH(1,('G Project Timeline-OPM update'!$C$7:$C$35=N31)*('G Project Timeline-OPM update'!$B$7:$B$35=M31)*('G Project Timeline-OPM update'!$D$7:$D$35=O31),0),MATCH(P31,'G Project Timeline-OPM update'!$G$4:$L$4,0))-14</f>
        <v>46135</v>
      </c>
      <c r="T31" s="81">
        <f t="shared" si="2"/>
        <v>48</v>
      </c>
      <c r="U31" s="83">
        <f>IFERROR(VLOOKUP(G31,'Bidding list 26'!$B$2:$P$38,15,0),"")</f>
        <v>70</v>
      </c>
      <c r="V31" s="84">
        <f t="shared" si="3"/>
        <v>46065</v>
      </c>
      <c r="W31" s="84">
        <f t="shared" si="9"/>
        <v>46157</v>
      </c>
      <c r="X31" s="83" t="str">
        <f t="shared" si="4"/>
        <v>Late</v>
      </c>
      <c r="Y31" s="85" t="s">
        <v>157</v>
      </c>
      <c r="Z31" s="85"/>
      <c r="AA31" s="74" t="s">
        <v>158</v>
      </c>
      <c r="AB31" s="74" t="s">
        <v>242</v>
      </c>
      <c r="AC31" s="74" t="s">
        <v>158</v>
      </c>
      <c r="AD31" s="74" t="s">
        <v>248</v>
      </c>
      <c r="AE31" s="74" t="s">
        <v>158</v>
      </c>
      <c r="AF31" s="74" t="s">
        <v>248</v>
      </c>
      <c r="AG31" s="86"/>
      <c r="AH31" s="87">
        <v>46126</v>
      </c>
      <c r="AI31" s="94" t="s">
        <v>249</v>
      </c>
      <c r="AJ31" s="60"/>
      <c r="AK31" s="5"/>
      <c r="AL31" s="3">
        <f t="shared" si="5"/>
        <v>38</v>
      </c>
      <c r="AM31" s="3">
        <f t="shared" si="6"/>
        <v>38</v>
      </c>
      <c r="AN31" s="3">
        <f t="shared" si="7"/>
        <v>38</v>
      </c>
      <c r="AO31" s="3">
        <f t="shared" si="10"/>
        <v>38</v>
      </c>
    </row>
    <row r="32" spans="1:41" ht="14">
      <c r="A32" s="29">
        <v>46094</v>
      </c>
      <c r="B32" s="74" t="s">
        <v>15</v>
      </c>
      <c r="C32" s="74" t="s">
        <v>250</v>
      </c>
      <c r="D32" s="74" t="s">
        <v>251</v>
      </c>
      <c r="E32" s="74" t="s">
        <v>252</v>
      </c>
      <c r="F32" s="76">
        <v>4478</v>
      </c>
      <c r="G32" s="74" t="s">
        <v>65</v>
      </c>
      <c r="H32" s="74" t="str">
        <f>VLOOKUP(G32,'Bidding list 26'!$B$4:$G$277,6,0)</f>
        <v>DELL E2225HM, 21.5 inch HDMI cable, 3Yrs Wty</v>
      </c>
      <c r="I32" s="77">
        <v>1980000</v>
      </c>
      <c r="J32" s="76">
        <v>3</v>
      </c>
      <c r="K32" s="78">
        <f t="shared" si="0"/>
        <v>5940000</v>
      </c>
      <c r="L32" s="76" t="s">
        <v>253</v>
      </c>
      <c r="M32" s="79" t="s">
        <v>23</v>
      </c>
      <c r="N32" s="79" t="s">
        <v>20</v>
      </c>
      <c r="O32" s="80" t="s">
        <v>95</v>
      </c>
      <c r="P32" s="80" t="s">
        <v>21</v>
      </c>
      <c r="Q32" s="29">
        <v>46127</v>
      </c>
      <c r="R32" s="81">
        <f t="shared" si="1"/>
        <v>33</v>
      </c>
      <c r="S32" s="82">
        <f t="array" ref="S32">INDEX('G Project Timeline-OPM update'!$G$7:$L$35,MATCH(1,('G Project Timeline-OPM update'!$C$7:$C$35=N32)*('G Project Timeline-OPM update'!$B$7:$B$35=M32)*('G Project Timeline-OPM update'!$D$7:$D$35=O32),0),MATCH(P32,'G Project Timeline-OPM update'!$G$4:$L$4,0))-14</f>
        <v>46146</v>
      </c>
      <c r="T32" s="81">
        <f t="shared" si="2"/>
        <v>52</v>
      </c>
      <c r="U32" s="83">
        <f>IFERROR(VLOOKUP(G32,'Bidding list 26'!$B$2:$P$38,15,0),"")</f>
        <v>50</v>
      </c>
      <c r="V32" s="84">
        <f t="shared" si="3"/>
        <v>46096</v>
      </c>
      <c r="W32" s="84">
        <f t="shared" si="9"/>
        <v>46144</v>
      </c>
      <c r="X32" s="83" t="str">
        <f t="shared" si="4"/>
        <v>On time</v>
      </c>
      <c r="Y32" s="85" t="s">
        <v>157</v>
      </c>
      <c r="Z32" s="74" t="s">
        <v>254</v>
      </c>
      <c r="AA32" s="74" t="s">
        <v>158</v>
      </c>
      <c r="AB32" s="74" t="s">
        <v>255</v>
      </c>
      <c r="AC32" s="74" t="s">
        <v>158</v>
      </c>
      <c r="AD32" s="74" t="s">
        <v>256</v>
      </c>
      <c r="AE32" s="74" t="s">
        <v>158</v>
      </c>
      <c r="AF32" s="74" t="s">
        <v>256</v>
      </c>
      <c r="AG32" s="98">
        <f>VLOOKUP(AF32,Sheet9!A:D,4,0)</f>
        <v>0</v>
      </c>
      <c r="AH32" s="87">
        <v>46141</v>
      </c>
      <c r="AI32" s="94" t="s">
        <v>257</v>
      </c>
      <c r="AJ32" s="60"/>
      <c r="AK32" s="5"/>
      <c r="AL32" s="3">
        <f t="shared" si="5"/>
        <v>3</v>
      </c>
      <c r="AM32" s="3">
        <f t="shared" si="6"/>
        <v>3</v>
      </c>
      <c r="AN32" s="3">
        <f t="shared" si="7"/>
        <v>3</v>
      </c>
      <c r="AO32" s="3">
        <f t="shared" si="10"/>
        <v>3</v>
      </c>
    </row>
    <row r="33" spans="1:44" ht="14">
      <c r="A33" s="29">
        <v>46094</v>
      </c>
      <c r="B33" s="74" t="s">
        <v>15</v>
      </c>
      <c r="C33" s="74" t="s">
        <v>250</v>
      </c>
      <c r="D33" s="74" t="s">
        <v>251</v>
      </c>
      <c r="E33" s="74" t="s">
        <v>252</v>
      </c>
      <c r="F33" s="76">
        <v>4478</v>
      </c>
      <c r="G33" s="74" t="s">
        <v>53</v>
      </c>
      <c r="H33" s="74" t="str">
        <f>VLOOKUP(G33,'Bidding list 26'!$B$4:$G$277,6,0)</f>
        <v>Pro Tower QCT1250, Ultra 5 235, Ram 16GB DDR5, SSD
512GB, Integrated graphics card, Power 180W, HDMI &amp; DP Port,
Keyboard and Mouse, 3Yrs Wty</v>
      </c>
      <c r="I33" s="77">
        <v>18717000</v>
      </c>
      <c r="J33" s="76">
        <v>3</v>
      </c>
      <c r="K33" s="78">
        <f t="shared" si="0"/>
        <v>56151000</v>
      </c>
      <c r="L33" s="76" t="s">
        <v>253</v>
      </c>
      <c r="M33" s="79" t="s">
        <v>23</v>
      </c>
      <c r="N33" s="79" t="s">
        <v>20</v>
      </c>
      <c r="O33" s="80" t="s">
        <v>95</v>
      </c>
      <c r="P33" s="80" t="s">
        <v>21</v>
      </c>
      <c r="Q33" s="29">
        <v>46127</v>
      </c>
      <c r="R33" s="81">
        <f t="shared" si="1"/>
        <v>33</v>
      </c>
      <c r="S33" s="82">
        <f t="array" ref="S33">INDEX('G Project Timeline-OPM update'!$G$7:$L$35,MATCH(1,('G Project Timeline-OPM update'!$C$7:$C$35=N33)*('G Project Timeline-OPM update'!$B$7:$B$35=M33)*('G Project Timeline-OPM update'!$D$7:$D$35=O33),0),MATCH(P33,'G Project Timeline-OPM update'!$G$4:$L$4,0))-14</f>
        <v>46146</v>
      </c>
      <c r="T33" s="81">
        <f t="shared" si="2"/>
        <v>52</v>
      </c>
      <c r="U33" s="83">
        <f>IFERROR(VLOOKUP(G33,'Bidding list 26'!$B$2:$P$38,15,0),"")</f>
        <v>70</v>
      </c>
      <c r="V33" s="84">
        <f t="shared" si="3"/>
        <v>46076</v>
      </c>
      <c r="W33" s="84">
        <f t="shared" si="9"/>
        <v>46164</v>
      </c>
      <c r="X33" s="83" t="str">
        <f t="shared" si="4"/>
        <v>Late</v>
      </c>
      <c r="Y33" s="85" t="s">
        <v>157</v>
      </c>
      <c r="Z33" s="74" t="s">
        <v>254</v>
      </c>
      <c r="AA33" s="74" t="s">
        <v>158</v>
      </c>
      <c r="AB33" s="74" t="s">
        <v>255</v>
      </c>
      <c r="AC33" s="74" t="s">
        <v>158</v>
      </c>
      <c r="AD33" s="74" t="s">
        <v>258</v>
      </c>
      <c r="AE33" s="74"/>
      <c r="AF33" s="74" t="s">
        <v>258</v>
      </c>
      <c r="AG33" s="86"/>
      <c r="AH33" s="87" t="s">
        <v>259</v>
      </c>
      <c r="AI33" s="94" t="s">
        <v>260</v>
      </c>
      <c r="AJ33" s="60"/>
      <c r="AK33" s="5"/>
      <c r="AL33" s="3">
        <f t="shared" si="5"/>
        <v>3</v>
      </c>
      <c r="AM33" s="3">
        <f t="shared" si="6"/>
        <v>3</v>
      </c>
      <c r="AN33" s="3">
        <f t="shared" si="7"/>
        <v>0</v>
      </c>
      <c r="AO33" s="3">
        <f t="shared" si="10"/>
        <v>3</v>
      </c>
    </row>
    <row r="34" spans="1:44" ht="14">
      <c r="A34" s="29">
        <v>46094</v>
      </c>
      <c r="B34" s="74" t="s">
        <v>15</v>
      </c>
      <c r="C34" s="74" t="s">
        <v>250</v>
      </c>
      <c r="D34" s="74" t="s">
        <v>251</v>
      </c>
      <c r="E34" s="74" t="s">
        <v>252</v>
      </c>
      <c r="F34" s="76">
        <v>4478</v>
      </c>
      <c r="G34" s="74" t="s">
        <v>71</v>
      </c>
      <c r="H34" s="74" t="str">
        <f>VLOOKUP(G34,'Bidding list 26'!$B$4:$G$277,6,0)</f>
        <v>C61-4850, Not including RFID module. Includes: 64GB 27-key Android 11, controller with battery, charging dock, charging adapter, glass screen protector</v>
      </c>
      <c r="I34" s="77">
        <v>15500000</v>
      </c>
      <c r="J34" s="76">
        <v>1</v>
      </c>
      <c r="K34" s="78">
        <f t="shared" si="0"/>
        <v>15500000</v>
      </c>
      <c r="L34" s="76" t="s">
        <v>253</v>
      </c>
      <c r="M34" s="79" t="s">
        <v>19</v>
      </c>
      <c r="N34" s="79" t="s">
        <v>20</v>
      </c>
      <c r="O34" s="80" t="s">
        <v>95</v>
      </c>
      <c r="P34" s="80" t="s">
        <v>21</v>
      </c>
      <c r="Q34" s="29">
        <v>46127</v>
      </c>
      <c r="R34" s="81">
        <f t="shared" si="1"/>
        <v>33</v>
      </c>
      <c r="S34" s="82">
        <f t="array" ref="S34">INDEX('G Project Timeline-OPM update'!$G$7:$L$35,MATCH(1,('G Project Timeline-OPM update'!$C$7:$C$35=N34)*('G Project Timeline-OPM update'!$B$7:$B$35=M34)*('G Project Timeline-OPM update'!$D$7:$D$35=O34),0),MATCH(P34,'G Project Timeline-OPM update'!$G$4:$L$4,0))-14</f>
        <v>46135</v>
      </c>
      <c r="T34" s="81">
        <f t="shared" si="2"/>
        <v>41</v>
      </c>
      <c r="U34" s="83">
        <f>IFERROR(VLOOKUP(G34,'Bidding list 26'!$B$2:$P$38,15,0),"")</f>
        <v>65</v>
      </c>
      <c r="V34" s="84">
        <f t="shared" si="3"/>
        <v>46070</v>
      </c>
      <c r="W34" s="84">
        <f t="shared" si="9"/>
        <v>46159</v>
      </c>
      <c r="X34" s="83" t="str">
        <f t="shared" si="4"/>
        <v>Late</v>
      </c>
      <c r="Y34" s="85" t="s">
        <v>157</v>
      </c>
      <c r="Z34" s="74" t="s">
        <v>254</v>
      </c>
      <c r="AA34" s="74" t="s">
        <v>158</v>
      </c>
      <c r="AB34" s="74" t="s">
        <v>261</v>
      </c>
      <c r="AC34" s="74" t="s">
        <v>158</v>
      </c>
      <c r="AD34" s="74" t="s">
        <v>262</v>
      </c>
      <c r="AE34" s="74" t="s">
        <v>158</v>
      </c>
      <c r="AF34" s="74" t="s">
        <v>263</v>
      </c>
      <c r="AG34" s="107"/>
      <c r="AH34" s="87">
        <v>46149</v>
      </c>
      <c r="AI34" s="94" t="s">
        <v>264</v>
      </c>
      <c r="AJ34" s="60"/>
      <c r="AK34" s="5" t="s">
        <v>265</v>
      </c>
      <c r="AL34" s="3">
        <f t="shared" si="5"/>
        <v>1</v>
      </c>
      <c r="AM34" s="3">
        <f t="shared" si="6"/>
        <v>1</v>
      </c>
      <c r="AN34" s="3">
        <f t="shared" si="7"/>
        <v>1</v>
      </c>
      <c r="AO34" s="3">
        <f t="shared" si="10"/>
        <v>1</v>
      </c>
    </row>
    <row r="35" spans="1:44" ht="14">
      <c r="A35" s="29">
        <v>46094</v>
      </c>
      <c r="B35" s="74" t="s">
        <v>15</v>
      </c>
      <c r="C35" s="74" t="s">
        <v>250</v>
      </c>
      <c r="D35" s="74" t="s">
        <v>251</v>
      </c>
      <c r="E35" s="74" t="s">
        <v>252</v>
      </c>
      <c r="F35" s="76">
        <v>4478</v>
      </c>
      <c r="G35" s="74" t="s">
        <v>14</v>
      </c>
      <c r="H35" s="74" t="str">
        <f>VLOOKUP(G35,'Bidding list 26'!$B$4:$G$277,6,0)</f>
        <v>ZEBRA DS8178,USB cable PCS Wireless Scanner</v>
      </c>
      <c r="I35" s="77">
        <v>5800000</v>
      </c>
      <c r="J35" s="76">
        <v>1</v>
      </c>
      <c r="K35" s="78">
        <f t="shared" si="0"/>
        <v>5800000</v>
      </c>
      <c r="L35" s="76" t="s">
        <v>253</v>
      </c>
      <c r="M35" s="79" t="s">
        <v>19</v>
      </c>
      <c r="N35" s="79" t="s">
        <v>20</v>
      </c>
      <c r="O35" s="80" t="s">
        <v>95</v>
      </c>
      <c r="P35" s="80" t="s">
        <v>21</v>
      </c>
      <c r="Q35" s="29">
        <v>46127</v>
      </c>
      <c r="R35" s="81">
        <f t="shared" si="1"/>
        <v>33</v>
      </c>
      <c r="S35" s="82">
        <f t="array" ref="S35">INDEX('G Project Timeline-OPM update'!$G$7:$L$35,MATCH(1,('G Project Timeline-OPM update'!$C$7:$C$35=N35)*('G Project Timeline-OPM update'!$B$7:$B$35=M35)*('G Project Timeline-OPM update'!$D$7:$D$35=O35),0),MATCH(P35,'G Project Timeline-OPM update'!$G$4:$L$4,0))-14</f>
        <v>46135</v>
      </c>
      <c r="T35" s="81">
        <f t="shared" si="2"/>
        <v>41</v>
      </c>
      <c r="U35" s="83">
        <f>IFERROR(VLOOKUP(G35,'Bidding list 26'!$B$2:$P$38,15,0),"")</f>
        <v>65</v>
      </c>
      <c r="V35" s="84">
        <f t="shared" si="3"/>
        <v>46070</v>
      </c>
      <c r="W35" s="84">
        <f t="shared" si="9"/>
        <v>46159</v>
      </c>
      <c r="X35" s="83" t="str">
        <f t="shared" si="4"/>
        <v>Late</v>
      </c>
      <c r="Y35" s="85" t="s">
        <v>157</v>
      </c>
      <c r="Z35" s="74" t="s">
        <v>254</v>
      </c>
      <c r="AA35" s="74" t="s">
        <v>158</v>
      </c>
      <c r="AB35" s="74" t="s">
        <v>261</v>
      </c>
      <c r="AC35" s="74" t="s">
        <v>158</v>
      </c>
      <c r="AD35" s="74" t="s">
        <v>262</v>
      </c>
      <c r="AE35" s="74" t="s">
        <v>158</v>
      </c>
      <c r="AF35" s="74" t="s">
        <v>263</v>
      </c>
      <c r="AG35" s="108"/>
      <c r="AH35" s="87" t="s">
        <v>266</v>
      </c>
      <c r="AI35" s="94" t="s">
        <v>267</v>
      </c>
      <c r="AJ35" s="60"/>
      <c r="AK35" s="5"/>
      <c r="AL35" s="3">
        <f t="shared" si="5"/>
        <v>1</v>
      </c>
      <c r="AM35" s="3">
        <f t="shared" si="6"/>
        <v>1</v>
      </c>
      <c r="AN35" s="3">
        <f t="shared" si="7"/>
        <v>1</v>
      </c>
      <c r="AO35" s="3">
        <f t="shared" si="10"/>
        <v>1</v>
      </c>
    </row>
    <row r="36" spans="1:44" ht="14">
      <c r="A36" s="29">
        <v>46094</v>
      </c>
      <c r="B36" s="74" t="s">
        <v>15</v>
      </c>
      <c r="C36" s="74" t="s">
        <v>250</v>
      </c>
      <c r="D36" s="74" t="s">
        <v>251</v>
      </c>
      <c r="E36" s="74" t="s">
        <v>252</v>
      </c>
      <c r="F36" s="76">
        <v>4478</v>
      </c>
      <c r="G36" s="74" t="s">
        <v>65</v>
      </c>
      <c r="H36" s="74" t="str">
        <f>VLOOKUP(G36,'Bidding list 26'!$B$4:$G$277,6,0)</f>
        <v>DELL E2225HM, 21.5 inch HDMI cable, 3Yrs Wty</v>
      </c>
      <c r="I36" s="77">
        <v>1980000</v>
      </c>
      <c r="J36" s="76">
        <v>3</v>
      </c>
      <c r="K36" s="78">
        <f t="shared" si="0"/>
        <v>5940000</v>
      </c>
      <c r="L36" s="76" t="s">
        <v>268</v>
      </c>
      <c r="M36" s="79" t="s">
        <v>23</v>
      </c>
      <c r="N36" s="79" t="s">
        <v>22</v>
      </c>
      <c r="O36" s="80" t="s">
        <v>95</v>
      </c>
      <c r="P36" s="80" t="s">
        <v>21</v>
      </c>
      <c r="Q36" s="29">
        <v>46127</v>
      </c>
      <c r="R36" s="81">
        <f t="shared" si="1"/>
        <v>33</v>
      </c>
      <c r="S36" s="82">
        <f t="array" ref="S36">INDEX('G Project Timeline-OPM update'!$G$7:$L$35,MATCH(1,('G Project Timeline-OPM update'!$C$7:$C$35=N36)*('G Project Timeline-OPM update'!$B$7:$B$35=M36)*('G Project Timeline-OPM update'!$D$7:$D$35=O36),0),MATCH(P36,'G Project Timeline-OPM update'!$G$4:$L$4,0))-14</f>
        <v>46146</v>
      </c>
      <c r="T36" s="81">
        <f t="shared" si="2"/>
        <v>52</v>
      </c>
      <c r="U36" s="83">
        <f>IFERROR(VLOOKUP(G36,'Bidding list 26'!$B$2:$P$38,15,0),"")</f>
        <v>50</v>
      </c>
      <c r="V36" s="84">
        <f t="shared" si="3"/>
        <v>46096</v>
      </c>
      <c r="W36" s="84">
        <f t="shared" si="9"/>
        <v>46144</v>
      </c>
      <c r="X36" s="83" t="str">
        <f t="shared" si="4"/>
        <v>On time</v>
      </c>
      <c r="Y36" s="85" t="s">
        <v>157</v>
      </c>
      <c r="Z36" s="74" t="s">
        <v>254</v>
      </c>
      <c r="AA36" s="74" t="s">
        <v>158</v>
      </c>
      <c r="AB36" s="74" t="s">
        <v>269</v>
      </c>
      <c r="AC36" s="74" t="s">
        <v>158</v>
      </c>
      <c r="AD36" s="74" t="s">
        <v>270</v>
      </c>
      <c r="AE36" s="74" t="s">
        <v>158</v>
      </c>
      <c r="AF36" s="74" t="s">
        <v>270</v>
      </c>
      <c r="AG36" s="100"/>
      <c r="AH36" s="87">
        <v>46141</v>
      </c>
      <c r="AI36" s="94" t="s">
        <v>271</v>
      </c>
      <c r="AJ36" s="60"/>
      <c r="AK36" s="5"/>
      <c r="AL36" s="3">
        <f t="shared" si="5"/>
        <v>3</v>
      </c>
      <c r="AM36" s="3">
        <f t="shared" si="6"/>
        <v>3</v>
      </c>
      <c r="AN36" s="3">
        <f t="shared" si="7"/>
        <v>3</v>
      </c>
      <c r="AO36" s="3">
        <f t="shared" si="10"/>
        <v>3</v>
      </c>
    </row>
    <row r="37" spans="1:44" ht="14">
      <c r="A37" s="29">
        <v>46094</v>
      </c>
      <c r="B37" s="74" t="s">
        <v>15</v>
      </c>
      <c r="C37" s="74" t="s">
        <v>250</v>
      </c>
      <c r="D37" s="74" t="s">
        <v>251</v>
      </c>
      <c r="E37" s="74" t="s">
        <v>252</v>
      </c>
      <c r="F37" s="76">
        <v>4478</v>
      </c>
      <c r="G37" s="74" t="s">
        <v>53</v>
      </c>
      <c r="H37" s="74" t="str">
        <f>VLOOKUP(G37,'Bidding list 26'!$B$4:$G$277,6,0)</f>
        <v>Pro Tower QCT1250, Ultra 5 235, Ram 16GB DDR5, SSD
512GB, Integrated graphics card, Power 180W, HDMI &amp; DP Port,
Keyboard and Mouse, 3Yrs Wty</v>
      </c>
      <c r="I37" s="77">
        <v>18717000</v>
      </c>
      <c r="J37" s="76">
        <v>3</v>
      </c>
      <c r="K37" s="78">
        <f t="shared" si="0"/>
        <v>56151000</v>
      </c>
      <c r="L37" s="76" t="s">
        <v>268</v>
      </c>
      <c r="M37" s="79" t="s">
        <v>23</v>
      </c>
      <c r="N37" s="79" t="s">
        <v>22</v>
      </c>
      <c r="O37" s="80" t="s">
        <v>95</v>
      </c>
      <c r="P37" s="80" t="s">
        <v>21</v>
      </c>
      <c r="Q37" s="29">
        <v>46127</v>
      </c>
      <c r="R37" s="81">
        <f t="shared" si="1"/>
        <v>33</v>
      </c>
      <c r="S37" s="82">
        <f t="array" ref="S37">INDEX('G Project Timeline-OPM update'!$G$7:$L$35,MATCH(1,('G Project Timeline-OPM update'!$C$7:$C$35=N37)*('G Project Timeline-OPM update'!$B$7:$B$35=M37)*('G Project Timeline-OPM update'!$D$7:$D$35=O37),0),MATCH(P37,'G Project Timeline-OPM update'!$G$4:$L$4,0))-14</f>
        <v>46146</v>
      </c>
      <c r="T37" s="81">
        <f t="shared" si="2"/>
        <v>52</v>
      </c>
      <c r="U37" s="83">
        <f>IFERROR(VLOOKUP(G37,'Bidding list 26'!$B$2:$P$38,15,0),"")</f>
        <v>70</v>
      </c>
      <c r="V37" s="84">
        <f t="shared" si="3"/>
        <v>46076</v>
      </c>
      <c r="W37" s="84">
        <f t="shared" si="9"/>
        <v>46164</v>
      </c>
      <c r="X37" s="83" t="str">
        <f t="shared" si="4"/>
        <v>Late</v>
      </c>
      <c r="Y37" s="85" t="s">
        <v>157</v>
      </c>
      <c r="Z37" s="74" t="s">
        <v>254</v>
      </c>
      <c r="AA37" s="74" t="s">
        <v>158</v>
      </c>
      <c r="AB37" s="74" t="s">
        <v>269</v>
      </c>
      <c r="AC37" s="74" t="s">
        <v>158</v>
      </c>
      <c r="AD37" s="74" t="s">
        <v>272</v>
      </c>
      <c r="AE37" s="74" t="s">
        <v>158</v>
      </c>
      <c r="AF37" s="74" t="s">
        <v>272</v>
      </c>
      <c r="AG37" s="86"/>
      <c r="AH37" s="87" t="s">
        <v>273</v>
      </c>
      <c r="AI37" s="94" t="s">
        <v>274</v>
      </c>
      <c r="AJ37" s="60"/>
      <c r="AK37" s="5"/>
      <c r="AL37" s="3">
        <f t="shared" si="5"/>
        <v>3</v>
      </c>
      <c r="AM37" s="3">
        <f t="shared" si="6"/>
        <v>3</v>
      </c>
      <c r="AN37" s="3">
        <f t="shared" si="7"/>
        <v>3</v>
      </c>
      <c r="AO37" s="3">
        <f t="shared" si="10"/>
        <v>3</v>
      </c>
    </row>
    <row r="38" spans="1:44" ht="15">
      <c r="A38" s="29">
        <v>46094</v>
      </c>
      <c r="B38" s="74" t="s">
        <v>15</v>
      </c>
      <c r="C38" s="74" t="s">
        <v>250</v>
      </c>
      <c r="D38" s="74" t="s">
        <v>251</v>
      </c>
      <c r="E38" s="74" t="s">
        <v>252</v>
      </c>
      <c r="F38" s="76">
        <v>4478</v>
      </c>
      <c r="G38" s="74" t="s">
        <v>71</v>
      </c>
      <c r="H38" s="74" t="str">
        <f>VLOOKUP(G38,'Bidding list 26'!$B$4:$G$277,6,0)</f>
        <v>C61-4850, Not including RFID module. Includes: 64GB 27-key Android 11, controller with battery, charging dock, charging adapter, glass screen protector</v>
      </c>
      <c r="I38" s="77">
        <v>15500000</v>
      </c>
      <c r="J38" s="76">
        <v>1</v>
      </c>
      <c r="K38" s="78">
        <f t="shared" si="0"/>
        <v>15500000</v>
      </c>
      <c r="L38" s="76" t="s">
        <v>268</v>
      </c>
      <c r="M38" s="79" t="s">
        <v>19</v>
      </c>
      <c r="N38" s="79" t="s">
        <v>22</v>
      </c>
      <c r="O38" s="80" t="s">
        <v>95</v>
      </c>
      <c r="P38" s="80" t="s">
        <v>21</v>
      </c>
      <c r="Q38" s="29">
        <v>46127</v>
      </c>
      <c r="R38" s="81">
        <f t="shared" si="1"/>
        <v>33</v>
      </c>
      <c r="S38" s="82">
        <f t="array" ref="S38">INDEX('G Project Timeline-OPM update'!$G$7:$L$35,MATCH(1,('G Project Timeline-OPM update'!$C$7:$C$35=N38)*('G Project Timeline-OPM update'!$B$7:$B$35=M38)*('G Project Timeline-OPM update'!$D$7:$D$35=O38),0),MATCH(P38,'G Project Timeline-OPM update'!$G$4:$L$4,0))-14</f>
        <v>46135</v>
      </c>
      <c r="T38" s="81">
        <f t="shared" si="2"/>
        <v>41</v>
      </c>
      <c r="U38" s="83">
        <f>IFERROR(VLOOKUP(G38,'Bidding list 26'!$B$2:$P$38,15,0),"")</f>
        <v>65</v>
      </c>
      <c r="V38" s="84">
        <f t="shared" si="3"/>
        <v>46070</v>
      </c>
      <c r="W38" s="84">
        <f t="shared" si="9"/>
        <v>46159</v>
      </c>
      <c r="X38" s="83" t="str">
        <f t="shared" si="4"/>
        <v>Late</v>
      </c>
      <c r="Y38" s="85" t="s">
        <v>157</v>
      </c>
      <c r="Z38" s="74" t="s">
        <v>254</v>
      </c>
      <c r="AA38" s="74" t="s">
        <v>158</v>
      </c>
      <c r="AB38" s="74" t="s">
        <v>275</v>
      </c>
      <c r="AC38" s="74" t="s">
        <v>158</v>
      </c>
      <c r="AD38" s="74" t="s">
        <v>276</v>
      </c>
      <c r="AE38" s="74" t="s">
        <v>158</v>
      </c>
      <c r="AF38" s="103" t="s">
        <v>263</v>
      </c>
      <c r="AG38" s="87"/>
      <c r="AH38" s="87">
        <v>46149</v>
      </c>
      <c r="AI38" s="94" t="s">
        <v>277</v>
      </c>
      <c r="AJ38" s="60"/>
      <c r="AK38" s="5" t="s">
        <v>265</v>
      </c>
      <c r="AL38" s="3">
        <f t="shared" si="5"/>
        <v>1</v>
      </c>
      <c r="AM38" s="3">
        <f t="shared" si="6"/>
        <v>1</v>
      </c>
      <c r="AN38" s="3">
        <f t="shared" si="7"/>
        <v>1</v>
      </c>
      <c r="AO38" s="3">
        <f t="shared" si="10"/>
        <v>1</v>
      </c>
    </row>
    <row r="39" spans="1:44" ht="14">
      <c r="A39" s="29">
        <v>46094</v>
      </c>
      <c r="B39" s="74" t="s">
        <v>15</v>
      </c>
      <c r="C39" s="74" t="s">
        <v>250</v>
      </c>
      <c r="D39" s="74" t="s">
        <v>251</v>
      </c>
      <c r="E39" s="74" t="s">
        <v>252</v>
      </c>
      <c r="F39" s="76">
        <v>4478</v>
      </c>
      <c r="G39" s="74" t="s">
        <v>14</v>
      </c>
      <c r="H39" s="74" t="str">
        <f>VLOOKUP(G39,'Bidding list 26'!$B$4:$G$277,6,0)</f>
        <v>ZEBRA DS8178,USB cable PCS Wireless Scanner</v>
      </c>
      <c r="I39" s="77">
        <v>5800000</v>
      </c>
      <c r="J39" s="76">
        <v>1</v>
      </c>
      <c r="K39" s="78">
        <f t="shared" si="0"/>
        <v>5800000</v>
      </c>
      <c r="L39" s="76" t="s">
        <v>268</v>
      </c>
      <c r="M39" s="79" t="s">
        <v>19</v>
      </c>
      <c r="N39" s="79" t="s">
        <v>22</v>
      </c>
      <c r="O39" s="80" t="s">
        <v>95</v>
      </c>
      <c r="P39" s="80" t="s">
        <v>21</v>
      </c>
      <c r="Q39" s="29">
        <v>46127</v>
      </c>
      <c r="R39" s="81">
        <f t="shared" si="1"/>
        <v>33</v>
      </c>
      <c r="S39" s="82">
        <f t="array" ref="S39">INDEX('G Project Timeline-OPM update'!$G$7:$L$35,MATCH(1,('G Project Timeline-OPM update'!$C$7:$C$35=N39)*('G Project Timeline-OPM update'!$B$7:$B$35=M39)*('G Project Timeline-OPM update'!$D$7:$D$35=O39),0),MATCH(P39,'G Project Timeline-OPM update'!$G$4:$L$4,0))-14</f>
        <v>46135</v>
      </c>
      <c r="T39" s="81">
        <f t="shared" si="2"/>
        <v>41</v>
      </c>
      <c r="U39" s="83">
        <f>IFERROR(VLOOKUP(G39,'Bidding list 26'!$B$2:$P$38,15,0),"")</f>
        <v>65</v>
      </c>
      <c r="V39" s="84">
        <f t="shared" si="3"/>
        <v>46070</v>
      </c>
      <c r="W39" s="84">
        <f t="shared" si="9"/>
        <v>46159</v>
      </c>
      <c r="X39" s="83" t="str">
        <f t="shared" si="4"/>
        <v>Late</v>
      </c>
      <c r="Y39" s="85" t="s">
        <v>157</v>
      </c>
      <c r="Z39" s="74" t="s">
        <v>254</v>
      </c>
      <c r="AA39" s="74" t="s">
        <v>158</v>
      </c>
      <c r="AB39" s="74" t="s">
        <v>275</v>
      </c>
      <c r="AC39" s="74" t="s">
        <v>158</v>
      </c>
      <c r="AD39" s="74" t="s">
        <v>276</v>
      </c>
      <c r="AE39" s="74" t="s">
        <v>158</v>
      </c>
      <c r="AF39" s="88" t="s">
        <v>263</v>
      </c>
      <c r="AG39" s="108"/>
      <c r="AH39" s="87" t="s">
        <v>266</v>
      </c>
      <c r="AI39" s="94" t="s">
        <v>278</v>
      </c>
      <c r="AJ39" s="60"/>
      <c r="AK39" s="5"/>
      <c r="AL39" s="3">
        <f t="shared" si="5"/>
        <v>1</v>
      </c>
      <c r="AM39" s="3">
        <f t="shared" si="6"/>
        <v>1</v>
      </c>
      <c r="AN39" s="3">
        <f t="shared" si="7"/>
        <v>1</v>
      </c>
      <c r="AO39" s="3">
        <f t="shared" si="10"/>
        <v>1</v>
      </c>
    </row>
    <row r="40" spans="1:44" ht="14">
      <c r="A40" s="29">
        <v>46094</v>
      </c>
      <c r="B40" s="74" t="s">
        <v>15</v>
      </c>
      <c r="C40" s="74" t="s">
        <v>250</v>
      </c>
      <c r="D40" s="74" t="s">
        <v>251</v>
      </c>
      <c r="E40" s="74" t="s">
        <v>252</v>
      </c>
      <c r="F40" s="76">
        <v>4478</v>
      </c>
      <c r="G40" s="74" t="s">
        <v>65</v>
      </c>
      <c r="H40" s="74" t="str">
        <f>VLOOKUP(G40,'Bidding list 26'!$B$4:$G$277,6,0)</f>
        <v>DELL E2225HM, 21.5 inch HDMI cable, 3Yrs Wty</v>
      </c>
      <c r="I40" s="77">
        <v>1980000</v>
      </c>
      <c r="J40" s="76">
        <v>3</v>
      </c>
      <c r="K40" s="78">
        <f t="shared" si="0"/>
        <v>5940000</v>
      </c>
      <c r="L40" s="76" t="s">
        <v>279</v>
      </c>
      <c r="M40" s="79" t="s">
        <v>23</v>
      </c>
      <c r="N40" s="79" t="s">
        <v>24</v>
      </c>
      <c r="O40" s="80" t="s">
        <v>95</v>
      </c>
      <c r="P40" s="80" t="s">
        <v>21</v>
      </c>
      <c r="Q40" s="29">
        <v>46127</v>
      </c>
      <c r="R40" s="81">
        <f t="shared" si="1"/>
        <v>33</v>
      </c>
      <c r="S40" s="82">
        <f t="array" ref="S40">INDEX('G Project Timeline-OPM update'!$G$7:$L$35,MATCH(1,('G Project Timeline-OPM update'!$C$7:$C$35=N40)*('G Project Timeline-OPM update'!$B$7:$B$35=M40)*('G Project Timeline-OPM update'!$D$7:$D$35=O40),0),MATCH(P40,'G Project Timeline-OPM update'!$G$4:$L$4,0))-14</f>
        <v>46146</v>
      </c>
      <c r="T40" s="81">
        <f t="shared" si="2"/>
        <v>52</v>
      </c>
      <c r="U40" s="83">
        <f>IFERROR(VLOOKUP(G40,'Bidding list 26'!$B$2:$P$38,15,0),"")</f>
        <v>50</v>
      </c>
      <c r="V40" s="84">
        <f t="shared" si="3"/>
        <v>46096</v>
      </c>
      <c r="W40" s="84">
        <f t="shared" si="9"/>
        <v>46144</v>
      </c>
      <c r="X40" s="83" t="str">
        <f t="shared" si="4"/>
        <v>On time</v>
      </c>
      <c r="Y40" s="85" t="s">
        <v>157</v>
      </c>
      <c r="Z40" s="74" t="s">
        <v>254</v>
      </c>
      <c r="AA40" s="74" t="s">
        <v>158</v>
      </c>
      <c r="AB40" s="94" t="s">
        <v>280</v>
      </c>
      <c r="AC40" s="74" t="s">
        <v>158</v>
      </c>
      <c r="AD40" s="74" t="s">
        <v>281</v>
      </c>
      <c r="AE40" s="74" t="s">
        <v>158</v>
      </c>
      <c r="AF40" s="74" t="s">
        <v>281</v>
      </c>
      <c r="AG40" s="100"/>
      <c r="AH40" s="87">
        <v>46141</v>
      </c>
      <c r="AI40" s="94" t="s">
        <v>282</v>
      </c>
      <c r="AJ40" s="60"/>
      <c r="AK40" s="5"/>
      <c r="AL40" s="3">
        <f t="shared" si="5"/>
        <v>3</v>
      </c>
      <c r="AM40" s="3">
        <f t="shared" si="6"/>
        <v>3</v>
      </c>
      <c r="AN40" s="3">
        <f t="shared" si="7"/>
        <v>3</v>
      </c>
      <c r="AO40" s="3">
        <f t="shared" si="10"/>
        <v>3</v>
      </c>
    </row>
    <row r="41" spans="1:44" ht="14">
      <c r="A41" s="29">
        <v>46094</v>
      </c>
      <c r="B41" s="74" t="s">
        <v>15</v>
      </c>
      <c r="C41" s="74" t="s">
        <v>250</v>
      </c>
      <c r="D41" s="74" t="s">
        <v>251</v>
      </c>
      <c r="E41" s="74" t="s">
        <v>252</v>
      </c>
      <c r="F41" s="76">
        <v>4478</v>
      </c>
      <c r="G41" s="74" t="s">
        <v>53</v>
      </c>
      <c r="H41" s="74" t="str">
        <f>VLOOKUP(G41,'Bidding list 26'!$B$4:$G$277,6,0)</f>
        <v>Pro Tower QCT1250, Ultra 5 235, Ram 16GB DDR5, SSD
512GB, Integrated graphics card, Power 180W, HDMI &amp; DP Port,
Keyboard and Mouse, 3Yrs Wty</v>
      </c>
      <c r="I41" s="77">
        <v>18717000</v>
      </c>
      <c r="J41" s="76">
        <v>3</v>
      </c>
      <c r="K41" s="78">
        <f t="shared" si="0"/>
        <v>56151000</v>
      </c>
      <c r="L41" s="76" t="s">
        <v>279</v>
      </c>
      <c r="M41" s="79" t="s">
        <v>23</v>
      </c>
      <c r="N41" s="79" t="s">
        <v>24</v>
      </c>
      <c r="O41" s="80" t="s">
        <v>95</v>
      </c>
      <c r="P41" s="80" t="s">
        <v>21</v>
      </c>
      <c r="Q41" s="29">
        <v>46127</v>
      </c>
      <c r="R41" s="81">
        <f t="shared" si="1"/>
        <v>33</v>
      </c>
      <c r="S41" s="82">
        <f t="array" ref="S41">INDEX('G Project Timeline-OPM update'!$G$7:$L$35,MATCH(1,('G Project Timeline-OPM update'!$C$7:$C$35=N41)*('G Project Timeline-OPM update'!$B$7:$B$35=M41)*('G Project Timeline-OPM update'!$D$7:$D$35=O41),0),MATCH(P41,'G Project Timeline-OPM update'!$G$4:$L$4,0))-14</f>
        <v>46146</v>
      </c>
      <c r="T41" s="81">
        <f t="shared" si="2"/>
        <v>52</v>
      </c>
      <c r="U41" s="83">
        <f>IFERROR(VLOOKUP(G41,'Bidding list 26'!$B$2:$P$38,15,0),"")</f>
        <v>70</v>
      </c>
      <c r="V41" s="84">
        <f t="shared" si="3"/>
        <v>46076</v>
      </c>
      <c r="W41" s="84">
        <f t="shared" si="9"/>
        <v>46164</v>
      </c>
      <c r="X41" s="83" t="str">
        <f t="shared" si="4"/>
        <v>Late</v>
      </c>
      <c r="Y41" s="85" t="s">
        <v>157</v>
      </c>
      <c r="Z41" s="74" t="s">
        <v>254</v>
      </c>
      <c r="AA41" s="74" t="s">
        <v>158</v>
      </c>
      <c r="AB41" s="94" t="s">
        <v>280</v>
      </c>
      <c r="AC41" s="74" t="s">
        <v>158</v>
      </c>
      <c r="AD41" s="74" t="s">
        <v>283</v>
      </c>
      <c r="AE41" s="74" t="s">
        <v>158</v>
      </c>
      <c r="AF41" s="74" t="s">
        <v>283</v>
      </c>
      <c r="AG41" s="86"/>
      <c r="AH41" s="87" t="s">
        <v>273</v>
      </c>
      <c r="AI41" s="94" t="s">
        <v>284</v>
      </c>
      <c r="AJ41" s="60"/>
      <c r="AK41" s="5"/>
      <c r="AL41" s="3">
        <f t="shared" si="5"/>
        <v>3</v>
      </c>
      <c r="AM41" s="3">
        <f t="shared" si="6"/>
        <v>3</v>
      </c>
      <c r="AN41" s="3">
        <f t="shared" si="7"/>
        <v>3</v>
      </c>
      <c r="AO41" s="3">
        <f t="shared" si="10"/>
        <v>3</v>
      </c>
    </row>
    <row r="42" spans="1:44" ht="14">
      <c r="A42" s="29">
        <v>46094</v>
      </c>
      <c r="B42" s="74" t="s">
        <v>15</v>
      </c>
      <c r="C42" s="74" t="s">
        <v>250</v>
      </c>
      <c r="D42" s="74" t="s">
        <v>251</v>
      </c>
      <c r="E42" s="74" t="s">
        <v>252</v>
      </c>
      <c r="F42" s="76">
        <v>4478</v>
      </c>
      <c r="G42" s="74" t="s">
        <v>71</v>
      </c>
      <c r="H42" s="74" t="str">
        <f>VLOOKUP(G42,'Bidding list 26'!$B$4:$G$277,6,0)</f>
        <v>C61-4850, Not including RFID module. Includes: 64GB 27-key Android 11, controller with battery, charging dock, charging adapter, glass screen protector</v>
      </c>
      <c r="I42" s="77">
        <v>15500000</v>
      </c>
      <c r="J42" s="76">
        <v>1</v>
      </c>
      <c r="K42" s="78">
        <f t="shared" si="0"/>
        <v>15500000</v>
      </c>
      <c r="L42" s="76" t="s">
        <v>279</v>
      </c>
      <c r="M42" s="79" t="s">
        <v>23</v>
      </c>
      <c r="N42" s="79" t="s">
        <v>24</v>
      </c>
      <c r="O42" s="80" t="s">
        <v>95</v>
      </c>
      <c r="P42" s="80" t="s">
        <v>21</v>
      </c>
      <c r="Q42" s="29">
        <v>46127</v>
      </c>
      <c r="R42" s="81">
        <f t="shared" si="1"/>
        <v>33</v>
      </c>
      <c r="S42" s="82">
        <f t="array" ref="S42">INDEX('G Project Timeline-OPM update'!$G$7:$L$35,MATCH(1,('G Project Timeline-OPM update'!$C$7:$C$35=N42)*('G Project Timeline-OPM update'!$B$7:$B$35=M42)*('G Project Timeline-OPM update'!$D$7:$D$35=O42),0),MATCH(P42,'G Project Timeline-OPM update'!$G$4:$L$4,0))-14</f>
        <v>46146</v>
      </c>
      <c r="T42" s="81">
        <f t="shared" si="2"/>
        <v>52</v>
      </c>
      <c r="U42" s="83">
        <f>IFERROR(VLOOKUP(G42,'Bidding list 26'!$B$2:$P$38,15,0),"")</f>
        <v>65</v>
      </c>
      <c r="V42" s="84">
        <f t="shared" si="3"/>
        <v>46081</v>
      </c>
      <c r="W42" s="84">
        <f t="shared" si="9"/>
        <v>46159</v>
      </c>
      <c r="X42" s="83" t="str">
        <f t="shared" si="4"/>
        <v>Late</v>
      </c>
      <c r="Y42" s="85" t="s">
        <v>157</v>
      </c>
      <c r="Z42" s="74" t="s">
        <v>254</v>
      </c>
      <c r="AA42" s="74" t="s">
        <v>158</v>
      </c>
      <c r="AB42" s="94" t="s">
        <v>280</v>
      </c>
      <c r="AC42" s="74" t="s">
        <v>158</v>
      </c>
      <c r="AD42" s="74" t="s">
        <v>285</v>
      </c>
      <c r="AE42" s="74" t="s">
        <v>158</v>
      </c>
      <c r="AF42" s="74" t="s">
        <v>263</v>
      </c>
      <c r="AG42" s="98">
        <f>VLOOKUP(AF42,Sheet9!A:D,4,0)</f>
        <v>0</v>
      </c>
      <c r="AH42" s="87" t="s">
        <v>266</v>
      </c>
      <c r="AI42" s="94" t="s">
        <v>286</v>
      </c>
      <c r="AJ42" s="60"/>
      <c r="AK42" s="5" t="s">
        <v>265</v>
      </c>
      <c r="AL42" s="3">
        <f t="shared" si="5"/>
        <v>1</v>
      </c>
      <c r="AM42" s="3">
        <f t="shared" si="6"/>
        <v>1</v>
      </c>
      <c r="AN42" s="3">
        <f t="shared" si="7"/>
        <v>1</v>
      </c>
      <c r="AO42" s="3">
        <f t="shared" si="10"/>
        <v>1</v>
      </c>
    </row>
    <row r="43" spans="1:44" ht="26.25" customHeight="1">
      <c r="A43" s="109">
        <v>46097</v>
      </c>
      <c r="B43" s="110" t="s">
        <v>33</v>
      </c>
      <c r="C43" s="110" t="s">
        <v>287</v>
      </c>
      <c r="D43" s="110" t="s">
        <v>288</v>
      </c>
      <c r="E43" s="110" t="s">
        <v>289</v>
      </c>
      <c r="F43" s="111">
        <v>4327</v>
      </c>
      <c r="G43" s="110" t="s">
        <v>67</v>
      </c>
      <c r="H43" s="110" t="s">
        <v>290</v>
      </c>
      <c r="I43" s="112">
        <v>1240000</v>
      </c>
      <c r="J43" s="113">
        <v>33</v>
      </c>
      <c r="K43" s="78">
        <f t="shared" si="0"/>
        <v>40920000</v>
      </c>
      <c r="L43" s="76" t="s">
        <v>291</v>
      </c>
      <c r="M43" s="79" t="s">
        <v>23</v>
      </c>
      <c r="N43" s="79" t="s">
        <v>20</v>
      </c>
      <c r="O43" s="80" t="s">
        <v>95</v>
      </c>
      <c r="P43" s="80" t="s">
        <v>21</v>
      </c>
      <c r="Q43" s="29">
        <v>46127</v>
      </c>
      <c r="R43" s="81">
        <f t="shared" si="1"/>
        <v>30</v>
      </c>
      <c r="S43" s="82">
        <f t="array" ref="S43">INDEX('G Project Timeline-OPM update'!$G$7:$L$35,MATCH(1,('G Project Timeline-OPM update'!$C$7:$C$35=N43)*('G Project Timeline-OPM update'!$B$7:$B$35=M43)*('G Project Timeline-OPM update'!$D$7:$D$35=O43),0),MATCH(P43,'G Project Timeline-OPM update'!$G$4:$L$4,0))-14</f>
        <v>46146</v>
      </c>
      <c r="T43" s="81">
        <f t="shared" si="2"/>
        <v>49</v>
      </c>
      <c r="U43" s="83">
        <f>IFERROR(VLOOKUP(G43,'Bidding list 26'!$B$2:$P$38,15,0),"")</f>
        <v>50</v>
      </c>
      <c r="V43" s="84">
        <f t="shared" si="3"/>
        <v>46096</v>
      </c>
      <c r="W43" s="84">
        <f t="shared" si="9"/>
        <v>46147</v>
      </c>
      <c r="X43" s="83" t="str">
        <f t="shared" si="4"/>
        <v>Late</v>
      </c>
      <c r="Y43" s="85" t="s">
        <v>157</v>
      </c>
      <c r="Z43" s="74" t="s">
        <v>254</v>
      </c>
      <c r="AA43" s="74" t="s">
        <v>158</v>
      </c>
      <c r="AB43" s="94" t="s">
        <v>292</v>
      </c>
      <c r="AC43" s="74" t="s">
        <v>158</v>
      </c>
      <c r="AD43" s="74" t="s">
        <v>293</v>
      </c>
      <c r="AE43" s="74" t="s">
        <v>158</v>
      </c>
      <c r="AF43" s="74" t="s">
        <v>293</v>
      </c>
      <c r="AG43" s="86" t="s">
        <v>202</v>
      </c>
      <c r="AH43" s="114" t="s">
        <v>294</v>
      </c>
      <c r="AI43" s="94" t="s">
        <v>295</v>
      </c>
      <c r="AJ43" s="115"/>
      <c r="AK43" s="116" t="s">
        <v>296</v>
      </c>
      <c r="AL43" s="3">
        <f t="shared" si="5"/>
        <v>33</v>
      </c>
      <c r="AM43" s="3">
        <f t="shared" si="6"/>
        <v>33</v>
      </c>
      <c r="AN43" s="3">
        <f t="shared" si="7"/>
        <v>33</v>
      </c>
      <c r="AO43" s="3">
        <f t="shared" si="10"/>
        <v>33</v>
      </c>
      <c r="AP43" s="117"/>
      <c r="AQ43" s="117"/>
      <c r="AR43" s="117"/>
    </row>
    <row r="44" spans="1:44" ht="84.75" customHeight="1">
      <c r="A44" s="118">
        <v>46097</v>
      </c>
      <c r="B44" s="119" t="s">
        <v>33</v>
      </c>
      <c r="C44" s="119" t="s">
        <v>287</v>
      </c>
      <c r="D44" s="119" t="s">
        <v>288</v>
      </c>
      <c r="E44" s="119" t="s">
        <v>289</v>
      </c>
      <c r="F44" s="120">
        <v>4327</v>
      </c>
      <c r="G44" s="119" t="s">
        <v>59</v>
      </c>
      <c r="H44" s="119" t="s">
        <v>297</v>
      </c>
      <c r="I44" s="121">
        <v>7800000</v>
      </c>
      <c r="J44" s="113">
        <v>33</v>
      </c>
      <c r="K44" s="97">
        <f t="shared" si="0"/>
        <v>257400000</v>
      </c>
      <c r="L44" s="83" t="s">
        <v>291</v>
      </c>
      <c r="M44" s="83" t="s">
        <v>23</v>
      </c>
      <c r="N44" s="83" t="s">
        <v>20</v>
      </c>
      <c r="O44" s="81" t="s">
        <v>95</v>
      </c>
      <c r="P44" s="81" t="s">
        <v>21</v>
      </c>
      <c r="Q44" s="84">
        <v>46127</v>
      </c>
      <c r="R44" s="81">
        <f t="shared" si="1"/>
        <v>30</v>
      </c>
      <c r="S44" s="82">
        <f t="array" ref="S44">INDEX('G Project Timeline-OPM update'!$G$7:$L$35,MATCH(1,('G Project Timeline-OPM update'!$C$7:$C$35=N44)*('G Project Timeline-OPM update'!$B$7:$B$35=M44)*('G Project Timeline-OPM update'!$D$7:$D$35=O44),0),MATCH(P44,'G Project Timeline-OPM update'!$G$4:$L$4,0))-14</f>
        <v>46146</v>
      </c>
      <c r="T44" s="81">
        <f t="shared" si="2"/>
        <v>49</v>
      </c>
      <c r="U44" s="83">
        <f>IFERROR(VLOOKUP(G44,'Bidding list 26'!$B$2:$P$38,15,0),"")</f>
        <v>80</v>
      </c>
      <c r="V44" s="84">
        <f t="shared" si="3"/>
        <v>46066</v>
      </c>
      <c r="W44" s="84">
        <f t="shared" si="9"/>
        <v>46177</v>
      </c>
      <c r="X44" s="83" t="str">
        <f t="shared" si="4"/>
        <v>Late</v>
      </c>
      <c r="Y44" s="85" t="s">
        <v>157</v>
      </c>
      <c r="Z44" s="85" t="s">
        <v>254</v>
      </c>
      <c r="AA44" s="85" t="s">
        <v>158</v>
      </c>
      <c r="AB44" s="88" t="s">
        <v>298</v>
      </c>
      <c r="AC44" s="85" t="s">
        <v>158</v>
      </c>
      <c r="AD44" s="85" t="s">
        <v>299</v>
      </c>
      <c r="AE44" s="85" t="s">
        <v>158</v>
      </c>
      <c r="AF44" s="85" t="s">
        <v>300</v>
      </c>
      <c r="AG44" s="104"/>
      <c r="AH44" s="102" t="s">
        <v>301</v>
      </c>
      <c r="AI44" s="88" t="s">
        <v>302</v>
      </c>
      <c r="AJ44" s="115"/>
      <c r="AK44" s="122"/>
      <c r="AL44" s="3">
        <f t="shared" si="5"/>
        <v>33</v>
      </c>
      <c r="AM44" s="3">
        <f t="shared" si="6"/>
        <v>33</v>
      </c>
      <c r="AN44" s="3">
        <f t="shared" si="7"/>
        <v>33</v>
      </c>
      <c r="AO44" s="3">
        <f t="shared" si="10"/>
        <v>33</v>
      </c>
      <c r="AP44" s="117"/>
      <c r="AQ44" s="117"/>
      <c r="AR44" s="117"/>
    </row>
    <row r="45" spans="1:44" ht="26.25" customHeight="1">
      <c r="A45" s="109">
        <v>46097</v>
      </c>
      <c r="B45" s="110" t="s">
        <v>33</v>
      </c>
      <c r="C45" s="110" t="s">
        <v>287</v>
      </c>
      <c r="D45" s="110" t="s">
        <v>288</v>
      </c>
      <c r="E45" s="110" t="s">
        <v>289</v>
      </c>
      <c r="F45" s="111">
        <v>4327</v>
      </c>
      <c r="G45" s="110" t="s">
        <v>39</v>
      </c>
      <c r="H45" s="110" t="s">
        <v>303</v>
      </c>
      <c r="I45" s="112">
        <v>2300000</v>
      </c>
      <c r="J45" s="113">
        <v>51</v>
      </c>
      <c r="K45" s="78">
        <f t="shared" si="0"/>
        <v>117300000</v>
      </c>
      <c r="L45" s="76" t="s">
        <v>291</v>
      </c>
      <c r="M45" s="79" t="s">
        <v>23</v>
      </c>
      <c r="N45" s="79" t="s">
        <v>20</v>
      </c>
      <c r="O45" s="80" t="s">
        <v>95</v>
      </c>
      <c r="P45" s="80" t="s">
        <v>21</v>
      </c>
      <c r="Q45" s="29">
        <v>46127</v>
      </c>
      <c r="R45" s="81">
        <f t="shared" si="1"/>
        <v>30</v>
      </c>
      <c r="S45" s="82">
        <f t="array" ref="S45">INDEX('G Project Timeline-OPM update'!$G$7:$L$35,MATCH(1,('G Project Timeline-OPM update'!$C$7:$C$35=N45)*('G Project Timeline-OPM update'!$B$7:$B$35=M45)*('G Project Timeline-OPM update'!$D$7:$D$35=O45),0),MATCH(P45,'G Project Timeline-OPM update'!$G$4:$L$4,0))-14</f>
        <v>46146</v>
      </c>
      <c r="T45" s="81">
        <f t="shared" si="2"/>
        <v>49</v>
      </c>
      <c r="U45" s="83">
        <f>IFERROR(VLOOKUP(G45,'Bidding list 26'!$B$2:$P$38,15,0),"")</f>
        <v>50</v>
      </c>
      <c r="V45" s="84">
        <f t="shared" si="3"/>
        <v>46096</v>
      </c>
      <c r="W45" s="84">
        <f t="shared" si="9"/>
        <v>46147</v>
      </c>
      <c r="X45" s="83" t="str">
        <f t="shared" si="4"/>
        <v>Late</v>
      </c>
      <c r="Y45" s="85" t="s">
        <v>157</v>
      </c>
      <c r="Z45" s="74" t="s">
        <v>254</v>
      </c>
      <c r="AA45" s="74" t="s">
        <v>158</v>
      </c>
      <c r="AB45" s="94" t="s">
        <v>292</v>
      </c>
      <c r="AC45" s="74" t="s">
        <v>158</v>
      </c>
      <c r="AD45" s="74" t="s">
        <v>304</v>
      </c>
      <c r="AE45" s="74" t="s">
        <v>158</v>
      </c>
      <c r="AF45" s="74" t="s">
        <v>305</v>
      </c>
      <c r="AG45" s="123">
        <v>46137</v>
      </c>
      <c r="AH45" s="123">
        <v>46137</v>
      </c>
      <c r="AI45" s="94" t="s">
        <v>306</v>
      </c>
      <c r="AJ45" s="115"/>
      <c r="AK45" s="116" t="s">
        <v>296</v>
      </c>
      <c r="AL45" s="3">
        <f t="shared" si="5"/>
        <v>51</v>
      </c>
      <c r="AM45" s="3">
        <f t="shared" si="6"/>
        <v>51</v>
      </c>
      <c r="AN45" s="3">
        <f t="shared" si="7"/>
        <v>51</v>
      </c>
      <c r="AO45" s="3">
        <f t="shared" si="10"/>
        <v>51</v>
      </c>
      <c r="AP45" s="117"/>
      <c r="AQ45" s="117"/>
      <c r="AR45" s="117"/>
    </row>
    <row r="46" spans="1:44" ht="26.25" customHeight="1">
      <c r="A46" s="109">
        <v>46097</v>
      </c>
      <c r="B46" s="110" t="s">
        <v>33</v>
      </c>
      <c r="C46" s="110" t="s">
        <v>287</v>
      </c>
      <c r="D46" s="110" t="s">
        <v>288</v>
      </c>
      <c r="E46" s="110" t="s">
        <v>289</v>
      </c>
      <c r="F46" s="111">
        <v>4327</v>
      </c>
      <c r="G46" s="110" t="s">
        <v>42</v>
      </c>
      <c r="H46" s="110" t="s">
        <v>307</v>
      </c>
      <c r="I46" s="112">
        <v>3300000</v>
      </c>
      <c r="J46" s="113">
        <v>9</v>
      </c>
      <c r="K46" s="78">
        <f t="shared" si="0"/>
        <v>29700000</v>
      </c>
      <c r="L46" s="76" t="s">
        <v>291</v>
      </c>
      <c r="M46" s="79" t="s">
        <v>23</v>
      </c>
      <c r="N46" s="79" t="s">
        <v>20</v>
      </c>
      <c r="O46" s="80" t="s">
        <v>95</v>
      </c>
      <c r="P46" s="80" t="s">
        <v>21</v>
      </c>
      <c r="Q46" s="29">
        <v>46127</v>
      </c>
      <c r="R46" s="81">
        <f t="shared" si="1"/>
        <v>30</v>
      </c>
      <c r="S46" s="82">
        <f t="array" ref="S46">INDEX('G Project Timeline-OPM update'!$G$7:$L$35,MATCH(1,('G Project Timeline-OPM update'!$C$7:$C$35=N46)*('G Project Timeline-OPM update'!$B$7:$B$35=M46)*('G Project Timeline-OPM update'!$D$7:$D$35=O46),0),MATCH(P46,'G Project Timeline-OPM update'!$G$4:$L$4,0))-14</f>
        <v>46146</v>
      </c>
      <c r="T46" s="81">
        <f t="shared" si="2"/>
        <v>49</v>
      </c>
      <c r="U46" s="83">
        <f>IFERROR(VLOOKUP(G46,'Bidding list 26'!$B$2:$P$38,15,0),"")</f>
        <v>50</v>
      </c>
      <c r="V46" s="84">
        <f t="shared" si="3"/>
        <v>46096</v>
      </c>
      <c r="W46" s="84">
        <f t="shared" si="9"/>
        <v>46147</v>
      </c>
      <c r="X46" s="83" t="str">
        <f t="shared" si="4"/>
        <v>Late</v>
      </c>
      <c r="Y46" s="85" t="s">
        <v>157</v>
      </c>
      <c r="Z46" s="74" t="s">
        <v>254</v>
      </c>
      <c r="AA46" s="74" t="s">
        <v>158</v>
      </c>
      <c r="AB46" s="94" t="s">
        <v>292</v>
      </c>
      <c r="AC46" s="74" t="s">
        <v>158</v>
      </c>
      <c r="AD46" s="74" t="s">
        <v>304</v>
      </c>
      <c r="AE46" s="74" t="s">
        <v>158</v>
      </c>
      <c r="AF46" s="74" t="s">
        <v>305</v>
      </c>
      <c r="AG46" s="87">
        <v>46149</v>
      </c>
      <c r="AH46" s="87">
        <v>46151</v>
      </c>
      <c r="AI46" s="88" t="s">
        <v>308</v>
      </c>
      <c r="AJ46" s="115"/>
      <c r="AK46" s="116" t="s">
        <v>296</v>
      </c>
      <c r="AL46" s="3">
        <f t="shared" si="5"/>
        <v>9</v>
      </c>
      <c r="AM46" s="3">
        <f t="shared" si="6"/>
        <v>9</v>
      </c>
      <c r="AN46" s="3">
        <f t="shared" si="7"/>
        <v>9</v>
      </c>
      <c r="AO46" s="3">
        <f t="shared" si="10"/>
        <v>9</v>
      </c>
      <c r="AP46" s="117"/>
      <c r="AQ46" s="117"/>
      <c r="AR46" s="117"/>
    </row>
    <row r="47" spans="1:44" ht="26.25" customHeight="1">
      <c r="A47" s="109">
        <v>46097</v>
      </c>
      <c r="B47" s="110" t="s">
        <v>33</v>
      </c>
      <c r="C47" s="110" t="s">
        <v>287</v>
      </c>
      <c r="D47" s="110" t="s">
        <v>288</v>
      </c>
      <c r="E47" s="110" t="s">
        <v>289</v>
      </c>
      <c r="F47" s="111">
        <v>4327</v>
      </c>
      <c r="G47" s="110" t="s">
        <v>38</v>
      </c>
      <c r="H47" s="110" t="s">
        <v>309</v>
      </c>
      <c r="I47" s="112">
        <v>48800000</v>
      </c>
      <c r="J47" s="113">
        <v>14</v>
      </c>
      <c r="K47" s="78">
        <f t="shared" si="0"/>
        <v>683200000</v>
      </c>
      <c r="L47" s="76" t="s">
        <v>291</v>
      </c>
      <c r="M47" s="79" t="s">
        <v>23</v>
      </c>
      <c r="N47" s="79" t="s">
        <v>20</v>
      </c>
      <c r="O47" s="80" t="s">
        <v>95</v>
      </c>
      <c r="P47" s="80" t="s">
        <v>21</v>
      </c>
      <c r="Q47" s="29">
        <v>46127</v>
      </c>
      <c r="R47" s="81">
        <f t="shared" si="1"/>
        <v>30</v>
      </c>
      <c r="S47" s="82">
        <f t="array" ref="S47">INDEX('G Project Timeline-OPM update'!$G$7:$L$35,MATCH(1,('G Project Timeline-OPM update'!$C$7:$C$35=N47)*('G Project Timeline-OPM update'!$B$7:$B$35=M47)*('G Project Timeline-OPM update'!$D$7:$D$35=O47),0),MATCH(P47,'G Project Timeline-OPM update'!$G$4:$L$4,0))-14</f>
        <v>46146</v>
      </c>
      <c r="T47" s="81">
        <f t="shared" si="2"/>
        <v>49</v>
      </c>
      <c r="U47" s="83" t="str">
        <f>IFERROR(VLOOKUP(G47,'Bidding list 26'!$B$2:$P$38,15,0),"")</f>
        <v/>
      </c>
      <c r="V47" s="84" t="e">
        <f t="shared" si="3"/>
        <v>#VALUE!</v>
      </c>
      <c r="W47" s="84" t="e">
        <f t="shared" si="9"/>
        <v>#VALUE!</v>
      </c>
      <c r="X47" s="83" t="e">
        <f t="shared" si="4"/>
        <v>#VALUE!</v>
      </c>
      <c r="Y47" s="85" t="s">
        <v>157</v>
      </c>
      <c r="Z47" s="74" t="s">
        <v>254</v>
      </c>
      <c r="AA47" s="74" t="s">
        <v>158</v>
      </c>
      <c r="AB47" s="94" t="s">
        <v>292</v>
      </c>
      <c r="AC47" s="74" t="s">
        <v>158</v>
      </c>
      <c r="AD47" s="74" t="s">
        <v>310</v>
      </c>
      <c r="AE47" s="74" t="s">
        <v>158</v>
      </c>
      <c r="AF47" s="74" t="s">
        <v>310</v>
      </c>
      <c r="AG47" s="86" t="s">
        <v>202</v>
      </c>
      <c r="AH47" s="87"/>
      <c r="AI47" s="94" t="s">
        <v>311</v>
      </c>
      <c r="AJ47" s="115"/>
      <c r="AK47" s="116" t="s">
        <v>296</v>
      </c>
      <c r="AL47" s="3">
        <f t="shared" si="5"/>
        <v>14</v>
      </c>
      <c r="AM47" s="3">
        <f t="shared" si="6"/>
        <v>14</v>
      </c>
      <c r="AN47" s="3">
        <f t="shared" si="7"/>
        <v>14</v>
      </c>
      <c r="AO47" s="3">
        <f t="shared" si="10"/>
        <v>0</v>
      </c>
      <c r="AP47" s="117"/>
      <c r="AQ47" s="117"/>
      <c r="AR47" s="117"/>
    </row>
    <row r="48" spans="1:44" ht="26.25" customHeight="1">
      <c r="A48" s="109">
        <v>46097</v>
      </c>
      <c r="B48" s="110" t="s">
        <v>33</v>
      </c>
      <c r="C48" s="110" t="s">
        <v>287</v>
      </c>
      <c r="D48" s="110" t="s">
        <v>288</v>
      </c>
      <c r="E48" s="110" t="s">
        <v>289</v>
      </c>
      <c r="F48" s="111">
        <v>4327</v>
      </c>
      <c r="G48" s="110" t="s">
        <v>67</v>
      </c>
      <c r="H48" s="110" t="s">
        <v>290</v>
      </c>
      <c r="I48" s="112">
        <v>1240000</v>
      </c>
      <c r="J48" s="113">
        <v>40</v>
      </c>
      <c r="K48" s="78">
        <f t="shared" si="0"/>
        <v>49600000</v>
      </c>
      <c r="L48" s="76" t="s">
        <v>312</v>
      </c>
      <c r="M48" s="79" t="s">
        <v>23</v>
      </c>
      <c r="N48" s="79" t="s">
        <v>22</v>
      </c>
      <c r="O48" s="80" t="s">
        <v>95</v>
      </c>
      <c r="P48" s="80" t="s">
        <v>21</v>
      </c>
      <c r="Q48" s="29">
        <v>46127</v>
      </c>
      <c r="R48" s="81">
        <f t="shared" si="1"/>
        <v>30</v>
      </c>
      <c r="S48" s="82">
        <f t="array" ref="S48">INDEX('G Project Timeline-OPM update'!$G$7:$L$35,MATCH(1,('G Project Timeline-OPM update'!$C$7:$C$35=N48)*('G Project Timeline-OPM update'!$B$7:$B$35=M48)*('G Project Timeline-OPM update'!$D$7:$D$35=O48),0),MATCH(P48,'G Project Timeline-OPM update'!$G$4:$L$4,0))-14</f>
        <v>46146</v>
      </c>
      <c r="T48" s="81">
        <f t="shared" si="2"/>
        <v>49</v>
      </c>
      <c r="U48" s="83">
        <f>IFERROR(VLOOKUP(G48,'Bidding list 26'!$B$2:$P$38,15,0),"")</f>
        <v>50</v>
      </c>
      <c r="V48" s="84">
        <f t="shared" si="3"/>
        <v>46096</v>
      </c>
      <c r="W48" s="84">
        <f t="shared" si="9"/>
        <v>46147</v>
      </c>
      <c r="X48" s="83" t="str">
        <f t="shared" si="4"/>
        <v>Late</v>
      </c>
      <c r="Y48" s="85" t="s">
        <v>157</v>
      </c>
      <c r="Z48" s="74" t="s">
        <v>254</v>
      </c>
      <c r="AA48" s="74" t="s">
        <v>158</v>
      </c>
      <c r="AB48" s="94" t="s">
        <v>313</v>
      </c>
      <c r="AC48" s="74" t="s">
        <v>158</v>
      </c>
      <c r="AD48" s="74" t="s">
        <v>314</v>
      </c>
      <c r="AE48" s="74" t="s">
        <v>158</v>
      </c>
      <c r="AF48" s="74" t="s">
        <v>314</v>
      </c>
      <c r="AG48" s="86" t="s">
        <v>202</v>
      </c>
      <c r="AH48" s="114" t="s">
        <v>315</v>
      </c>
      <c r="AI48" s="94" t="s">
        <v>316</v>
      </c>
      <c r="AJ48" s="115"/>
      <c r="AK48" s="116" t="s">
        <v>296</v>
      </c>
      <c r="AL48" s="3">
        <f t="shared" si="5"/>
        <v>40</v>
      </c>
      <c r="AM48" s="3">
        <f t="shared" si="6"/>
        <v>40</v>
      </c>
      <c r="AN48" s="3">
        <f t="shared" si="7"/>
        <v>40</v>
      </c>
      <c r="AO48" s="3">
        <f t="shared" si="10"/>
        <v>40</v>
      </c>
      <c r="AP48" s="117"/>
      <c r="AQ48" s="117"/>
      <c r="AR48" s="117"/>
    </row>
    <row r="49" spans="1:44" ht="81" customHeight="1">
      <c r="A49" s="118">
        <v>46097</v>
      </c>
      <c r="B49" s="119" t="s">
        <v>33</v>
      </c>
      <c r="C49" s="119" t="s">
        <v>287</v>
      </c>
      <c r="D49" s="119" t="s">
        <v>288</v>
      </c>
      <c r="E49" s="119" t="s">
        <v>289</v>
      </c>
      <c r="F49" s="120">
        <v>4327</v>
      </c>
      <c r="G49" s="119" t="s">
        <v>59</v>
      </c>
      <c r="H49" s="119" t="s">
        <v>297</v>
      </c>
      <c r="I49" s="121">
        <v>7800000</v>
      </c>
      <c r="J49" s="113">
        <v>40</v>
      </c>
      <c r="K49" s="97">
        <f t="shared" si="0"/>
        <v>312000000</v>
      </c>
      <c r="L49" s="83" t="s">
        <v>312</v>
      </c>
      <c r="M49" s="83" t="s">
        <v>23</v>
      </c>
      <c r="N49" s="83" t="s">
        <v>22</v>
      </c>
      <c r="O49" s="81" t="s">
        <v>95</v>
      </c>
      <c r="P49" s="81" t="s">
        <v>21</v>
      </c>
      <c r="Q49" s="84">
        <v>46127</v>
      </c>
      <c r="R49" s="81">
        <f t="shared" si="1"/>
        <v>30</v>
      </c>
      <c r="S49" s="82">
        <f t="array" ref="S49">INDEX('G Project Timeline-OPM update'!$G$7:$L$35,MATCH(1,('G Project Timeline-OPM update'!$C$7:$C$35=N49)*('G Project Timeline-OPM update'!$B$7:$B$35=M49)*('G Project Timeline-OPM update'!$D$7:$D$35=O49),0),MATCH(P49,'G Project Timeline-OPM update'!$G$4:$L$4,0))-14</f>
        <v>46146</v>
      </c>
      <c r="T49" s="81">
        <f t="shared" si="2"/>
        <v>49</v>
      </c>
      <c r="U49" s="83">
        <f>IFERROR(VLOOKUP(G49,'Bidding list 26'!$B$2:$P$38,15,0),"")</f>
        <v>80</v>
      </c>
      <c r="V49" s="84">
        <f t="shared" si="3"/>
        <v>46066</v>
      </c>
      <c r="W49" s="84">
        <f t="shared" si="9"/>
        <v>46177</v>
      </c>
      <c r="X49" s="83" t="str">
        <f t="shared" si="4"/>
        <v>Late</v>
      </c>
      <c r="Y49" s="85" t="s">
        <v>157</v>
      </c>
      <c r="Z49" s="85" t="s">
        <v>254</v>
      </c>
      <c r="AA49" s="85" t="s">
        <v>158</v>
      </c>
      <c r="AB49" s="88" t="s">
        <v>317</v>
      </c>
      <c r="AC49" s="85" t="s">
        <v>158</v>
      </c>
      <c r="AD49" s="85" t="s">
        <v>318</v>
      </c>
      <c r="AE49" s="85" t="s">
        <v>158</v>
      </c>
      <c r="AF49" s="85" t="s">
        <v>319</v>
      </c>
      <c r="AG49" s="104"/>
      <c r="AH49" s="102" t="s">
        <v>320</v>
      </c>
      <c r="AI49" s="88" t="s">
        <v>321</v>
      </c>
      <c r="AJ49" s="115"/>
      <c r="AK49" s="122"/>
      <c r="AL49" s="3">
        <f t="shared" si="5"/>
        <v>40</v>
      </c>
      <c r="AM49" s="3">
        <f t="shared" si="6"/>
        <v>40</v>
      </c>
      <c r="AN49" s="3">
        <f t="shared" si="7"/>
        <v>40</v>
      </c>
      <c r="AO49" s="3">
        <f t="shared" si="10"/>
        <v>40</v>
      </c>
      <c r="AP49" s="117"/>
      <c r="AQ49" s="117"/>
      <c r="AR49" s="117"/>
    </row>
    <row r="50" spans="1:44" ht="26.25" customHeight="1">
      <c r="A50" s="109">
        <v>46097</v>
      </c>
      <c r="B50" s="110" t="s">
        <v>33</v>
      </c>
      <c r="C50" s="110" t="s">
        <v>287</v>
      </c>
      <c r="D50" s="110" t="s">
        <v>288</v>
      </c>
      <c r="E50" s="110" t="s">
        <v>289</v>
      </c>
      <c r="F50" s="111">
        <v>4327</v>
      </c>
      <c r="G50" s="110" t="s">
        <v>39</v>
      </c>
      <c r="H50" s="110" t="s">
        <v>303</v>
      </c>
      <c r="I50" s="112">
        <v>2300000</v>
      </c>
      <c r="J50" s="113">
        <v>44</v>
      </c>
      <c r="K50" s="78">
        <f t="shared" si="0"/>
        <v>101200000</v>
      </c>
      <c r="L50" s="76" t="s">
        <v>312</v>
      </c>
      <c r="M50" s="79" t="s">
        <v>23</v>
      </c>
      <c r="N50" s="79" t="s">
        <v>22</v>
      </c>
      <c r="O50" s="80" t="s">
        <v>95</v>
      </c>
      <c r="P50" s="80" t="s">
        <v>21</v>
      </c>
      <c r="Q50" s="29">
        <v>46127</v>
      </c>
      <c r="R50" s="81">
        <f t="shared" si="1"/>
        <v>30</v>
      </c>
      <c r="S50" s="82">
        <f t="array" ref="S50">INDEX('G Project Timeline-OPM update'!$G$7:$L$35,MATCH(1,('G Project Timeline-OPM update'!$C$7:$C$35=N50)*('G Project Timeline-OPM update'!$B$7:$B$35=M50)*('G Project Timeline-OPM update'!$D$7:$D$35=O50),0),MATCH(P50,'G Project Timeline-OPM update'!$G$4:$L$4,0))-14</f>
        <v>46146</v>
      </c>
      <c r="T50" s="81">
        <f t="shared" si="2"/>
        <v>49</v>
      </c>
      <c r="U50" s="83">
        <f>IFERROR(VLOOKUP(G50,'Bidding list 26'!$B$2:$P$38,15,0),"")</f>
        <v>50</v>
      </c>
      <c r="V50" s="84">
        <f t="shared" si="3"/>
        <v>46096</v>
      </c>
      <c r="W50" s="84">
        <f t="shared" si="9"/>
        <v>46147</v>
      </c>
      <c r="X50" s="83" t="str">
        <f t="shared" si="4"/>
        <v>Late</v>
      </c>
      <c r="Y50" s="85" t="s">
        <v>157</v>
      </c>
      <c r="Z50" s="74" t="s">
        <v>254</v>
      </c>
      <c r="AA50" s="74" t="s">
        <v>158</v>
      </c>
      <c r="AB50" s="94" t="s">
        <v>313</v>
      </c>
      <c r="AC50" s="74" t="s">
        <v>158</v>
      </c>
      <c r="AD50" s="74" t="s">
        <v>322</v>
      </c>
      <c r="AE50" s="74" t="s">
        <v>158</v>
      </c>
      <c r="AF50" s="74" t="s">
        <v>323</v>
      </c>
      <c r="AG50" s="87">
        <v>46171</v>
      </c>
      <c r="AH50" s="87">
        <v>46172</v>
      </c>
      <c r="AI50" s="94" t="s">
        <v>324</v>
      </c>
      <c r="AJ50" s="115"/>
      <c r="AK50" s="116" t="s">
        <v>296</v>
      </c>
      <c r="AL50" s="3">
        <f t="shared" si="5"/>
        <v>44</v>
      </c>
      <c r="AM50" s="3">
        <f t="shared" si="6"/>
        <v>44</v>
      </c>
      <c r="AN50" s="3">
        <f t="shared" si="7"/>
        <v>44</v>
      </c>
      <c r="AO50" s="3">
        <f t="shared" ref="AO50:AO51" si="11">IF(AG50&lt;&gt;"",$J50,0)</f>
        <v>44</v>
      </c>
      <c r="AP50" s="117"/>
      <c r="AQ50" s="117"/>
      <c r="AR50" s="117"/>
    </row>
    <row r="51" spans="1:44" ht="26.25" customHeight="1">
      <c r="A51" s="109">
        <v>46097</v>
      </c>
      <c r="B51" s="110" t="s">
        <v>33</v>
      </c>
      <c r="C51" s="110" t="s">
        <v>287</v>
      </c>
      <c r="D51" s="110" t="s">
        <v>288</v>
      </c>
      <c r="E51" s="110" t="s">
        <v>289</v>
      </c>
      <c r="F51" s="111">
        <v>4327</v>
      </c>
      <c r="G51" s="110" t="s">
        <v>42</v>
      </c>
      <c r="H51" s="110" t="s">
        <v>307</v>
      </c>
      <c r="I51" s="112">
        <v>3300000</v>
      </c>
      <c r="J51" s="113">
        <v>6</v>
      </c>
      <c r="K51" s="78">
        <f t="shared" si="0"/>
        <v>19800000</v>
      </c>
      <c r="L51" s="76" t="s">
        <v>312</v>
      </c>
      <c r="M51" s="79" t="s">
        <v>23</v>
      </c>
      <c r="N51" s="79" t="s">
        <v>22</v>
      </c>
      <c r="O51" s="80" t="s">
        <v>95</v>
      </c>
      <c r="P51" s="80" t="s">
        <v>21</v>
      </c>
      <c r="Q51" s="29">
        <v>46127</v>
      </c>
      <c r="R51" s="81">
        <f t="shared" si="1"/>
        <v>30</v>
      </c>
      <c r="S51" s="82">
        <f t="array" ref="S51">INDEX('G Project Timeline-OPM update'!$G$7:$L$35,MATCH(1,('G Project Timeline-OPM update'!$C$7:$C$35=N51)*('G Project Timeline-OPM update'!$B$7:$B$35=M51)*('G Project Timeline-OPM update'!$D$7:$D$35=O51),0),MATCH(P51,'G Project Timeline-OPM update'!$G$4:$L$4,0))-14</f>
        <v>46146</v>
      </c>
      <c r="T51" s="81">
        <f t="shared" si="2"/>
        <v>49</v>
      </c>
      <c r="U51" s="83">
        <f>IFERROR(VLOOKUP(G51,'Bidding list 26'!$B$2:$P$38,15,0),"")</f>
        <v>50</v>
      </c>
      <c r="V51" s="84">
        <f t="shared" si="3"/>
        <v>46096</v>
      </c>
      <c r="W51" s="84">
        <f t="shared" si="9"/>
        <v>46147</v>
      </c>
      <c r="X51" s="83" t="str">
        <f t="shared" si="4"/>
        <v>Late</v>
      </c>
      <c r="Y51" s="85" t="s">
        <v>157</v>
      </c>
      <c r="Z51" s="74" t="s">
        <v>254</v>
      </c>
      <c r="AA51" s="74" t="s">
        <v>158</v>
      </c>
      <c r="AB51" s="94" t="s">
        <v>313</v>
      </c>
      <c r="AC51" s="74" t="s">
        <v>158</v>
      </c>
      <c r="AD51" s="74" t="s">
        <v>322</v>
      </c>
      <c r="AE51" s="74" t="s">
        <v>158</v>
      </c>
      <c r="AF51" s="74" t="s">
        <v>323</v>
      </c>
      <c r="AG51" s="87">
        <v>46167</v>
      </c>
      <c r="AH51" s="124"/>
      <c r="AI51" s="88" t="s">
        <v>325</v>
      </c>
      <c r="AJ51" s="115"/>
      <c r="AK51" s="125" t="s">
        <v>326</v>
      </c>
      <c r="AL51" s="3">
        <f t="shared" si="5"/>
        <v>6</v>
      </c>
      <c r="AM51" s="3">
        <f t="shared" si="6"/>
        <v>6</v>
      </c>
      <c r="AN51" s="3">
        <f t="shared" si="7"/>
        <v>6</v>
      </c>
      <c r="AO51" s="3">
        <f t="shared" si="11"/>
        <v>6</v>
      </c>
      <c r="AP51" s="117"/>
      <c r="AQ51" s="117"/>
      <c r="AR51" s="117"/>
    </row>
    <row r="52" spans="1:44" ht="26.25" customHeight="1">
      <c r="A52" s="109">
        <v>46097</v>
      </c>
      <c r="B52" s="110" t="s">
        <v>33</v>
      </c>
      <c r="C52" s="110" t="s">
        <v>287</v>
      </c>
      <c r="D52" s="110" t="s">
        <v>288</v>
      </c>
      <c r="E52" s="110" t="s">
        <v>289</v>
      </c>
      <c r="F52" s="111">
        <v>4327</v>
      </c>
      <c r="G52" s="110" t="s">
        <v>38</v>
      </c>
      <c r="H52" s="110" t="s">
        <v>309</v>
      </c>
      <c r="I52" s="112">
        <v>48800000</v>
      </c>
      <c r="J52" s="113">
        <v>14</v>
      </c>
      <c r="K52" s="78">
        <f t="shared" si="0"/>
        <v>683200000</v>
      </c>
      <c r="L52" s="76" t="s">
        <v>312</v>
      </c>
      <c r="M52" s="79" t="s">
        <v>23</v>
      </c>
      <c r="N52" s="79" t="s">
        <v>22</v>
      </c>
      <c r="O52" s="80" t="s">
        <v>95</v>
      </c>
      <c r="P52" s="80" t="s">
        <v>21</v>
      </c>
      <c r="Q52" s="29">
        <v>46127</v>
      </c>
      <c r="R52" s="81">
        <f t="shared" si="1"/>
        <v>30</v>
      </c>
      <c r="S52" s="82">
        <f t="array" ref="S52">INDEX('G Project Timeline-OPM update'!$G$7:$L$35,MATCH(1,('G Project Timeline-OPM update'!$C$7:$C$35=N52)*('G Project Timeline-OPM update'!$B$7:$B$35=M52)*('G Project Timeline-OPM update'!$D$7:$D$35=O52),0),MATCH(P52,'G Project Timeline-OPM update'!$G$4:$L$4,0))-14</f>
        <v>46146</v>
      </c>
      <c r="T52" s="81">
        <f t="shared" si="2"/>
        <v>49</v>
      </c>
      <c r="U52" s="83" t="str">
        <f>IFERROR(VLOOKUP(G52,'Bidding list 26'!$B$2:$P$38,15,0),"")</f>
        <v/>
      </c>
      <c r="V52" s="84" t="e">
        <f t="shared" si="3"/>
        <v>#VALUE!</v>
      </c>
      <c r="W52" s="84" t="e">
        <f t="shared" si="9"/>
        <v>#VALUE!</v>
      </c>
      <c r="X52" s="83" t="e">
        <f t="shared" si="4"/>
        <v>#VALUE!</v>
      </c>
      <c r="Y52" s="85" t="s">
        <v>157</v>
      </c>
      <c r="Z52" s="74" t="s">
        <v>254</v>
      </c>
      <c r="AA52" s="74" t="s">
        <v>158</v>
      </c>
      <c r="AB52" s="94" t="s">
        <v>313</v>
      </c>
      <c r="AC52" s="74" t="s">
        <v>158</v>
      </c>
      <c r="AD52" s="74" t="s">
        <v>327</v>
      </c>
      <c r="AE52" s="74" t="s">
        <v>158</v>
      </c>
      <c r="AF52" s="74" t="s">
        <v>327</v>
      </c>
      <c r="AG52" s="87">
        <v>46164</v>
      </c>
      <c r="AH52" s="87">
        <v>46165</v>
      </c>
      <c r="AI52" s="94" t="s">
        <v>328</v>
      </c>
      <c r="AJ52" s="115"/>
      <c r="AK52" s="116" t="s">
        <v>296</v>
      </c>
      <c r="AL52" s="3">
        <f t="shared" si="5"/>
        <v>14</v>
      </c>
      <c r="AM52" s="3">
        <f t="shared" si="6"/>
        <v>14</v>
      </c>
      <c r="AN52" s="3">
        <f t="shared" si="7"/>
        <v>14</v>
      </c>
      <c r="AO52" s="3">
        <f t="shared" ref="AO52:AO54" si="12">IF(AH52&lt;&gt;"",$J52,0)</f>
        <v>14</v>
      </c>
      <c r="AP52" s="117"/>
      <c r="AQ52" s="117"/>
      <c r="AR52" s="117"/>
    </row>
    <row r="53" spans="1:44" ht="26.25" customHeight="1">
      <c r="A53" s="109">
        <v>46097</v>
      </c>
      <c r="B53" s="110" t="s">
        <v>33</v>
      </c>
      <c r="C53" s="110" t="s">
        <v>287</v>
      </c>
      <c r="D53" s="110" t="s">
        <v>288</v>
      </c>
      <c r="E53" s="110" t="s">
        <v>289</v>
      </c>
      <c r="F53" s="111">
        <v>4327</v>
      </c>
      <c r="G53" s="110" t="s">
        <v>67</v>
      </c>
      <c r="H53" s="110" t="s">
        <v>290</v>
      </c>
      <c r="I53" s="112">
        <v>1240000</v>
      </c>
      <c r="J53" s="113">
        <v>48</v>
      </c>
      <c r="K53" s="78">
        <f t="shared" si="0"/>
        <v>59520000</v>
      </c>
      <c r="L53" s="76" t="s">
        <v>329</v>
      </c>
      <c r="M53" s="79" t="s">
        <v>23</v>
      </c>
      <c r="N53" s="79" t="s">
        <v>24</v>
      </c>
      <c r="O53" s="80" t="s">
        <v>95</v>
      </c>
      <c r="P53" s="80" t="s">
        <v>21</v>
      </c>
      <c r="Q53" s="29">
        <v>46127</v>
      </c>
      <c r="R53" s="81">
        <f t="shared" si="1"/>
        <v>30</v>
      </c>
      <c r="S53" s="82">
        <f t="array" ref="S53">INDEX('G Project Timeline-OPM update'!$G$7:$L$35,MATCH(1,('G Project Timeline-OPM update'!$C$7:$C$35=N53)*('G Project Timeline-OPM update'!$B$7:$B$35=M53)*('G Project Timeline-OPM update'!$D$7:$D$35=O53),0),MATCH(P53,'G Project Timeline-OPM update'!$G$4:$L$4,0))-14</f>
        <v>46146</v>
      </c>
      <c r="T53" s="81">
        <f t="shared" si="2"/>
        <v>49</v>
      </c>
      <c r="U53" s="83">
        <f>IFERROR(VLOOKUP(G53,'Bidding list 26'!$B$2:$P$38,15,0),"")</f>
        <v>50</v>
      </c>
      <c r="V53" s="84">
        <f t="shared" si="3"/>
        <v>46096</v>
      </c>
      <c r="W53" s="84">
        <f t="shared" si="9"/>
        <v>46147</v>
      </c>
      <c r="X53" s="83" t="str">
        <f t="shared" si="4"/>
        <v>Late</v>
      </c>
      <c r="Y53" s="85" t="s">
        <v>157</v>
      </c>
      <c r="Z53" s="74" t="s">
        <v>254</v>
      </c>
      <c r="AA53" s="74" t="s">
        <v>158</v>
      </c>
      <c r="AB53" s="94" t="s">
        <v>330</v>
      </c>
      <c r="AC53" s="74" t="s">
        <v>158</v>
      </c>
      <c r="AD53" s="74" t="s">
        <v>331</v>
      </c>
      <c r="AE53" s="74" t="s">
        <v>158</v>
      </c>
      <c r="AF53" s="74" t="s">
        <v>331</v>
      </c>
      <c r="AG53" s="86" t="s">
        <v>202</v>
      </c>
      <c r="AH53" s="114" t="s">
        <v>332</v>
      </c>
      <c r="AI53" s="94" t="s">
        <v>333</v>
      </c>
      <c r="AJ53" s="115"/>
      <c r="AK53" s="116" t="s">
        <v>296</v>
      </c>
      <c r="AL53" s="3">
        <f t="shared" si="5"/>
        <v>48</v>
      </c>
      <c r="AM53" s="3">
        <f t="shared" si="6"/>
        <v>48</v>
      </c>
      <c r="AN53" s="3">
        <f t="shared" si="7"/>
        <v>48</v>
      </c>
      <c r="AO53" s="3">
        <f t="shared" si="12"/>
        <v>48</v>
      </c>
      <c r="AP53" s="117"/>
      <c r="AQ53" s="117"/>
      <c r="AR53" s="117"/>
    </row>
    <row r="54" spans="1:44" ht="56">
      <c r="A54" s="118">
        <v>46097</v>
      </c>
      <c r="B54" s="119" t="s">
        <v>33</v>
      </c>
      <c r="C54" s="119" t="s">
        <v>287</v>
      </c>
      <c r="D54" s="119" t="s">
        <v>288</v>
      </c>
      <c r="E54" s="119" t="s">
        <v>289</v>
      </c>
      <c r="F54" s="120">
        <v>4327</v>
      </c>
      <c r="G54" s="119" t="s">
        <v>59</v>
      </c>
      <c r="H54" s="119" t="s">
        <v>297</v>
      </c>
      <c r="I54" s="121">
        <v>7800000</v>
      </c>
      <c r="J54" s="113">
        <v>48</v>
      </c>
      <c r="K54" s="97">
        <f t="shared" si="0"/>
        <v>374400000</v>
      </c>
      <c r="L54" s="83" t="s">
        <v>329</v>
      </c>
      <c r="M54" s="83" t="s">
        <v>23</v>
      </c>
      <c r="N54" s="83" t="s">
        <v>24</v>
      </c>
      <c r="O54" s="81" t="s">
        <v>95</v>
      </c>
      <c r="P54" s="81" t="s">
        <v>21</v>
      </c>
      <c r="Q54" s="84">
        <v>46127</v>
      </c>
      <c r="R54" s="81">
        <f t="shared" si="1"/>
        <v>30</v>
      </c>
      <c r="S54" s="82">
        <f t="array" ref="S54">INDEX('G Project Timeline-OPM update'!$G$7:$L$35,MATCH(1,('G Project Timeline-OPM update'!$C$7:$C$35=N54)*('G Project Timeline-OPM update'!$B$7:$B$35=M54)*('G Project Timeline-OPM update'!$D$7:$D$35=O54),0),MATCH(P54,'G Project Timeline-OPM update'!$G$4:$L$4,0))-14</f>
        <v>46146</v>
      </c>
      <c r="T54" s="81">
        <f t="shared" si="2"/>
        <v>49</v>
      </c>
      <c r="U54" s="83">
        <f>IFERROR(VLOOKUP(G54,'Bidding list 26'!$B$2:$P$38,15,0),"")</f>
        <v>80</v>
      </c>
      <c r="V54" s="84">
        <f t="shared" si="3"/>
        <v>46066</v>
      </c>
      <c r="W54" s="84">
        <f t="shared" si="9"/>
        <v>46177</v>
      </c>
      <c r="X54" s="83" t="str">
        <f t="shared" si="4"/>
        <v>Late</v>
      </c>
      <c r="Y54" s="85" t="s">
        <v>157</v>
      </c>
      <c r="Z54" s="85" t="s">
        <v>254</v>
      </c>
      <c r="AA54" s="85" t="s">
        <v>158</v>
      </c>
      <c r="AB54" s="88" t="s">
        <v>334</v>
      </c>
      <c r="AC54" s="85" t="s">
        <v>158</v>
      </c>
      <c r="AD54" s="85" t="s">
        <v>335</v>
      </c>
      <c r="AE54" s="85" t="s">
        <v>158</v>
      </c>
      <c r="AF54" s="85" t="s">
        <v>336</v>
      </c>
      <c r="AG54" s="104"/>
      <c r="AH54" s="102" t="s">
        <v>301</v>
      </c>
      <c r="AI54" s="88" t="s">
        <v>337</v>
      </c>
      <c r="AJ54" s="115" t="s">
        <v>338</v>
      </c>
      <c r="AK54" s="122"/>
      <c r="AL54" s="3">
        <f t="shared" si="5"/>
        <v>48</v>
      </c>
      <c r="AM54" s="3">
        <f t="shared" si="6"/>
        <v>48</v>
      </c>
      <c r="AN54" s="3">
        <f t="shared" si="7"/>
        <v>48</v>
      </c>
      <c r="AO54" s="3">
        <f t="shared" si="12"/>
        <v>48</v>
      </c>
      <c r="AP54" s="117"/>
      <c r="AQ54" s="117"/>
      <c r="AR54" s="117"/>
    </row>
    <row r="55" spans="1:44" ht="26.25" customHeight="1">
      <c r="A55" s="109">
        <v>46097</v>
      </c>
      <c r="B55" s="110" t="s">
        <v>33</v>
      </c>
      <c r="C55" s="110" t="s">
        <v>287</v>
      </c>
      <c r="D55" s="110" t="s">
        <v>288</v>
      </c>
      <c r="E55" s="110" t="s">
        <v>289</v>
      </c>
      <c r="F55" s="111">
        <v>4327</v>
      </c>
      <c r="G55" s="110" t="s">
        <v>39</v>
      </c>
      <c r="H55" s="110" t="s">
        <v>303</v>
      </c>
      <c r="I55" s="112">
        <v>2300000</v>
      </c>
      <c r="J55" s="113">
        <v>49</v>
      </c>
      <c r="K55" s="78">
        <f t="shared" si="0"/>
        <v>112700000</v>
      </c>
      <c r="L55" s="76" t="s">
        <v>329</v>
      </c>
      <c r="M55" s="79" t="s">
        <v>23</v>
      </c>
      <c r="N55" s="79" t="s">
        <v>24</v>
      </c>
      <c r="O55" s="80" t="s">
        <v>95</v>
      </c>
      <c r="P55" s="80" t="s">
        <v>21</v>
      </c>
      <c r="Q55" s="29">
        <v>46127</v>
      </c>
      <c r="R55" s="81">
        <f t="shared" si="1"/>
        <v>30</v>
      </c>
      <c r="S55" s="82">
        <f t="array" ref="S55">INDEX('G Project Timeline-OPM update'!$G$7:$L$35,MATCH(1,('G Project Timeline-OPM update'!$C$7:$C$35=N55)*('G Project Timeline-OPM update'!$B$7:$B$35=M55)*('G Project Timeline-OPM update'!$D$7:$D$35=O55),0),MATCH(P55,'G Project Timeline-OPM update'!$G$4:$L$4,0))-14</f>
        <v>46146</v>
      </c>
      <c r="T55" s="81">
        <f t="shared" si="2"/>
        <v>49</v>
      </c>
      <c r="U55" s="83">
        <f>IFERROR(VLOOKUP(G55,'Bidding list 26'!$B$2:$P$38,15,0),"")</f>
        <v>50</v>
      </c>
      <c r="V55" s="84">
        <f t="shared" si="3"/>
        <v>46096</v>
      </c>
      <c r="W55" s="84">
        <f t="shared" si="9"/>
        <v>46147</v>
      </c>
      <c r="X55" s="83" t="str">
        <f t="shared" si="4"/>
        <v>Late</v>
      </c>
      <c r="Y55" s="85" t="s">
        <v>157</v>
      </c>
      <c r="Z55" s="74" t="s">
        <v>254</v>
      </c>
      <c r="AA55" s="74" t="s">
        <v>158</v>
      </c>
      <c r="AB55" s="94" t="s">
        <v>330</v>
      </c>
      <c r="AC55" s="74" t="s">
        <v>158</v>
      </c>
      <c r="AD55" s="74" t="s">
        <v>339</v>
      </c>
      <c r="AE55" s="74" t="s">
        <v>158</v>
      </c>
      <c r="AF55" s="74" t="s">
        <v>323</v>
      </c>
      <c r="AG55" s="87">
        <v>46171</v>
      </c>
      <c r="AH55" s="87">
        <v>46172</v>
      </c>
      <c r="AI55" s="94" t="s">
        <v>340</v>
      </c>
      <c r="AJ55" s="115"/>
      <c r="AK55" s="116" t="s">
        <v>296</v>
      </c>
      <c r="AL55" s="3">
        <f t="shared" si="5"/>
        <v>49</v>
      </c>
      <c r="AM55" s="3">
        <f t="shared" si="6"/>
        <v>49</v>
      </c>
      <c r="AN55" s="3">
        <f t="shared" si="7"/>
        <v>49</v>
      </c>
      <c r="AO55" s="3">
        <f t="shared" ref="AO55:AO56" si="13">IF(AG55&lt;&gt;"",$J55,0)</f>
        <v>49</v>
      </c>
      <c r="AP55" s="117"/>
      <c r="AQ55" s="117"/>
      <c r="AR55" s="117"/>
    </row>
    <row r="56" spans="1:44" ht="26.25" customHeight="1">
      <c r="A56" s="109">
        <v>46097</v>
      </c>
      <c r="B56" s="110" t="s">
        <v>33</v>
      </c>
      <c r="C56" s="110" t="s">
        <v>287</v>
      </c>
      <c r="D56" s="110" t="s">
        <v>288</v>
      </c>
      <c r="E56" s="110" t="s">
        <v>289</v>
      </c>
      <c r="F56" s="111">
        <v>4327</v>
      </c>
      <c r="G56" s="110" t="s">
        <v>42</v>
      </c>
      <c r="H56" s="110" t="s">
        <v>307</v>
      </c>
      <c r="I56" s="112">
        <v>3300000</v>
      </c>
      <c r="J56" s="113">
        <v>5</v>
      </c>
      <c r="K56" s="78">
        <f t="shared" si="0"/>
        <v>16500000</v>
      </c>
      <c r="L56" s="76" t="s">
        <v>329</v>
      </c>
      <c r="M56" s="79" t="s">
        <v>23</v>
      </c>
      <c r="N56" s="79" t="s">
        <v>24</v>
      </c>
      <c r="O56" s="80" t="s">
        <v>95</v>
      </c>
      <c r="P56" s="80" t="s">
        <v>21</v>
      </c>
      <c r="Q56" s="29">
        <v>46127</v>
      </c>
      <c r="R56" s="81">
        <f t="shared" si="1"/>
        <v>30</v>
      </c>
      <c r="S56" s="82">
        <f t="array" ref="S56">INDEX('G Project Timeline-OPM update'!$G$7:$L$35,MATCH(1,('G Project Timeline-OPM update'!$C$7:$C$35=N56)*('G Project Timeline-OPM update'!$B$7:$B$35=M56)*('G Project Timeline-OPM update'!$D$7:$D$35=O56),0),MATCH(P56,'G Project Timeline-OPM update'!$G$4:$L$4,0))-14</f>
        <v>46146</v>
      </c>
      <c r="T56" s="81">
        <f t="shared" si="2"/>
        <v>49</v>
      </c>
      <c r="U56" s="83">
        <f>IFERROR(VLOOKUP(G56,'Bidding list 26'!$B$2:$P$38,15,0),"")</f>
        <v>50</v>
      </c>
      <c r="V56" s="84">
        <f t="shared" si="3"/>
        <v>46096</v>
      </c>
      <c r="W56" s="84">
        <f t="shared" si="9"/>
        <v>46147</v>
      </c>
      <c r="X56" s="83" t="str">
        <f t="shared" si="4"/>
        <v>Late</v>
      </c>
      <c r="Y56" s="85" t="s">
        <v>157</v>
      </c>
      <c r="Z56" s="74" t="s">
        <v>254</v>
      </c>
      <c r="AA56" s="74" t="s">
        <v>158</v>
      </c>
      <c r="AB56" s="94" t="s">
        <v>330</v>
      </c>
      <c r="AC56" s="74" t="s">
        <v>158</v>
      </c>
      <c r="AD56" s="74" t="s">
        <v>339</v>
      </c>
      <c r="AE56" s="74" t="s">
        <v>158</v>
      </c>
      <c r="AF56" s="74" t="s">
        <v>323</v>
      </c>
      <c r="AG56" s="87">
        <v>46167</v>
      </c>
      <c r="AH56" s="124"/>
      <c r="AI56" s="88" t="s">
        <v>341</v>
      </c>
      <c r="AJ56" s="115"/>
      <c r="AK56" s="116" t="s">
        <v>296</v>
      </c>
      <c r="AL56" s="3">
        <f t="shared" si="5"/>
        <v>5</v>
      </c>
      <c r="AM56" s="3">
        <f t="shared" si="6"/>
        <v>5</v>
      </c>
      <c r="AN56" s="3">
        <f t="shared" si="7"/>
        <v>5</v>
      </c>
      <c r="AO56" s="3">
        <f t="shared" si="13"/>
        <v>5</v>
      </c>
      <c r="AP56" s="117"/>
      <c r="AQ56" s="117"/>
      <c r="AR56" s="117"/>
    </row>
    <row r="57" spans="1:44" ht="26.25" customHeight="1">
      <c r="A57" s="109">
        <v>46097</v>
      </c>
      <c r="B57" s="110" t="s">
        <v>33</v>
      </c>
      <c r="C57" s="110" t="s">
        <v>287</v>
      </c>
      <c r="D57" s="110" t="s">
        <v>288</v>
      </c>
      <c r="E57" s="110" t="s">
        <v>289</v>
      </c>
      <c r="F57" s="111">
        <v>4327</v>
      </c>
      <c r="G57" s="110" t="s">
        <v>38</v>
      </c>
      <c r="H57" s="110" t="s">
        <v>309</v>
      </c>
      <c r="I57" s="112">
        <v>48800000</v>
      </c>
      <c r="J57" s="113">
        <v>15</v>
      </c>
      <c r="K57" s="78">
        <f t="shared" si="0"/>
        <v>732000000</v>
      </c>
      <c r="L57" s="76" t="s">
        <v>329</v>
      </c>
      <c r="M57" s="79" t="s">
        <v>23</v>
      </c>
      <c r="N57" s="79" t="s">
        <v>24</v>
      </c>
      <c r="O57" s="80" t="s">
        <v>95</v>
      </c>
      <c r="P57" s="80" t="s">
        <v>21</v>
      </c>
      <c r="Q57" s="29">
        <v>46127</v>
      </c>
      <c r="R57" s="81">
        <f t="shared" si="1"/>
        <v>30</v>
      </c>
      <c r="S57" s="82">
        <f t="array" ref="S57">INDEX('G Project Timeline-OPM update'!$G$7:$L$35,MATCH(1,('G Project Timeline-OPM update'!$C$7:$C$35=N57)*('G Project Timeline-OPM update'!$B$7:$B$35=M57)*('G Project Timeline-OPM update'!$D$7:$D$35=O57),0),MATCH(P57,'G Project Timeline-OPM update'!$G$4:$L$4,0))-14</f>
        <v>46146</v>
      </c>
      <c r="T57" s="81">
        <f t="shared" si="2"/>
        <v>49</v>
      </c>
      <c r="U57" s="83" t="str">
        <f>IFERROR(VLOOKUP(G57,'Bidding list 26'!$B$2:$P$38,15,0),"")</f>
        <v/>
      </c>
      <c r="V57" s="84" t="e">
        <f t="shared" si="3"/>
        <v>#VALUE!</v>
      </c>
      <c r="W57" s="84" t="e">
        <f t="shared" si="9"/>
        <v>#VALUE!</v>
      </c>
      <c r="X57" s="83" t="e">
        <f t="shared" si="4"/>
        <v>#VALUE!</v>
      </c>
      <c r="Y57" s="85" t="s">
        <v>157</v>
      </c>
      <c r="Z57" s="74" t="s">
        <v>254</v>
      </c>
      <c r="AA57" s="74" t="s">
        <v>158</v>
      </c>
      <c r="AB57" s="94" t="s">
        <v>330</v>
      </c>
      <c r="AC57" s="74" t="s">
        <v>158</v>
      </c>
      <c r="AD57" s="74" t="s">
        <v>342</v>
      </c>
      <c r="AE57" s="74" t="s">
        <v>158</v>
      </c>
      <c r="AF57" s="74" t="s">
        <v>342</v>
      </c>
      <c r="AG57" s="86" t="s">
        <v>202</v>
      </c>
      <c r="AH57" s="87"/>
      <c r="AI57" s="94" t="s">
        <v>343</v>
      </c>
      <c r="AJ57" s="115"/>
      <c r="AK57" s="116" t="s">
        <v>296</v>
      </c>
      <c r="AL57" s="3">
        <f t="shared" si="5"/>
        <v>15</v>
      </c>
      <c r="AM57" s="3">
        <f t="shared" si="6"/>
        <v>15</v>
      </c>
      <c r="AN57" s="3">
        <f t="shared" si="7"/>
        <v>15</v>
      </c>
      <c r="AO57" s="3">
        <f t="shared" ref="AO57:AO145" si="14">IF(AH57&lt;&gt;"",$J57,0)</f>
        <v>0</v>
      </c>
      <c r="AP57" s="117"/>
      <c r="AQ57" s="117"/>
      <c r="AR57" s="117"/>
    </row>
    <row r="58" spans="1:44" ht="14">
      <c r="A58" s="29">
        <v>46094</v>
      </c>
      <c r="B58" s="74" t="s">
        <v>15</v>
      </c>
      <c r="C58" s="74" t="s">
        <v>250</v>
      </c>
      <c r="D58" s="74" t="s">
        <v>251</v>
      </c>
      <c r="E58" s="74" t="s">
        <v>252</v>
      </c>
      <c r="F58" s="76">
        <v>4478</v>
      </c>
      <c r="G58" s="74" t="s">
        <v>14</v>
      </c>
      <c r="H58" s="74" t="str">
        <f>VLOOKUP(G58,'Bidding list 26'!$B$4:$G$277,6,0)</f>
        <v>ZEBRA DS8178,USB cable PCS Wireless Scanner</v>
      </c>
      <c r="I58" s="77">
        <v>5800000</v>
      </c>
      <c r="J58" s="76">
        <v>1</v>
      </c>
      <c r="K58" s="78">
        <f t="shared" si="0"/>
        <v>5800000</v>
      </c>
      <c r="L58" s="76" t="s">
        <v>279</v>
      </c>
      <c r="M58" s="79" t="s">
        <v>23</v>
      </c>
      <c r="N58" s="79" t="s">
        <v>24</v>
      </c>
      <c r="O58" s="80" t="s">
        <v>95</v>
      </c>
      <c r="P58" s="80" t="s">
        <v>21</v>
      </c>
      <c r="Q58" s="29">
        <v>46127</v>
      </c>
      <c r="R58" s="81">
        <f t="shared" si="1"/>
        <v>33</v>
      </c>
      <c r="S58" s="82">
        <f t="array" ref="S58">INDEX('G Project Timeline-OPM update'!$G$7:$L$35,MATCH(1,('G Project Timeline-OPM update'!$C$7:$C$35=N58)*('G Project Timeline-OPM update'!$B$7:$B$35=M58)*('G Project Timeline-OPM update'!$D$7:$D$35=O58),0),MATCH(P58,'G Project Timeline-OPM update'!$G$4:$L$4,0))-14</f>
        <v>46146</v>
      </c>
      <c r="T58" s="81">
        <f t="shared" si="2"/>
        <v>52</v>
      </c>
      <c r="U58" s="83">
        <f>IFERROR(VLOOKUP(G58,'Bidding list 26'!$B$2:$P$38,15,0),"")</f>
        <v>65</v>
      </c>
      <c r="V58" s="84">
        <f t="shared" si="3"/>
        <v>46081</v>
      </c>
      <c r="W58" s="84">
        <f t="shared" si="9"/>
        <v>46159</v>
      </c>
      <c r="X58" s="83" t="str">
        <f t="shared" si="4"/>
        <v>Late</v>
      </c>
      <c r="Y58" s="85" t="s">
        <v>157</v>
      </c>
      <c r="Z58" s="74" t="s">
        <v>254</v>
      </c>
      <c r="AA58" s="74" t="s">
        <v>158</v>
      </c>
      <c r="AB58" s="94" t="s">
        <v>280</v>
      </c>
      <c r="AC58" s="74" t="s">
        <v>158</v>
      </c>
      <c r="AD58" s="74" t="s">
        <v>285</v>
      </c>
      <c r="AE58" s="74" t="s">
        <v>158</v>
      </c>
      <c r="AF58" s="74" t="s">
        <v>263</v>
      </c>
      <c r="AG58" s="98">
        <f>VLOOKUP(AF58,Sheet9!A:D,4,0)</f>
        <v>0</v>
      </c>
      <c r="AH58" s="87" t="s">
        <v>266</v>
      </c>
      <c r="AI58" s="94" t="s">
        <v>344</v>
      </c>
      <c r="AJ58" s="60"/>
      <c r="AK58" s="5"/>
      <c r="AL58" s="3">
        <f t="shared" si="5"/>
        <v>1</v>
      </c>
      <c r="AM58" s="3">
        <f t="shared" si="6"/>
        <v>1</v>
      </c>
      <c r="AN58" s="3">
        <f t="shared" si="7"/>
        <v>1</v>
      </c>
      <c r="AO58" s="3">
        <f t="shared" si="14"/>
        <v>1</v>
      </c>
    </row>
    <row r="59" spans="1:44" ht="14">
      <c r="A59" s="29">
        <v>46097</v>
      </c>
      <c r="B59" s="74" t="s">
        <v>30</v>
      </c>
      <c r="C59" s="74" t="s">
        <v>345</v>
      </c>
      <c r="D59" s="74" t="s">
        <v>346</v>
      </c>
      <c r="E59" s="91" t="s">
        <v>347</v>
      </c>
      <c r="F59" s="76">
        <v>4328</v>
      </c>
      <c r="G59" s="74" t="s">
        <v>67</v>
      </c>
      <c r="H59" s="74" t="str">
        <f>VLOOKUP(G59,'Bidding list 26'!$B$4:$G$277,6,0)</f>
        <v>VA1903H-2, 19 inch, VGA cable + HDMI cable / Brand: VIEWSONIC</v>
      </c>
      <c r="I59" s="77">
        <v>1240000</v>
      </c>
      <c r="J59" s="76">
        <v>1</v>
      </c>
      <c r="K59" s="78">
        <f t="shared" si="0"/>
        <v>1240000</v>
      </c>
      <c r="L59" s="76" t="s">
        <v>348</v>
      </c>
      <c r="M59" s="79" t="s">
        <v>19</v>
      </c>
      <c r="N59" s="79" t="s">
        <v>20</v>
      </c>
      <c r="O59" s="80" t="s">
        <v>95</v>
      </c>
      <c r="P59" s="80" t="s">
        <v>21</v>
      </c>
      <c r="Q59" s="29">
        <v>46132</v>
      </c>
      <c r="R59" s="81">
        <f t="shared" si="1"/>
        <v>35</v>
      </c>
      <c r="S59" s="82">
        <f t="array" ref="S59">INDEX('G Project Timeline-OPM update'!$G$7:$L$35,MATCH(1,('G Project Timeline-OPM update'!$C$7:$C$35=N59)*('G Project Timeline-OPM update'!$B$7:$B$35=M59)*('G Project Timeline-OPM update'!$D$7:$D$35=O59),0),MATCH(P59,'G Project Timeline-OPM update'!$G$4:$L$4,0))-14</f>
        <v>46135</v>
      </c>
      <c r="T59" s="81">
        <f t="shared" si="2"/>
        <v>38</v>
      </c>
      <c r="U59" s="83">
        <f>IFERROR(VLOOKUP(G59,'Bidding list 26'!$B$2:$P$38,15,0),"")</f>
        <v>50</v>
      </c>
      <c r="V59" s="84">
        <f t="shared" si="3"/>
        <v>46085</v>
      </c>
      <c r="W59" s="84">
        <f t="shared" si="9"/>
        <v>46147</v>
      </c>
      <c r="X59" s="83" t="str">
        <f t="shared" si="4"/>
        <v>Late</v>
      </c>
      <c r="Y59" s="85" t="s">
        <v>157</v>
      </c>
      <c r="Z59" s="74" t="s">
        <v>254</v>
      </c>
      <c r="AA59" s="74" t="s">
        <v>158</v>
      </c>
      <c r="AB59" s="74" t="s">
        <v>349</v>
      </c>
      <c r="AC59" s="74" t="s">
        <v>158</v>
      </c>
      <c r="AD59" s="74" t="s">
        <v>350</v>
      </c>
      <c r="AE59" s="74" t="s">
        <v>158</v>
      </c>
      <c r="AF59" s="74" t="s">
        <v>350</v>
      </c>
      <c r="AG59" s="98">
        <f>VLOOKUP(AF59,Sheet9!A:D,4,0)</f>
        <v>0</v>
      </c>
      <c r="AH59" s="87">
        <v>46154</v>
      </c>
      <c r="AI59" s="94" t="s">
        <v>351</v>
      </c>
      <c r="AJ59" s="101"/>
      <c r="AK59" s="101" t="s">
        <v>352</v>
      </c>
      <c r="AL59" s="3">
        <f t="shared" si="5"/>
        <v>1</v>
      </c>
      <c r="AM59" s="3">
        <f t="shared" si="6"/>
        <v>1</v>
      </c>
      <c r="AN59" s="3">
        <f t="shared" si="7"/>
        <v>1</v>
      </c>
      <c r="AO59" s="3">
        <f t="shared" si="14"/>
        <v>1</v>
      </c>
    </row>
    <row r="60" spans="1:44" ht="28">
      <c r="A60" s="29">
        <v>46097</v>
      </c>
      <c r="B60" s="74" t="s">
        <v>30</v>
      </c>
      <c r="C60" s="74" t="s">
        <v>345</v>
      </c>
      <c r="D60" s="74" t="s">
        <v>346</v>
      </c>
      <c r="E60" s="91" t="s">
        <v>347</v>
      </c>
      <c r="F60" s="76">
        <v>4328</v>
      </c>
      <c r="G60" s="74" t="s">
        <v>67</v>
      </c>
      <c r="H60" s="74" t="str">
        <f>VLOOKUP(G60,'Bidding list 26'!$B$4:$G$277,6,0)</f>
        <v>VA1903H-2, 19 inch, VGA cable + HDMI cable / Brand: VIEWSONIC</v>
      </c>
      <c r="I60" s="77">
        <v>1240000</v>
      </c>
      <c r="J60" s="76">
        <v>1</v>
      </c>
      <c r="K60" s="78">
        <f t="shared" si="0"/>
        <v>1240000</v>
      </c>
      <c r="L60" s="76" t="s">
        <v>348</v>
      </c>
      <c r="M60" s="79" t="s">
        <v>19</v>
      </c>
      <c r="N60" s="79" t="s">
        <v>24</v>
      </c>
      <c r="O60" s="80" t="s">
        <v>95</v>
      </c>
      <c r="P60" s="80" t="s">
        <v>21</v>
      </c>
      <c r="Q60" s="29">
        <v>46132</v>
      </c>
      <c r="R60" s="81">
        <f t="shared" si="1"/>
        <v>35</v>
      </c>
      <c r="S60" s="82">
        <f t="array" ref="S60">INDEX('G Project Timeline-OPM update'!$G$7:$L$35,MATCH(1,('G Project Timeline-OPM update'!$C$7:$C$35=N60)*('G Project Timeline-OPM update'!$B$7:$B$35=M60)*('G Project Timeline-OPM update'!$D$7:$D$35=O60),0),MATCH(P60,'G Project Timeline-OPM update'!$G$4:$L$4,0))-14</f>
        <v>46135</v>
      </c>
      <c r="T60" s="81">
        <f t="shared" si="2"/>
        <v>38</v>
      </c>
      <c r="U60" s="83">
        <f>IFERROR(VLOOKUP(G60,'Bidding list 26'!$B$2:$P$38,15,0),"")</f>
        <v>50</v>
      </c>
      <c r="V60" s="84">
        <f t="shared" si="3"/>
        <v>46085</v>
      </c>
      <c r="W60" s="84">
        <f t="shared" si="9"/>
        <v>46147</v>
      </c>
      <c r="X60" s="83" t="str">
        <f t="shared" si="4"/>
        <v>Late</v>
      </c>
      <c r="Y60" s="85" t="s">
        <v>157</v>
      </c>
      <c r="Z60" s="74" t="s">
        <v>254</v>
      </c>
      <c r="AA60" s="74" t="s">
        <v>158</v>
      </c>
      <c r="AB60" s="74" t="s">
        <v>353</v>
      </c>
      <c r="AC60" s="74" t="s">
        <v>158</v>
      </c>
      <c r="AD60" s="74" t="s">
        <v>354</v>
      </c>
      <c r="AE60" s="74" t="s">
        <v>158</v>
      </c>
      <c r="AF60" s="74" t="s">
        <v>354</v>
      </c>
      <c r="AG60" s="86"/>
      <c r="AH60" s="87" t="s">
        <v>355</v>
      </c>
      <c r="AI60" s="94" t="s">
        <v>356</v>
      </c>
      <c r="AJ60" s="101"/>
      <c r="AK60" s="101" t="s">
        <v>357</v>
      </c>
      <c r="AL60" s="3">
        <f t="shared" si="5"/>
        <v>1</v>
      </c>
      <c r="AM60" s="3">
        <f t="shared" si="6"/>
        <v>1</v>
      </c>
      <c r="AN60" s="3">
        <f t="shared" si="7"/>
        <v>1</v>
      </c>
      <c r="AO60" s="3">
        <f t="shared" si="14"/>
        <v>1</v>
      </c>
      <c r="AQ60" s="3">
        <f>31+180+130</f>
        <v>341</v>
      </c>
    </row>
    <row r="61" spans="1:44" ht="28">
      <c r="A61" s="29">
        <v>46097</v>
      </c>
      <c r="B61" s="74" t="s">
        <v>30</v>
      </c>
      <c r="C61" s="74" t="s">
        <v>345</v>
      </c>
      <c r="D61" s="74" t="s">
        <v>346</v>
      </c>
      <c r="E61" s="91" t="s">
        <v>347</v>
      </c>
      <c r="F61" s="76">
        <v>4328</v>
      </c>
      <c r="G61" s="74" t="s">
        <v>67</v>
      </c>
      <c r="H61" s="74" t="str">
        <f>VLOOKUP(G61,'Bidding list 26'!$B$4:$G$277,6,0)</f>
        <v>VA1903H-2, 19 inch, VGA cable + HDMI cable / Brand: VIEWSONIC</v>
      </c>
      <c r="I61" s="77">
        <v>1240000</v>
      </c>
      <c r="J61" s="76">
        <v>1</v>
      </c>
      <c r="K61" s="78">
        <f t="shared" si="0"/>
        <v>1240000</v>
      </c>
      <c r="L61" s="76" t="s">
        <v>348</v>
      </c>
      <c r="M61" s="79" t="s">
        <v>19</v>
      </c>
      <c r="N61" s="79" t="s">
        <v>22</v>
      </c>
      <c r="O61" s="80" t="s">
        <v>95</v>
      </c>
      <c r="P61" s="80" t="s">
        <v>21</v>
      </c>
      <c r="Q61" s="29">
        <v>46132</v>
      </c>
      <c r="R61" s="81">
        <f t="shared" si="1"/>
        <v>35</v>
      </c>
      <c r="S61" s="82">
        <f t="array" ref="S61">INDEX('G Project Timeline-OPM update'!$G$7:$L$35,MATCH(1,('G Project Timeline-OPM update'!$C$7:$C$35=N61)*('G Project Timeline-OPM update'!$B$7:$B$35=M61)*('G Project Timeline-OPM update'!$D$7:$D$35=O61),0),MATCH(P61,'G Project Timeline-OPM update'!$G$4:$L$4,0))-14</f>
        <v>46135</v>
      </c>
      <c r="T61" s="81">
        <f t="shared" si="2"/>
        <v>38</v>
      </c>
      <c r="U61" s="83">
        <f>IFERROR(VLOOKUP(G61,'Bidding list 26'!$B$2:$P$38,15,0),"")</f>
        <v>50</v>
      </c>
      <c r="V61" s="84">
        <f t="shared" si="3"/>
        <v>46085</v>
      </c>
      <c r="W61" s="84">
        <f t="shared" si="9"/>
        <v>46147</v>
      </c>
      <c r="X61" s="83" t="str">
        <f t="shared" si="4"/>
        <v>Late</v>
      </c>
      <c r="Y61" s="85" t="s">
        <v>157</v>
      </c>
      <c r="Z61" s="74" t="s">
        <v>254</v>
      </c>
      <c r="AA61" s="74" t="s">
        <v>158</v>
      </c>
      <c r="AB61" s="74" t="s">
        <v>358</v>
      </c>
      <c r="AC61" s="74" t="s">
        <v>158</v>
      </c>
      <c r="AD61" s="74" t="s">
        <v>359</v>
      </c>
      <c r="AE61" s="74" t="s">
        <v>158</v>
      </c>
      <c r="AF61" s="74" t="s">
        <v>359</v>
      </c>
      <c r="AG61" s="86"/>
      <c r="AH61" s="87" t="s">
        <v>355</v>
      </c>
      <c r="AI61" s="94" t="s">
        <v>360</v>
      </c>
      <c r="AJ61" s="101"/>
      <c r="AK61" s="101" t="s">
        <v>361</v>
      </c>
      <c r="AL61" s="3">
        <f t="shared" si="5"/>
        <v>1</v>
      </c>
      <c r="AM61" s="3">
        <f t="shared" si="6"/>
        <v>1</v>
      </c>
      <c r="AN61" s="3">
        <f t="shared" si="7"/>
        <v>1</v>
      </c>
      <c r="AO61" s="3">
        <f t="shared" si="14"/>
        <v>1</v>
      </c>
    </row>
    <row r="62" spans="1:44" ht="28">
      <c r="A62" s="29">
        <v>46097</v>
      </c>
      <c r="B62" s="74" t="s">
        <v>30</v>
      </c>
      <c r="C62" s="74" t="s">
        <v>345</v>
      </c>
      <c r="D62" s="74" t="s">
        <v>346</v>
      </c>
      <c r="E62" s="91" t="s">
        <v>347</v>
      </c>
      <c r="F62" s="76">
        <v>4328</v>
      </c>
      <c r="G62" s="74" t="s">
        <v>50</v>
      </c>
      <c r="H62" s="74" t="str">
        <f>VLOOKUP(G62,'Bidding list 26'!$B$4:$G$277,6,0)</f>
        <v>Pro Tower QCT1250, Core i3-14100, Ram 8GB DDR5, SSD
512GB, Integrated graphics card, Power 180W, HDMI &amp; DP Port,
Keyboard and Mouse, 3Yrs Wty</v>
      </c>
      <c r="I62" s="77">
        <v>13888000</v>
      </c>
      <c r="J62" s="76">
        <v>1</v>
      </c>
      <c r="K62" s="78">
        <f t="shared" si="0"/>
        <v>13888000</v>
      </c>
      <c r="L62" s="76" t="s">
        <v>348</v>
      </c>
      <c r="M62" s="79" t="s">
        <v>19</v>
      </c>
      <c r="N62" s="79" t="s">
        <v>20</v>
      </c>
      <c r="O62" s="80" t="s">
        <v>95</v>
      </c>
      <c r="P62" s="80" t="s">
        <v>21</v>
      </c>
      <c r="Q62" s="29">
        <v>46132</v>
      </c>
      <c r="R62" s="81">
        <f t="shared" si="1"/>
        <v>35</v>
      </c>
      <c r="S62" s="82">
        <f t="array" ref="S62">INDEX('G Project Timeline-OPM update'!$G$7:$L$35,MATCH(1,('G Project Timeline-OPM update'!$C$7:$C$35=N62)*('G Project Timeline-OPM update'!$B$7:$B$35=M62)*('G Project Timeline-OPM update'!$D$7:$D$35=O62),0),MATCH(P62,'G Project Timeline-OPM update'!$G$4:$L$4,0))-14</f>
        <v>46135</v>
      </c>
      <c r="T62" s="81">
        <f t="shared" si="2"/>
        <v>38</v>
      </c>
      <c r="U62" s="83">
        <f>IFERROR(VLOOKUP(G62,'Bidding list 26'!$B$2:$P$38,15,0),"")</f>
        <v>50</v>
      </c>
      <c r="V62" s="84">
        <f t="shared" si="3"/>
        <v>46085</v>
      </c>
      <c r="W62" s="84">
        <f t="shared" si="9"/>
        <v>46147</v>
      </c>
      <c r="X62" s="83" t="str">
        <f t="shared" si="4"/>
        <v>Late</v>
      </c>
      <c r="Y62" s="85" t="s">
        <v>157</v>
      </c>
      <c r="Z62" s="74" t="s">
        <v>254</v>
      </c>
      <c r="AA62" s="74" t="s">
        <v>158</v>
      </c>
      <c r="AB62" s="74" t="s">
        <v>349</v>
      </c>
      <c r="AC62" s="74" t="s">
        <v>158</v>
      </c>
      <c r="AD62" s="74" t="s">
        <v>362</v>
      </c>
      <c r="AE62" s="74" t="s">
        <v>158</v>
      </c>
      <c r="AF62" s="74" t="s">
        <v>362</v>
      </c>
      <c r="AG62" s="86"/>
      <c r="AH62" s="87" t="s">
        <v>363</v>
      </c>
      <c r="AI62" s="94" t="s">
        <v>364</v>
      </c>
      <c r="AJ62" s="101"/>
      <c r="AK62" s="101" t="s">
        <v>365</v>
      </c>
      <c r="AL62" s="3">
        <f t="shared" si="5"/>
        <v>1</v>
      </c>
      <c r="AM62" s="3">
        <f t="shared" si="6"/>
        <v>1</v>
      </c>
      <c r="AN62" s="3">
        <f t="shared" si="7"/>
        <v>1</v>
      </c>
      <c r="AO62" s="3">
        <f t="shared" si="14"/>
        <v>1</v>
      </c>
    </row>
    <row r="63" spans="1:44" ht="28">
      <c r="A63" s="29">
        <v>46097</v>
      </c>
      <c r="B63" s="74" t="s">
        <v>30</v>
      </c>
      <c r="C63" s="74" t="s">
        <v>345</v>
      </c>
      <c r="D63" s="74" t="s">
        <v>346</v>
      </c>
      <c r="E63" s="91" t="s">
        <v>347</v>
      </c>
      <c r="F63" s="76">
        <v>4328</v>
      </c>
      <c r="G63" s="74" t="s">
        <v>50</v>
      </c>
      <c r="H63" s="74" t="str">
        <f>VLOOKUP(G63,'Bidding list 26'!$B$4:$G$277,6,0)</f>
        <v>Pro Tower QCT1250, Core i3-14100, Ram 8GB DDR5, SSD
512GB, Integrated graphics card, Power 180W, HDMI &amp; DP Port,
Keyboard and Mouse, 3Yrs Wty</v>
      </c>
      <c r="I63" s="77">
        <v>13888000</v>
      </c>
      <c r="J63" s="76">
        <v>1</v>
      </c>
      <c r="K63" s="78">
        <f t="shared" si="0"/>
        <v>13888000</v>
      </c>
      <c r="L63" s="76" t="s">
        <v>348</v>
      </c>
      <c r="M63" s="79" t="s">
        <v>19</v>
      </c>
      <c r="N63" s="79" t="s">
        <v>24</v>
      </c>
      <c r="O63" s="80" t="s">
        <v>95</v>
      </c>
      <c r="P63" s="80" t="s">
        <v>21</v>
      </c>
      <c r="Q63" s="29">
        <v>46132</v>
      </c>
      <c r="R63" s="81">
        <f t="shared" si="1"/>
        <v>35</v>
      </c>
      <c r="S63" s="82">
        <f t="array" ref="S63">INDEX('G Project Timeline-OPM update'!$G$7:$L$35,MATCH(1,('G Project Timeline-OPM update'!$C$7:$C$35=N63)*('G Project Timeline-OPM update'!$B$7:$B$35=M63)*('G Project Timeline-OPM update'!$D$7:$D$35=O63),0),MATCH(P63,'G Project Timeline-OPM update'!$G$4:$L$4,0))-14</f>
        <v>46135</v>
      </c>
      <c r="T63" s="81">
        <f t="shared" si="2"/>
        <v>38</v>
      </c>
      <c r="U63" s="83">
        <f>IFERROR(VLOOKUP(G63,'Bidding list 26'!$B$2:$P$38,15,0),"")</f>
        <v>50</v>
      </c>
      <c r="V63" s="84">
        <f t="shared" si="3"/>
        <v>46085</v>
      </c>
      <c r="W63" s="84">
        <f t="shared" si="9"/>
        <v>46147</v>
      </c>
      <c r="X63" s="83" t="str">
        <f t="shared" si="4"/>
        <v>Late</v>
      </c>
      <c r="Y63" s="85" t="s">
        <v>157</v>
      </c>
      <c r="Z63" s="74" t="s">
        <v>254</v>
      </c>
      <c r="AA63" s="74" t="s">
        <v>158</v>
      </c>
      <c r="AB63" s="74" t="s">
        <v>353</v>
      </c>
      <c r="AC63" s="74" t="s">
        <v>158</v>
      </c>
      <c r="AD63" s="74" t="s">
        <v>366</v>
      </c>
      <c r="AE63" s="74" t="s">
        <v>158</v>
      </c>
      <c r="AF63" s="74" t="s">
        <v>366</v>
      </c>
      <c r="AG63" s="86"/>
      <c r="AH63" s="87" t="s">
        <v>363</v>
      </c>
      <c r="AI63" s="94" t="s">
        <v>367</v>
      </c>
      <c r="AJ63" s="101"/>
      <c r="AK63" s="101" t="s">
        <v>368</v>
      </c>
      <c r="AL63" s="3">
        <f t="shared" si="5"/>
        <v>1</v>
      </c>
      <c r="AM63" s="3">
        <f t="shared" si="6"/>
        <v>1</v>
      </c>
      <c r="AN63" s="3">
        <f t="shared" si="7"/>
        <v>1</v>
      </c>
      <c r="AO63" s="3">
        <f t="shared" si="14"/>
        <v>1</v>
      </c>
    </row>
    <row r="64" spans="1:44" ht="28">
      <c r="A64" s="29">
        <v>46097</v>
      </c>
      <c r="B64" s="74" t="s">
        <v>30</v>
      </c>
      <c r="C64" s="74" t="s">
        <v>345</v>
      </c>
      <c r="D64" s="74" t="s">
        <v>346</v>
      </c>
      <c r="E64" s="91" t="s">
        <v>347</v>
      </c>
      <c r="F64" s="76">
        <v>4328</v>
      </c>
      <c r="G64" s="74" t="s">
        <v>50</v>
      </c>
      <c r="H64" s="74" t="str">
        <f>VLOOKUP(G64,'Bidding list 26'!$B$4:$G$277,6,0)</f>
        <v>Pro Tower QCT1250, Core i3-14100, Ram 8GB DDR5, SSD
512GB, Integrated graphics card, Power 180W, HDMI &amp; DP Port,
Keyboard and Mouse, 3Yrs Wty</v>
      </c>
      <c r="I64" s="77">
        <v>13888000</v>
      </c>
      <c r="J64" s="76">
        <v>1</v>
      </c>
      <c r="K64" s="78">
        <f t="shared" si="0"/>
        <v>13888000</v>
      </c>
      <c r="L64" s="76" t="s">
        <v>348</v>
      </c>
      <c r="M64" s="79" t="s">
        <v>19</v>
      </c>
      <c r="N64" s="79" t="s">
        <v>22</v>
      </c>
      <c r="O64" s="80" t="s">
        <v>95</v>
      </c>
      <c r="P64" s="80" t="s">
        <v>21</v>
      </c>
      <c r="Q64" s="29">
        <v>46132</v>
      </c>
      <c r="R64" s="81">
        <f t="shared" si="1"/>
        <v>35</v>
      </c>
      <c r="S64" s="82">
        <f t="array" ref="S64">INDEX('G Project Timeline-OPM update'!$G$7:$L$35,MATCH(1,('G Project Timeline-OPM update'!$C$7:$C$35=N64)*('G Project Timeline-OPM update'!$B$7:$B$35=M64)*('G Project Timeline-OPM update'!$D$7:$D$35=O64),0),MATCH(P64,'G Project Timeline-OPM update'!$G$4:$L$4,0))-14</f>
        <v>46135</v>
      </c>
      <c r="T64" s="81">
        <f t="shared" si="2"/>
        <v>38</v>
      </c>
      <c r="U64" s="83">
        <f>IFERROR(VLOOKUP(G64,'Bidding list 26'!$B$2:$P$38,15,0),"")</f>
        <v>50</v>
      </c>
      <c r="V64" s="84">
        <f t="shared" si="3"/>
        <v>46085</v>
      </c>
      <c r="W64" s="84">
        <f t="shared" si="9"/>
        <v>46147</v>
      </c>
      <c r="X64" s="83" t="str">
        <f t="shared" si="4"/>
        <v>Late</v>
      </c>
      <c r="Y64" s="85" t="s">
        <v>157</v>
      </c>
      <c r="Z64" s="74" t="s">
        <v>254</v>
      </c>
      <c r="AA64" s="74" t="s">
        <v>158</v>
      </c>
      <c r="AB64" s="74" t="s">
        <v>358</v>
      </c>
      <c r="AC64" s="74" t="s">
        <v>158</v>
      </c>
      <c r="AD64" s="74" t="s">
        <v>369</v>
      </c>
      <c r="AE64" s="74" t="s">
        <v>158</v>
      </c>
      <c r="AF64" s="74" t="s">
        <v>369</v>
      </c>
      <c r="AG64" s="86"/>
      <c r="AH64" s="87" t="s">
        <v>363</v>
      </c>
      <c r="AI64" s="94" t="s">
        <v>370</v>
      </c>
      <c r="AJ64" s="101"/>
      <c r="AK64" s="101" t="s">
        <v>371</v>
      </c>
      <c r="AL64" s="3">
        <f t="shared" si="5"/>
        <v>1</v>
      </c>
      <c r="AM64" s="3">
        <f t="shared" si="6"/>
        <v>1</v>
      </c>
      <c r="AN64" s="3">
        <f t="shared" si="7"/>
        <v>1</v>
      </c>
      <c r="AO64" s="3">
        <f t="shared" si="14"/>
        <v>1</v>
      </c>
    </row>
    <row r="65" spans="1:41" ht="14">
      <c r="A65" s="29">
        <v>46097</v>
      </c>
      <c r="B65" s="74" t="s">
        <v>40</v>
      </c>
      <c r="C65" s="74" t="s">
        <v>372</v>
      </c>
      <c r="D65" s="74" t="s">
        <v>373</v>
      </c>
      <c r="E65" s="91" t="s">
        <v>374</v>
      </c>
      <c r="F65" s="76">
        <v>3040</v>
      </c>
      <c r="G65" s="74" t="s">
        <v>67</v>
      </c>
      <c r="H65" s="74" t="str">
        <f>VLOOKUP(G65,'Bidding list 26'!$B$4:$G$277,6,0)</f>
        <v>VA1903H-2, 19 inch, VGA cable + HDMI cable / Brand: VIEWSONIC</v>
      </c>
      <c r="I65" s="77">
        <v>1240000</v>
      </c>
      <c r="J65" s="76">
        <v>21</v>
      </c>
      <c r="K65" s="78">
        <f t="shared" si="0"/>
        <v>26040000</v>
      </c>
      <c r="L65" s="76" t="s">
        <v>375</v>
      </c>
      <c r="M65" s="79" t="s">
        <v>23</v>
      </c>
      <c r="N65" s="79" t="s">
        <v>20</v>
      </c>
      <c r="O65" s="80" t="s">
        <v>95</v>
      </c>
      <c r="P65" s="80" t="s">
        <v>21</v>
      </c>
      <c r="Q65" s="29">
        <v>46132</v>
      </c>
      <c r="R65" s="81">
        <f t="shared" si="1"/>
        <v>35</v>
      </c>
      <c r="S65" s="82">
        <f t="array" ref="S65">INDEX('G Project Timeline-OPM update'!$G$7:$L$35,MATCH(1,('G Project Timeline-OPM update'!$C$7:$C$35=N65)*('G Project Timeline-OPM update'!$B$7:$B$35=M65)*('G Project Timeline-OPM update'!$D$7:$D$35=O65),0),MATCH(P65,'G Project Timeline-OPM update'!$G$4:$L$4,0))-14</f>
        <v>46146</v>
      </c>
      <c r="T65" s="81">
        <f t="shared" si="2"/>
        <v>49</v>
      </c>
      <c r="U65" s="83">
        <f>IFERROR(VLOOKUP(G65,'Bidding list 26'!$B$2:$P$38,15,0),"")</f>
        <v>50</v>
      </c>
      <c r="V65" s="84">
        <f t="shared" si="3"/>
        <v>46096</v>
      </c>
      <c r="W65" s="84">
        <f t="shared" si="9"/>
        <v>46147</v>
      </c>
      <c r="X65" s="83" t="str">
        <f t="shared" si="4"/>
        <v>Late</v>
      </c>
      <c r="Y65" s="85" t="s">
        <v>157</v>
      </c>
      <c r="Z65" s="74" t="s">
        <v>376</v>
      </c>
      <c r="AA65" s="74" t="s">
        <v>158</v>
      </c>
      <c r="AB65" s="74" t="s">
        <v>377</v>
      </c>
      <c r="AC65" s="74" t="s">
        <v>158</v>
      </c>
      <c r="AD65" s="88" t="s">
        <v>378</v>
      </c>
      <c r="AE65" s="74" t="s">
        <v>158</v>
      </c>
      <c r="AF65" s="74" t="s">
        <v>378</v>
      </c>
      <c r="AG65" s="98" t="s">
        <v>202</v>
      </c>
      <c r="AH65" s="87">
        <f>VLOOKUP(AF65,Sheet9!A:D,3,0)</f>
        <v>0</v>
      </c>
      <c r="AI65" s="94" t="s">
        <v>379</v>
      </c>
      <c r="AJ65" s="60"/>
      <c r="AK65" s="5"/>
      <c r="AL65" s="3">
        <f t="shared" si="5"/>
        <v>21</v>
      </c>
      <c r="AM65" s="3">
        <f t="shared" si="6"/>
        <v>21</v>
      </c>
      <c r="AN65" s="3">
        <f t="shared" si="7"/>
        <v>21</v>
      </c>
      <c r="AO65" s="3">
        <f t="shared" si="14"/>
        <v>21</v>
      </c>
    </row>
    <row r="66" spans="1:41" ht="54.75" customHeight="1">
      <c r="A66" s="29">
        <v>46097</v>
      </c>
      <c r="B66" s="74" t="s">
        <v>40</v>
      </c>
      <c r="C66" s="74" t="s">
        <v>372</v>
      </c>
      <c r="D66" s="74" t="s">
        <v>373</v>
      </c>
      <c r="E66" s="91" t="s">
        <v>374</v>
      </c>
      <c r="F66" s="76">
        <v>3040</v>
      </c>
      <c r="G66" s="74" t="s">
        <v>42</v>
      </c>
      <c r="H66" s="74" t="str">
        <f>VLOOKUP(G66,'Bidding list 26'!$B$4:$G$277,6,0)</f>
        <v>SEUIC HS505HDP-2530 ,USB cable</v>
      </c>
      <c r="I66" s="77">
        <v>3300000</v>
      </c>
      <c r="J66" s="76">
        <v>19</v>
      </c>
      <c r="K66" s="78">
        <f t="shared" si="0"/>
        <v>62700000</v>
      </c>
      <c r="L66" s="76" t="s">
        <v>375</v>
      </c>
      <c r="M66" s="79" t="s">
        <v>23</v>
      </c>
      <c r="N66" s="79" t="s">
        <v>20</v>
      </c>
      <c r="O66" s="80" t="s">
        <v>95</v>
      </c>
      <c r="P66" s="80" t="s">
        <v>21</v>
      </c>
      <c r="Q66" s="29">
        <v>46132</v>
      </c>
      <c r="R66" s="81">
        <f t="shared" si="1"/>
        <v>35</v>
      </c>
      <c r="S66" s="82">
        <f t="array" ref="S66">INDEX('G Project Timeline-OPM update'!$G$7:$L$35,MATCH(1,('G Project Timeline-OPM update'!$C$7:$C$35=N66)*('G Project Timeline-OPM update'!$B$7:$B$35=M66)*('G Project Timeline-OPM update'!$D$7:$D$35=O66),0),MATCH(P66,'G Project Timeline-OPM update'!$G$4:$L$4,0))-14</f>
        <v>46146</v>
      </c>
      <c r="T66" s="81">
        <f t="shared" si="2"/>
        <v>49</v>
      </c>
      <c r="U66" s="83">
        <f>IFERROR(VLOOKUP(G66,'Bidding list 26'!$B$2:$P$38,15,0),"")</f>
        <v>50</v>
      </c>
      <c r="V66" s="84">
        <f t="shared" si="3"/>
        <v>46096</v>
      </c>
      <c r="W66" s="84">
        <f t="shared" si="9"/>
        <v>46147</v>
      </c>
      <c r="X66" s="83" t="str">
        <f t="shared" si="4"/>
        <v>Late</v>
      </c>
      <c r="Y66" s="85" t="s">
        <v>157</v>
      </c>
      <c r="Z66" s="74" t="s">
        <v>376</v>
      </c>
      <c r="AA66" s="74" t="s">
        <v>158</v>
      </c>
      <c r="AB66" s="74" t="s">
        <v>377</v>
      </c>
      <c r="AC66" s="74" t="s">
        <v>158</v>
      </c>
      <c r="AD66" s="88" t="s">
        <v>380</v>
      </c>
      <c r="AE66" s="74" t="s">
        <v>158</v>
      </c>
      <c r="AF66" s="74" t="s">
        <v>381</v>
      </c>
      <c r="AG66" s="87" t="s">
        <v>230</v>
      </c>
      <c r="AH66" s="87">
        <f>VLOOKUP(AF66,Sheet9!A:D,3,0)</f>
        <v>0</v>
      </c>
      <c r="AI66" s="94" t="s">
        <v>382</v>
      </c>
      <c r="AJ66" s="60"/>
      <c r="AK66" s="5"/>
      <c r="AL66" s="3">
        <f t="shared" si="5"/>
        <v>19</v>
      </c>
      <c r="AM66" s="3">
        <f t="shared" si="6"/>
        <v>19</v>
      </c>
      <c r="AN66" s="3">
        <f t="shared" si="7"/>
        <v>19</v>
      </c>
      <c r="AO66" s="3">
        <f t="shared" si="14"/>
        <v>19</v>
      </c>
    </row>
    <row r="67" spans="1:41" ht="14">
      <c r="A67" s="29">
        <v>46097</v>
      </c>
      <c r="B67" s="74" t="s">
        <v>40</v>
      </c>
      <c r="C67" s="74" t="s">
        <v>372</v>
      </c>
      <c r="D67" s="74" t="s">
        <v>373</v>
      </c>
      <c r="E67" s="91" t="s">
        <v>374</v>
      </c>
      <c r="F67" s="76">
        <v>3040</v>
      </c>
      <c r="G67" s="74" t="s">
        <v>50</v>
      </c>
      <c r="H67" s="74" t="str">
        <f>VLOOKUP(G67,'Bidding list 26'!$B$4:$G$277,6,0)</f>
        <v>Pro Tower QCT1250, Core i3-14100, Ram 8GB DDR5, SSD
512GB, Integrated graphics card, Power 180W, HDMI &amp; DP Port,
Keyboard and Mouse, 3Yrs Wty</v>
      </c>
      <c r="I67" s="77">
        <v>13888000</v>
      </c>
      <c r="J67" s="76">
        <v>21</v>
      </c>
      <c r="K67" s="78">
        <f t="shared" si="0"/>
        <v>291648000</v>
      </c>
      <c r="L67" s="76" t="s">
        <v>375</v>
      </c>
      <c r="M67" s="79" t="s">
        <v>23</v>
      </c>
      <c r="N67" s="79" t="s">
        <v>20</v>
      </c>
      <c r="O67" s="80" t="s">
        <v>95</v>
      </c>
      <c r="P67" s="80" t="s">
        <v>21</v>
      </c>
      <c r="Q67" s="29">
        <v>46132</v>
      </c>
      <c r="R67" s="81">
        <f t="shared" si="1"/>
        <v>35</v>
      </c>
      <c r="S67" s="82">
        <f t="array" ref="S67">INDEX('G Project Timeline-OPM update'!$G$7:$L$35,MATCH(1,('G Project Timeline-OPM update'!$C$7:$C$35=N67)*('G Project Timeline-OPM update'!$B$7:$B$35=M67)*('G Project Timeline-OPM update'!$D$7:$D$35=O67),0),MATCH(P67,'G Project Timeline-OPM update'!$G$4:$L$4,0))-14</f>
        <v>46146</v>
      </c>
      <c r="T67" s="81">
        <f t="shared" si="2"/>
        <v>49</v>
      </c>
      <c r="U67" s="83">
        <f>IFERROR(VLOOKUP(G67,'Bidding list 26'!$B$2:$P$38,15,0),"")</f>
        <v>50</v>
      </c>
      <c r="V67" s="84">
        <f t="shared" si="3"/>
        <v>46096</v>
      </c>
      <c r="W67" s="83"/>
      <c r="X67" s="83" t="str">
        <f t="shared" si="4"/>
        <v>Late</v>
      </c>
      <c r="Y67" s="85" t="s">
        <v>157</v>
      </c>
      <c r="Z67" s="74" t="s">
        <v>376</v>
      </c>
      <c r="AA67" s="74" t="s">
        <v>158</v>
      </c>
      <c r="AB67" s="74" t="s">
        <v>377</v>
      </c>
      <c r="AC67" s="74" t="s">
        <v>158</v>
      </c>
      <c r="AD67" s="88" t="s">
        <v>383</v>
      </c>
      <c r="AE67" s="74" t="s">
        <v>158</v>
      </c>
      <c r="AF67" s="74" t="s">
        <v>383</v>
      </c>
      <c r="AG67" s="86"/>
      <c r="AH67" s="87" t="s">
        <v>384</v>
      </c>
      <c r="AI67" s="94" t="s">
        <v>385</v>
      </c>
      <c r="AJ67" s="60"/>
      <c r="AK67" s="5" t="s">
        <v>386</v>
      </c>
      <c r="AL67" s="3">
        <f t="shared" si="5"/>
        <v>21</v>
      </c>
      <c r="AM67" s="3">
        <f t="shared" si="6"/>
        <v>21</v>
      </c>
      <c r="AN67" s="3">
        <f t="shared" si="7"/>
        <v>21</v>
      </c>
      <c r="AO67" s="3">
        <f t="shared" si="14"/>
        <v>21</v>
      </c>
    </row>
    <row r="68" spans="1:41" ht="14">
      <c r="A68" s="29">
        <v>46097</v>
      </c>
      <c r="B68" s="74" t="s">
        <v>40</v>
      </c>
      <c r="C68" s="74" t="s">
        <v>372</v>
      </c>
      <c r="D68" s="74" t="s">
        <v>373</v>
      </c>
      <c r="E68" s="91" t="s">
        <v>374</v>
      </c>
      <c r="F68" s="76">
        <v>3040</v>
      </c>
      <c r="G68" s="74" t="s">
        <v>67</v>
      </c>
      <c r="H68" s="74" t="str">
        <f>VLOOKUP(G68,'Bidding list 26'!$B$4:$G$277,6,0)</f>
        <v>VA1903H-2, 19 inch, VGA cable + HDMI cable / Brand: VIEWSONIC</v>
      </c>
      <c r="I68" s="77">
        <v>1240000</v>
      </c>
      <c r="J68" s="76">
        <v>21</v>
      </c>
      <c r="K68" s="78">
        <f t="shared" si="0"/>
        <v>26040000</v>
      </c>
      <c r="L68" s="76" t="s">
        <v>387</v>
      </c>
      <c r="M68" s="79" t="s">
        <v>23</v>
      </c>
      <c r="N68" s="79" t="s">
        <v>22</v>
      </c>
      <c r="O68" s="80" t="s">
        <v>95</v>
      </c>
      <c r="P68" s="80" t="s">
        <v>21</v>
      </c>
      <c r="Q68" s="29">
        <v>46132</v>
      </c>
      <c r="R68" s="81">
        <f t="shared" si="1"/>
        <v>35</v>
      </c>
      <c r="S68" s="82">
        <f t="array" ref="S68">INDEX('G Project Timeline-OPM update'!$G$7:$L$35,MATCH(1,('G Project Timeline-OPM update'!$C$7:$C$35=N68)*('G Project Timeline-OPM update'!$B$7:$B$35=M68)*('G Project Timeline-OPM update'!$D$7:$D$35=O68),0),MATCH(P68,'G Project Timeline-OPM update'!$G$4:$L$4,0))-14</f>
        <v>46146</v>
      </c>
      <c r="T68" s="81">
        <f t="shared" si="2"/>
        <v>49</v>
      </c>
      <c r="U68" s="83">
        <f>IFERROR(VLOOKUP(G68,'Bidding list 26'!$B$2:$P$38,15,0),"")</f>
        <v>50</v>
      </c>
      <c r="V68" s="84">
        <f t="shared" si="3"/>
        <v>46096</v>
      </c>
      <c r="W68" s="84">
        <f t="shared" ref="W68:W69" si="15">A68+U68</f>
        <v>46147</v>
      </c>
      <c r="X68" s="83" t="str">
        <f t="shared" si="4"/>
        <v>Late</v>
      </c>
      <c r="Y68" s="85" t="s">
        <v>157</v>
      </c>
      <c r="Z68" s="74" t="s">
        <v>376</v>
      </c>
      <c r="AA68" s="74" t="s">
        <v>158</v>
      </c>
      <c r="AB68" s="74" t="s">
        <v>388</v>
      </c>
      <c r="AC68" s="74" t="s">
        <v>158</v>
      </c>
      <c r="AD68" s="74" t="s">
        <v>389</v>
      </c>
      <c r="AE68" s="74" t="s">
        <v>158</v>
      </c>
      <c r="AF68" s="74" t="s">
        <v>389</v>
      </c>
      <c r="AG68" s="98">
        <f>VLOOKUP(AF68,Sheet9!A:D,4,0)</f>
        <v>0</v>
      </c>
      <c r="AH68" s="87">
        <v>46154</v>
      </c>
      <c r="AI68" s="94" t="s">
        <v>390</v>
      </c>
      <c r="AJ68" s="60"/>
      <c r="AK68" s="5" t="s">
        <v>386</v>
      </c>
      <c r="AL68" s="3">
        <f t="shared" si="5"/>
        <v>21</v>
      </c>
      <c r="AM68" s="3">
        <f t="shared" si="6"/>
        <v>21</v>
      </c>
      <c r="AN68" s="3">
        <f t="shared" si="7"/>
        <v>21</v>
      </c>
      <c r="AO68" s="3">
        <f t="shared" si="14"/>
        <v>21</v>
      </c>
    </row>
    <row r="69" spans="1:41" ht="50.25" customHeight="1">
      <c r="A69" s="29">
        <v>46097</v>
      </c>
      <c r="B69" s="74" t="s">
        <v>40</v>
      </c>
      <c r="C69" s="74" t="s">
        <v>372</v>
      </c>
      <c r="D69" s="74" t="s">
        <v>373</v>
      </c>
      <c r="E69" s="91" t="s">
        <v>374</v>
      </c>
      <c r="F69" s="76">
        <v>3040</v>
      </c>
      <c r="G69" s="74" t="s">
        <v>42</v>
      </c>
      <c r="H69" s="74" t="str">
        <f>VLOOKUP(G69,'Bidding list 26'!$B$4:$G$277,6,0)</f>
        <v>SEUIC HS505HDP-2530 ,USB cable</v>
      </c>
      <c r="I69" s="77">
        <v>3300000</v>
      </c>
      <c r="J69" s="76">
        <v>19</v>
      </c>
      <c r="K69" s="78">
        <f t="shared" si="0"/>
        <v>62700000</v>
      </c>
      <c r="L69" s="76" t="s">
        <v>387</v>
      </c>
      <c r="M69" s="79" t="s">
        <v>23</v>
      </c>
      <c r="N69" s="79" t="s">
        <v>22</v>
      </c>
      <c r="O69" s="80" t="s">
        <v>95</v>
      </c>
      <c r="P69" s="80" t="s">
        <v>21</v>
      </c>
      <c r="Q69" s="29">
        <v>46132</v>
      </c>
      <c r="R69" s="81">
        <f t="shared" si="1"/>
        <v>35</v>
      </c>
      <c r="S69" s="82">
        <f t="array" ref="S69">INDEX('G Project Timeline-OPM update'!$G$7:$L$35,MATCH(1,('G Project Timeline-OPM update'!$C$7:$C$35=N69)*('G Project Timeline-OPM update'!$B$7:$B$35=M69)*('G Project Timeline-OPM update'!$D$7:$D$35=O69),0),MATCH(P69,'G Project Timeline-OPM update'!$G$4:$L$4,0))-14</f>
        <v>46146</v>
      </c>
      <c r="T69" s="81">
        <f t="shared" si="2"/>
        <v>49</v>
      </c>
      <c r="U69" s="83">
        <f>IFERROR(VLOOKUP(G69,'Bidding list 26'!$B$2:$P$38,15,0),"")</f>
        <v>50</v>
      </c>
      <c r="V69" s="84">
        <f t="shared" si="3"/>
        <v>46096</v>
      </c>
      <c r="W69" s="84">
        <f t="shared" si="15"/>
        <v>46147</v>
      </c>
      <c r="X69" s="83" t="str">
        <f t="shared" si="4"/>
        <v>Late</v>
      </c>
      <c r="Y69" s="85" t="s">
        <v>157</v>
      </c>
      <c r="Z69" s="74" t="s">
        <v>376</v>
      </c>
      <c r="AA69" s="74" t="s">
        <v>158</v>
      </c>
      <c r="AB69" s="74" t="s">
        <v>388</v>
      </c>
      <c r="AC69" s="74" t="s">
        <v>158</v>
      </c>
      <c r="AD69" s="74" t="s">
        <v>391</v>
      </c>
      <c r="AE69" s="74" t="s">
        <v>158</v>
      </c>
      <c r="AF69" s="74" t="s">
        <v>381</v>
      </c>
      <c r="AG69" s="87">
        <v>46147</v>
      </c>
      <c r="AH69" s="87">
        <f>VLOOKUP(AF69,Sheet9!A:D,3,0)</f>
        <v>0</v>
      </c>
      <c r="AI69" s="94" t="s">
        <v>392</v>
      </c>
      <c r="AJ69" s="60"/>
      <c r="AK69" s="5"/>
      <c r="AL69" s="3">
        <f t="shared" si="5"/>
        <v>19</v>
      </c>
      <c r="AM69" s="3">
        <f t="shared" si="6"/>
        <v>19</v>
      </c>
      <c r="AN69" s="3">
        <f t="shared" si="7"/>
        <v>19</v>
      </c>
      <c r="AO69" s="3">
        <f t="shared" si="14"/>
        <v>19</v>
      </c>
    </row>
    <row r="70" spans="1:41" ht="14">
      <c r="A70" s="29">
        <v>46097</v>
      </c>
      <c r="B70" s="74" t="s">
        <v>40</v>
      </c>
      <c r="C70" s="74" t="s">
        <v>372</v>
      </c>
      <c r="D70" s="74" t="s">
        <v>373</v>
      </c>
      <c r="E70" s="91" t="s">
        <v>374</v>
      </c>
      <c r="F70" s="76">
        <v>3040</v>
      </c>
      <c r="G70" s="74" t="s">
        <v>50</v>
      </c>
      <c r="H70" s="74" t="str">
        <f>VLOOKUP(G70,'Bidding list 26'!$B$4:$G$277,6,0)</f>
        <v>Pro Tower QCT1250, Core i3-14100, Ram 8GB DDR5, SSD
512GB, Integrated graphics card, Power 180W, HDMI &amp; DP Port,
Keyboard and Mouse, 3Yrs Wty</v>
      </c>
      <c r="I70" s="77">
        <v>13888000</v>
      </c>
      <c r="J70" s="76">
        <v>21</v>
      </c>
      <c r="K70" s="78">
        <f t="shared" si="0"/>
        <v>291648000</v>
      </c>
      <c r="L70" s="76" t="s">
        <v>387</v>
      </c>
      <c r="M70" s="79" t="s">
        <v>23</v>
      </c>
      <c r="N70" s="79" t="s">
        <v>22</v>
      </c>
      <c r="O70" s="80" t="s">
        <v>95</v>
      </c>
      <c r="P70" s="80" t="s">
        <v>21</v>
      </c>
      <c r="Q70" s="29">
        <v>46132</v>
      </c>
      <c r="R70" s="81">
        <f t="shared" si="1"/>
        <v>35</v>
      </c>
      <c r="S70" s="82">
        <f t="array" ref="S70">INDEX('G Project Timeline-OPM update'!$G$7:$L$35,MATCH(1,('G Project Timeline-OPM update'!$C$7:$C$35=N70)*('G Project Timeline-OPM update'!$B$7:$B$35=M70)*('G Project Timeline-OPM update'!$D$7:$D$35=O70),0),MATCH(P70,'G Project Timeline-OPM update'!$G$4:$L$4,0))-14</f>
        <v>46146</v>
      </c>
      <c r="T70" s="81">
        <f t="shared" si="2"/>
        <v>49</v>
      </c>
      <c r="U70" s="83">
        <f>IFERROR(VLOOKUP(G70,'Bidding list 26'!$B$2:$P$38,15,0),"")</f>
        <v>50</v>
      </c>
      <c r="V70" s="84">
        <f t="shared" si="3"/>
        <v>46096</v>
      </c>
      <c r="W70" s="83"/>
      <c r="X70" s="83" t="str">
        <f t="shared" si="4"/>
        <v>Late</v>
      </c>
      <c r="Y70" s="85" t="s">
        <v>157</v>
      </c>
      <c r="Z70" s="74" t="s">
        <v>376</v>
      </c>
      <c r="AA70" s="74" t="s">
        <v>158</v>
      </c>
      <c r="AB70" s="74" t="s">
        <v>388</v>
      </c>
      <c r="AC70" s="74" t="s">
        <v>158</v>
      </c>
      <c r="AD70" s="74" t="s">
        <v>393</v>
      </c>
      <c r="AE70" s="74" t="s">
        <v>158</v>
      </c>
      <c r="AF70" s="74" t="s">
        <v>393</v>
      </c>
      <c r="AG70" s="86"/>
      <c r="AH70" s="87" t="s">
        <v>384</v>
      </c>
      <c r="AI70" s="94" t="s">
        <v>394</v>
      </c>
      <c r="AJ70" s="60"/>
      <c r="AK70" s="5" t="s">
        <v>386</v>
      </c>
      <c r="AL70" s="3">
        <f t="shared" si="5"/>
        <v>21</v>
      </c>
      <c r="AM70" s="3">
        <f t="shared" si="6"/>
        <v>21</v>
      </c>
      <c r="AN70" s="3">
        <f t="shared" si="7"/>
        <v>21</v>
      </c>
      <c r="AO70" s="3">
        <f t="shared" si="14"/>
        <v>21</v>
      </c>
    </row>
    <row r="71" spans="1:41" ht="14">
      <c r="A71" s="29">
        <v>46097</v>
      </c>
      <c r="B71" s="74" t="s">
        <v>40</v>
      </c>
      <c r="C71" s="74" t="s">
        <v>372</v>
      </c>
      <c r="D71" s="74" t="s">
        <v>373</v>
      </c>
      <c r="E71" s="91" t="s">
        <v>374</v>
      </c>
      <c r="F71" s="76">
        <v>3040</v>
      </c>
      <c r="G71" s="74" t="s">
        <v>67</v>
      </c>
      <c r="H71" s="74" t="str">
        <f>VLOOKUP(G71,'Bidding list 26'!$B$4:$G$277,6,0)</f>
        <v>VA1903H-2, 19 inch, VGA cable + HDMI cable / Brand: VIEWSONIC</v>
      </c>
      <c r="I71" s="77">
        <v>1240000</v>
      </c>
      <c r="J71" s="76">
        <v>21</v>
      </c>
      <c r="K71" s="78">
        <f t="shared" si="0"/>
        <v>26040000</v>
      </c>
      <c r="L71" s="76" t="s">
        <v>395</v>
      </c>
      <c r="M71" s="79" t="s">
        <v>23</v>
      </c>
      <c r="N71" s="79" t="s">
        <v>24</v>
      </c>
      <c r="O71" s="80" t="s">
        <v>95</v>
      </c>
      <c r="P71" s="80" t="s">
        <v>21</v>
      </c>
      <c r="Q71" s="29">
        <v>46132</v>
      </c>
      <c r="R71" s="81">
        <f t="shared" si="1"/>
        <v>35</v>
      </c>
      <c r="S71" s="82">
        <f t="array" ref="S71">INDEX('G Project Timeline-OPM update'!$G$7:$L$35,MATCH(1,('G Project Timeline-OPM update'!$C$7:$C$35=N71)*('G Project Timeline-OPM update'!$B$7:$B$35=M71)*('G Project Timeline-OPM update'!$D$7:$D$35=O71),0),MATCH(P71,'G Project Timeline-OPM update'!$G$4:$L$4,0))-14</f>
        <v>46146</v>
      </c>
      <c r="T71" s="81">
        <f t="shared" si="2"/>
        <v>49</v>
      </c>
      <c r="U71" s="83">
        <f>IFERROR(VLOOKUP(G71,'Bidding list 26'!$B$2:$P$38,15,0),"")</f>
        <v>50</v>
      </c>
      <c r="V71" s="84">
        <f t="shared" si="3"/>
        <v>46096</v>
      </c>
      <c r="W71" s="84">
        <f t="shared" ref="W71:W72" si="16">A71+U71</f>
        <v>46147</v>
      </c>
      <c r="X71" s="83" t="str">
        <f t="shared" si="4"/>
        <v>Late</v>
      </c>
      <c r="Y71" s="85" t="s">
        <v>157</v>
      </c>
      <c r="Z71" s="74" t="s">
        <v>376</v>
      </c>
      <c r="AA71" s="74" t="s">
        <v>158</v>
      </c>
      <c r="AB71" s="74" t="s">
        <v>396</v>
      </c>
      <c r="AC71" s="74" t="s">
        <v>158</v>
      </c>
      <c r="AD71" s="74" t="s">
        <v>397</v>
      </c>
      <c r="AE71" s="74" t="s">
        <v>158</v>
      </c>
      <c r="AF71" s="74" t="s">
        <v>397</v>
      </c>
      <c r="AG71" s="98" t="s">
        <v>202</v>
      </c>
      <c r="AH71" s="87">
        <f>VLOOKUP(AF71,Sheet9!A:D,3,0)</f>
        <v>0</v>
      </c>
      <c r="AI71" s="94" t="s">
        <v>398</v>
      </c>
      <c r="AJ71" s="60"/>
      <c r="AK71" s="5"/>
      <c r="AL71" s="3">
        <f t="shared" si="5"/>
        <v>21</v>
      </c>
      <c r="AM71" s="3">
        <f t="shared" si="6"/>
        <v>21</v>
      </c>
      <c r="AN71" s="3">
        <f t="shared" si="7"/>
        <v>21</v>
      </c>
      <c r="AO71" s="3">
        <f t="shared" si="14"/>
        <v>21</v>
      </c>
    </row>
    <row r="72" spans="1:41" ht="54.75" customHeight="1">
      <c r="A72" s="29">
        <v>46097</v>
      </c>
      <c r="B72" s="74" t="s">
        <v>40</v>
      </c>
      <c r="C72" s="74" t="s">
        <v>372</v>
      </c>
      <c r="D72" s="74" t="s">
        <v>373</v>
      </c>
      <c r="E72" s="91" t="s">
        <v>374</v>
      </c>
      <c r="F72" s="76">
        <v>3040</v>
      </c>
      <c r="G72" s="74" t="s">
        <v>42</v>
      </c>
      <c r="H72" s="74" t="str">
        <f>VLOOKUP(G72,'Bidding list 26'!$B$4:$G$277,6,0)</f>
        <v>SEUIC HS505HDP-2530 ,USB cable</v>
      </c>
      <c r="I72" s="77">
        <v>3300000</v>
      </c>
      <c r="J72" s="76">
        <v>20</v>
      </c>
      <c r="K72" s="78">
        <f t="shared" si="0"/>
        <v>66000000</v>
      </c>
      <c r="L72" s="76" t="s">
        <v>395</v>
      </c>
      <c r="M72" s="79" t="s">
        <v>23</v>
      </c>
      <c r="N72" s="79" t="s">
        <v>24</v>
      </c>
      <c r="O72" s="80" t="s">
        <v>95</v>
      </c>
      <c r="P72" s="80" t="s">
        <v>21</v>
      </c>
      <c r="Q72" s="29">
        <v>46132</v>
      </c>
      <c r="R72" s="81">
        <f t="shared" si="1"/>
        <v>35</v>
      </c>
      <c r="S72" s="82">
        <f t="array" ref="S72">INDEX('G Project Timeline-OPM update'!$G$7:$L$35,MATCH(1,('G Project Timeline-OPM update'!$C$7:$C$35=N72)*('G Project Timeline-OPM update'!$B$7:$B$35=M72)*('G Project Timeline-OPM update'!$D$7:$D$35=O72),0),MATCH(P72,'G Project Timeline-OPM update'!$G$4:$L$4,0))-14</f>
        <v>46146</v>
      </c>
      <c r="T72" s="81">
        <f t="shared" si="2"/>
        <v>49</v>
      </c>
      <c r="U72" s="83">
        <f>IFERROR(VLOOKUP(G72,'Bidding list 26'!$B$2:$P$38,15,0),"")</f>
        <v>50</v>
      </c>
      <c r="V72" s="84">
        <f t="shared" si="3"/>
        <v>46096</v>
      </c>
      <c r="W72" s="84">
        <f t="shared" si="16"/>
        <v>46147</v>
      </c>
      <c r="X72" s="83" t="str">
        <f t="shared" si="4"/>
        <v>Late</v>
      </c>
      <c r="Y72" s="85" t="s">
        <v>157</v>
      </c>
      <c r="Z72" s="74" t="s">
        <v>376</v>
      </c>
      <c r="AA72" s="74" t="s">
        <v>158</v>
      </c>
      <c r="AB72" s="74" t="s">
        <v>396</v>
      </c>
      <c r="AC72" s="74" t="s">
        <v>158</v>
      </c>
      <c r="AD72" s="74" t="s">
        <v>399</v>
      </c>
      <c r="AE72" s="74" t="s">
        <v>158</v>
      </c>
      <c r="AF72" s="74" t="s">
        <v>381</v>
      </c>
      <c r="AG72" s="87">
        <v>46167</v>
      </c>
      <c r="AH72" s="87">
        <f>VLOOKUP(AF72,Sheet9!A:D,3,0)</f>
        <v>0</v>
      </c>
      <c r="AI72" s="94" t="s">
        <v>400</v>
      </c>
      <c r="AJ72" s="60"/>
      <c r="AK72" s="5"/>
      <c r="AL72" s="3">
        <f t="shared" si="5"/>
        <v>20</v>
      </c>
      <c r="AM72" s="3">
        <f t="shared" si="6"/>
        <v>20</v>
      </c>
      <c r="AN72" s="3">
        <f t="shared" si="7"/>
        <v>20</v>
      </c>
      <c r="AO72" s="3">
        <f t="shared" si="14"/>
        <v>20</v>
      </c>
    </row>
    <row r="73" spans="1:41" ht="14">
      <c r="A73" s="29">
        <v>46097</v>
      </c>
      <c r="B73" s="74" t="s">
        <v>40</v>
      </c>
      <c r="C73" s="74" t="s">
        <v>372</v>
      </c>
      <c r="D73" s="74" t="s">
        <v>373</v>
      </c>
      <c r="E73" s="91" t="s">
        <v>374</v>
      </c>
      <c r="F73" s="76">
        <v>3040</v>
      </c>
      <c r="G73" s="74" t="s">
        <v>50</v>
      </c>
      <c r="H73" s="74" t="str">
        <f>VLOOKUP(G73,'Bidding list 26'!$B$4:$G$277,6,0)</f>
        <v>Pro Tower QCT1250, Core i3-14100, Ram 8GB DDR5, SSD
512GB, Integrated graphics card, Power 180W, HDMI &amp; DP Port,
Keyboard and Mouse, 3Yrs Wty</v>
      </c>
      <c r="I73" s="77">
        <v>13888000</v>
      </c>
      <c r="J73" s="76">
        <v>21</v>
      </c>
      <c r="K73" s="78">
        <f t="shared" si="0"/>
        <v>291648000</v>
      </c>
      <c r="L73" s="76" t="s">
        <v>395</v>
      </c>
      <c r="M73" s="79" t="s">
        <v>23</v>
      </c>
      <c r="N73" s="79" t="s">
        <v>24</v>
      </c>
      <c r="O73" s="80" t="s">
        <v>95</v>
      </c>
      <c r="P73" s="80" t="s">
        <v>21</v>
      </c>
      <c r="Q73" s="29">
        <v>46132</v>
      </c>
      <c r="R73" s="81">
        <f t="shared" si="1"/>
        <v>35</v>
      </c>
      <c r="S73" s="82">
        <f t="array" ref="S73">INDEX('G Project Timeline-OPM update'!$G$7:$L$35,MATCH(1,('G Project Timeline-OPM update'!$C$7:$C$35=N73)*('G Project Timeline-OPM update'!$B$7:$B$35=M73)*('G Project Timeline-OPM update'!$D$7:$D$35=O73),0),MATCH(P73,'G Project Timeline-OPM update'!$G$4:$L$4,0))-14</f>
        <v>46146</v>
      </c>
      <c r="T73" s="81">
        <f t="shared" si="2"/>
        <v>49</v>
      </c>
      <c r="U73" s="83">
        <f>IFERROR(VLOOKUP(G73,'Bidding list 26'!$B$2:$P$38,15,0),"")</f>
        <v>50</v>
      </c>
      <c r="V73" s="84">
        <f t="shared" si="3"/>
        <v>46096</v>
      </c>
      <c r="W73" s="83"/>
      <c r="X73" s="83" t="str">
        <f t="shared" si="4"/>
        <v>Late</v>
      </c>
      <c r="Y73" s="85" t="s">
        <v>157</v>
      </c>
      <c r="Z73" s="74" t="s">
        <v>376</v>
      </c>
      <c r="AA73" s="74" t="s">
        <v>158</v>
      </c>
      <c r="AB73" s="74" t="s">
        <v>396</v>
      </c>
      <c r="AC73" s="74" t="s">
        <v>158</v>
      </c>
      <c r="AD73" s="74" t="s">
        <v>401</v>
      </c>
      <c r="AE73" s="74" t="s">
        <v>158</v>
      </c>
      <c r="AF73" s="74" t="s">
        <v>401</v>
      </c>
      <c r="AG73" s="86"/>
      <c r="AH73" s="87" t="s">
        <v>384</v>
      </c>
      <c r="AI73" s="94" t="s">
        <v>402</v>
      </c>
      <c r="AJ73" s="60"/>
      <c r="AK73" s="5" t="s">
        <v>386</v>
      </c>
      <c r="AL73" s="3">
        <f t="shared" si="5"/>
        <v>21</v>
      </c>
      <c r="AM73" s="3">
        <f t="shared" si="6"/>
        <v>21</v>
      </c>
      <c r="AN73" s="3">
        <f t="shared" si="7"/>
        <v>21</v>
      </c>
      <c r="AO73" s="3">
        <f t="shared" si="14"/>
        <v>21</v>
      </c>
    </row>
    <row r="74" spans="1:41" ht="14">
      <c r="A74" s="29">
        <v>46098</v>
      </c>
      <c r="B74" s="74" t="s">
        <v>47</v>
      </c>
      <c r="C74" s="74" t="s">
        <v>403</v>
      </c>
      <c r="D74" s="74" t="s">
        <v>404</v>
      </c>
      <c r="E74" s="91" t="s">
        <v>405</v>
      </c>
      <c r="F74" s="76">
        <v>4440</v>
      </c>
      <c r="G74" s="74" t="s">
        <v>63</v>
      </c>
      <c r="H74" s="74" t="e">
        <f>VLOOKUP(G74,'Bidding list 26'!$B$4:$G$277,6,0)</f>
        <v>#N/A</v>
      </c>
      <c r="I74" s="77">
        <v>9680000</v>
      </c>
      <c r="J74" s="83">
        <v>26</v>
      </c>
      <c r="K74" s="78">
        <f t="shared" si="0"/>
        <v>251680000</v>
      </c>
      <c r="L74" s="76" t="s">
        <v>406</v>
      </c>
      <c r="M74" s="79" t="s">
        <v>19</v>
      </c>
      <c r="N74" s="79" t="s">
        <v>20</v>
      </c>
      <c r="O74" s="80" t="s">
        <v>92</v>
      </c>
      <c r="P74" s="80" t="s">
        <v>21</v>
      </c>
      <c r="Q74" s="29">
        <v>46132</v>
      </c>
      <c r="R74" s="81">
        <f t="shared" si="1"/>
        <v>34</v>
      </c>
      <c r="S74" s="82">
        <f t="array" ref="S74">INDEX('G Project Timeline-OPM update'!$G$7:$L$35,MATCH(1,('G Project Timeline-OPM update'!$C$7:$C$35=N74)*('G Project Timeline-OPM update'!$B$7:$B$35=M74)*('G Project Timeline-OPM update'!$D$7:$D$35=O74),0),MATCH(P74,'G Project Timeline-OPM update'!$G$4:$L$4,0))-14</f>
        <v>46135</v>
      </c>
      <c r="T74" s="81">
        <f t="shared" si="2"/>
        <v>37</v>
      </c>
      <c r="U74" s="83" t="str">
        <f>IFERROR(VLOOKUP(G74,'Bidding list 26'!$B$2:$P$38,15,0),"")</f>
        <v/>
      </c>
      <c r="V74" s="84" t="e">
        <f t="shared" si="3"/>
        <v>#VALUE!</v>
      </c>
      <c r="W74" s="84" t="e">
        <f t="shared" ref="W74:W83" si="17">A74+U74</f>
        <v>#VALUE!</v>
      </c>
      <c r="X74" s="83" t="e">
        <f t="shared" si="4"/>
        <v>#VALUE!</v>
      </c>
      <c r="Y74" s="85" t="s">
        <v>157</v>
      </c>
      <c r="Z74" s="74"/>
      <c r="AA74" s="74" t="s">
        <v>158</v>
      </c>
      <c r="AB74" s="74" t="s">
        <v>407</v>
      </c>
      <c r="AC74" s="74" t="s">
        <v>158</v>
      </c>
      <c r="AD74" s="88" t="s">
        <v>408</v>
      </c>
      <c r="AE74" s="74" t="s">
        <v>158</v>
      </c>
      <c r="AF74" s="88" t="s">
        <v>408</v>
      </c>
      <c r="AG74" s="86"/>
      <c r="AH74" s="87" t="s">
        <v>409</v>
      </c>
      <c r="AI74" s="94" t="s">
        <v>410</v>
      </c>
      <c r="AJ74" s="60"/>
      <c r="AK74" s="5"/>
      <c r="AL74" s="3">
        <f t="shared" si="5"/>
        <v>26</v>
      </c>
      <c r="AM74" s="3">
        <f t="shared" si="6"/>
        <v>26</v>
      </c>
      <c r="AN74" s="3">
        <f t="shared" si="7"/>
        <v>26</v>
      </c>
      <c r="AO74" s="3">
        <f t="shared" si="14"/>
        <v>26</v>
      </c>
    </row>
    <row r="75" spans="1:41" ht="14">
      <c r="A75" s="29">
        <v>46098</v>
      </c>
      <c r="B75" s="74" t="s">
        <v>47</v>
      </c>
      <c r="C75" s="74" t="s">
        <v>403</v>
      </c>
      <c r="D75" s="74" t="s">
        <v>404</v>
      </c>
      <c r="E75" s="91" t="s">
        <v>405</v>
      </c>
      <c r="F75" s="76">
        <v>4440</v>
      </c>
      <c r="G75" s="74" t="s">
        <v>63</v>
      </c>
      <c r="H75" s="74" t="e">
        <f>VLOOKUP(G75,'Bidding list 26'!$B$4:$G$277,6,0)</f>
        <v>#N/A</v>
      </c>
      <c r="I75" s="77">
        <v>9680000</v>
      </c>
      <c r="J75" s="83">
        <v>22</v>
      </c>
      <c r="K75" s="78">
        <f t="shared" si="0"/>
        <v>212960000</v>
      </c>
      <c r="L75" s="76" t="s">
        <v>411</v>
      </c>
      <c r="M75" s="79" t="s">
        <v>19</v>
      </c>
      <c r="N75" s="79" t="s">
        <v>22</v>
      </c>
      <c r="O75" s="80" t="s">
        <v>92</v>
      </c>
      <c r="P75" s="80" t="s">
        <v>21</v>
      </c>
      <c r="Q75" s="29">
        <v>46132</v>
      </c>
      <c r="R75" s="81">
        <f t="shared" si="1"/>
        <v>34</v>
      </c>
      <c r="S75" s="82">
        <f t="array" ref="S75">INDEX('G Project Timeline-OPM update'!$G$7:$L$35,MATCH(1,('G Project Timeline-OPM update'!$C$7:$C$35=N75)*('G Project Timeline-OPM update'!$B$7:$B$35=M75)*('G Project Timeline-OPM update'!$D$7:$D$35=O75),0),MATCH(P75,'G Project Timeline-OPM update'!$G$4:$L$4,0))-14</f>
        <v>46135</v>
      </c>
      <c r="T75" s="81">
        <f t="shared" si="2"/>
        <v>37</v>
      </c>
      <c r="U75" s="83" t="str">
        <f>IFERROR(VLOOKUP(G75,'Bidding list 26'!$B$2:$P$38,15,0),"")</f>
        <v/>
      </c>
      <c r="V75" s="84" t="e">
        <f t="shared" si="3"/>
        <v>#VALUE!</v>
      </c>
      <c r="W75" s="84" t="e">
        <f t="shared" si="17"/>
        <v>#VALUE!</v>
      </c>
      <c r="X75" s="83" t="e">
        <f t="shared" si="4"/>
        <v>#VALUE!</v>
      </c>
      <c r="Y75" s="85" t="s">
        <v>157</v>
      </c>
      <c r="Z75" s="74"/>
      <c r="AA75" s="74" t="s">
        <v>158</v>
      </c>
      <c r="AB75" s="74" t="s">
        <v>412</v>
      </c>
      <c r="AC75" s="74" t="s">
        <v>158</v>
      </c>
      <c r="AD75" s="88" t="s">
        <v>413</v>
      </c>
      <c r="AE75" s="74" t="s">
        <v>158</v>
      </c>
      <c r="AF75" s="88" t="s">
        <v>413</v>
      </c>
      <c r="AG75" s="86"/>
      <c r="AH75" s="87" t="s">
        <v>409</v>
      </c>
      <c r="AI75" s="94" t="s">
        <v>414</v>
      </c>
      <c r="AJ75" s="60"/>
      <c r="AK75" s="5"/>
      <c r="AL75" s="3">
        <f t="shared" si="5"/>
        <v>22</v>
      </c>
      <c r="AM75" s="3">
        <f t="shared" si="6"/>
        <v>22</v>
      </c>
      <c r="AN75" s="3">
        <f t="shared" si="7"/>
        <v>22</v>
      </c>
      <c r="AO75" s="3">
        <f t="shared" si="14"/>
        <v>22</v>
      </c>
    </row>
    <row r="76" spans="1:41" ht="14">
      <c r="A76" s="29">
        <v>46099</v>
      </c>
      <c r="B76" s="74" t="s">
        <v>47</v>
      </c>
      <c r="C76" s="74" t="s">
        <v>403</v>
      </c>
      <c r="D76" s="74" t="s">
        <v>404</v>
      </c>
      <c r="E76" s="91" t="s">
        <v>405</v>
      </c>
      <c r="F76" s="76">
        <v>4440</v>
      </c>
      <c r="G76" s="74" t="s">
        <v>63</v>
      </c>
      <c r="H76" s="74" t="e">
        <f>VLOOKUP(G76,'Bidding list 26'!$B$4:$G$277,6,0)</f>
        <v>#N/A</v>
      </c>
      <c r="I76" s="77">
        <v>9680000</v>
      </c>
      <c r="J76" s="76">
        <v>1</v>
      </c>
      <c r="K76" s="78">
        <f t="shared" si="0"/>
        <v>9680000</v>
      </c>
      <c r="L76" s="76" t="s">
        <v>415</v>
      </c>
      <c r="M76" s="79" t="s">
        <v>19</v>
      </c>
      <c r="N76" s="79" t="s">
        <v>20</v>
      </c>
      <c r="O76" s="80" t="s">
        <v>95</v>
      </c>
      <c r="P76" s="80" t="s">
        <v>21</v>
      </c>
      <c r="Q76" s="29">
        <v>46132</v>
      </c>
      <c r="R76" s="81">
        <f t="shared" si="1"/>
        <v>33</v>
      </c>
      <c r="S76" s="82">
        <f t="array" ref="S76">INDEX('G Project Timeline-OPM update'!$G$7:$L$35,MATCH(1,('G Project Timeline-OPM update'!$C$7:$C$35=N76)*('G Project Timeline-OPM update'!$B$7:$B$35=M76)*('G Project Timeline-OPM update'!$D$7:$D$35=O76),0),MATCH(P76,'G Project Timeline-OPM update'!$G$4:$L$4,0))-14</f>
        <v>46135</v>
      </c>
      <c r="T76" s="81">
        <f t="shared" si="2"/>
        <v>36</v>
      </c>
      <c r="U76" s="83" t="str">
        <f>IFERROR(VLOOKUP(G76,'Bidding list 26'!$B$2:$P$38,15,0),"")</f>
        <v/>
      </c>
      <c r="V76" s="84" t="e">
        <f t="shared" si="3"/>
        <v>#VALUE!</v>
      </c>
      <c r="W76" s="84" t="e">
        <f t="shared" si="17"/>
        <v>#VALUE!</v>
      </c>
      <c r="X76" s="83" t="e">
        <f t="shared" si="4"/>
        <v>#VALUE!</v>
      </c>
      <c r="Y76" s="85" t="s">
        <v>157</v>
      </c>
      <c r="Z76" s="74" t="s">
        <v>254</v>
      </c>
      <c r="AA76" s="74" t="s">
        <v>158</v>
      </c>
      <c r="AB76" s="74" t="s">
        <v>416</v>
      </c>
      <c r="AC76" s="74" t="s">
        <v>158</v>
      </c>
      <c r="AD76" s="74" t="s">
        <v>417</v>
      </c>
      <c r="AE76" s="74" t="s">
        <v>158</v>
      </c>
      <c r="AF76" s="74" t="s">
        <v>417</v>
      </c>
      <c r="AG76" s="86"/>
      <c r="AH76" s="87" t="s">
        <v>409</v>
      </c>
      <c r="AI76" s="94" t="s">
        <v>418</v>
      </c>
      <c r="AJ76" s="60"/>
      <c r="AK76" s="5"/>
      <c r="AL76" s="3">
        <f t="shared" si="5"/>
        <v>1</v>
      </c>
      <c r="AM76" s="3">
        <f t="shared" si="6"/>
        <v>1</v>
      </c>
      <c r="AN76" s="3">
        <f t="shared" si="7"/>
        <v>1</v>
      </c>
      <c r="AO76" s="3">
        <f t="shared" si="14"/>
        <v>1</v>
      </c>
    </row>
    <row r="77" spans="1:41" ht="14">
      <c r="A77" s="29">
        <v>46099</v>
      </c>
      <c r="B77" s="74" t="s">
        <v>47</v>
      </c>
      <c r="C77" s="74" t="s">
        <v>403</v>
      </c>
      <c r="D77" s="74" t="s">
        <v>404</v>
      </c>
      <c r="E77" s="91" t="s">
        <v>405</v>
      </c>
      <c r="F77" s="76">
        <v>4440</v>
      </c>
      <c r="G77" s="74" t="s">
        <v>63</v>
      </c>
      <c r="H77" s="74" t="e">
        <f>VLOOKUP(G77,'Bidding list 26'!$B$4:$G$277,6,0)</f>
        <v>#N/A</v>
      </c>
      <c r="I77" s="77">
        <v>9680000</v>
      </c>
      <c r="J77" s="76">
        <v>1</v>
      </c>
      <c r="K77" s="78">
        <f t="shared" si="0"/>
        <v>9680000</v>
      </c>
      <c r="L77" s="76" t="s">
        <v>419</v>
      </c>
      <c r="M77" s="79" t="s">
        <v>19</v>
      </c>
      <c r="N77" s="79" t="s">
        <v>22</v>
      </c>
      <c r="O77" s="80" t="s">
        <v>95</v>
      </c>
      <c r="P77" s="80" t="s">
        <v>21</v>
      </c>
      <c r="Q77" s="29">
        <v>46132</v>
      </c>
      <c r="R77" s="81">
        <f t="shared" si="1"/>
        <v>33</v>
      </c>
      <c r="S77" s="82">
        <f t="array" ref="S77">INDEX('G Project Timeline-OPM update'!$G$7:$L$35,MATCH(1,('G Project Timeline-OPM update'!$C$7:$C$35=N77)*('G Project Timeline-OPM update'!$B$7:$B$35=M77)*('G Project Timeline-OPM update'!$D$7:$D$35=O77),0),MATCH(P77,'G Project Timeline-OPM update'!$G$4:$L$4,0))-14</f>
        <v>46135</v>
      </c>
      <c r="T77" s="81">
        <f t="shared" si="2"/>
        <v>36</v>
      </c>
      <c r="U77" s="83" t="str">
        <f>IFERROR(VLOOKUP(G77,'Bidding list 26'!$B$2:$P$38,15,0),"")</f>
        <v/>
      </c>
      <c r="V77" s="84" t="e">
        <f t="shared" si="3"/>
        <v>#VALUE!</v>
      </c>
      <c r="W77" s="84" t="e">
        <f t="shared" si="17"/>
        <v>#VALUE!</v>
      </c>
      <c r="X77" s="83" t="e">
        <f t="shared" si="4"/>
        <v>#VALUE!</v>
      </c>
      <c r="Y77" s="85" t="s">
        <v>157</v>
      </c>
      <c r="Z77" s="74" t="s">
        <v>254</v>
      </c>
      <c r="AA77" s="74" t="s">
        <v>158</v>
      </c>
      <c r="AB77" s="74" t="s">
        <v>420</v>
      </c>
      <c r="AC77" s="74" t="s">
        <v>158</v>
      </c>
      <c r="AD77" s="85" t="s">
        <v>421</v>
      </c>
      <c r="AE77" s="74" t="s">
        <v>158</v>
      </c>
      <c r="AF77" s="74" t="s">
        <v>421</v>
      </c>
      <c r="AG77" s="86"/>
      <c r="AH77" s="87" t="s">
        <v>409</v>
      </c>
      <c r="AI77" s="94" t="s">
        <v>422</v>
      </c>
      <c r="AJ77" s="60"/>
      <c r="AK77" s="5"/>
      <c r="AL77" s="3">
        <f t="shared" si="5"/>
        <v>1</v>
      </c>
      <c r="AM77" s="3">
        <f t="shared" si="6"/>
        <v>1</v>
      </c>
      <c r="AN77" s="3">
        <f t="shared" si="7"/>
        <v>1</v>
      </c>
      <c r="AO77" s="3">
        <f t="shared" si="14"/>
        <v>1</v>
      </c>
    </row>
    <row r="78" spans="1:41" ht="14">
      <c r="A78" s="29">
        <v>46106</v>
      </c>
      <c r="B78" s="74" t="s">
        <v>60</v>
      </c>
      <c r="C78" s="74" t="s">
        <v>423</v>
      </c>
      <c r="D78" s="74" t="s">
        <v>424</v>
      </c>
      <c r="E78" s="74" t="s">
        <v>425</v>
      </c>
      <c r="F78" s="76">
        <v>4347</v>
      </c>
      <c r="G78" s="74" t="s">
        <v>67</v>
      </c>
      <c r="H78" s="74" t="str">
        <f>VLOOKUP(G78,'Bidding list 26'!$B$4:$G$277,6,0)</f>
        <v>VA1903H-2, 19 inch, VGA cable + HDMI cable / Brand: VIEWSONIC</v>
      </c>
      <c r="I78" s="77">
        <v>1240000</v>
      </c>
      <c r="J78" s="76">
        <v>1</v>
      </c>
      <c r="K78" s="78">
        <f t="shared" si="0"/>
        <v>1240000</v>
      </c>
      <c r="L78" s="76" t="s">
        <v>426</v>
      </c>
      <c r="M78" s="79" t="s">
        <v>23</v>
      </c>
      <c r="N78" s="79" t="s">
        <v>20</v>
      </c>
      <c r="O78" s="80" t="s">
        <v>95</v>
      </c>
      <c r="P78" s="80" t="s">
        <v>21</v>
      </c>
      <c r="Q78" s="29">
        <v>46132</v>
      </c>
      <c r="R78" s="81">
        <f t="shared" si="1"/>
        <v>26</v>
      </c>
      <c r="S78" s="82">
        <f t="array" ref="S78">INDEX('G Project Timeline-OPM update'!$G$7:$L$35,MATCH(1,('G Project Timeline-OPM update'!$C$7:$C$35=N78)*('G Project Timeline-OPM update'!$B$7:$B$35=M78)*('G Project Timeline-OPM update'!$D$7:$D$35=O78),0),MATCH(P78,'G Project Timeline-OPM update'!$G$4:$L$4,0))-14</f>
        <v>46146</v>
      </c>
      <c r="T78" s="81">
        <f t="shared" si="2"/>
        <v>40</v>
      </c>
      <c r="U78" s="83">
        <f>IFERROR(VLOOKUP(G78,'Bidding list 26'!$B$2:$P$38,15,0),"")</f>
        <v>50</v>
      </c>
      <c r="V78" s="84">
        <f t="shared" si="3"/>
        <v>46096</v>
      </c>
      <c r="W78" s="84">
        <f t="shared" si="17"/>
        <v>46156</v>
      </c>
      <c r="X78" s="83" t="str">
        <f t="shared" si="4"/>
        <v>Late</v>
      </c>
      <c r="Y78" s="85" t="s">
        <v>157</v>
      </c>
      <c r="Z78" s="74" t="s">
        <v>254</v>
      </c>
      <c r="AA78" s="74" t="s">
        <v>158</v>
      </c>
      <c r="AB78" s="74" t="s">
        <v>427</v>
      </c>
      <c r="AC78" s="74" t="s">
        <v>158</v>
      </c>
      <c r="AD78" s="85" t="s">
        <v>428</v>
      </c>
      <c r="AE78" s="74" t="s">
        <v>158</v>
      </c>
      <c r="AF78" s="74" t="s">
        <v>428</v>
      </c>
      <c r="AG78" s="98"/>
      <c r="AH78" s="87">
        <f>VLOOKUP(AF78,Sheet9!A:D,3,0)</f>
        <v>0</v>
      </c>
      <c r="AI78" s="94" t="s">
        <v>429</v>
      </c>
      <c r="AJ78" s="60"/>
      <c r="AK78" s="5"/>
      <c r="AL78" s="3">
        <f t="shared" si="5"/>
        <v>1</v>
      </c>
      <c r="AM78" s="3">
        <f t="shared" si="6"/>
        <v>1</v>
      </c>
      <c r="AN78" s="3">
        <f t="shared" si="7"/>
        <v>1</v>
      </c>
      <c r="AO78" s="3">
        <f t="shared" si="14"/>
        <v>1</v>
      </c>
    </row>
    <row r="79" spans="1:41" ht="14">
      <c r="A79" s="29">
        <v>46106</v>
      </c>
      <c r="B79" s="74" t="s">
        <v>60</v>
      </c>
      <c r="C79" s="74" t="s">
        <v>423</v>
      </c>
      <c r="D79" s="74" t="s">
        <v>424</v>
      </c>
      <c r="E79" s="74" t="s">
        <v>430</v>
      </c>
      <c r="F79" s="76">
        <v>4347</v>
      </c>
      <c r="G79" s="74" t="s">
        <v>59</v>
      </c>
      <c r="H79" s="74" t="str">
        <f>VLOOKUP(G79,'Bidding list 26'!$B$4:$G$277,6,0)</f>
        <v xml:space="preserve">LAMITOUCH LM-30 CPU:i3-6100, RAM 16GB DDR4 3200, SSD 256G, Slot: CAT61/HDMI1/VGA1/USB8        </v>
      </c>
      <c r="I79" s="77">
        <v>7800000</v>
      </c>
      <c r="J79" s="76">
        <v>1</v>
      </c>
      <c r="K79" s="78">
        <f t="shared" si="0"/>
        <v>7800000</v>
      </c>
      <c r="L79" s="76" t="s">
        <v>426</v>
      </c>
      <c r="M79" s="79" t="s">
        <v>23</v>
      </c>
      <c r="N79" s="79" t="s">
        <v>20</v>
      </c>
      <c r="O79" s="80" t="s">
        <v>95</v>
      </c>
      <c r="P79" s="80" t="s">
        <v>21</v>
      </c>
      <c r="Q79" s="29">
        <v>46132</v>
      </c>
      <c r="R79" s="81">
        <f t="shared" si="1"/>
        <v>26</v>
      </c>
      <c r="S79" s="82">
        <f t="array" ref="S79">INDEX('G Project Timeline-OPM update'!$G$7:$L$35,MATCH(1,('G Project Timeline-OPM update'!$C$7:$C$35=N79)*('G Project Timeline-OPM update'!$B$7:$B$35=M79)*('G Project Timeline-OPM update'!$D$7:$D$35=O79),0),MATCH(P79,'G Project Timeline-OPM update'!$G$4:$L$4,0))-14</f>
        <v>46146</v>
      </c>
      <c r="T79" s="81">
        <f t="shared" si="2"/>
        <v>40</v>
      </c>
      <c r="U79" s="83">
        <f>IFERROR(VLOOKUP(G79,'Bidding list 26'!$B$2:$P$38,15,0),"")</f>
        <v>80</v>
      </c>
      <c r="V79" s="84">
        <f t="shared" si="3"/>
        <v>46066</v>
      </c>
      <c r="W79" s="84">
        <f t="shared" si="17"/>
        <v>46186</v>
      </c>
      <c r="X79" s="83" t="str">
        <f t="shared" si="4"/>
        <v>Late</v>
      </c>
      <c r="Y79" s="85" t="s">
        <v>157</v>
      </c>
      <c r="Z79" s="74" t="s">
        <v>254</v>
      </c>
      <c r="AA79" s="74" t="s">
        <v>158</v>
      </c>
      <c r="AB79" s="74" t="s">
        <v>427</v>
      </c>
      <c r="AC79" s="74" t="s">
        <v>158</v>
      </c>
      <c r="AD79" s="85" t="s">
        <v>431</v>
      </c>
      <c r="AE79" s="74" t="s">
        <v>432</v>
      </c>
      <c r="AF79" s="85"/>
      <c r="AG79" s="98"/>
      <c r="AH79" s="87"/>
      <c r="AI79" s="94" t="s">
        <v>433</v>
      </c>
      <c r="AJ79" s="60"/>
      <c r="AK79" s="5" t="s">
        <v>434</v>
      </c>
      <c r="AL79" s="3">
        <f t="shared" si="5"/>
        <v>1</v>
      </c>
      <c r="AM79" s="3">
        <f t="shared" si="6"/>
        <v>1</v>
      </c>
      <c r="AN79" s="3">
        <f t="shared" si="7"/>
        <v>0</v>
      </c>
      <c r="AO79" s="3">
        <f t="shared" si="14"/>
        <v>0</v>
      </c>
    </row>
    <row r="80" spans="1:41" ht="14">
      <c r="A80" s="29">
        <v>46106</v>
      </c>
      <c r="B80" s="74" t="s">
        <v>60</v>
      </c>
      <c r="C80" s="74" t="s">
        <v>423</v>
      </c>
      <c r="D80" s="74" t="s">
        <v>424</v>
      </c>
      <c r="E80" s="74" t="s">
        <v>435</v>
      </c>
      <c r="F80" s="76">
        <v>4347</v>
      </c>
      <c r="G80" s="74" t="s">
        <v>67</v>
      </c>
      <c r="H80" s="74" t="str">
        <f>VLOOKUP(G80,'Bidding list 26'!$B$4:$G$277,6,0)</f>
        <v>VA1903H-2, 19 inch, VGA cable + HDMI cable / Brand: VIEWSONIC</v>
      </c>
      <c r="I80" s="77">
        <v>1240000</v>
      </c>
      <c r="J80" s="76">
        <v>1</v>
      </c>
      <c r="K80" s="78">
        <f t="shared" si="0"/>
        <v>1240000</v>
      </c>
      <c r="L80" s="76" t="s">
        <v>436</v>
      </c>
      <c r="M80" s="79" t="s">
        <v>23</v>
      </c>
      <c r="N80" s="79" t="s">
        <v>22</v>
      </c>
      <c r="O80" s="80" t="s">
        <v>95</v>
      </c>
      <c r="P80" s="80" t="s">
        <v>21</v>
      </c>
      <c r="Q80" s="29">
        <v>46132</v>
      </c>
      <c r="R80" s="81">
        <f t="shared" si="1"/>
        <v>26</v>
      </c>
      <c r="S80" s="82">
        <f t="array" ref="S80">INDEX('G Project Timeline-OPM update'!$G$7:$L$35,MATCH(1,('G Project Timeline-OPM update'!$C$7:$C$35=N80)*('G Project Timeline-OPM update'!$B$7:$B$35=M80)*('G Project Timeline-OPM update'!$D$7:$D$35=O80),0),MATCH(P80,'G Project Timeline-OPM update'!$G$4:$L$4,0))-14</f>
        <v>46146</v>
      </c>
      <c r="T80" s="81">
        <f t="shared" si="2"/>
        <v>40</v>
      </c>
      <c r="U80" s="83">
        <f>IFERROR(VLOOKUP(G80,'Bidding list 26'!$B$2:$P$38,15,0),"")</f>
        <v>50</v>
      </c>
      <c r="V80" s="84">
        <f t="shared" si="3"/>
        <v>46096</v>
      </c>
      <c r="W80" s="84">
        <f t="shared" si="17"/>
        <v>46156</v>
      </c>
      <c r="X80" s="83" t="str">
        <f t="shared" si="4"/>
        <v>Late</v>
      </c>
      <c r="Y80" s="85" t="s">
        <v>157</v>
      </c>
      <c r="Z80" s="74" t="s">
        <v>254</v>
      </c>
      <c r="AA80" s="74" t="s">
        <v>158</v>
      </c>
      <c r="AB80" s="74" t="s">
        <v>437</v>
      </c>
      <c r="AC80" s="74" t="s">
        <v>158</v>
      </c>
      <c r="AD80" s="85" t="s">
        <v>438</v>
      </c>
      <c r="AE80" s="74" t="s">
        <v>158</v>
      </c>
      <c r="AF80" s="74" t="s">
        <v>438</v>
      </c>
      <c r="AG80" s="98"/>
      <c r="AH80" s="87">
        <f>VLOOKUP(AF80,Sheet9!A:D,3,0)</f>
        <v>0</v>
      </c>
      <c r="AI80" s="94" t="s">
        <v>439</v>
      </c>
      <c r="AJ80" s="60"/>
      <c r="AK80" s="5"/>
      <c r="AL80" s="3">
        <f t="shared" si="5"/>
        <v>1</v>
      </c>
      <c r="AM80" s="3">
        <f t="shared" si="6"/>
        <v>1</v>
      </c>
      <c r="AN80" s="3">
        <f t="shared" si="7"/>
        <v>1</v>
      </c>
      <c r="AO80" s="3">
        <f t="shared" si="14"/>
        <v>1</v>
      </c>
    </row>
    <row r="81" spans="1:41" ht="14">
      <c r="A81" s="29">
        <v>46106</v>
      </c>
      <c r="B81" s="74" t="s">
        <v>60</v>
      </c>
      <c r="C81" s="74" t="s">
        <v>423</v>
      </c>
      <c r="D81" s="74" t="s">
        <v>424</v>
      </c>
      <c r="E81" s="74" t="s">
        <v>440</v>
      </c>
      <c r="F81" s="76">
        <v>4347</v>
      </c>
      <c r="G81" s="74" t="s">
        <v>59</v>
      </c>
      <c r="H81" s="74" t="str">
        <f>VLOOKUP(G81,'Bidding list 26'!$B$4:$G$277,6,0)</f>
        <v xml:space="preserve">LAMITOUCH LM-30 CPU:i3-6100, RAM 16GB DDR4 3200, SSD 256G, Slot: CAT61/HDMI1/VGA1/USB8        </v>
      </c>
      <c r="I81" s="77">
        <v>7800000</v>
      </c>
      <c r="J81" s="76">
        <v>1</v>
      </c>
      <c r="K81" s="78">
        <f t="shared" si="0"/>
        <v>7800000</v>
      </c>
      <c r="L81" s="76" t="s">
        <v>436</v>
      </c>
      <c r="M81" s="79" t="s">
        <v>23</v>
      </c>
      <c r="N81" s="79" t="s">
        <v>22</v>
      </c>
      <c r="O81" s="80" t="s">
        <v>95</v>
      </c>
      <c r="P81" s="80" t="s">
        <v>21</v>
      </c>
      <c r="Q81" s="29">
        <v>46132</v>
      </c>
      <c r="R81" s="81">
        <f t="shared" si="1"/>
        <v>26</v>
      </c>
      <c r="S81" s="82">
        <f t="array" ref="S81">INDEX('G Project Timeline-OPM update'!$G$7:$L$35,MATCH(1,('G Project Timeline-OPM update'!$C$7:$C$35=N81)*('G Project Timeline-OPM update'!$B$7:$B$35=M81)*('G Project Timeline-OPM update'!$D$7:$D$35=O81),0),MATCH(P81,'G Project Timeline-OPM update'!$G$4:$L$4,0))-14</f>
        <v>46146</v>
      </c>
      <c r="T81" s="81">
        <f t="shared" si="2"/>
        <v>40</v>
      </c>
      <c r="U81" s="83">
        <f>IFERROR(VLOOKUP(G81,'Bidding list 26'!$B$2:$P$38,15,0),"")</f>
        <v>80</v>
      </c>
      <c r="V81" s="84">
        <f t="shared" si="3"/>
        <v>46066</v>
      </c>
      <c r="W81" s="84">
        <f t="shared" si="17"/>
        <v>46186</v>
      </c>
      <c r="X81" s="83" t="str">
        <f t="shared" si="4"/>
        <v>Late</v>
      </c>
      <c r="Y81" s="85" t="s">
        <v>157</v>
      </c>
      <c r="Z81" s="74" t="s">
        <v>254</v>
      </c>
      <c r="AA81" s="74" t="s">
        <v>158</v>
      </c>
      <c r="AB81" s="74" t="s">
        <v>437</v>
      </c>
      <c r="AC81" s="74" t="s">
        <v>158</v>
      </c>
      <c r="AD81" s="85" t="s">
        <v>441</v>
      </c>
      <c r="AE81" s="74" t="s">
        <v>432</v>
      </c>
      <c r="AF81" s="85"/>
      <c r="AG81" s="98"/>
      <c r="AH81" s="87"/>
      <c r="AI81" s="94" t="s">
        <v>442</v>
      </c>
      <c r="AJ81" s="60"/>
      <c r="AK81" s="5" t="s">
        <v>434</v>
      </c>
      <c r="AL81" s="3">
        <f t="shared" si="5"/>
        <v>1</v>
      </c>
      <c r="AM81" s="3">
        <f t="shared" si="6"/>
        <v>1</v>
      </c>
      <c r="AN81" s="3">
        <f t="shared" si="7"/>
        <v>0</v>
      </c>
      <c r="AO81" s="3">
        <f t="shared" si="14"/>
        <v>0</v>
      </c>
    </row>
    <row r="82" spans="1:41" ht="14">
      <c r="A82" s="29">
        <v>46106</v>
      </c>
      <c r="B82" s="74" t="s">
        <v>60</v>
      </c>
      <c r="C82" s="74" t="s">
        <v>423</v>
      </c>
      <c r="D82" s="74" t="s">
        <v>424</v>
      </c>
      <c r="E82" s="74" t="s">
        <v>443</v>
      </c>
      <c r="F82" s="76">
        <v>4347</v>
      </c>
      <c r="G82" s="74" t="s">
        <v>67</v>
      </c>
      <c r="H82" s="74" t="str">
        <f>VLOOKUP(G82,'Bidding list 26'!$B$4:$G$277,6,0)</f>
        <v>VA1903H-2, 19 inch, VGA cable + HDMI cable / Brand: VIEWSONIC</v>
      </c>
      <c r="I82" s="77">
        <v>1240000</v>
      </c>
      <c r="J82" s="76">
        <v>1</v>
      </c>
      <c r="K82" s="78">
        <f t="shared" si="0"/>
        <v>1240000</v>
      </c>
      <c r="L82" s="76" t="s">
        <v>444</v>
      </c>
      <c r="M82" s="79" t="s">
        <v>23</v>
      </c>
      <c r="N82" s="79" t="s">
        <v>24</v>
      </c>
      <c r="O82" s="80" t="s">
        <v>95</v>
      </c>
      <c r="P82" s="80" t="s">
        <v>21</v>
      </c>
      <c r="Q82" s="29">
        <v>46132</v>
      </c>
      <c r="R82" s="81">
        <f t="shared" si="1"/>
        <v>26</v>
      </c>
      <c r="S82" s="82">
        <f t="array" ref="S82">INDEX('G Project Timeline-OPM update'!$G$7:$L$35,MATCH(1,('G Project Timeline-OPM update'!$C$7:$C$35=N82)*('G Project Timeline-OPM update'!$B$7:$B$35=M82)*('G Project Timeline-OPM update'!$D$7:$D$35=O82),0),MATCH(P82,'G Project Timeline-OPM update'!$G$4:$L$4,0))-14</f>
        <v>46146</v>
      </c>
      <c r="T82" s="81">
        <f t="shared" si="2"/>
        <v>40</v>
      </c>
      <c r="U82" s="83">
        <f>IFERROR(VLOOKUP(G82,'Bidding list 26'!$B$2:$P$38,15,0),"")</f>
        <v>50</v>
      </c>
      <c r="V82" s="84">
        <f t="shared" si="3"/>
        <v>46096</v>
      </c>
      <c r="W82" s="84">
        <f t="shared" si="17"/>
        <v>46156</v>
      </c>
      <c r="X82" s="83" t="str">
        <f t="shared" si="4"/>
        <v>Late</v>
      </c>
      <c r="Y82" s="85" t="s">
        <v>157</v>
      </c>
      <c r="Z82" s="74" t="s">
        <v>254</v>
      </c>
      <c r="AA82" s="74" t="s">
        <v>158</v>
      </c>
      <c r="AB82" s="74" t="s">
        <v>445</v>
      </c>
      <c r="AC82" s="74" t="s">
        <v>158</v>
      </c>
      <c r="AD82" s="85" t="s">
        <v>446</v>
      </c>
      <c r="AE82" s="74" t="s">
        <v>158</v>
      </c>
      <c r="AF82" s="74" t="s">
        <v>446</v>
      </c>
      <c r="AG82" s="98"/>
      <c r="AH82" s="87">
        <f>VLOOKUP(AF82,Sheet9!A:D,3,0)</f>
        <v>0</v>
      </c>
      <c r="AI82" s="94" t="s">
        <v>447</v>
      </c>
      <c r="AJ82" s="60"/>
      <c r="AK82" s="5"/>
      <c r="AL82" s="3">
        <f t="shared" si="5"/>
        <v>1</v>
      </c>
      <c r="AM82" s="3">
        <f t="shared" si="6"/>
        <v>1</v>
      </c>
      <c r="AN82" s="3">
        <f t="shared" si="7"/>
        <v>1</v>
      </c>
      <c r="AO82" s="3">
        <f t="shared" si="14"/>
        <v>1</v>
      </c>
    </row>
    <row r="83" spans="1:41" ht="14">
      <c r="A83" s="29">
        <v>46106</v>
      </c>
      <c r="B83" s="74" t="s">
        <v>60</v>
      </c>
      <c r="C83" s="74" t="s">
        <v>423</v>
      </c>
      <c r="D83" s="74" t="s">
        <v>424</v>
      </c>
      <c r="E83" s="74" t="s">
        <v>448</v>
      </c>
      <c r="F83" s="76">
        <v>4347</v>
      </c>
      <c r="G83" s="74" t="s">
        <v>59</v>
      </c>
      <c r="H83" s="74" t="str">
        <f>VLOOKUP(G83,'Bidding list 26'!$B$4:$G$277,6,0)</f>
        <v xml:space="preserve">LAMITOUCH LM-30 CPU:i3-6100, RAM 16GB DDR4 3200, SSD 256G, Slot: CAT61/HDMI1/VGA1/USB8        </v>
      </c>
      <c r="I83" s="77">
        <v>7800000</v>
      </c>
      <c r="J83" s="76">
        <v>1</v>
      </c>
      <c r="K83" s="78">
        <f t="shared" si="0"/>
        <v>7800000</v>
      </c>
      <c r="L83" s="76" t="s">
        <v>444</v>
      </c>
      <c r="M83" s="79" t="s">
        <v>23</v>
      </c>
      <c r="N83" s="79" t="s">
        <v>24</v>
      </c>
      <c r="O83" s="80" t="s">
        <v>95</v>
      </c>
      <c r="P83" s="80" t="s">
        <v>21</v>
      </c>
      <c r="Q83" s="29">
        <v>46132</v>
      </c>
      <c r="R83" s="81">
        <f t="shared" si="1"/>
        <v>26</v>
      </c>
      <c r="S83" s="82">
        <f t="array" ref="S83">INDEX('G Project Timeline-OPM update'!$G$7:$L$35,MATCH(1,('G Project Timeline-OPM update'!$C$7:$C$35=N83)*('G Project Timeline-OPM update'!$B$7:$B$35=M83)*('G Project Timeline-OPM update'!$D$7:$D$35=O83),0),MATCH(P83,'G Project Timeline-OPM update'!$G$4:$L$4,0))-14</f>
        <v>46146</v>
      </c>
      <c r="T83" s="81">
        <f t="shared" si="2"/>
        <v>40</v>
      </c>
      <c r="U83" s="83">
        <f>IFERROR(VLOOKUP(G83,'Bidding list 26'!$B$2:$P$38,15,0),"")</f>
        <v>80</v>
      </c>
      <c r="V83" s="84">
        <f t="shared" si="3"/>
        <v>46066</v>
      </c>
      <c r="W83" s="84">
        <f t="shared" si="17"/>
        <v>46186</v>
      </c>
      <c r="X83" s="83" t="str">
        <f t="shared" si="4"/>
        <v>Late</v>
      </c>
      <c r="Y83" s="85" t="s">
        <v>157</v>
      </c>
      <c r="Z83" s="74" t="s">
        <v>254</v>
      </c>
      <c r="AA83" s="74" t="s">
        <v>158</v>
      </c>
      <c r="AB83" s="74" t="s">
        <v>445</v>
      </c>
      <c r="AC83" s="74" t="s">
        <v>158</v>
      </c>
      <c r="AD83" s="85" t="s">
        <v>449</v>
      </c>
      <c r="AE83" s="74" t="s">
        <v>432</v>
      </c>
      <c r="AF83" s="74"/>
      <c r="AG83" s="98"/>
      <c r="AH83" s="87"/>
      <c r="AI83" s="94" t="s">
        <v>450</v>
      </c>
      <c r="AJ83" s="60"/>
      <c r="AK83" s="5" t="s">
        <v>434</v>
      </c>
      <c r="AL83" s="3">
        <f t="shared" si="5"/>
        <v>1</v>
      </c>
      <c r="AM83" s="3">
        <f t="shared" si="6"/>
        <v>1</v>
      </c>
      <c r="AN83" s="3">
        <f t="shared" si="7"/>
        <v>0</v>
      </c>
      <c r="AO83" s="3">
        <f t="shared" si="14"/>
        <v>0</v>
      </c>
    </row>
    <row r="84" spans="1:41" ht="28">
      <c r="A84" s="29">
        <v>46107</v>
      </c>
      <c r="B84" s="74" t="s">
        <v>47</v>
      </c>
      <c r="C84" s="74" t="s">
        <v>451</v>
      </c>
      <c r="D84" s="74" t="s">
        <v>404</v>
      </c>
      <c r="E84" s="91" t="s">
        <v>405</v>
      </c>
      <c r="F84" s="76">
        <v>4440</v>
      </c>
      <c r="G84" s="74" t="s">
        <v>54</v>
      </c>
      <c r="H84" s="74" t="str">
        <f>VLOOKUP(G84,'Bidding list 26'!$B$4:$G$277,6,0)</f>
        <v>Pro Tower QCT1250, Ultra 7 265, Ram 16GB DDR5, SSD
512GB, Integrated graphics card, Power 180W, HDMI &amp; DP Port,
Keyboard and Mouse, 3Yrs Wty</v>
      </c>
      <c r="I84" s="77">
        <v>26752000</v>
      </c>
      <c r="J84" s="76">
        <v>10</v>
      </c>
      <c r="K84" s="78">
        <f t="shared" si="0"/>
        <v>267520000</v>
      </c>
      <c r="L84" s="101" t="s">
        <v>452</v>
      </c>
      <c r="M84" s="79" t="s">
        <v>23</v>
      </c>
      <c r="N84" s="79" t="s">
        <v>24</v>
      </c>
      <c r="O84" s="80" t="s">
        <v>92</v>
      </c>
      <c r="P84" s="80" t="s">
        <v>21</v>
      </c>
      <c r="Q84" s="29">
        <v>46132</v>
      </c>
      <c r="R84" s="81">
        <f t="shared" si="1"/>
        <v>25</v>
      </c>
      <c r="S84" s="82">
        <f t="array" ref="S84">INDEX('G Project Timeline-OPM update'!$G$7:$L$35,MATCH(1,('G Project Timeline-OPM update'!$C$7:$C$35=N84)*('G Project Timeline-OPM update'!$B$7:$B$35=M84)*('G Project Timeline-OPM update'!$D$7:$D$35=O84),0),MATCH(P84,'G Project Timeline-OPM update'!$G$4:$L$4,0))-14</f>
        <v>46135</v>
      </c>
      <c r="T84" s="81">
        <f t="shared" si="2"/>
        <v>28</v>
      </c>
      <c r="U84" s="83">
        <f>IFERROR(VLOOKUP(G84,'Bidding list 26'!$B$2:$P$38,15,0),"")</f>
        <v>70</v>
      </c>
      <c r="V84" s="84">
        <f t="shared" si="3"/>
        <v>46065</v>
      </c>
      <c r="W84" s="83"/>
      <c r="X84" s="83" t="str">
        <f t="shared" si="4"/>
        <v>Late</v>
      </c>
      <c r="Y84" s="85" t="s">
        <v>157</v>
      </c>
      <c r="Z84" s="74" t="s">
        <v>254</v>
      </c>
      <c r="AA84" s="74" t="s">
        <v>158</v>
      </c>
      <c r="AB84" s="74" t="s">
        <v>453</v>
      </c>
      <c r="AC84" s="74" t="s">
        <v>158</v>
      </c>
      <c r="AD84" s="74" t="s">
        <v>454</v>
      </c>
      <c r="AE84" s="74" t="s">
        <v>158</v>
      </c>
      <c r="AF84" s="74" t="s">
        <v>454</v>
      </c>
      <c r="AG84" s="86"/>
      <c r="AH84" s="87" t="s">
        <v>409</v>
      </c>
      <c r="AI84" s="94" t="s">
        <v>455</v>
      </c>
      <c r="AJ84" s="60"/>
      <c r="AK84" s="5"/>
      <c r="AL84" s="3">
        <f t="shared" si="5"/>
        <v>10</v>
      </c>
      <c r="AM84" s="3">
        <f t="shared" si="6"/>
        <v>10</v>
      </c>
      <c r="AN84" s="3">
        <f t="shared" si="7"/>
        <v>10</v>
      </c>
      <c r="AO84" s="3">
        <f t="shared" si="14"/>
        <v>10</v>
      </c>
    </row>
    <row r="85" spans="1:41" ht="28">
      <c r="A85" s="29">
        <v>46107</v>
      </c>
      <c r="B85" s="74" t="s">
        <v>47</v>
      </c>
      <c r="C85" s="74" t="s">
        <v>451</v>
      </c>
      <c r="D85" s="74" t="s">
        <v>404</v>
      </c>
      <c r="E85" s="91" t="s">
        <v>405</v>
      </c>
      <c r="F85" s="76">
        <v>4440</v>
      </c>
      <c r="G85" s="74" t="s">
        <v>54</v>
      </c>
      <c r="H85" s="74" t="str">
        <f>VLOOKUP(G85,'Bidding list 26'!$B$4:$G$277,6,0)</f>
        <v>Pro Tower QCT1250, Ultra 7 265, Ram 16GB DDR5, SSD
512GB, Integrated graphics card, Power 180W, HDMI &amp; DP Port,
Keyboard and Mouse, 3Yrs Wty</v>
      </c>
      <c r="I85" s="77">
        <v>26752000</v>
      </c>
      <c r="J85" s="76">
        <v>10</v>
      </c>
      <c r="K85" s="78">
        <f t="shared" si="0"/>
        <v>267520000</v>
      </c>
      <c r="L85" s="101" t="s">
        <v>456</v>
      </c>
      <c r="M85" s="79" t="s">
        <v>23</v>
      </c>
      <c r="N85" s="79" t="s">
        <v>22</v>
      </c>
      <c r="O85" s="80" t="s">
        <v>92</v>
      </c>
      <c r="P85" s="80" t="s">
        <v>21</v>
      </c>
      <c r="Q85" s="29">
        <v>46132</v>
      </c>
      <c r="R85" s="81">
        <f t="shared" si="1"/>
        <v>25</v>
      </c>
      <c r="S85" s="82">
        <f t="array" ref="S85">INDEX('G Project Timeline-OPM update'!$G$7:$L$35,MATCH(1,('G Project Timeline-OPM update'!$C$7:$C$35=N85)*('G Project Timeline-OPM update'!$B$7:$B$35=M85)*('G Project Timeline-OPM update'!$D$7:$D$35=O85),0),MATCH(P85,'G Project Timeline-OPM update'!$G$4:$L$4,0))-14</f>
        <v>46135</v>
      </c>
      <c r="T85" s="81">
        <f t="shared" si="2"/>
        <v>28</v>
      </c>
      <c r="U85" s="83">
        <f>IFERROR(VLOOKUP(G85,'Bidding list 26'!$B$2:$P$38,15,0),"")</f>
        <v>70</v>
      </c>
      <c r="V85" s="84">
        <f t="shared" si="3"/>
        <v>46065</v>
      </c>
      <c r="W85" s="83"/>
      <c r="X85" s="83" t="str">
        <f t="shared" si="4"/>
        <v>Late</v>
      </c>
      <c r="Y85" s="85" t="s">
        <v>157</v>
      </c>
      <c r="Z85" s="74" t="s">
        <v>254</v>
      </c>
      <c r="AA85" s="74" t="s">
        <v>158</v>
      </c>
      <c r="AB85" s="74" t="s">
        <v>457</v>
      </c>
      <c r="AC85" s="74" t="s">
        <v>158</v>
      </c>
      <c r="AD85" s="74" t="s">
        <v>458</v>
      </c>
      <c r="AE85" s="74" t="s">
        <v>158</v>
      </c>
      <c r="AF85" s="74" t="s">
        <v>458</v>
      </c>
      <c r="AG85" s="86"/>
      <c r="AH85" s="87" t="s">
        <v>409</v>
      </c>
      <c r="AI85" s="94" t="s">
        <v>459</v>
      </c>
      <c r="AJ85" s="60"/>
      <c r="AK85" s="5"/>
      <c r="AL85" s="3">
        <f t="shared" si="5"/>
        <v>10</v>
      </c>
      <c r="AM85" s="3">
        <f t="shared" si="6"/>
        <v>10</v>
      </c>
      <c r="AN85" s="3">
        <f t="shared" si="7"/>
        <v>10</v>
      </c>
      <c r="AO85" s="3">
        <f t="shared" si="14"/>
        <v>10</v>
      </c>
    </row>
    <row r="86" spans="1:41" ht="28">
      <c r="A86" s="29">
        <v>46107</v>
      </c>
      <c r="B86" s="74" t="s">
        <v>47</v>
      </c>
      <c r="C86" s="74" t="s">
        <v>451</v>
      </c>
      <c r="D86" s="74" t="s">
        <v>404</v>
      </c>
      <c r="E86" s="91" t="s">
        <v>405</v>
      </c>
      <c r="F86" s="76">
        <v>4440</v>
      </c>
      <c r="G86" s="74" t="s">
        <v>54</v>
      </c>
      <c r="H86" s="100" t="s">
        <v>460</v>
      </c>
      <c r="I86" s="77">
        <v>26752000</v>
      </c>
      <c r="J86" s="76">
        <v>10</v>
      </c>
      <c r="K86" s="78">
        <f t="shared" si="0"/>
        <v>267520000</v>
      </c>
      <c r="L86" s="101" t="s">
        <v>461</v>
      </c>
      <c r="M86" s="79" t="s">
        <v>23</v>
      </c>
      <c r="N86" s="79" t="s">
        <v>20</v>
      </c>
      <c r="O86" s="80" t="s">
        <v>92</v>
      </c>
      <c r="P86" s="80" t="s">
        <v>21</v>
      </c>
      <c r="Q86" s="29">
        <v>46132</v>
      </c>
      <c r="R86" s="81">
        <f t="shared" si="1"/>
        <v>25</v>
      </c>
      <c r="S86" s="82">
        <f t="array" ref="S86">INDEX('G Project Timeline-OPM update'!$G$7:$L$35,MATCH(1,('G Project Timeline-OPM update'!$C$7:$C$35=N86)*('G Project Timeline-OPM update'!$B$7:$B$35=M86)*('G Project Timeline-OPM update'!$D$7:$D$35=O86),0),MATCH(P86,'G Project Timeline-OPM update'!$G$4:$L$4,0))-14</f>
        <v>46135</v>
      </c>
      <c r="T86" s="81">
        <f t="shared" si="2"/>
        <v>28</v>
      </c>
      <c r="U86" s="83">
        <f>IFERROR(VLOOKUP(G86,'Bidding list 26'!$B$2:$P$38,15,0),"")</f>
        <v>70</v>
      </c>
      <c r="V86" s="84">
        <f t="shared" si="3"/>
        <v>46065</v>
      </c>
      <c r="W86" s="83"/>
      <c r="X86" s="83" t="str">
        <f t="shared" si="4"/>
        <v>Late</v>
      </c>
      <c r="Y86" s="85" t="s">
        <v>157</v>
      </c>
      <c r="Z86" s="74" t="s">
        <v>254</v>
      </c>
      <c r="AA86" s="74" t="s">
        <v>158</v>
      </c>
      <c r="AB86" s="74" t="s">
        <v>462</v>
      </c>
      <c r="AC86" s="74" t="s">
        <v>158</v>
      </c>
      <c r="AD86" s="74" t="s">
        <v>463</v>
      </c>
      <c r="AE86" s="74" t="s">
        <v>158</v>
      </c>
      <c r="AF86" s="74" t="s">
        <v>463</v>
      </c>
      <c r="AG86" s="86"/>
      <c r="AH86" s="87" t="s">
        <v>409</v>
      </c>
      <c r="AI86" s="94" t="s">
        <v>464</v>
      </c>
      <c r="AJ86" s="60"/>
      <c r="AK86" s="5"/>
      <c r="AL86" s="3">
        <f t="shared" si="5"/>
        <v>10</v>
      </c>
      <c r="AM86" s="3">
        <f t="shared" si="6"/>
        <v>10</v>
      </c>
      <c r="AN86" s="3">
        <f t="shared" si="7"/>
        <v>10</v>
      </c>
      <c r="AO86" s="3">
        <f t="shared" si="14"/>
        <v>10</v>
      </c>
    </row>
    <row r="87" spans="1:41" ht="28">
      <c r="A87" s="29">
        <v>46107</v>
      </c>
      <c r="B87" s="74" t="s">
        <v>47</v>
      </c>
      <c r="C87" s="74" t="s">
        <v>451</v>
      </c>
      <c r="D87" s="74" t="s">
        <v>404</v>
      </c>
      <c r="E87" s="91" t="s">
        <v>405</v>
      </c>
      <c r="F87" s="76">
        <v>4440</v>
      </c>
      <c r="G87" s="74" t="s">
        <v>42</v>
      </c>
      <c r="H87" s="74" t="str">
        <f>VLOOKUP(G87,'Bidding list 26'!$B$4:$G$277,6,0)</f>
        <v>SEUIC HS505HDP-2530 ,USB cable</v>
      </c>
      <c r="I87" s="77">
        <v>3300000</v>
      </c>
      <c r="J87" s="76">
        <v>2</v>
      </c>
      <c r="K87" s="78">
        <f t="shared" si="0"/>
        <v>6600000</v>
      </c>
      <c r="L87" s="101" t="s">
        <v>452</v>
      </c>
      <c r="M87" s="79" t="s">
        <v>23</v>
      </c>
      <c r="N87" s="79" t="s">
        <v>24</v>
      </c>
      <c r="O87" s="80" t="s">
        <v>92</v>
      </c>
      <c r="P87" s="80" t="s">
        <v>21</v>
      </c>
      <c r="Q87" s="29">
        <v>46132</v>
      </c>
      <c r="R87" s="81">
        <f t="shared" si="1"/>
        <v>25</v>
      </c>
      <c r="S87" s="82">
        <f t="array" ref="S87">INDEX('G Project Timeline-OPM update'!$G$7:$L$35,MATCH(1,('G Project Timeline-OPM update'!$C$7:$C$35=N87)*('G Project Timeline-OPM update'!$B$7:$B$35=M87)*('G Project Timeline-OPM update'!$D$7:$D$35=O87),0),MATCH(P87,'G Project Timeline-OPM update'!$G$4:$L$4,0))-14</f>
        <v>46135</v>
      </c>
      <c r="T87" s="81">
        <f t="shared" si="2"/>
        <v>28</v>
      </c>
      <c r="U87" s="83">
        <f>IFERROR(VLOOKUP(G87,'Bidding list 26'!$B$2:$P$38,15,0),"")</f>
        <v>50</v>
      </c>
      <c r="V87" s="84">
        <f t="shared" si="3"/>
        <v>46085</v>
      </c>
      <c r="W87" s="84">
        <f t="shared" ref="W87:W104" si="18">A87+U87</f>
        <v>46157</v>
      </c>
      <c r="X87" s="83" t="str">
        <f t="shared" si="4"/>
        <v>Late</v>
      </c>
      <c r="Y87" s="85" t="s">
        <v>157</v>
      </c>
      <c r="Z87" s="74" t="s">
        <v>254</v>
      </c>
      <c r="AA87" s="74" t="s">
        <v>158</v>
      </c>
      <c r="AB87" s="74" t="s">
        <v>453</v>
      </c>
      <c r="AC87" s="74" t="s">
        <v>158</v>
      </c>
      <c r="AD87" s="74" t="s">
        <v>465</v>
      </c>
      <c r="AE87" s="74" t="s">
        <v>158</v>
      </c>
      <c r="AF87" s="74" t="s">
        <v>466</v>
      </c>
      <c r="AG87" s="98" t="s">
        <v>467</v>
      </c>
      <c r="AH87" s="87">
        <v>46149</v>
      </c>
      <c r="AI87" s="94" t="s">
        <v>468</v>
      </c>
      <c r="AJ87" s="60"/>
      <c r="AK87" s="5"/>
      <c r="AL87" s="3">
        <f t="shared" si="5"/>
        <v>2</v>
      </c>
      <c r="AM87" s="3">
        <f t="shared" si="6"/>
        <v>2</v>
      </c>
      <c r="AN87" s="3">
        <f t="shared" si="7"/>
        <v>2</v>
      </c>
      <c r="AO87" s="3">
        <f t="shared" si="14"/>
        <v>2</v>
      </c>
    </row>
    <row r="88" spans="1:41" ht="28">
      <c r="A88" s="29">
        <v>46107</v>
      </c>
      <c r="B88" s="74" t="s">
        <v>47</v>
      </c>
      <c r="C88" s="74" t="s">
        <v>451</v>
      </c>
      <c r="D88" s="74" t="s">
        <v>404</v>
      </c>
      <c r="E88" s="91" t="s">
        <v>405</v>
      </c>
      <c r="F88" s="76">
        <v>4440</v>
      </c>
      <c r="G88" s="74" t="s">
        <v>42</v>
      </c>
      <c r="H88" s="74" t="str">
        <f>VLOOKUP(G88,'Bidding list 26'!$B$4:$G$277,6,0)</f>
        <v>SEUIC HS505HDP-2530 ,USB cable</v>
      </c>
      <c r="I88" s="77">
        <v>3300000</v>
      </c>
      <c r="J88" s="76">
        <v>2</v>
      </c>
      <c r="K88" s="78">
        <f t="shared" si="0"/>
        <v>6600000</v>
      </c>
      <c r="L88" s="101" t="s">
        <v>456</v>
      </c>
      <c r="M88" s="79" t="s">
        <v>23</v>
      </c>
      <c r="N88" s="79" t="s">
        <v>22</v>
      </c>
      <c r="O88" s="80" t="s">
        <v>92</v>
      </c>
      <c r="P88" s="80" t="s">
        <v>21</v>
      </c>
      <c r="Q88" s="29">
        <v>46132</v>
      </c>
      <c r="R88" s="81">
        <f t="shared" si="1"/>
        <v>25</v>
      </c>
      <c r="S88" s="82">
        <f t="array" ref="S88">INDEX('G Project Timeline-OPM update'!$G$7:$L$35,MATCH(1,('G Project Timeline-OPM update'!$C$7:$C$35=N88)*('G Project Timeline-OPM update'!$B$7:$B$35=M88)*('G Project Timeline-OPM update'!$D$7:$D$35=O88),0),MATCH(P88,'G Project Timeline-OPM update'!$G$4:$L$4,0))-14</f>
        <v>46135</v>
      </c>
      <c r="T88" s="81">
        <f t="shared" si="2"/>
        <v>28</v>
      </c>
      <c r="U88" s="83">
        <f>IFERROR(VLOOKUP(G88,'Bidding list 26'!$B$2:$P$38,15,0),"")</f>
        <v>50</v>
      </c>
      <c r="V88" s="84">
        <f t="shared" si="3"/>
        <v>46085</v>
      </c>
      <c r="W88" s="84">
        <f t="shared" si="18"/>
        <v>46157</v>
      </c>
      <c r="X88" s="83" t="str">
        <f t="shared" si="4"/>
        <v>Late</v>
      </c>
      <c r="Y88" s="85" t="s">
        <v>157</v>
      </c>
      <c r="Z88" s="74" t="s">
        <v>254</v>
      </c>
      <c r="AA88" s="74" t="s">
        <v>158</v>
      </c>
      <c r="AB88" s="74" t="s">
        <v>457</v>
      </c>
      <c r="AC88" s="74" t="s">
        <v>158</v>
      </c>
      <c r="AD88" s="74" t="s">
        <v>469</v>
      </c>
      <c r="AE88" s="74" t="s">
        <v>158</v>
      </c>
      <c r="AF88" s="74" t="s">
        <v>466</v>
      </c>
      <c r="AG88" s="98" t="s">
        <v>467</v>
      </c>
      <c r="AH88" s="87">
        <v>46149</v>
      </c>
      <c r="AI88" s="94" t="s">
        <v>470</v>
      </c>
      <c r="AJ88" s="60"/>
      <c r="AK88" s="5"/>
      <c r="AL88" s="3">
        <f t="shared" si="5"/>
        <v>2</v>
      </c>
      <c r="AM88" s="3">
        <f t="shared" si="6"/>
        <v>2</v>
      </c>
      <c r="AN88" s="3">
        <f t="shared" si="7"/>
        <v>2</v>
      </c>
      <c r="AO88" s="3">
        <f t="shared" si="14"/>
        <v>2</v>
      </c>
    </row>
    <row r="89" spans="1:41" ht="28">
      <c r="A89" s="29">
        <v>46107</v>
      </c>
      <c r="B89" s="74" t="s">
        <v>47</v>
      </c>
      <c r="C89" s="74" t="s">
        <v>451</v>
      </c>
      <c r="D89" s="74" t="s">
        <v>404</v>
      </c>
      <c r="E89" s="91" t="s">
        <v>405</v>
      </c>
      <c r="F89" s="76">
        <v>4440</v>
      </c>
      <c r="G89" s="74" t="s">
        <v>42</v>
      </c>
      <c r="H89" s="74" t="str">
        <f>VLOOKUP(G89,'Bidding list 26'!$B$4:$G$277,6,0)</f>
        <v>SEUIC HS505HDP-2530 ,USB cable</v>
      </c>
      <c r="I89" s="77">
        <v>3300000</v>
      </c>
      <c r="J89" s="76">
        <v>2</v>
      </c>
      <c r="K89" s="78">
        <f t="shared" si="0"/>
        <v>6600000</v>
      </c>
      <c r="L89" s="101" t="s">
        <v>461</v>
      </c>
      <c r="M89" s="79" t="s">
        <v>23</v>
      </c>
      <c r="N89" s="79" t="s">
        <v>20</v>
      </c>
      <c r="O89" s="80" t="s">
        <v>92</v>
      </c>
      <c r="P89" s="80" t="s">
        <v>21</v>
      </c>
      <c r="Q89" s="29">
        <v>46132</v>
      </c>
      <c r="R89" s="81">
        <f t="shared" si="1"/>
        <v>25</v>
      </c>
      <c r="S89" s="82">
        <f t="array" ref="S89">INDEX('G Project Timeline-OPM update'!$G$7:$L$35,MATCH(1,('G Project Timeline-OPM update'!$C$7:$C$35=N89)*('G Project Timeline-OPM update'!$B$7:$B$35=M89)*('G Project Timeline-OPM update'!$D$7:$D$35=O89),0),MATCH(P89,'G Project Timeline-OPM update'!$G$4:$L$4,0))-14</f>
        <v>46135</v>
      </c>
      <c r="T89" s="81">
        <f t="shared" si="2"/>
        <v>28</v>
      </c>
      <c r="U89" s="83">
        <f>IFERROR(VLOOKUP(G89,'Bidding list 26'!$B$2:$P$38,15,0),"")</f>
        <v>50</v>
      </c>
      <c r="V89" s="84">
        <f t="shared" si="3"/>
        <v>46085</v>
      </c>
      <c r="W89" s="84">
        <f t="shared" si="18"/>
        <v>46157</v>
      </c>
      <c r="X89" s="83" t="str">
        <f t="shared" si="4"/>
        <v>Late</v>
      </c>
      <c r="Y89" s="85" t="s">
        <v>157</v>
      </c>
      <c r="Z89" s="74" t="s">
        <v>254</v>
      </c>
      <c r="AA89" s="74" t="s">
        <v>158</v>
      </c>
      <c r="AB89" s="74" t="s">
        <v>462</v>
      </c>
      <c r="AC89" s="74" t="s">
        <v>158</v>
      </c>
      <c r="AD89" s="74" t="s">
        <v>471</v>
      </c>
      <c r="AE89" s="74" t="s">
        <v>158</v>
      </c>
      <c r="AF89" s="74" t="s">
        <v>466</v>
      </c>
      <c r="AG89" s="98" t="s">
        <v>467</v>
      </c>
      <c r="AH89" s="87">
        <v>46149</v>
      </c>
      <c r="AI89" s="94" t="s">
        <v>472</v>
      </c>
      <c r="AJ89" s="60"/>
      <c r="AK89" s="5"/>
      <c r="AL89" s="3">
        <f t="shared" si="5"/>
        <v>2</v>
      </c>
      <c r="AM89" s="3">
        <f t="shared" si="6"/>
        <v>2</v>
      </c>
      <c r="AN89" s="3">
        <f t="shared" si="7"/>
        <v>2</v>
      </c>
      <c r="AO89" s="3">
        <f t="shared" si="14"/>
        <v>2</v>
      </c>
    </row>
    <row r="90" spans="1:41" ht="16">
      <c r="A90" s="29">
        <v>46111</v>
      </c>
      <c r="B90" s="74" t="s">
        <v>15</v>
      </c>
      <c r="C90" s="74" t="s">
        <v>250</v>
      </c>
      <c r="D90" s="74" t="s">
        <v>251</v>
      </c>
      <c r="E90" s="74" t="s">
        <v>252</v>
      </c>
      <c r="F90" s="76">
        <v>4478</v>
      </c>
      <c r="G90" s="74" t="s">
        <v>65</v>
      </c>
      <c r="H90" s="74" t="s">
        <v>473</v>
      </c>
      <c r="I90" s="77">
        <v>1980000</v>
      </c>
      <c r="J90" s="76">
        <v>3</v>
      </c>
      <c r="K90" s="78">
        <v>5940000</v>
      </c>
      <c r="L90" s="76" t="s">
        <v>474</v>
      </c>
      <c r="M90" s="79" t="s">
        <v>19</v>
      </c>
      <c r="N90" s="79" t="s">
        <v>24</v>
      </c>
      <c r="O90" s="80" t="s">
        <v>95</v>
      </c>
      <c r="P90" s="126" t="s">
        <v>21</v>
      </c>
      <c r="Q90" s="29">
        <v>46142</v>
      </c>
      <c r="R90" s="81">
        <f t="shared" si="1"/>
        <v>31</v>
      </c>
      <c r="S90" s="82">
        <f t="array" ref="S90">INDEX('G Project Timeline-OPM update'!$G$7:$L$35,MATCH(1,('G Project Timeline-OPM update'!$C$7:$C$35=N90)*('G Project Timeline-OPM update'!$B$7:$B$35=M90)*('G Project Timeline-OPM update'!$D$7:$D$35=O90),0),MATCH(P90,'G Project Timeline-OPM update'!$G$4:$L$4,0))-14</f>
        <v>46135</v>
      </c>
      <c r="T90" s="81">
        <f t="shared" si="2"/>
        <v>24</v>
      </c>
      <c r="U90" s="83">
        <f>IFERROR(VLOOKUP(G90,'Bidding list 26'!$B$2:$P$38,15,0),"")</f>
        <v>50</v>
      </c>
      <c r="V90" s="84">
        <f t="shared" si="3"/>
        <v>46085</v>
      </c>
      <c r="W90" s="84">
        <f t="shared" si="18"/>
        <v>46161</v>
      </c>
      <c r="X90" s="83"/>
      <c r="Y90" s="85" t="s">
        <v>157</v>
      </c>
      <c r="Z90" s="74" t="s">
        <v>475</v>
      </c>
      <c r="AA90" s="74" t="s">
        <v>158</v>
      </c>
      <c r="AB90" s="74" t="s">
        <v>476</v>
      </c>
      <c r="AC90" s="74" t="s">
        <v>158</v>
      </c>
      <c r="AD90" s="74" t="s">
        <v>477</v>
      </c>
      <c r="AE90" s="74" t="s">
        <v>158</v>
      </c>
      <c r="AF90" s="74" t="s">
        <v>477</v>
      </c>
      <c r="AG90" s="98">
        <f>VLOOKUP(AF90,Sheet9!A:D,4,0)</f>
        <v>0</v>
      </c>
      <c r="AH90" s="87" t="s">
        <v>478</v>
      </c>
      <c r="AI90" s="127" t="s">
        <v>479</v>
      </c>
      <c r="AJ90" s="60"/>
      <c r="AK90" s="5"/>
      <c r="AL90" s="3">
        <f t="shared" si="5"/>
        <v>3</v>
      </c>
      <c r="AM90" s="3">
        <f t="shared" si="6"/>
        <v>3</v>
      </c>
      <c r="AN90" s="3">
        <f t="shared" si="7"/>
        <v>3</v>
      </c>
      <c r="AO90" s="3">
        <f t="shared" si="14"/>
        <v>3</v>
      </c>
    </row>
    <row r="91" spans="1:41" ht="16">
      <c r="A91" s="29">
        <v>46111</v>
      </c>
      <c r="B91" s="74" t="s">
        <v>15</v>
      </c>
      <c r="C91" s="74" t="s">
        <v>250</v>
      </c>
      <c r="D91" s="74" t="s">
        <v>251</v>
      </c>
      <c r="E91" s="74" t="s">
        <v>252</v>
      </c>
      <c r="F91" s="76">
        <v>4478</v>
      </c>
      <c r="G91" s="74" t="s">
        <v>53</v>
      </c>
      <c r="H91" s="74" t="str">
        <f>VLOOKUP(G91,'Bidding list 26'!$B$4:$G$277,6,0)</f>
        <v>Pro Tower QCT1250, Ultra 5 235, Ram 16GB DDR5, SSD
512GB, Integrated graphics card, Power 180W, HDMI &amp; DP Port,
Keyboard and Mouse, 3Yrs Wty</v>
      </c>
      <c r="I91" s="77">
        <v>18717000</v>
      </c>
      <c r="J91" s="76">
        <v>3</v>
      </c>
      <c r="K91" s="78">
        <f t="shared" ref="K91:K102" si="19">I91*J91</f>
        <v>56151000</v>
      </c>
      <c r="L91" s="76" t="s">
        <v>474</v>
      </c>
      <c r="M91" s="79" t="s">
        <v>19</v>
      </c>
      <c r="N91" s="79" t="s">
        <v>24</v>
      </c>
      <c r="O91" s="80" t="s">
        <v>95</v>
      </c>
      <c r="P91" s="80" t="s">
        <v>21</v>
      </c>
      <c r="Q91" s="29">
        <v>46142</v>
      </c>
      <c r="R91" s="81">
        <f t="shared" si="1"/>
        <v>31</v>
      </c>
      <c r="S91" s="82">
        <f t="array" ref="S91">INDEX('G Project Timeline-OPM update'!$G$7:$L$35,MATCH(1,('G Project Timeline-OPM update'!$C$7:$C$35=N91)*('G Project Timeline-OPM update'!$B$7:$B$35=M91)*('G Project Timeline-OPM update'!$D$7:$D$35=O91),0),MATCH(P91,'G Project Timeline-OPM update'!$G$4:$L$4,0))-14</f>
        <v>46135</v>
      </c>
      <c r="T91" s="81">
        <f t="shared" si="2"/>
        <v>24</v>
      </c>
      <c r="U91" s="83">
        <f>IFERROR(VLOOKUP(G91,'Bidding list 26'!$B$2:$P$38,15,0),"")</f>
        <v>70</v>
      </c>
      <c r="V91" s="84">
        <f t="shared" si="3"/>
        <v>46065</v>
      </c>
      <c r="W91" s="84">
        <f t="shared" si="18"/>
        <v>46181</v>
      </c>
      <c r="X91" s="83" t="str">
        <f t="shared" ref="X91:X345" si="20">IF(A91&gt;V91,"Late", "On time")</f>
        <v>Late</v>
      </c>
      <c r="Y91" s="85" t="s">
        <v>157</v>
      </c>
      <c r="Z91" s="74" t="s">
        <v>475</v>
      </c>
      <c r="AA91" s="74" t="s">
        <v>158</v>
      </c>
      <c r="AB91" s="74" t="s">
        <v>476</v>
      </c>
      <c r="AC91" s="74" t="s">
        <v>158</v>
      </c>
      <c r="AD91" s="74" t="s">
        <v>480</v>
      </c>
      <c r="AE91" s="74" t="s">
        <v>158</v>
      </c>
      <c r="AF91" s="74" t="s">
        <v>480</v>
      </c>
      <c r="AG91" s="86"/>
      <c r="AH91" s="87" t="str">
        <f>VLOOKUP(AF91,Sheet9!A:D,3,0)</f>
        <v>Đã nhận 23/04</v>
      </c>
      <c r="AI91" s="127" t="s">
        <v>481</v>
      </c>
      <c r="AJ91" s="60"/>
      <c r="AK91" s="5"/>
      <c r="AL91" s="3">
        <f t="shared" si="5"/>
        <v>3</v>
      </c>
      <c r="AM91" s="3">
        <f t="shared" si="6"/>
        <v>3</v>
      </c>
      <c r="AN91" s="3">
        <f t="shared" si="7"/>
        <v>3</v>
      </c>
      <c r="AO91" s="3">
        <f t="shared" si="14"/>
        <v>3</v>
      </c>
    </row>
    <row r="92" spans="1:41" ht="16">
      <c r="A92" s="29">
        <v>46111</v>
      </c>
      <c r="B92" s="74" t="s">
        <v>15</v>
      </c>
      <c r="C92" s="74" t="s">
        <v>250</v>
      </c>
      <c r="D92" s="74" t="s">
        <v>251</v>
      </c>
      <c r="E92" s="74" t="s">
        <v>252</v>
      </c>
      <c r="F92" s="76">
        <v>4478</v>
      </c>
      <c r="G92" s="74" t="s">
        <v>65</v>
      </c>
      <c r="H92" s="74" t="str">
        <f>VLOOKUP(G92,'Bidding list 26'!$B$4:$G$277,6,0)</f>
        <v>DELL E2225HM, 21.5 inch HDMI cable, 3Yrs Wty</v>
      </c>
      <c r="I92" s="77">
        <v>1980000</v>
      </c>
      <c r="J92" s="76">
        <v>4</v>
      </c>
      <c r="K92" s="78">
        <f t="shared" si="19"/>
        <v>7920000</v>
      </c>
      <c r="L92" s="76" t="s">
        <v>474</v>
      </c>
      <c r="M92" s="79" t="s">
        <v>19</v>
      </c>
      <c r="N92" s="79" t="s">
        <v>22</v>
      </c>
      <c r="O92" s="80" t="s">
        <v>95</v>
      </c>
      <c r="P92" s="80" t="s">
        <v>21</v>
      </c>
      <c r="Q92" s="29">
        <v>46142</v>
      </c>
      <c r="R92" s="81">
        <f t="shared" si="1"/>
        <v>31</v>
      </c>
      <c r="S92" s="82">
        <f t="array" ref="S92">INDEX('G Project Timeline-OPM update'!$G$7:$L$35,MATCH(1,('G Project Timeline-OPM update'!$C$7:$C$35=N92)*('G Project Timeline-OPM update'!$B$7:$B$35=M92)*('G Project Timeline-OPM update'!$D$7:$D$35=O92),0),MATCH(P92,'G Project Timeline-OPM update'!$G$4:$L$4,0))-14</f>
        <v>46135</v>
      </c>
      <c r="T92" s="81">
        <f t="shared" si="2"/>
        <v>24</v>
      </c>
      <c r="U92" s="83">
        <f>IFERROR(VLOOKUP(G92,'Bidding list 26'!$B$2:$P$38,15,0),"")</f>
        <v>50</v>
      </c>
      <c r="V92" s="84">
        <f t="shared" si="3"/>
        <v>46085</v>
      </c>
      <c r="W92" s="84">
        <f t="shared" si="18"/>
        <v>46161</v>
      </c>
      <c r="X92" s="83" t="str">
        <f t="shared" si="20"/>
        <v>Late</v>
      </c>
      <c r="Y92" s="85" t="s">
        <v>157</v>
      </c>
      <c r="Z92" s="74" t="s">
        <v>475</v>
      </c>
      <c r="AA92" s="74" t="s">
        <v>158</v>
      </c>
      <c r="AB92" s="74" t="s">
        <v>482</v>
      </c>
      <c r="AC92" s="74" t="s">
        <v>158</v>
      </c>
      <c r="AD92" s="74" t="s">
        <v>483</v>
      </c>
      <c r="AE92" s="74" t="s">
        <v>158</v>
      </c>
      <c r="AF92" s="74" t="s">
        <v>483</v>
      </c>
      <c r="AG92" s="98">
        <f>VLOOKUP(AF92,Sheet9!A:D,4,0)</f>
        <v>0</v>
      </c>
      <c r="AH92" s="87" t="s">
        <v>478</v>
      </c>
      <c r="AI92" s="127" t="s">
        <v>484</v>
      </c>
      <c r="AJ92" s="60"/>
      <c r="AK92" s="5"/>
      <c r="AL92" s="3">
        <f t="shared" si="5"/>
        <v>4</v>
      </c>
      <c r="AM92" s="3">
        <f t="shared" si="6"/>
        <v>4</v>
      </c>
      <c r="AN92" s="3">
        <f t="shared" si="7"/>
        <v>4</v>
      </c>
      <c r="AO92" s="3">
        <f t="shared" si="14"/>
        <v>4</v>
      </c>
    </row>
    <row r="93" spans="1:41" ht="16">
      <c r="A93" s="29">
        <v>46111</v>
      </c>
      <c r="B93" s="74" t="s">
        <v>15</v>
      </c>
      <c r="C93" s="74" t="s">
        <v>250</v>
      </c>
      <c r="D93" s="74" t="s">
        <v>251</v>
      </c>
      <c r="E93" s="74" t="s">
        <v>252</v>
      </c>
      <c r="F93" s="76">
        <v>4478</v>
      </c>
      <c r="G93" s="74" t="s">
        <v>53</v>
      </c>
      <c r="H93" s="85" t="str">
        <f>VLOOKUP(G93,'Bidding list 26'!$B$4:$G$277,6,0)</f>
        <v>Pro Tower QCT1250, Ultra 5 235, Ram 16GB DDR5, SSD
512GB, Integrated graphics card, Power 180W, HDMI &amp; DP Port,
Keyboard and Mouse, 3Yrs Wty</v>
      </c>
      <c r="I93" s="77">
        <v>18717000</v>
      </c>
      <c r="J93" s="76">
        <v>5</v>
      </c>
      <c r="K93" s="78">
        <f t="shared" si="19"/>
        <v>93585000</v>
      </c>
      <c r="L93" s="76" t="s">
        <v>474</v>
      </c>
      <c r="M93" s="79" t="s">
        <v>19</v>
      </c>
      <c r="N93" s="79" t="s">
        <v>22</v>
      </c>
      <c r="O93" s="80" t="s">
        <v>95</v>
      </c>
      <c r="P93" s="80" t="s">
        <v>21</v>
      </c>
      <c r="Q93" s="29">
        <v>46142</v>
      </c>
      <c r="R93" s="81">
        <f t="shared" si="1"/>
        <v>31</v>
      </c>
      <c r="S93" s="82">
        <f t="array" ref="S93">INDEX('G Project Timeline-OPM update'!$G$7:$L$35,MATCH(1,('G Project Timeline-OPM update'!$C$7:$C$35=N93)*('G Project Timeline-OPM update'!$B$7:$B$35=M93)*('G Project Timeline-OPM update'!$D$7:$D$35=O93),0),MATCH(P93,'G Project Timeline-OPM update'!$G$4:$L$4,0))-14</f>
        <v>46135</v>
      </c>
      <c r="T93" s="81">
        <f t="shared" si="2"/>
        <v>24</v>
      </c>
      <c r="U93" s="83">
        <f>IFERROR(VLOOKUP(G93,'Bidding list 26'!$B$2:$P$38,15,0),"")</f>
        <v>70</v>
      </c>
      <c r="V93" s="84">
        <f t="shared" si="3"/>
        <v>46065</v>
      </c>
      <c r="W93" s="84">
        <f t="shared" si="18"/>
        <v>46181</v>
      </c>
      <c r="X93" s="83" t="str">
        <f t="shared" si="20"/>
        <v>Late</v>
      </c>
      <c r="Y93" s="85" t="s">
        <v>157</v>
      </c>
      <c r="Z93" s="74" t="s">
        <v>475</v>
      </c>
      <c r="AA93" s="74" t="s">
        <v>158</v>
      </c>
      <c r="AB93" s="74" t="s">
        <v>482</v>
      </c>
      <c r="AC93" s="74" t="s">
        <v>158</v>
      </c>
      <c r="AD93" s="74" t="s">
        <v>485</v>
      </c>
      <c r="AE93" s="74" t="s">
        <v>158</v>
      </c>
      <c r="AF93" s="74" t="s">
        <v>485</v>
      </c>
      <c r="AG93" s="86"/>
      <c r="AH93" s="87" t="str">
        <f>VLOOKUP(AF93,Sheet9!A:D,3,0)</f>
        <v>Đã nhận 23/04</v>
      </c>
      <c r="AI93" s="127" t="s">
        <v>486</v>
      </c>
      <c r="AJ93" s="60"/>
      <c r="AK93" s="5"/>
      <c r="AL93" s="3">
        <f t="shared" si="5"/>
        <v>5</v>
      </c>
      <c r="AM93" s="3">
        <f t="shared" si="6"/>
        <v>5</v>
      </c>
      <c r="AN93" s="3">
        <f t="shared" si="7"/>
        <v>5</v>
      </c>
      <c r="AO93" s="3">
        <f t="shared" si="14"/>
        <v>5</v>
      </c>
    </row>
    <row r="94" spans="1:41" ht="16">
      <c r="A94" s="29">
        <v>46111</v>
      </c>
      <c r="B94" s="74" t="s">
        <v>15</v>
      </c>
      <c r="C94" s="74" t="s">
        <v>250</v>
      </c>
      <c r="D94" s="74" t="s">
        <v>251</v>
      </c>
      <c r="E94" s="74" t="s">
        <v>252</v>
      </c>
      <c r="F94" s="76">
        <v>4478</v>
      </c>
      <c r="G94" s="74" t="s">
        <v>65</v>
      </c>
      <c r="H94" s="85" t="str">
        <f>VLOOKUP(G94,'Bidding list 26'!$B$4:$G$277,6,0)</f>
        <v>DELL E2225HM, 21.5 inch HDMI cable, 3Yrs Wty</v>
      </c>
      <c r="I94" s="77">
        <v>1980000</v>
      </c>
      <c r="J94" s="76">
        <v>5</v>
      </c>
      <c r="K94" s="78">
        <f t="shared" si="19"/>
        <v>9900000</v>
      </c>
      <c r="L94" s="76" t="s">
        <v>474</v>
      </c>
      <c r="M94" s="79" t="s">
        <v>19</v>
      </c>
      <c r="N94" s="79" t="s">
        <v>20</v>
      </c>
      <c r="O94" s="80" t="s">
        <v>95</v>
      </c>
      <c r="P94" s="80" t="s">
        <v>21</v>
      </c>
      <c r="Q94" s="29">
        <v>46142</v>
      </c>
      <c r="R94" s="81">
        <f t="shared" si="1"/>
        <v>31</v>
      </c>
      <c r="S94" s="82">
        <f t="array" ref="S94">INDEX('G Project Timeline-OPM update'!$G$7:$L$35,MATCH(1,('G Project Timeline-OPM update'!$C$7:$C$35=N94)*('G Project Timeline-OPM update'!$B$7:$B$35=M94)*('G Project Timeline-OPM update'!$D$7:$D$35=O94),0),MATCH(P94,'G Project Timeline-OPM update'!$G$4:$L$4,0))-14</f>
        <v>46135</v>
      </c>
      <c r="T94" s="81">
        <f t="shared" si="2"/>
        <v>24</v>
      </c>
      <c r="U94" s="83">
        <f>IFERROR(VLOOKUP(G94,'Bidding list 26'!$B$2:$P$38,15,0),"")</f>
        <v>50</v>
      </c>
      <c r="V94" s="84">
        <f t="shared" si="3"/>
        <v>46085</v>
      </c>
      <c r="W94" s="84">
        <f t="shared" si="18"/>
        <v>46161</v>
      </c>
      <c r="X94" s="83" t="str">
        <f t="shared" si="20"/>
        <v>Late</v>
      </c>
      <c r="Y94" s="85" t="s">
        <v>157</v>
      </c>
      <c r="Z94" s="74" t="s">
        <v>475</v>
      </c>
      <c r="AA94" s="74" t="s">
        <v>158</v>
      </c>
      <c r="AB94" s="74" t="s">
        <v>487</v>
      </c>
      <c r="AC94" s="74" t="s">
        <v>158</v>
      </c>
      <c r="AD94" s="74" t="s">
        <v>488</v>
      </c>
      <c r="AE94" s="74" t="s">
        <v>158</v>
      </c>
      <c r="AF94" s="74" t="s">
        <v>488</v>
      </c>
      <c r="AG94" s="98">
        <f>VLOOKUP(AF94,Sheet9!A:D,4,0)</f>
        <v>0</v>
      </c>
      <c r="AH94" s="87" t="s">
        <v>478</v>
      </c>
      <c r="AI94" s="127" t="s">
        <v>489</v>
      </c>
      <c r="AJ94" s="60"/>
      <c r="AK94" s="5"/>
      <c r="AL94" s="3">
        <f t="shared" si="5"/>
        <v>5</v>
      </c>
      <c r="AM94" s="3">
        <f t="shared" si="6"/>
        <v>5</v>
      </c>
      <c r="AN94" s="3">
        <f t="shared" si="7"/>
        <v>5</v>
      </c>
      <c r="AO94" s="3">
        <f t="shared" si="14"/>
        <v>5</v>
      </c>
    </row>
    <row r="95" spans="1:41" ht="16">
      <c r="A95" s="29">
        <v>46111</v>
      </c>
      <c r="B95" s="74" t="s">
        <v>15</v>
      </c>
      <c r="C95" s="74" t="s">
        <v>250</v>
      </c>
      <c r="D95" s="74" t="s">
        <v>251</v>
      </c>
      <c r="E95" s="74" t="s">
        <v>252</v>
      </c>
      <c r="F95" s="76">
        <v>4478</v>
      </c>
      <c r="G95" s="74" t="s">
        <v>53</v>
      </c>
      <c r="H95" s="85" t="str">
        <f>VLOOKUP(G95,'Bidding list 26'!$B$4:$G$277,6,0)</f>
        <v>Pro Tower QCT1250, Ultra 5 235, Ram 16GB DDR5, SSD
512GB, Integrated graphics card, Power 180W, HDMI &amp; DP Port,
Keyboard and Mouse, 3Yrs Wty</v>
      </c>
      <c r="I95" s="77">
        <v>18717000</v>
      </c>
      <c r="J95" s="76">
        <v>4</v>
      </c>
      <c r="K95" s="78">
        <f t="shared" si="19"/>
        <v>74868000</v>
      </c>
      <c r="L95" s="76" t="s">
        <v>474</v>
      </c>
      <c r="M95" s="79" t="s">
        <v>19</v>
      </c>
      <c r="N95" s="79" t="s">
        <v>20</v>
      </c>
      <c r="O95" s="80" t="s">
        <v>95</v>
      </c>
      <c r="P95" s="80" t="s">
        <v>21</v>
      </c>
      <c r="Q95" s="29">
        <v>46142</v>
      </c>
      <c r="R95" s="81">
        <f t="shared" si="1"/>
        <v>31</v>
      </c>
      <c r="S95" s="82">
        <f t="array" ref="S95">INDEX('G Project Timeline-OPM update'!$G$7:$L$35,MATCH(1,('G Project Timeline-OPM update'!$C$7:$C$35=N95)*('G Project Timeline-OPM update'!$B$7:$B$35=M95)*('G Project Timeline-OPM update'!$D$7:$D$35=O95),0),MATCH(P95,'G Project Timeline-OPM update'!$G$4:$L$4,0))-14</f>
        <v>46135</v>
      </c>
      <c r="T95" s="81">
        <f t="shared" si="2"/>
        <v>24</v>
      </c>
      <c r="U95" s="83">
        <f>IFERROR(VLOOKUP(G95,'Bidding list 26'!$B$2:$P$38,15,0),"")</f>
        <v>70</v>
      </c>
      <c r="V95" s="84">
        <f t="shared" si="3"/>
        <v>46065</v>
      </c>
      <c r="W95" s="84">
        <f t="shared" si="18"/>
        <v>46181</v>
      </c>
      <c r="X95" s="83" t="str">
        <f t="shared" si="20"/>
        <v>Late</v>
      </c>
      <c r="Y95" s="85" t="s">
        <v>157</v>
      </c>
      <c r="Z95" s="74" t="s">
        <v>475</v>
      </c>
      <c r="AA95" s="74" t="s">
        <v>158</v>
      </c>
      <c r="AB95" s="74" t="s">
        <v>487</v>
      </c>
      <c r="AC95" s="74" t="s">
        <v>158</v>
      </c>
      <c r="AD95" s="74" t="s">
        <v>490</v>
      </c>
      <c r="AE95" s="74" t="s">
        <v>158</v>
      </c>
      <c r="AF95" s="74" t="s">
        <v>490</v>
      </c>
      <c r="AG95" s="86"/>
      <c r="AH95" s="87" t="str">
        <f>VLOOKUP(AF95,Sheet9!A:D,3,0)</f>
        <v>Đã nhận 23/04</v>
      </c>
      <c r="AI95" s="127" t="s">
        <v>491</v>
      </c>
      <c r="AJ95" s="60"/>
      <c r="AK95" s="5"/>
      <c r="AL95" s="3">
        <f t="shared" si="5"/>
        <v>4</v>
      </c>
      <c r="AM95" s="3">
        <f t="shared" si="6"/>
        <v>4</v>
      </c>
      <c r="AN95" s="3">
        <f t="shared" si="7"/>
        <v>4</v>
      </c>
      <c r="AO95" s="3">
        <f t="shared" si="14"/>
        <v>4</v>
      </c>
    </row>
    <row r="96" spans="1:41" ht="13">
      <c r="A96" s="29">
        <v>46111</v>
      </c>
      <c r="B96" s="74" t="s">
        <v>15</v>
      </c>
      <c r="C96" s="74" t="s">
        <v>250</v>
      </c>
      <c r="D96" s="74" t="s">
        <v>251</v>
      </c>
      <c r="E96" s="74" t="s">
        <v>252</v>
      </c>
      <c r="F96" s="76">
        <v>4478</v>
      </c>
      <c r="G96" s="74" t="s">
        <v>72</v>
      </c>
      <c r="H96" s="85" t="str">
        <f>VLOOKUP(G96,'Bidding list 26'!$B$4:$G$277,6,0)</f>
        <v>GODEX GX4600i pro, 600dpi</v>
      </c>
      <c r="I96" s="77">
        <v>31150000</v>
      </c>
      <c r="J96" s="76">
        <v>2</v>
      </c>
      <c r="K96" s="78">
        <f t="shared" si="19"/>
        <v>62300000</v>
      </c>
      <c r="L96" s="76" t="s">
        <v>474</v>
      </c>
      <c r="M96" s="79" t="s">
        <v>19</v>
      </c>
      <c r="N96" s="79" t="s">
        <v>24</v>
      </c>
      <c r="O96" s="80" t="s">
        <v>95</v>
      </c>
      <c r="P96" s="80" t="s">
        <v>21</v>
      </c>
      <c r="Q96" s="29">
        <v>46142</v>
      </c>
      <c r="R96" s="81">
        <f t="shared" si="1"/>
        <v>31</v>
      </c>
      <c r="S96" s="82">
        <f t="array" ref="S96">INDEX('G Project Timeline-OPM update'!$G$7:$L$35,MATCH(1,('G Project Timeline-OPM update'!$C$7:$C$35=N96)*('G Project Timeline-OPM update'!$B$7:$B$35=M96)*('G Project Timeline-OPM update'!$D$7:$D$35=O96),0),MATCH(P96,'G Project Timeline-OPM update'!$G$4:$L$4,0))-14</f>
        <v>46135</v>
      </c>
      <c r="T96" s="81">
        <f t="shared" si="2"/>
        <v>24</v>
      </c>
      <c r="U96" s="83">
        <f>IFERROR(VLOOKUP(G96,'Bidding list 26'!$B$2:$P$38,15,0),"")</f>
        <v>48</v>
      </c>
      <c r="V96" s="84">
        <f t="shared" si="3"/>
        <v>46087</v>
      </c>
      <c r="W96" s="84">
        <f t="shared" si="18"/>
        <v>46159</v>
      </c>
      <c r="X96" s="83" t="str">
        <f t="shared" si="20"/>
        <v>Late</v>
      </c>
      <c r="Y96" s="85" t="s">
        <v>157</v>
      </c>
      <c r="Z96" s="74" t="s">
        <v>475</v>
      </c>
      <c r="AA96" s="74" t="s">
        <v>158</v>
      </c>
      <c r="AB96" s="74" t="s">
        <v>492</v>
      </c>
      <c r="AC96" s="74" t="s">
        <v>158</v>
      </c>
      <c r="AD96" s="74" t="s">
        <v>493</v>
      </c>
      <c r="AE96" s="74" t="s">
        <v>158</v>
      </c>
      <c r="AF96" s="74" t="s">
        <v>493</v>
      </c>
      <c r="AG96" s="87">
        <v>46147</v>
      </c>
      <c r="AH96" s="87">
        <v>46147</v>
      </c>
      <c r="AI96" s="74" t="s">
        <v>494</v>
      </c>
      <c r="AJ96" s="60"/>
      <c r="AK96" s="5"/>
      <c r="AL96" s="3">
        <f t="shared" si="5"/>
        <v>2</v>
      </c>
      <c r="AM96" s="3">
        <f t="shared" si="6"/>
        <v>2</v>
      </c>
      <c r="AN96" s="3">
        <f t="shared" si="7"/>
        <v>2</v>
      </c>
      <c r="AO96" s="3">
        <f t="shared" si="14"/>
        <v>2</v>
      </c>
    </row>
    <row r="97" spans="1:41" ht="13">
      <c r="A97" s="29">
        <v>46111</v>
      </c>
      <c r="B97" s="74" t="s">
        <v>15</v>
      </c>
      <c r="C97" s="74" t="s">
        <v>250</v>
      </c>
      <c r="D97" s="74" t="s">
        <v>251</v>
      </c>
      <c r="E97" s="74" t="s">
        <v>252</v>
      </c>
      <c r="F97" s="76">
        <v>4478</v>
      </c>
      <c r="G97" s="74" t="s">
        <v>72</v>
      </c>
      <c r="H97" s="85" t="str">
        <f>VLOOKUP(G97,'Bidding list 26'!$B$4:$G$277,6,0)</f>
        <v>GODEX GX4600i pro, 600dpi</v>
      </c>
      <c r="I97" s="77">
        <v>31150000</v>
      </c>
      <c r="J97" s="76">
        <v>2</v>
      </c>
      <c r="K97" s="78">
        <f t="shared" si="19"/>
        <v>62300000</v>
      </c>
      <c r="L97" s="76" t="s">
        <v>474</v>
      </c>
      <c r="M97" s="79" t="s">
        <v>19</v>
      </c>
      <c r="N97" s="79" t="s">
        <v>22</v>
      </c>
      <c r="O97" s="80" t="s">
        <v>95</v>
      </c>
      <c r="P97" s="80" t="s">
        <v>21</v>
      </c>
      <c r="Q97" s="29">
        <v>46142</v>
      </c>
      <c r="R97" s="81">
        <f t="shared" si="1"/>
        <v>31</v>
      </c>
      <c r="S97" s="82">
        <f t="array" ref="S97">INDEX('G Project Timeline-OPM update'!$G$7:$L$35,MATCH(1,('G Project Timeline-OPM update'!$C$7:$C$35=N97)*('G Project Timeline-OPM update'!$B$7:$B$35=M97)*('G Project Timeline-OPM update'!$D$7:$D$35=O97),0),MATCH(P97,'G Project Timeline-OPM update'!$G$4:$L$4,0))-14</f>
        <v>46135</v>
      </c>
      <c r="T97" s="81">
        <f t="shared" si="2"/>
        <v>24</v>
      </c>
      <c r="U97" s="83">
        <f>IFERROR(VLOOKUP(G97,'Bidding list 26'!$B$2:$P$38,15,0),"")</f>
        <v>48</v>
      </c>
      <c r="V97" s="84">
        <f t="shared" si="3"/>
        <v>46087</v>
      </c>
      <c r="W97" s="84">
        <f t="shared" si="18"/>
        <v>46159</v>
      </c>
      <c r="X97" s="83" t="str">
        <f t="shared" si="20"/>
        <v>Late</v>
      </c>
      <c r="Y97" s="85" t="s">
        <v>157</v>
      </c>
      <c r="Z97" s="74" t="s">
        <v>475</v>
      </c>
      <c r="AA97" s="74" t="s">
        <v>158</v>
      </c>
      <c r="AB97" s="74" t="s">
        <v>495</v>
      </c>
      <c r="AC97" s="74" t="s">
        <v>158</v>
      </c>
      <c r="AD97" s="74" t="s">
        <v>496</v>
      </c>
      <c r="AE97" s="74" t="s">
        <v>158</v>
      </c>
      <c r="AF97" s="74" t="s">
        <v>496</v>
      </c>
      <c r="AG97" s="87">
        <v>46147</v>
      </c>
      <c r="AH97" s="87">
        <v>46147</v>
      </c>
      <c r="AI97" s="74" t="s">
        <v>497</v>
      </c>
      <c r="AJ97" s="60"/>
      <c r="AK97" s="5"/>
      <c r="AL97" s="3">
        <f t="shared" si="5"/>
        <v>2</v>
      </c>
      <c r="AM97" s="3">
        <f t="shared" si="6"/>
        <v>2</v>
      </c>
      <c r="AN97" s="3">
        <f t="shared" si="7"/>
        <v>2</v>
      </c>
      <c r="AO97" s="3">
        <f t="shared" si="14"/>
        <v>2</v>
      </c>
    </row>
    <row r="98" spans="1:41" ht="13">
      <c r="A98" s="29">
        <v>46111</v>
      </c>
      <c r="B98" s="74" t="s">
        <v>15</v>
      </c>
      <c r="C98" s="74" t="s">
        <v>250</v>
      </c>
      <c r="D98" s="74" t="s">
        <v>251</v>
      </c>
      <c r="E98" s="74" t="s">
        <v>252</v>
      </c>
      <c r="F98" s="76">
        <v>4478</v>
      </c>
      <c r="G98" s="74" t="s">
        <v>72</v>
      </c>
      <c r="H98" s="85" t="str">
        <f>VLOOKUP(G98,'Bidding list 26'!$B$4:$G$277,6,0)</f>
        <v>GODEX GX4600i pro, 600dpi</v>
      </c>
      <c r="I98" s="77">
        <v>31150000</v>
      </c>
      <c r="J98" s="76">
        <v>2</v>
      </c>
      <c r="K98" s="78">
        <f t="shared" si="19"/>
        <v>62300000</v>
      </c>
      <c r="L98" s="76" t="s">
        <v>474</v>
      </c>
      <c r="M98" s="79" t="s">
        <v>19</v>
      </c>
      <c r="N98" s="79" t="s">
        <v>20</v>
      </c>
      <c r="O98" s="80" t="s">
        <v>95</v>
      </c>
      <c r="P98" s="80" t="s">
        <v>21</v>
      </c>
      <c r="Q98" s="29">
        <v>46142</v>
      </c>
      <c r="R98" s="81">
        <f t="shared" si="1"/>
        <v>31</v>
      </c>
      <c r="S98" s="82">
        <f t="array" ref="S98">INDEX('G Project Timeline-OPM update'!$G$7:$L$35,MATCH(1,('G Project Timeline-OPM update'!$C$7:$C$35=N98)*('G Project Timeline-OPM update'!$B$7:$B$35=M98)*('G Project Timeline-OPM update'!$D$7:$D$35=O98),0),MATCH(P98,'G Project Timeline-OPM update'!$G$4:$L$4,0))-14</f>
        <v>46135</v>
      </c>
      <c r="T98" s="81">
        <f t="shared" si="2"/>
        <v>24</v>
      </c>
      <c r="U98" s="83">
        <f>IFERROR(VLOOKUP(G98,'Bidding list 26'!$B$2:$P$38,15,0),"")</f>
        <v>48</v>
      </c>
      <c r="V98" s="84">
        <f t="shared" si="3"/>
        <v>46087</v>
      </c>
      <c r="W98" s="84">
        <f t="shared" si="18"/>
        <v>46159</v>
      </c>
      <c r="X98" s="83" t="str">
        <f t="shared" si="20"/>
        <v>Late</v>
      </c>
      <c r="Y98" s="85" t="s">
        <v>157</v>
      </c>
      <c r="Z98" s="74" t="s">
        <v>475</v>
      </c>
      <c r="AA98" s="74" t="s">
        <v>158</v>
      </c>
      <c r="AB98" s="74" t="s">
        <v>498</v>
      </c>
      <c r="AC98" s="74" t="s">
        <v>158</v>
      </c>
      <c r="AD98" s="74" t="s">
        <v>499</v>
      </c>
      <c r="AE98" s="74" t="s">
        <v>158</v>
      </c>
      <c r="AF98" s="74" t="s">
        <v>499</v>
      </c>
      <c r="AG98" s="87">
        <v>46147</v>
      </c>
      <c r="AH98" s="87">
        <v>46147</v>
      </c>
      <c r="AI98" s="74" t="s">
        <v>500</v>
      </c>
      <c r="AJ98" s="60"/>
      <c r="AK98" s="5"/>
      <c r="AL98" s="3">
        <f t="shared" si="5"/>
        <v>2</v>
      </c>
      <c r="AM98" s="3">
        <f t="shared" si="6"/>
        <v>2</v>
      </c>
      <c r="AN98" s="3">
        <f t="shared" si="7"/>
        <v>2</v>
      </c>
      <c r="AO98" s="3">
        <f t="shared" si="14"/>
        <v>2</v>
      </c>
    </row>
    <row r="99" spans="1:41" ht="13">
      <c r="A99" s="29">
        <v>46112</v>
      </c>
      <c r="B99" s="74" t="s">
        <v>52</v>
      </c>
      <c r="C99" s="74" t="s">
        <v>501</v>
      </c>
      <c r="D99" s="74" t="s">
        <v>502</v>
      </c>
      <c r="E99" s="74" t="s">
        <v>503</v>
      </c>
      <c r="F99" s="76">
        <v>4500</v>
      </c>
      <c r="G99" s="74" t="s">
        <v>53</v>
      </c>
      <c r="H99" s="85" t="str">
        <f>VLOOKUP(G99,'Bidding list 26'!$B$4:$G$277,6,0)</f>
        <v>Pro Tower QCT1250, Ultra 5 235, Ram 16GB DDR5, SSD
512GB, Integrated graphics card, Power 180W, HDMI &amp; DP Port,
Keyboard and Mouse, 3Yrs Wty</v>
      </c>
      <c r="I99" s="77">
        <v>18717000</v>
      </c>
      <c r="J99" s="76">
        <v>3</v>
      </c>
      <c r="K99" s="78">
        <f t="shared" si="19"/>
        <v>56151000</v>
      </c>
      <c r="L99" s="76" t="s">
        <v>176</v>
      </c>
      <c r="M99" s="79" t="s">
        <v>19</v>
      </c>
      <c r="N99" s="79" t="s">
        <v>20</v>
      </c>
      <c r="O99" s="80" t="s">
        <v>95</v>
      </c>
      <c r="P99" s="80" t="s">
        <v>21</v>
      </c>
      <c r="Q99" s="29">
        <v>46126</v>
      </c>
      <c r="R99" s="81">
        <f t="shared" si="1"/>
        <v>14</v>
      </c>
      <c r="S99" s="82">
        <f t="array" ref="S99">INDEX('G Project Timeline-OPM update'!$G$7:$L$35,MATCH(1,('G Project Timeline-OPM update'!$C$7:$C$35=N99)*('G Project Timeline-OPM update'!$B$7:$B$35=M99)*('G Project Timeline-OPM update'!$D$7:$D$35=O99),0),MATCH(P99,'G Project Timeline-OPM update'!$G$4:$L$4,0))-14</f>
        <v>46135</v>
      </c>
      <c r="T99" s="81">
        <f t="shared" si="2"/>
        <v>23</v>
      </c>
      <c r="U99" s="83">
        <f>IFERROR(VLOOKUP(G99,'Bidding list 26'!$B$2:$P$38,15,0),"")</f>
        <v>70</v>
      </c>
      <c r="V99" s="84">
        <f t="shared" si="3"/>
        <v>46065</v>
      </c>
      <c r="W99" s="84">
        <f t="shared" si="18"/>
        <v>46182</v>
      </c>
      <c r="X99" s="83" t="str">
        <f t="shared" si="20"/>
        <v>Late</v>
      </c>
      <c r="Y99" s="85" t="s">
        <v>157</v>
      </c>
      <c r="Z99" s="74" t="s">
        <v>254</v>
      </c>
      <c r="AA99" s="74" t="s">
        <v>158</v>
      </c>
      <c r="AB99" s="74" t="s">
        <v>504</v>
      </c>
      <c r="AC99" s="74" t="s">
        <v>158</v>
      </c>
      <c r="AD99" s="74" t="s">
        <v>505</v>
      </c>
      <c r="AE99" s="74" t="s">
        <v>158</v>
      </c>
      <c r="AF99" s="74" t="s">
        <v>505</v>
      </c>
      <c r="AG99" s="98"/>
      <c r="AH99" s="87">
        <v>46149</v>
      </c>
      <c r="AI99" s="128" t="s">
        <v>506</v>
      </c>
      <c r="AJ99" s="60"/>
      <c r="AK99" s="5"/>
      <c r="AL99" s="3">
        <f t="shared" si="5"/>
        <v>3</v>
      </c>
      <c r="AM99" s="3">
        <f t="shared" si="6"/>
        <v>3</v>
      </c>
      <c r="AN99" s="3">
        <f t="shared" si="7"/>
        <v>3</v>
      </c>
      <c r="AO99" s="3">
        <f t="shared" si="14"/>
        <v>3</v>
      </c>
    </row>
    <row r="100" spans="1:41" ht="13">
      <c r="A100" s="29">
        <v>46112</v>
      </c>
      <c r="B100" s="74" t="s">
        <v>52</v>
      </c>
      <c r="C100" s="74" t="s">
        <v>501</v>
      </c>
      <c r="D100" s="74" t="s">
        <v>502</v>
      </c>
      <c r="E100" s="74" t="s">
        <v>503</v>
      </c>
      <c r="F100" s="76">
        <v>4500</v>
      </c>
      <c r="G100" s="74" t="s">
        <v>53</v>
      </c>
      <c r="H100" s="74" t="str">
        <f>VLOOKUP(G100,'Bidding list 26'!$B$4:$G$277,6,0)</f>
        <v>Pro Tower QCT1250, Ultra 5 235, Ram 16GB DDR5, SSD
512GB, Integrated graphics card, Power 180W, HDMI &amp; DP Port,
Keyboard and Mouse, 3Yrs Wty</v>
      </c>
      <c r="I100" s="77">
        <v>18717000</v>
      </c>
      <c r="J100" s="76">
        <v>3</v>
      </c>
      <c r="K100" s="78">
        <f t="shared" si="19"/>
        <v>56151000</v>
      </c>
      <c r="L100" s="76" t="s">
        <v>176</v>
      </c>
      <c r="M100" s="79" t="s">
        <v>19</v>
      </c>
      <c r="N100" s="79" t="s">
        <v>24</v>
      </c>
      <c r="O100" s="80" t="s">
        <v>95</v>
      </c>
      <c r="P100" s="80" t="s">
        <v>21</v>
      </c>
      <c r="Q100" s="29">
        <v>46126</v>
      </c>
      <c r="R100" s="81">
        <f t="shared" si="1"/>
        <v>14</v>
      </c>
      <c r="S100" s="82">
        <f t="array" ref="S100">INDEX('G Project Timeline-OPM update'!$G$7:$L$35,MATCH(1,('G Project Timeline-OPM update'!$C$7:$C$35=N100)*('G Project Timeline-OPM update'!$B$7:$B$35=M100)*('G Project Timeline-OPM update'!$D$7:$D$35=O100),0),MATCH(P100,'G Project Timeline-OPM update'!$G$4:$L$4,0))-14</f>
        <v>46135</v>
      </c>
      <c r="T100" s="81">
        <f t="shared" si="2"/>
        <v>23</v>
      </c>
      <c r="U100" s="83">
        <f>IFERROR(VLOOKUP(G100,'Bidding list 26'!$B$2:$P$38,15,0),"")</f>
        <v>70</v>
      </c>
      <c r="V100" s="84">
        <f t="shared" si="3"/>
        <v>46065</v>
      </c>
      <c r="W100" s="84">
        <f t="shared" si="18"/>
        <v>46182</v>
      </c>
      <c r="X100" s="83" t="str">
        <f t="shared" si="20"/>
        <v>Late</v>
      </c>
      <c r="Y100" s="85" t="s">
        <v>157</v>
      </c>
      <c r="Z100" s="74" t="s">
        <v>254</v>
      </c>
      <c r="AA100" s="74" t="s">
        <v>158</v>
      </c>
      <c r="AB100" s="74" t="s">
        <v>507</v>
      </c>
      <c r="AC100" s="74" t="s">
        <v>158</v>
      </c>
      <c r="AD100" s="74" t="s">
        <v>508</v>
      </c>
      <c r="AE100" s="74" t="s">
        <v>158</v>
      </c>
      <c r="AF100" s="74" t="s">
        <v>508</v>
      </c>
      <c r="AG100" s="98"/>
      <c r="AH100" s="87">
        <v>46149</v>
      </c>
      <c r="AI100" s="128" t="s">
        <v>509</v>
      </c>
      <c r="AJ100" s="60"/>
      <c r="AK100" s="5"/>
      <c r="AL100" s="3">
        <f t="shared" si="5"/>
        <v>3</v>
      </c>
      <c r="AM100" s="3">
        <f t="shared" si="6"/>
        <v>3</v>
      </c>
      <c r="AN100" s="3">
        <f t="shared" si="7"/>
        <v>3</v>
      </c>
      <c r="AO100" s="3">
        <f t="shared" si="14"/>
        <v>3</v>
      </c>
    </row>
    <row r="101" spans="1:41" ht="13">
      <c r="A101" s="29">
        <v>46112</v>
      </c>
      <c r="B101" s="74" t="s">
        <v>52</v>
      </c>
      <c r="C101" s="74" t="s">
        <v>501</v>
      </c>
      <c r="D101" s="74" t="s">
        <v>502</v>
      </c>
      <c r="E101" s="74" t="s">
        <v>503</v>
      </c>
      <c r="F101" s="76">
        <v>4500</v>
      </c>
      <c r="G101" s="74" t="s">
        <v>53</v>
      </c>
      <c r="H101" s="74" t="str">
        <f>VLOOKUP(G101,'Bidding list 26'!$B$4:$G$277,6,0)</f>
        <v>Pro Tower QCT1250, Ultra 5 235, Ram 16GB DDR5, SSD
512GB, Integrated graphics card, Power 180W, HDMI &amp; DP Port,
Keyboard and Mouse, 3Yrs Wty</v>
      </c>
      <c r="I101" s="77">
        <v>18717000</v>
      </c>
      <c r="J101" s="76">
        <v>3</v>
      </c>
      <c r="K101" s="78">
        <f t="shared" si="19"/>
        <v>56151000</v>
      </c>
      <c r="L101" s="76" t="s">
        <v>176</v>
      </c>
      <c r="M101" s="79" t="s">
        <v>19</v>
      </c>
      <c r="N101" s="79" t="s">
        <v>22</v>
      </c>
      <c r="O101" s="80" t="s">
        <v>95</v>
      </c>
      <c r="P101" s="80" t="s">
        <v>21</v>
      </c>
      <c r="Q101" s="29">
        <v>46126</v>
      </c>
      <c r="R101" s="81">
        <f t="shared" si="1"/>
        <v>14</v>
      </c>
      <c r="S101" s="82">
        <f t="array" ref="S101">INDEX('G Project Timeline-OPM update'!$G$7:$L$35,MATCH(1,('G Project Timeline-OPM update'!$C$7:$C$35=N101)*('G Project Timeline-OPM update'!$B$7:$B$35=M101)*('G Project Timeline-OPM update'!$D$7:$D$35=O101),0),MATCH(P101,'G Project Timeline-OPM update'!$G$4:$L$4,0))-14</f>
        <v>46135</v>
      </c>
      <c r="T101" s="81">
        <f t="shared" si="2"/>
        <v>23</v>
      </c>
      <c r="U101" s="83">
        <f>IFERROR(VLOOKUP(G101,'Bidding list 26'!$B$2:$P$38,15,0),"")</f>
        <v>70</v>
      </c>
      <c r="V101" s="84">
        <f t="shared" si="3"/>
        <v>46065</v>
      </c>
      <c r="W101" s="84">
        <f t="shared" si="18"/>
        <v>46182</v>
      </c>
      <c r="X101" s="83" t="str">
        <f t="shared" si="20"/>
        <v>Late</v>
      </c>
      <c r="Y101" s="85" t="s">
        <v>157</v>
      </c>
      <c r="Z101" s="74" t="s">
        <v>254</v>
      </c>
      <c r="AA101" s="74" t="s">
        <v>158</v>
      </c>
      <c r="AB101" s="74" t="s">
        <v>510</v>
      </c>
      <c r="AC101" s="74" t="s">
        <v>158</v>
      </c>
      <c r="AD101" s="74" t="s">
        <v>511</v>
      </c>
      <c r="AE101" s="74" t="s">
        <v>158</v>
      </c>
      <c r="AF101" s="74" t="s">
        <v>511</v>
      </c>
      <c r="AG101" s="98"/>
      <c r="AH101" s="87">
        <v>46149</v>
      </c>
      <c r="AI101" s="129" t="s">
        <v>512</v>
      </c>
      <c r="AJ101" s="60"/>
      <c r="AK101" s="5"/>
      <c r="AL101" s="3">
        <f t="shared" si="5"/>
        <v>3</v>
      </c>
      <c r="AM101" s="3">
        <f t="shared" si="6"/>
        <v>3</v>
      </c>
      <c r="AN101" s="3">
        <f t="shared" si="7"/>
        <v>3</v>
      </c>
      <c r="AO101" s="3">
        <f t="shared" si="14"/>
        <v>3</v>
      </c>
    </row>
    <row r="102" spans="1:41" ht="14">
      <c r="A102" s="29">
        <v>46112</v>
      </c>
      <c r="B102" s="74" t="s">
        <v>30</v>
      </c>
      <c r="C102" s="74" t="s">
        <v>513</v>
      </c>
      <c r="D102" s="74" t="s">
        <v>514</v>
      </c>
      <c r="E102" s="91" t="s">
        <v>515</v>
      </c>
      <c r="F102" s="76"/>
      <c r="G102" s="74" t="s">
        <v>71</v>
      </c>
      <c r="H102" s="74" t="str">
        <f>VLOOKUP(G102,'Bidding list 26'!$B$4:$G$277,6,0)</f>
        <v>C61-4850, Not including RFID module. Includes: 64GB 27-key Android 11, controller with battery, charging dock, charging adapter, glass screen protector</v>
      </c>
      <c r="I102" s="77">
        <v>15500000</v>
      </c>
      <c r="J102" s="76">
        <v>1</v>
      </c>
      <c r="K102" s="78">
        <f t="shared" si="19"/>
        <v>15500000</v>
      </c>
      <c r="L102" s="76" t="s">
        <v>516</v>
      </c>
      <c r="M102" s="79" t="s">
        <v>23</v>
      </c>
      <c r="N102" s="79" t="s">
        <v>20</v>
      </c>
      <c r="O102" s="80" t="s">
        <v>95</v>
      </c>
      <c r="P102" s="80" t="s">
        <v>21</v>
      </c>
      <c r="Q102" s="29">
        <v>46157</v>
      </c>
      <c r="R102" s="81">
        <f t="shared" si="1"/>
        <v>45</v>
      </c>
      <c r="S102" s="82">
        <f t="array" ref="S102">INDEX('G Project Timeline-OPM update'!$G$7:$L$35,MATCH(1,('G Project Timeline-OPM update'!$C$7:$C$35=N102)*('G Project Timeline-OPM update'!$B$7:$B$35=M102)*('G Project Timeline-OPM update'!$D$7:$D$35=O102),0),MATCH(P102,'G Project Timeline-OPM update'!$G$4:$L$4,0))-14</f>
        <v>46146</v>
      </c>
      <c r="T102" s="81">
        <f t="shared" si="2"/>
        <v>34</v>
      </c>
      <c r="U102" s="83">
        <f>IFERROR(VLOOKUP(G102,'Bidding list 26'!$B$2:$P$38,15,0),"")</f>
        <v>65</v>
      </c>
      <c r="V102" s="84">
        <f t="shared" si="3"/>
        <v>46081</v>
      </c>
      <c r="W102" s="84">
        <f t="shared" si="18"/>
        <v>46177</v>
      </c>
      <c r="X102" s="83" t="str">
        <f t="shared" si="20"/>
        <v>Late</v>
      </c>
      <c r="Y102" s="85" t="s">
        <v>157</v>
      </c>
      <c r="Z102" s="74" t="s">
        <v>254</v>
      </c>
      <c r="AA102" s="74" t="s">
        <v>158</v>
      </c>
      <c r="AB102" s="74" t="s">
        <v>517</v>
      </c>
      <c r="AC102" s="74" t="s">
        <v>158</v>
      </c>
      <c r="AD102" s="130" t="s">
        <v>518</v>
      </c>
      <c r="AE102" s="74" t="s">
        <v>158</v>
      </c>
      <c r="AF102" s="130" t="s">
        <v>519</v>
      </c>
      <c r="AG102" s="131">
        <v>46171</v>
      </c>
      <c r="AH102" s="131">
        <v>46172</v>
      </c>
      <c r="AI102" s="132" t="s">
        <v>520</v>
      </c>
      <c r="AJ102" s="60"/>
      <c r="AK102" s="5"/>
      <c r="AL102" s="3">
        <f t="shared" si="5"/>
        <v>1</v>
      </c>
      <c r="AM102" s="3">
        <f t="shared" si="6"/>
        <v>1</v>
      </c>
      <c r="AN102" s="3">
        <f t="shared" si="7"/>
        <v>1</v>
      </c>
      <c r="AO102" s="3">
        <f t="shared" si="14"/>
        <v>1</v>
      </c>
    </row>
    <row r="103" spans="1:41" ht="39">
      <c r="A103" s="133">
        <v>46105</v>
      </c>
      <c r="B103" s="134" t="s">
        <v>49</v>
      </c>
      <c r="C103" s="134" t="s">
        <v>521</v>
      </c>
      <c r="D103" s="134" t="s">
        <v>522</v>
      </c>
      <c r="E103" s="134" t="s">
        <v>523</v>
      </c>
      <c r="F103" s="81">
        <v>4337</v>
      </c>
      <c r="G103" s="134" t="s">
        <v>67</v>
      </c>
      <c r="H103" s="134" t="s">
        <v>290</v>
      </c>
      <c r="I103" s="135">
        <v>1240000</v>
      </c>
      <c r="J103" s="81">
        <v>4</v>
      </c>
      <c r="K103" s="81" t="s">
        <v>524</v>
      </c>
      <c r="L103" s="81" t="s">
        <v>525</v>
      </c>
      <c r="M103" s="79" t="s">
        <v>34</v>
      </c>
      <c r="N103" s="79" t="s">
        <v>36</v>
      </c>
      <c r="O103" s="80" t="s">
        <v>95</v>
      </c>
      <c r="P103" s="80" t="s">
        <v>18</v>
      </c>
      <c r="Q103" s="133">
        <v>46105</v>
      </c>
      <c r="R103" s="81">
        <f t="shared" si="1"/>
        <v>0</v>
      </c>
      <c r="S103" s="82">
        <f t="array" ref="S103">INDEX('G Project Timeline-OPM update'!$G$7:$L$35,MATCH(1,('G Project Timeline-OPM update'!$C$7:$C$35=N103)*('G Project Timeline-OPM update'!$B$7:$B$35=M103)*('G Project Timeline-OPM update'!$D$7:$D$35=O103),0),MATCH(P103,'G Project Timeline-OPM update'!$G$4:$L$4,0))-14</f>
        <v>46160</v>
      </c>
      <c r="T103" s="81">
        <f t="shared" si="2"/>
        <v>55</v>
      </c>
      <c r="U103" s="83">
        <f>IFERROR(VLOOKUP(G103,'Bidding list 26'!$B$2:$P$38,15,0),"")</f>
        <v>50</v>
      </c>
      <c r="V103" s="84">
        <f t="shared" si="3"/>
        <v>46110</v>
      </c>
      <c r="W103" s="84">
        <f t="shared" si="18"/>
        <v>46155</v>
      </c>
      <c r="X103" s="83" t="str">
        <f t="shared" si="20"/>
        <v>On time</v>
      </c>
      <c r="Y103" s="85" t="s">
        <v>157</v>
      </c>
      <c r="Z103" s="74"/>
      <c r="AA103" s="74" t="s">
        <v>158</v>
      </c>
      <c r="AB103" s="74" t="s">
        <v>526</v>
      </c>
      <c r="AC103" s="74" t="s">
        <v>158</v>
      </c>
      <c r="AD103" s="74" t="s">
        <v>527</v>
      </c>
      <c r="AE103" s="74" t="s">
        <v>158</v>
      </c>
      <c r="AF103" s="74" t="s">
        <v>527</v>
      </c>
      <c r="AG103" s="98">
        <f>VLOOKUP(AF103,Sheet9!A:D,4,0)</f>
        <v>0</v>
      </c>
      <c r="AH103" s="87">
        <v>46154</v>
      </c>
      <c r="AI103" s="136" t="s">
        <v>528</v>
      </c>
      <c r="AJ103" s="137"/>
      <c r="AK103" s="137" t="s">
        <v>529</v>
      </c>
      <c r="AL103" s="3">
        <f t="shared" si="5"/>
        <v>4</v>
      </c>
      <c r="AM103" s="3">
        <f t="shared" si="6"/>
        <v>4</v>
      </c>
      <c r="AN103" s="3">
        <f t="shared" si="7"/>
        <v>4</v>
      </c>
      <c r="AO103" s="3">
        <f t="shared" si="14"/>
        <v>4</v>
      </c>
    </row>
    <row r="104" spans="1:41" ht="13">
      <c r="A104" s="133">
        <v>46105</v>
      </c>
      <c r="B104" s="134" t="s">
        <v>49</v>
      </c>
      <c r="C104" s="134" t="s">
        <v>521</v>
      </c>
      <c r="D104" s="134" t="s">
        <v>522</v>
      </c>
      <c r="E104" s="134" t="s">
        <v>523</v>
      </c>
      <c r="F104" s="81">
        <v>4337</v>
      </c>
      <c r="G104" s="134" t="s">
        <v>53</v>
      </c>
      <c r="H104" s="134" t="s">
        <v>530</v>
      </c>
      <c r="I104" s="135">
        <v>18717000</v>
      </c>
      <c r="J104" s="81">
        <v>2</v>
      </c>
      <c r="K104" s="81" t="s">
        <v>531</v>
      </c>
      <c r="L104" s="81" t="s">
        <v>525</v>
      </c>
      <c r="M104" s="79" t="s">
        <v>34</v>
      </c>
      <c r="N104" s="79" t="s">
        <v>36</v>
      </c>
      <c r="O104" s="80" t="s">
        <v>95</v>
      </c>
      <c r="P104" s="80" t="s">
        <v>18</v>
      </c>
      <c r="Q104" s="133">
        <v>46105</v>
      </c>
      <c r="R104" s="81">
        <f t="shared" si="1"/>
        <v>0</v>
      </c>
      <c r="S104" s="82">
        <f t="array" ref="S104">INDEX('G Project Timeline-OPM update'!$G$7:$L$35,MATCH(1,('G Project Timeline-OPM update'!$C$7:$C$35=N104)*('G Project Timeline-OPM update'!$B$7:$B$35=M104)*('G Project Timeline-OPM update'!$D$7:$D$35=O104),0),MATCH(P104,'G Project Timeline-OPM update'!$G$4:$L$4,0))-14</f>
        <v>46160</v>
      </c>
      <c r="T104" s="81">
        <f t="shared" si="2"/>
        <v>55</v>
      </c>
      <c r="U104" s="83">
        <f>IFERROR(VLOOKUP(G104,'Bidding list 26'!$B$2:$P$38,15,0),"")</f>
        <v>70</v>
      </c>
      <c r="V104" s="84">
        <f t="shared" si="3"/>
        <v>46090</v>
      </c>
      <c r="W104" s="84">
        <f t="shared" si="18"/>
        <v>46175</v>
      </c>
      <c r="X104" s="83" t="str">
        <f t="shared" si="20"/>
        <v>Late</v>
      </c>
      <c r="Y104" s="85" t="s">
        <v>157</v>
      </c>
      <c r="Z104" s="74"/>
      <c r="AA104" s="74" t="s">
        <v>158</v>
      </c>
      <c r="AB104" s="74" t="s">
        <v>526</v>
      </c>
      <c r="AC104" s="74" t="s">
        <v>158</v>
      </c>
      <c r="AD104" s="74" t="s">
        <v>532</v>
      </c>
      <c r="AE104" s="138" t="s">
        <v>432</v>
      </c>
      <c r="AF104" s="138" t="s">
        <v>532</v>
      </c>
      <c r="AG104" s="98"/>
      <c r="AH104" s="87">
        <v>46149</v>
      </c>
      <c r="AI104" s="139" t="s">
        <v>533</v>
      </c>
      <c r="AJ104" s="60"/>
      <c r="AK104" s="5" t="s">
        <v>386</v>
      </c>
      <c r="AL104" s="3">
        <f t="shared" si="5"/>
        <v>2</v>
      </c>
      <c r="AM104" s="3">
        <f t="shared" si="6"/>
        <v>2</v>
      </c>
      <c r="AN104" s="3">
        <f t="shared" si="7"/>
        <v>0</v>
      </c>
      <c r="AO104" s="3">
        <f t="shared" si="14"/>
        <v>2</v>
      </c>
    </row>
    <row r="105" spans="1:41" ht="13">
      <c r="A105" s="133">
        <v>46105</v>
      </c>
      <c r="B105" s="134" t="s">
        <v>49</v>
      </c>
      <c r="C105" s="134" t="s">
        <v>521</v>
      </c>
      <c r="D105" s="134" t="s">
        <v>522</v>
      </c>
      <c r="E105" s="134" t="s">
        <v>523</v>
      </c>
      <c r="F105" s="81">
        <v>4337</v>
      </c>
      <c r="G105" s="134" t="s">
        <v>70</v>
      </c>
      <c r="H105" s="134" t="s">
        <v>534</v>
      </c>
      <c r="I105" s="135">
        <v>1970000</v>
      </c>
      <c r="J105" s="81">
        <v>3</v>
      </c>
      <c r="K105" s="81" t="s">
        <v>535</v>
      </c>
      <c r="L105" s="81" t="s">
        <v>525</v>
      </c>
      <c r="M105" s="79" t="s">
        <v>34</v>
      </c>
      <c r="N105" s="79" t="s">
        <v>36</v>
      </c>
      <c r="O105" s="80" t="s">
        <v>95</v>
      </c>
      <c r="P105" s="80" t="s">
        <v>18</v>
      </c>
      <c r="Q105" s="133">
        <v>46105</v>
      </c>
      <c r="R105" s="81">
        <f t="shared" si="1"/>
        <v>0</v>
      </c>
      <c r="S105" s="82">
        <f t="array" ref="S105">INDEX('G Project Timeline-OPM update'!$G$7:$L$35,MATCH(1,('G Project Timeline-OPM update'!$C$7:$C$35=N105)*('G Project Timeline-OPM update'!$B$7:$B$35=M105)*('G Project Timeline-OPM update'!$D$7:$D$35=O105),0),MATCH(P105,'G Project Timeline-OPM update'!$G$4:$L$4,0))-14</f>
        <v>46160</v>
      </c>
      <c r="T105" s="81">
        <f t="shared" si="2"/>
        <v>55</v>
      </c>
      <c r="U105" s="83">
        <f>IFERROR(VLOOKUP(G105,'Bidding list 26'!$B$2:$P$38,15,0),"")</f>
        <v>50</v>
      </c>
      <c r="V105" s="84">
        <f t="shared" si="3"/>
        <v>46110</v>
      </c>
      <c r="W105" s="83"/>
      <c r="X105" s="83" t="str">
        <f t="shared" si="20"/>
        <v>On time</v>
      </c>
      <c r="Y105" s="85" t="s">
        <v>157</v>
      </c>
      <c r="Z105" s="74"/>
      <c r="AA105" s="74" t="s">
        <v>158</v>
      </c>
      <c r="AB105" s="74" t="s">
        <v>526</v>
      </c>
      <c r="AC105" s="74" t="s">
        <v>158</v>
      </c>
      <c r="AD105" s="74" t="s">
        <v>536</v>
      </c>
      <c r="AE105" s="138" t="s">
        <v>158</v>
      </c>
      <c r="AF105" s="74" t="s">
        <v>536</v>
      </c>
      <c r="AG105" s="86"/>
      <c r="AH105" s="87">
        <v>46126</v>
      </c>
      <c r="AI105" s="136" t="s">
        <v>537</v>
      </c>
      <c r="AJ105" s="60"/>
      <c r="AK105" s="5" t="s">
        <v>386</v>
      </c>
      <c r="AL105" s="3">
        <f t="shared" si="5"/>
        <v>3</v>
      </c>
      <c r="AM105" s="3">
        <f t="shared" si="6"/>
        <v>3</v>
      </c>
      <c r="AN105" s="3">
        <f t="shared" si="7"/>
        <v>3</v>
      </c>
      <c r="AO105" s="3">
        <f t="shared" si="14"/>
        <v>3</v>
      </c>
    </row>
    <row r="106" spans="1:41" ht="28">
      <c r="A106" s="133">
        <v>46112</v>
      </c>
      <c r="B106" s="134" t="s">
        <v>30</v>
      </c>
      <c r="C106" s="134" t="s">
        <v>513</v>
      </c>
      <c r="D106" s="134" t="s">
        <v>514</v>
      </c>
      <c r="E106" s="91" t="s">
        <v>515</v>
      </c>
      <c r="F106" s="81"/>
      <c r="G106" s="134" t="s">
        <v>29</v>
      </c>
      <c r="H106" s="134" t="s">
        <v>309</v>
      </c>
      <c r="I106" s="135">
        <v>48800000</v>
      </c>
      <c r="J106" s="81">
        <v>7</v>
      </c>
      <c r="K106" s="81" t="s">
        <v>538</v>
      </c>
      <c r="L106" s="81" t="s">
        <v>539</v>
      </c>
      <c r="M106" s="79" t="s">
        <v>31</v>
      </c>
      <c r="N106" s="79" t="s">
        <v>32</v>
      </c>
      <c r="O106" s="80" t="s">
        <v>95</v>
      </c>
      <c r="P106" s="80" t="s">
        <v>21</v>
      </c>
      <c r="Q106" s="133">
        <v>46157</v>
      </c>
      <c r="R106" s="81">
        <f t="shared" si="1"/>
        <v>45</v>
      </c>
      <c r="S106" s="140" t="e">
        <f t="array" ref="S106">INDEX('G Project Timeline-OPM update'!$G$7:$L$35,MATCH(1,('G Project Timeline-OPM update'!$C$7:$C$35=N106)*('G Project Timeline-OPM update'!$B$7:$B$35=M106)*('G Project Timeline-OPM update'!$D$7:$D$35=O106),0),MATCH(P106,'G Project Timeline-OPM update'!$G$4:$L$4,0))-14</f>
        <v>#N/A</v>
      </c>
      <c r="T106" s="81" t="e">
        <f t="shared" si="2"/>
        <v>#N/A</v>
      </c>
      <c r="U106" s="83">
        <f>IFERROR(VLOOKUP(G106,'Bidding list 26'!$B$2:$P$38,15,0),"")</f>
        <v>50</v>
      </c>
      <c r="V106" s="83" t="e">
        <f t="shared" si="3"/>
        <v>#N/A</v>
      </c>
      <c r="W106" s="84">
        <f t="shared" ref="W106:W140" si="21">A106+U106</f>
        <v>46162</v>
      </c>
      <c r="X106" s="83" t="e">
        <f t="shared" si="20"/>
        <v>#N/A</v>
      </c>
      <c r="Y106" s="85" t="s">
        <v>157</v>
      </c>
      <c r="Z106" s="74" t="s">
        <v>254</v>
      </c>
      <c r="AA106" s="74" t="s">
        <v>158</v>
      </c>
      <c r="AB106" s="141" t="s">
        <v>540</v>
      </c>
      <c r="AC106" s="74" t="s">
        <v>158</v>
      </c>
      <c r="AD106" s="103" t="s">
        <v>541</v>
      </c>
      <c r="AE106" s="138" t="s">
        <v>158</v>
      </c>
      <c r="AF106" s="103" t="s">
        <v>541</v>
      </c>
      <c r="AG106" s="98" t="s">
        <v>202</v>
      </c>
      <c r="AH106" s="114" t="s">
        <v>542</v>
      </c>
      <c r="AI106" s="132" t="s">
        <v>543</v>
      </c>
      <c r="AJ106" s="60"/>
      <c r="AK106" s="5"/>
      <c r="AL106" s="3">
        <f t="shared" si="5"/>
        <v>7</v>
      </c>
      <c r="AM106" s="3">
        <f t="shared" si="6"/>
        <v>7</v>
      </c>
      <c r="AN106" s="3">
        <f t="shared" si="7"/>
        <v>7</v>
      </c>
      <c r="AO106" s="3">
        <f t="shared" si="14"/>
        <v>7</v>
      </c>
    </row>
    <row r="107" spans="1:41" ht="80.25" customHeight="1">
      <c r="A107" s="133">
        <v>46112</v>
      </c>
      <c r="B107" s="134" t="s">
        <v>30</v>
      </c>
      <c r="C107" s="134" t="s">
        <v>513</v>
      </c>
      <c r="D107" s="134" t="s">
        <v>514</v>
      </c>
      <c r="E107" s="91" t="s">
        <v>515</v>
      </c>
      <c r="F107" s="81"/>
      <c r="G107" s="134" t="s">
        <v>71</v>
      </c>
      <c r="H107" s="134" t="s">
        <v>544</v>
      </c>
      <c r="I107" s="135">
        <v>15500000</v>
      </c>
      <c r="J107" s="81">
        <v>1</v>
      </c>
      <c r="K107" s="81" t="s">
        <v>545</v>
      </c>
      <c r="L107" s="81" t="s">
        <v>539</v>
      </c>
      <c r="M107" s="79" t="s">
        <v>31</v>
      </c>
      <c r="N107" s="79" t="s">
        <v>32</v>
      </c>
      <c r="O107" s="80" t="s">
        <v>95</v>
      </c>
      <c r="P107" s="80" t="s">
        <v>21</v>
      </c>
      <c r="Q107" s="133">
        <v>46157</v>
      </c>
      <c r="R107" s="81">
        <f t="shared" si="1"/>
        <v>45</v>
      </c>
      <c r="S107" s="140" t="e">
        <f t="array" ref="S107">INDEX('G Project Timeline-OPM update'!$G$7:$L$35,MATCH(1,('G Project Timeline-OPM update'!$C$7:$C$35=N107)*('G Project Timeline-OPM update'!$B$7:$B$35=M107)*('G Project Timeline-OPM update'!$D$7:$D$35=O107),0),MATCH(P107,'G Project Timeline-OPM update'!$G$4:$L$4,0))-14</f>
        <v>#N/A</v>
      </c>
      <c r="T107" s="81" t="e">
        <f t="shared" si="2"/>
        <v>#N/A</v>
      </c>
      <c r="U107" s="83">
        <f>IFERROR(VLOOKUP(G107,'Bidding list 26'!$B$2:$P$38,15,0),"")</f>
        <v>65</v>
      </c>
      <c r="V107" s="83" t="e">
        <f t="shared" si="3"/>
        <v>#N/A</v>
      </c>
      <c r="W107" s="84">
        <f t="shared" si="21"/>
        <v>46177</v>
      </c>
      <c r="X107" s="83" t="e">
        <f t="shared" si="20"/>
        <v>#N/A</v>
      </c>
      <c r="Y107" s="85" t="s">
        <v>157</v>
      </c>
      <c r="Z107" s="74" t="s">
        <v>254</v>
      </c>
      <c r="AA107" s="74" t="s">
        <v>158</v>
      </c>
      <c r="AB107" s="85" t="s">
        <v>540</v>
      </c>
      <c r="AC107" s="74" t="s">
        <v>158</v>
      </c>
      <c r="AD107" s="103" t="s">
        <v>546</v>
      </c>
      <c r="AE107" s="138" t="s">
        <v>158</v>
      </c>
      <c r="AF107" s="103" t="s">
        <v>519</v>
      </c>
      <c r="AG107" s="131">
        <v>46171</v>
      </c>
      <c r="AH107" s="131">
        <v>46172</v>
      </c>
      <c r="AI107" s="132" t="s">
        <v>547</v>
      </c>
      <c r="AJ107" s="60"/>
      <c r="AK107" s="5"/>
      <c r="AL107" s="3">
        <f t="shared" si="5"/>
        <v>1</v>
      </c>
      <c r="AM107" s="3">
        <f t="shared" si="6"/>
        <v>1</v>
      </c>
      <c r="AN107" s="3">
        <f t="shared" si="7"/>
        <v>1</v>
      </c>
      <c r="AO107" s="3">
        <f t="shared" si="14"/>
        <v>1</v>
      </c>
    </row>
    <row r="108" spans="1:41" ht="43.5" customHeight="1">
      <c r="A108" s="29">
        <v>46065</v>
      </c>
      <c r="B108" s="85" t="s">
        <v>30</v>
      </c>
      <c r="C108" s="85" t="s">
        <v>548</v>
      </c>
      <c r="D108" s="85"/>
      <c r="E108" s="85"/>
      <c r="F108" s="83">
        <v>23683</v>
      </c>
      <c r="G108" s="85" t="s">
        <v>42</v>
      </c>
      <c r="H108" s="85" t="str">
        <f>VLOOKUP(G108,'Bidding list 26'!$B$4:$G$277,6,0)</f>
        <v>SEUIC HS505HDP-2530 ,USB cable</v>
      </c>
      <c r="I108" s="89">
        <v>3300000</v>
      </c>
      <c r="J108" s="83">
        <v>1</v>
      </c>
      <c r="K108" s="97">
        <f t="shared" ref="K108:K147" si="22">I108*J108</f>
        <v>3300000</v>
      </c>
      <c r="L108" s="83" t="s">
        <v>549</v>
      </c>
      <c r="M108" s="79" t="s">
        <v>19</v>
      </c>
      <c r="N108" s="79" t="s">
        <v>20</v>
      </c>
      <c r="O108" s="80" t="s">
        <v>95</v>
      </c>
      <c r="P108" s="80" t="s">
        <v>43</v>
      </c>
      <c r="Q108" s="29">
        <v>46112</v>
      </c>
      <c r="R108" s="81">
        <f t="shared" si="1"/>
        <v>47</v>
      </c>
      <c r="S108" s="82">
        <f t="array" ref="S108">INDEX('G Project Timeline-OPM update'!$G$7:$L$35,MATCH(1,('G Project Timeline-OPM update'!$C$7:$C$35=N108)*('G Project Timeline-OPM update'!$B$7:$B$35=M108)*('G Project Timeline-OPM update'!$D$7:$D$35=O108),0),MATCH(P108,'G Project Timeline-OPM update'!$G$4:$L$4,0))-14</f>
        <v>46076</v>
      </c>
      <c r="T108" s="81">
        <f t="shared" si="2"/>
        <v>11</v>
      </c>
      <c r="U108" s="83">
        <f>IFERROR(VLOOKUP(G108,'Bidding list 26'!$B$2:$P$38,15,0),"")</f>
        <v>50</v>
      </c>
      <c r="V108" s="84">
        <f t="shared" si="3"/>
        <v>46026</v>
      </c>
      <c r="W108" s="84">
        <f t="shared" si="21"/>
        <v>46115</v>
      </c>
      <c r="X108" s="83" t="str">
        <f t="shared" si="20"/>
        <v>Late</v>
      </c>
      <c r="Y108" s="85" t="s">
        <v>157</v>
      </c>
      <c r="Z108" s="85" t="s">
        <v>254</v>
      </c>
      <c r="AA108" s="74" t="s">
        <v>158</v>
      </c>
      <c r="AB108" s="85" t="s">
        <v>550</v>
      </c>
      <c r="AC108" s="74" t="s">
        <v>158</v>
      </c>
      <c r="AD108" s="100" t="s">
        <v>551</v>
      </c>
      <c r="AE108" s="74" t="s">
        <v>158</v>
      </c>
      <c r="AF108" s="142" t="s">
        <v>552</v>
      </c>
      <c r="AG108" s="5" t="s">
        <v>553</v>
      </c>
      <c r="AH108" s="87">
        <v>46149</v>
      </c>
      <c r="AI108" s="143" t="s">
        <v>554</v>
      </c>
      <c r="AJ108" s="60"/>
      <c r="AK108" s="5"/>
      <c r="AL108" s="3">
        <f t="shared" si="5"/>
        <v>1</v>
      </c>
      <c r="AM108" s="3">
        <f t="shared" si="6"/>
        <v>1</v>
      </c>
      <c r="AN108" s="3">
        <f t="shared" si="7"/>
        <v>1</v>
      </c>
      <c r="AO108" s="3">
        <f t="shared" si="14"/>
        <v>1</v>
      </c>
    </row>
    <row r="109" spans="1:41" ht="43.5" customHeight="1">
      <c r="A109" s="29">
        <v>46065</v>
      </c>
      <c r="B109" s="85" t="s">
        <v>30</v>
      </c>
      <c r="C109" s="85" t="s">
        <v>548</v>
      </c>
      <c r="D109" s="85"/>
      <c r="E109" s="74"/>
      <c r="F109" s="83">
        <v>23683</v>
      </c>
      <c r="G109" s="85" t="s">
        <v>42</v>
      </c>
      <c r="H109" s="85" t="str">
        <f>VLOOKUP(G109,'Bidding list 26'!$B$4:$G$277,6,0)</f>
        <v>SEUIC HS505HDP-2530 ,USB cable</v>
      </c>
      <c r="I109" s="89">
        <v>3300000</v>
      </c>
      <c r="J109" s="83">
        <v>1</v>
      </c>
      <c r="K109" s="97">
        <f t="shared" si="22"/>
        <v>3300000</v>
      </c>
      <c r="L109" s="83" t="s">
        <v>549</v>
      </c>
      <c r="M109" s="79" t="s">
        <v>19</v>
      </c>
      <c r="N109" s="79" t="s">
        <v>24</v>
      </c>
      <c r="O109" s="80" t="s">
        <v>95</v>
      </c>
      <c r="P109" s="80" t="s">
        <v>43</v>
      </c>
      <c r="Q109" s="29">
        <v>46112</v>
      </c>
      <c r="R109" s="81">
        <f t="shared" si="1"/>
        <v>47</v>
      </c>
      <c r="S109" s="82">
        <f t="array" ref="S109">INDEX('G Project Timeline-OPM update'!$G$7:$L$35,MATCH(1,('G Project Timeline-OPM update'!$C$7:$C$35=N109)*('G Project Timeline-OPM update'!$B$7:$B$35=M109)*('G Project Timeline-OPM update'!$D$7:$D$35=O109),0),MATCH(P109,'G Project Timeline-OPM update'!$G$4:$L$4,0))-14</f>
        <v>46076</v>
      </c>
      <c r="T109" s="81">
        <f t="shared" si="2"/>
        <v>11</v>
      </c>
      <c r="U109" s="83">
        <f>IFERROR(VLOOKUP(G109,'Bidding list 26'!$B$2:$P$38,15,0),"")</f>
        <v>50</v>
      </c>
      <c r="V109" s="84">
        <f t="shared" si="3"/>
        <v>46026</v>
      </c>
      <c r="W109" s="84">
        <f t="shared" si="21"/>
        <v>46115</v>
      </c>
      <c r="X109" s="83" t="str">
        <f t="shared" si="20"/>
        <v>Late</v>
      </c>
      <c r="Y109" s="85" t="s">
        <v>157</v>
      </c>
      <c r="Z109" s="85" t="s">
        <v>254</v>
      </c>
      <c r="AA109" s="74" t="s">
        <v>158</v>
      </c>
      <c r="AB109" s="85" t="s">
        <v>555</v>
      </c>
      <c r="AC109" s="74" t="s">
        <v>158</v>
      </c>
      <c r="AD109" s="100" t="s">
        <v>556</v>
      </c>
      <c r="AE109" s="74" t="s">
        <v>158</v>
      </c>
      <c r="AF109" s="103" t="s">
        <v>557</v>
      </c>
      <c r="AG109" s="144" t="s">
        <v>553</v>
      </c>
      <c r="AH109" s="87">
        <v>46149</v>
      </c>
      <c r="AI109" s="143" t="s">
        <v>554</v>
      </c>
      <c r="AJ109" s="60"/>
      <c r="AK109" s="5"/>
      <c r="AL109" s="3">
        <f t="shared" si="5"/>
        <v>1</v>
      </c>
      <c r="AM109" s="3">
        <f t="shared" si="6"/>
        <v>1</v>
      </c>
      <c r="AN109" s="3">
        <f t="shared" si="7"/>
        <v>1</v>
      </c>
      <c r="AO109" s="3">
        <f t="shared" si="14"/>
        <v>1</v>
      </c>
    </row>
    <row r="110" spans="1:41" ht="14">
      <c r="A110" s="29">
        <v>46089</v>
      </c>
      <c r="B110" s="74" t="s">
        <v>46</v>
      </c>
      <c r="C110" s="74" t="s">
        <v>372</v>
      </c>
      <c r="D110" s="74" t="s">
        <v>373</v>
      </c>
      <c r="E110" s="91" t="s">
        <v>374</v>
      </c>
      <c r="F110" s="83">
        <v>3040</v>
      </c>
      <c r="G110" s="74" t="s">
        <v>67</v>
      </c>
      <c r="H110" s="74" t="str">
        <f>VLOOKUP(G110,'Bidding list 26'!$B$4:$G$277,6,0)</f>
        <v>VA1903H-2, 19 inch, VGA cable + HDMI cable / Brand: VIEWSONIC</v>
      </c>
      <c r="I110" s="77">
        <v>1240000</v>
      </c>
      <c r="J110" s="76">
        <v>33</v>
      </c>
      <c r="K110" s="78">
        <f t="shared" si="22"/>
        <v>40920000</v>
      </c>
      <c r="L110" s="76" t="s">
        <v>558</v>
      </c>
      <c r="M110" s="79" t="s">
        <v>19</v>
      </c>
      <c r="N110" s="79" t="s">
        <v>20</v>
      </c>
      <c r="O110" s="80" t="s">
        <v>95</v>
      </c>
      <c r="P110" s="80" t="s">
        <v>21</v>
      </c>
      <c r="Q110" s="29">
        <v>46128</v>
      </c>
      <c r="R110" s="81">
        <f t="shared" si="1"/>
        <v>39</v>
      </c>
      <c r="S110" s="82">
        <f t="array" ref="S110">INDEX('G Project Timeline-OPM update'!$G$7:$L$35,MATCH(1,('G Project Timeline-OPM update'!$C$7:$C$35=N110)*('G Project Timeline-OPM update'!$B$7:$B$35=M110)*('G Project Timeline-OPM update'!$D$7:$D$35=O110),0),MATCH(P110,'G Project Timeline-OPM update'!$G$4:$L$4,0))-14</f>
        <v>46135</v>
      </c>
      <c r="T110" s="81">
        <f t="shared" si="2"/>
        <v>46</v>
      </c>
      <c r="U110" s="83">
        <f>IFERROR(VLOOKUP(G110,'Bidding list 26'!$B$2:$P$38,15,0),"")</f>
        <v>50</v>
      </c>
      <c r="V110" s="84">
        <f t="shared" si="3"/>
        <v>46085</v>
      </c>
      <c r="W110" s="84">
        <f t="shared" si="21"/>
        <v>46139</v>
      </c>
      <c r="X110" s="83" t="str">
        <f t="shared" si="20"/>
        <v>Late</v>
      </c>
      <c r="Y110" s="85" t="s">
        <v>157</v>
      </c>
      <c r="Z110" s="85" t="s">
        <v>254</v>
      </c>
      <c r="AA110" s="74" t="s">
        <v>158</v>
      </c>
      <c r="AB110" s="74" t="s">
        <v>559</v>
      </c>
      <c r="AC110" s="74" t="s">
        <v>158</v>
      </c>
      <c r="AD110" s="74" t="s">
        <v>560</v>
      </c>
      <c r="AE110" s="138" t="s">
        <v>158</v>
      </c>
      <c r="AF110" s="74" t="s">
        <v>560</v>
      </c>
      <c r="AG110" s="98" t="s">
        <v>202</v>
      </c>
      <c r="AH110" s="87">
        <f>VLOOKUP(AF110,Sheet9!A:D,3,0)</f>
        <v>0</v>
      </c>
      <c r="AI110" s="136" t="s">
        <v>561</v>
      </c>
      <c r="AJ110" s="60"/>
      <c r="AK110" s="5"/>
      <c r="AL110" s="3">
        <f t="shared" si="5"/>
        <v>33</v>
      </c>
      <c r="AM110" s="3">
        <f t="shared" si="6"/>
        <v>33</v>
      </c>
      <c r="AN110" s="3">
        <f t="shared" si="7"/>
        <v>33</v>
      </c>
      <c r="AO110" s="3">
        <f t="shared" si="14"/>
        <v>33</v>
      </c>
    </row>
    <row r="111" spans="1:41" ht="15">
      <c r="A111" s="29">
        <v>46089</v>
      </c>
      <c r="B111" s="74" t="s">
        <v>46</v>
      </c>
      <c r="C111" s="74" t="s">
        <v>372</v>
      </c>
      <c r="D111" s="74" t="s">
        <v>373</v>
      </c>
      <c r="E111" s="91" t="s">
        <v>374</v>
      </c>
      <c r="F111" s="83">
        <v>3040</v>
      </c>
      <c r="G111" s="74" t="s">
        <v>42</v>
      </c>
      <c r="H111" s="74" t="str">
        <f>VLOOKUP(G111,'Bidding list 26'!$B$4:$G$277,6,0)</f>
        <v>SEUIC HS505HDP-2530 ,USB cable</v>
      </c>
      <c r="I111" s="77">
        <v>3300000</v>
      </c>
      <c r="J111" s="76">
        <v>26</v>
      </c>
      <c r="K111" s="78">
        <f t="shared" si="22"/>
        <v>85800000</v>
      </c>
      <c r="L111" s="76" t="s">
        <v>558</v>
      </c>
      <c r="M111" s="79" t="s">
        <v>19</v>
      </c>
      <c r="N111" s="79" t="s">
        <v>20</v>
      </c>
      <c r="O111" s="80" t="s">
        <v>95</v>
      </c>
      <c r="P111" s="80" t="s">
        <v>21</v>
      </c>
      <c r="Q111" s="29">
        <v>46128</v>
      </c>
      <c r="R111" s="81">
        <f t="shared" si="1"/>
        <v>39</v>
      </c>
      <c r="S111" s="82">
        <f t="array" ref="S111">INDEX('G Project Timeline-OPM update'!$G$7:$L$35,MATCH(1,('G Project Timeline-OPM update'!$C$7:$C$35=N111)*('G Project Timeline-OPM update'!$B$7:$B$35=M111)*('G Project Timeline-OPM update'!$D$7:$D$35=O111),0),MATCH(P111,'G Project Timeline-OPM update'!$G$4:$L$4,0))-14</f>
        <v>46135</v>
      </c>
      <c r="T111" s="81">
        <f t="shared" si="2"/>
        <v>46</v>
      </c>
      <c r="U111" s="83">
        <f>IFERROR(VLOOKUP(G111,'Bidding list 26'!$B$2:$P$38,15,0),"")</f>
        <v>50</v>
      </c>
      <c r="V111" s="84">
        <f t="shared" si="3"/>
        <v>46085</v>
      </c>
      <c r="W111" s="84">
        <f t="shared" si="21"/>
        <v>46139</v>
      </c>
      <c r="X111" s="83" t="str">
        <f t="shared" si="20"/>
        <v>Late</v>
      </c>
      <c r="Y111" s="85" t="s">
        <v>157</v>
      </c>
      <c r="Z111" s="85" t="s">
        <v>254</v>
      </c>
      <c r="AA111" s="74" t="s">
        <v>158</v>
      </c>
      <c r="AB111" s="74" t="s">
        <v>559</v>
      </c>
      <c r="AC111" s="74" t="s">
        <v>158</v>
      </c>
      <c r="AD111" s="74" t="s">
        <v>562</v>
      </c>
      <c r="AE111" s="138" t="s">
        <v>158</v>
      </c>
      <c r="AF111" s="103" t="s">
        <v>563</v>
      </c>
      <c r="AG111" s="87">
        <v>46167</v>
      </c>
      <c r="AH111" s="87">
        <f>VLOOKUP(AF111,Sheet9!A:D,3,0)</f>
        <v>0</v>
      </c>
      <c r="AI111" s="136" t="s">
        <v>564</v>
      </c>
      <c r="AJ111" s="60"/>
      <c r="AK111" s="5"/>
      <c r="AL111" s="3">
        <f t="shared" si="5"/>
        <v>26</v>
      </c>
      <c r="AM111" s="3">
        <f t="shared" si="6"/>
        <v>26</v>
      </c>
      <c r="AN111" s="3">
        <f t="shared" si="7"/>
        <v>26</v>
      </c>
      <c r="AO111" s="3">
        <f t="shared" si="14"/>
        <v>26</v>
      </c>
    </row>
    <row r="112" spans="1:41" ht="39">
      <c r="A112" s="29">
        <v>46089</v>
      </c>
      <c r="B112" s="74" t="s">
        <v>46</v>
      </c>
      <c r="C112" s="74" t="s">
        <v>372</v>
      </c>
      <c r="D112" s="74" t="s">
        <v>373</v>
      </c>
      <c r="E112" s="91" t="s">
        <v>374</v>
      </c>
      <c r="F112" s="83">
        <v>3040</v>
      </c>
      <c r="G112" s="74" t="s">
        <v>50</v>
      </c>
      <c r="H112" s="74" t="str">
        <f>VLOOKUP(G112,'Bidding list 26'!$B$4:$G$277,6,0)</f>
        <v>Pro Tower QCT1250, Core i3-14100, Ram 8GB DDR5, SSD
512GB, Integrated graphics card, Power 180W, HDMI &amp; DP Port,
Keyboard and Mouse, 3Yrs Wty</v>
      </c>
      <c r="I112" s="77">
        <v>13888000</v>
      </c>
      <c r="J112" s="76">
        <v>33</v>
      </c>
      <c r="K112" s="78">
        <f t="shared" si="22"/>
        <v>458304000</v>
      </c>
      <c r="L112" s="76" t="s">
        <v>558</v>
      </c>
      <c r="M112" s="79" t="s">
        <v>19</v>
      </c>
      <c r="N112" s="79" t="s">
        <v>20</v>
      </c>
      <c r="O112" s="80" t="s">
        <v>95</v>
      </c>
      <c r="P112" s="80" t="s">
        <v>21</v>
      </c>
      <c r="Q112" s="29">
        <v>46128</v>
      </c>
      <c r="R112" s="81">
        <f t="shared" si="1"/>
        <v>39</v>
      </c>
      <c r="S112" s="82">
        <f t="array" ref="S112">INDEX('G Project Timeline-OPM update'!$G$7:$L$35,MATCH(1,('G Project Timeline-OPM update'!$C$7:$C$35=N112)*('G Project Timeline-OPM update'!$B$7:$B$35=M112)*('G Project Timeline-OPM update'!$D$7:$D$35=O112),0),MATCH(P112,'G Project Timeline-OPM update'!$G$4:$L$4,0))-14</f>
        <v>46135</v>
      </c>
      <c r="T112" s="81">
        <f t="shared" si="2"/>
        <v>46</v>
      </c>
      <c r="U112" s="83">
        <f>IFERROR(VLOOKUP(G112,'Bidding list 26'!$B$2:$P$38,15,0),"")</f>
        <v>50</v>
      </c>
      <c r="V112" s="84">
        <f t="shared" si="3"/>
        <v>46085</v>
      </c>
      <c r="W112" s="84">
        <f t="shared" si="21"/>
        <v>46139</v>
      </c>
      <c r="X112" s="83" t="str">
        <f t="shared" si="20"/>
        <v>Late</v>
      </c>
      <c r="Y112" s="85" t="s">
        <v>157</v>
      </c>
      <c r="Z112" s="85" t="s">
        <v>254</v>
      </c>
      <c r="AA112" s="74" t="s">
        <v>158</v>
      </c>
      <c r="AB112" s="74" t="s">
        <v>559</v>
      </c>
      <c r="AC112" s="74" t="s">
        <v>158</v>
      </c>
      <c r="AD112" s="74" t="s">
        <v>565</v>
      </c>
      <c r="AE112" s="138" t="s">
        <v>158</v>
      </c>
      <c r="AF112" s="74" t="s">
        <v>565</v>
      </c>
      <c r="AG112" s="86"/>
      <c r="AH112" s="87" t="s">
        <v>273</v>
      </c>
      <c r="AI112" s="136" t="s">
        <v>566</v>
      </c>
      <c r="AJ112" s="137"/>
      <c r="AK112" s="137" t="s">
        <v>567</v>
      </c>
      <c r="AL112" s="3">
        <f t="shared" si="5"/>
        <v>33</v>
      </c>
      <c r="AM112" s="3">
        <f t="shared" si="6"/>
        <v>33</v>
      </c>
      <c r="AN112" s="3">
        <f t="shared" si="7"/>
        <v>33</v>
      </c>
      <c r="AO112" s="3">
        <f t="shared" si="14"/>
        <v>33</v>
      </c>
    </row>
    <row r="113" spans="1:41" ht="14">
      <c r="A113" s="29">
        <v>46089</v>
      </c>
      <c r="B113" s="74" t="s">
        <v>46</v>
      </c>
      <c r="C113" s="74" t="s">
        <v>372</v>
      </c>
      <c r="D113" s="74" t="s">
        <v>373</v>
      </c>
      <c r="E113" s="91" t="s">
        <v>374</v>
      </c>
      <c r="F113" s="83">
        <v>3040</v>
      </c>
      <c r="G113" s="74" t="s">
        <v>67</v>
      </c>
      <c r="H113" s="74" t="str">
        <f>VLOOKUP(G113,'Bidding list 26'!$B$4:$G$277,6,0)</f>
        <v>VA1903H-2, 19 inch, VGA cable + HDMI cable / Brand: VIEWSONIC</v>
      </c>
      <c r="I113" s="77">
        <v>1240000</v>
      </c>
      <c r="J113" s="76">
        <v>38</v>
      </c>
      <c r="K113" s="78">
        <f t="shared" si="22"/>
        <v>47120000</v>
      </c>
      <c r="L113" s="76" t="s">
        <v>558</v>
      </c>
      <c r="M113" s="79" t="s">
        <v>19</v>
      </c>
      <c r="N113" s="79" t="s">
        <v>22</v>
      </c>
      <c r="O113" s="80" t="s">
        <v>95</v>
      </c>
      <c r="P113" s="80" t="s">
        <v>21</v>
      </c>
      <c r="Q113" s="29">
        <v>46128</v>
      </c>
      <c r="R113" s="81">
        <f t="shared" si="1"/>
        <v>39</v>
      </c>
      <c r="S113" s="82">
        <f t="array" ref="S113">INDEX('G Project Timeline-OPM update'!$G$7:$L$35,MATCH(1,('G Project Timeline-OPM update'!$C$7:$C$35=N113)*('G Project Timeline-OPM update'!$B$7:$B$35=M113)*('G Project Timeline-OPM update'!$D$7:$D$35=O113),0),MATCH(P113,'G Project Timeline-OPM update'!$G$4:$L$4,0))-14</f>
        <v>46135</v>
      </c>
      <c r="T113" s="81">
        <f t="shared" si="2"/>
        <v>46</v>
      </c>
      <c r="U113" s="83">
        <f>IFERROR(VLOOKUP(G113,'Bidding list 26'!$B$2:$P$38,15,0),"")</f>
        <v>50</v>
      </c>
      <c r="V113" s="84">
        <f t="shared" si="3"/>
        <v>46085</v>
      </c>
      <c r="W113" s="84">
        <f t="shared" si="21"/>
        <v>46139</v>
      </c>
      <c r="X113" s="83" t="str">
        <f t="shared" si="20"/>
        <v>Late</v>
      </c>
      <c r="Y113" s="85" t="s">
        <v>157</v>
      </c>
      <c r="Z113" s="85" t="s">
        <v>254</v>
      </c>
      <c r="AA113" s="74" t="s">
        <v>158</v>
      </c>
      <c r="AB113" s="74" t="s">
        <v>568</v>
      </c>
      <c r="AC113" s="74" t="s">
        <v>158</v>
      </c>
      <c r="AD113" s="74" t="s">
        <v>569</v>
      </c>
      <c r="AE113" s="74" t="s">
        <v>158</v>
      </c>
      <c r="AF113" s="132" t="s">
        <v>569</v>
      </c>
      <c r="AG113" s="130" t="s">
        <v>570</v>
      </c>
      <c r="AH113" s="87">
        <f>VLOOKUP(AF113,Sheet9!A:D,3,0)</f>
        <v>0</v>
      </c>
      <c r="AI113" s="136" t="s">
        <v>571</v>
      </c>
      <c r="AJ113" s="60"/>
      <c r="AK113" s="5"/>
      <c r="AL113" s="3">
        <f t="shared" si="5"/>
        <v>38</v>
      </c>
      <c r="AM113" s="3">
        <f t="shared" si="6"/>
        <v>38</v>
      </c>
      <c r="AN113" s="3">
        <f t="shared" si="7"/>
        <v>38</v>
      </c>
      <c r="AO113" s="3">
        <f t="shared" si="14"/>
        <v>38</v>
      </c>
    </row>
    <row r="114" spans="1:41" ht="15">
      <c r="A114" s="29">
        <v>46089</v>
      </c>
      <c r="B114" s="74" t="s">
        <v>46</v>
      </c>
      <c r="C114" s="74" t="s">
        <v>372</v>
      </c>
      <c r="D114" s="74" t="s">
        <v>373</v>
      </c>
      <c r="E114" s="91" t="s">
        <v>374</v>
      </c>
      <c r="F114" s="83">
        <v>3040</v>
      </c>
      <c r="G114" s="74" t="s">
        <v>42</v>
      </c>
      <c r="H114" s="74" t="str">
        <f>VLOOKUP(G114,'Bidding list 26'!$B$4:$G$277,6,0)</f>
        <v>SEUIC HS505HDP-2530 ,USB cable</v>
      </c>
      <c r="I114" s="77">
        <v>3300000</v>
      </c>
      <c r="J114" s="76">
        <v>31</v>
      </c>
      <c r="K114" s="78">
        <f t="shared" si="22"/>
        <v>102300000</v>
      </c>
      <c r="L114" s="76" t="s">
        <v>558</v>
      </c>
      <c r="M114" s="79" t="s">
        <v>19</v>
      </c>
      <c r="N114" s="79" t="s">
        <v>22</v>
      </c>
      <c r="O114" s="80" t="s">
        <v>95</v>
      </c>
      <c r="P114" s="80" t="s">
        <v>21</v>
      </c>
      <c r="Q114" s="29">
        <v>46128</v>
      </c>
      <c r="R114" s="81">
        <f t="shared" si="1"/>
        <v>39</v>
      </c>
      <c r="S114" s="82">
        <f t="array" ref="S114">INDEX('G Project Timeline-OPM update'!$G$7:$L$35,MATCH(1,('G Project Timeline-OPM update'!$C$7:$C$35=N114)*('G Project Timeline-OPM update'!$B$7:$B$35=M114)*('G Project Timeline-OPM update'!$D$7:$D$35=O114),0),MATCH(P114,'G Project Timeline-OPM update'!$G$4:$L$4,0))-14</f>
        <v>46135</v>
      </c>
      <c r="T114" s="81">
        <f t="shared" si="2"/>
        <v>46</v>
      </c>
      <c r="U114" s="83">
        <f>IFERROR(VLOOKUP(G114,'Bidding list 26'!$B$2:$P$38,15,0),"")</f>
        <v>50</v>
      </c>
      <c r="V114" s="84">
        <f t="shared" si="3"/>
        <v>46085</v>
      </c>
      <c r="W114" s="84">
        <f t="shared" si="21"/>
        <v>46139</v>
      </c>
      <c r="X114" s="83" t="str">
        <f t="shared" si="20"/>
        <v>Late</v>
      </c>
      <c r="Y114" s="85" t="s">
        <v>157</v>
      </c>
      <c r="Z114" s="85" t="s">
        <v>254</v>
      </c>
      <c r="AA114" s="74" t="s">
        <v>158</v>
      </c>
      <c r="AB114" s="74" t="s">
        <v>568</v>
      </c>
      <c r="AC114" s="74" t="s">
        <v>158</v>
      </c>
      <c r="AD114" s="100" t="s">
        <v>572</v>
      </c>
      <c r="AE114" s="74" t="s">
        <v>158</v>
      </c>
      <c r="AF114" s="145" t="s">
        <v>573</v>
      </c>
      <c r="AG114" s="130"/>
      <c r="AH114" s="87">
        <v>46149</v>
      </c>
      <c r="AI114" s="136" t="s">
        <v>574</v>
      </c>
      <c r="AJ114" s="60"/>
      <c r="AK114" s="5"/>
      <c r="AL114" s="3">
        <f t="shared" si="5"/>
        <v>31</v>
      </c>
      <c r="AM114" s="3">
        <f t="shared" si="6"/>
        <v>31</v>
      </c>
      <c r="AN114" s="3">
        <f t="shared" si="7"/>
        <v>31</v>
      </c>
      <c r="AO114" s="3">
        <f t="shared" si="14"/>
        <v>31</v>
      </c>
    </row>
    <row r="115" spans="1:41" ht="16">
      <c r="A115" s="29">
        <v>46089</v>
      </c>
      <c r="B115" s="74" t="s">
        <v>46</v>
      </c>
      <c r="C115" s="74" t="s">
        <v>372</v>
      </c>
      <c r="D115" s="74" t="s">
        <v>373</v>
      </c>
      <c r="E115" s="91" t="s">
        <v>374</v>
      </c>
      <c r="F115" s="83">
        <v>3040</v>
      </c>
      <c r="G115" s="74" t="s">
        <v>50</v>
      </c>
      <c r="H115" s="74" t="str">
        <f>VLOOKUP(G115,'Bidding list 26'!$B$4:$G$277,6,0)</f>
        <v>Pro Tower QCT1250, Core i3-14100, Ram 8GB DDR5, SSD
512GB, Integrated graphics card, Power 180W, HDMI &amp; DP Port,
Keyboard and Mouse, 3Yrs Wty</v>
      </c>
      <c r="I115" s="77">
        <v>13888000</v>
      </c>
      <c r="J115" s="76">
        <v>38</v>
      </c>
      <c r="K115" s="78">
        <f t="shared" si="22"/>
        <v>527744000</v>
      </c>
      <c r="L115" s="76" t="s">
        <v>558</v>
      </c>
      <c r="M115" s="79" t="s">
        <v>19</v>
      </c>
      <c r="N115" s="79" t="s">
        <v>22</v>
      </c>
      <c r="O115" s="80" t="s">
        <v>95</v>
      </c>
      <c r="P115" s="80" t="s">
        <v>21</v>
      </c>
      <c r="Q115" s="29">
        <v>46128</v>
      </c>
      <c r="R115" s="81">
        <f t="shared" si="1"/>
        <v>39</v>
      </c>
      <c r="S115" s="82">
        <f t="array" ref="S115">INDEX('G Project Timeline-OPM update'!$G$7:$L$35,MATCH(1,('G Project Timeline-OPM update'!$C$7:$C$35=N115)*('G Project Timeline-OPM update'!$B$7:$B$35=M115)*('G Project Timeline-OPM update'!$D$7:$D$35=O115),0),MATCH(P115,'G Project Timeline-OPM update'!$G$4:$L$4,0))-14</f>
        <v>46135</v>
      </c>
      <c r="T115" s="81">
        <f t="shared" si="2"/>
        <v>46</v>
      </c>
      <c r="U115" s="83">
        <f>IFERROR(VLOOKUP(G115,'Bidding list 26'!$B$2:$P$38,15,0),"")</f>
        <v>50</v>
      </c>
      <c r="V115" s="84">
        <f t="shared" si="3"/>
        <v>46085</v>
      </c>
      <c r="W115" s="84">
        <f t="shared" si="21"/>
        <v>46139</v>
      </c>
      <c r="X115" s="83" t="str">
        <f t="shared" si="20"/>
        <v>Late</v>
      </c>
      <c r="Y115" s="85" t="s">
        <v>157</v>
      </c>
      <c r="Z115" s="85" t="s">
        <v>254</v>
      </c>
      <c r="AA115" s="74" t="s">
        <v>158</v>
      </c>
      <c r="AB115" s="74" t="s">
        <v>568</v>
      </c>
      <c r="AC115" s="74" t="s">
        <v>158</v>
      </c>
      <c r="AD115" s="74" t="s">
        <v>575</v>
      </c>
      <c r="AE115" s="146" t="s">
        <v>158</v>
      </c>
      <c r="AF115" s="132" t="s">
        <v>575</v>
      </c>
      <c r="AG115" s="86"/>
      <c r="AH115" s="87" t="s">
        <v>273</v>
      </c>
      <c r="AI115" s="136" t="s">
        <v>576</v>
      </c>
      <c r="AJ115" s="60"/>
      <c r="AK115" s="5"/>
      <c r="AL115" s="3">
        <f t="shared" si="5"/>
        <v>38</v>
      </c>
      <c r="AM115" s="3">
        <f t="shared" si="6"/>
        <v>38</v>
      </c>
      <c r="AN115" s="3">
        <f t="shared" si="7"/>
        <v>38</v>
      </c>
      <c r="AO115" s="3">
        <f t="shared" si="14"/>
        <v>38</v>
      </c>
    </row>
    <row r="116" spans="1:41" ht="16">
      <c r="A116" s="29">
        <v>46098</v>
      </c>
      <c r="B116" s="74" t="s">
        <v>60</v>
      </c>
      <c r="C116" s="74" t="s">
        <v>423</v>
      </c>
      <c r="D116" s="74" t="s">
        <v>424</v>
      </c>
      <c r="E116" s="74" t="s">
        <v>577</v>
      </c>
      <c r="F116" s="76">
        <v>4347</v>
      </c>
      <c r="G116" s="74" t="s">
        <v>67</v>
      </c>
      <c r="H116" s="74" t="str">
        <f>VLOOKUP(G116,'Bidding list 26'!$B$4:$G$277,6,0)</f>
        <v>VA1903H-2, 19 inch, VGA cable + HDMI cable / Brand: VIEWSONIC</v>
      </c>
      <c r="I116" s="77">
        <v>1240000</v>
      </c>
      <c r="J116" s="76">
        <v>12</v>
      </c>
      <c r="K116" s="78">
        <f t="shared" si="22"/>
        <v>14880000</v>
      </c>
      <c r="L116" s="76" t="s">
        <v>578</v>
      </c>
      <c r="M116" s="79" t="s">
        <v>19</v>
      </c>
      <c r="N116" s="79" t="s">
        <v>20</v>
      </c>
      <c r="O116" s="80" t="s">
        <v>95</v>
      </c>
      <c r="P116" s="80" t="s">
        <v>21</v>
      </c>
      <c r="Q116" s="29">
        <v>46132</v>
      </c>
      <c r="R116" s="81">
        <f t="shared" si="1"/>
        <v>34</v>
      </c>
      <c r="S116" s="82">
        <f t="array" ref="S116">INDEX('G Project Timeline-OPM update'!$G$7:$L$35,MATCH(1,('G Project Timeline-OPM update'!$C$7:$C$35=N116)*('G Project Timeline-OPM update'!$B$7:$B$35=M116)*('G Project Timeline-OPM update'!$D$7:$D$35=O116),0),MATCH(P116,'G Project Timeline-OPM update'!$G$4:$L$4,0))-14</f>
        <v>46135</v>
      </c>
      <c r="T116" s="81">
        <f t="shared" si="2"/>
        <v>37</v>
      </c>
      <c r="U116" s="83">
        <f>IFERROR(VLOOKUP(G116,'Bidding list 26'!$B$2:$P$38,15,0),"")</f>
        <v>50</v>
      </c>
      <c r="V116" s="84">
        <f t="shared" si="3"/>
        <v>46085</v>
      </c>
      <c r="W116" s="84">
        <f t="shared" si="21"/>
        <v>46148</v>
      </c>
      <c r="X116" s="83" t="str">
        <f t="shared" si="20"/>
        <v>Late</v>
      </c>
      <c r="Y116" s="85" t="s">
        <v>157</v>
      </c>
      <c r="Z116" s="74" t="s">
        <v>254</v>
      </c>
      <c r="AA116" s="74" t="s">
        <v>158</v>
      </c>
      <c r="AB116" s="74" t="s">
        <v>579</v>
      </c>
      <c r="AC116" s="74" t="s">
        <v>158</v>
      </c>
      <c r="AD116" s="74" t="s">
        <v>580</v>
      </c>
      <c r="AE116" s="146" t="s">
        <v>158</v>
      </c>
      <c r="AF116" s="74" t="s">
        <v>580</v>
      </c>
      <c r="AG116" s="98">
        <f>VLOOKUP(AF116,Sheet9!A:D,4,0)</f>
        <v>0</v>
      </c>
      <c r="AH116" s="87">
        <v>46154</v>
      </c>
      <c r="AI116" s="136" t="s">
        <v>581</v>
      </c>
      <c r="AJ116" s="60"/>
      <c r="AK116" s="5"/>
      <c r="AL116" s="3">
        <f t="shared" si="5"/>
        <v>12</v>
      </c>
      <c r="AM116" s="3">
        <f t="shared" si="6"/>
        <v>12</v>
      </c>
      <c r="AN116" s="3">
        <f t="shared" si="7"/>
        <v>12</v>
      </c>
      <c r="AO116" s="3">
        <f t="shared" si="14"/>
        <v>12</v>
      </c>
    </row>
    <row r="117" spans="1:41" ht="16">
      <c r="A117" s="29">
        <v>46098</v>
      </c>
      <c r="B117" s="74" t="s">
        <v>60</v>
      </c>
      <c r="C117" s="74" t="s">
        <v>423</v>
      </c>
      <c r="D117" s="74" t="s">
        <v>424</v>
      </c>
      <c r="E117" s="74" t="s">
        <v>582</v>
      </c>
      <c r="F117" s="76">
        <v>4347</v>
      </c>
      <c r="G117" s="74" t="s">
        <v>59</v>
      </c>
      <c r="H117" s="74" t="str">
        <f>VLOOKUP(G117,'Bidding list 26'!$B$4:$G$277,6,0)</f>
        <v xml:space="preserve">LAMITOUCH LM-30 CPU:i3-6100, RAM 16GB DDR4 3200, SSD 256G, Slot: CAT61/HDMI1/VGA1/USB8        </v>
      </c>
      <c r="I117" s="77">
        <v>7800000</v>
      </c>
      <c r="J117" s="76">
        <v>12</v>
      </c>
      <c r="K117" s="78">
        <f t="shared" si="22"/>
        <v>93600000</v>
      </c>
      <c r="L117" s="76" t="s">
        <v>578</v>
      </c>
      <c r="M117" s="79" t="s">
        <v>19</v>
      </c>
      <c r="N117" s="79" t="s">
        <v>20</v>
      </c>
      <c r="O117" s="80" t="s">
        <v>95</v>
      </c>
      <c r="P117" s="80" t="s">
        <v>21</v>
      </c>
      <c r="Q117" s="29">
        <v>46132</v>
      </c>
      <c r="R117" s="81">
        <f t="shared" si="1"/>
        <v>34</v>
      </c>
      <c r="S117" s="82">
        <f t="array" ref="S117">INDEX('G Project Timeline-OPM update'!$G$7:$L$35,MATCH(1,('G Project Timeline-OPM update'!$C$7:$C$35=N117)*('G Project Timeline-OPM update'!$B$7:$B$35=M117)*('G Project Timeline-OPM update'!$D$7:$D$35=O117),0),MATCH(P117,'G Project Timeline-OPM update'!$G$4:$L$4,0))-14</f>
        <v>46135</v>
      </c>
      <c r="T117" s="81">
        <f t="shared" si="2"/>
        <v>37</v>
      </c>
      <c r="U117" s="83">
        <f>IFERROR(VLOOKUP(G117,'Bidding list 26'!$B$2:$P$38,15,0),"")</f>
        <v>80</v>
      </c>
      <c r="V117" s="84">
        <f t="shared" si="3"/>
        <v>46055</v>
      </c>
      <c r="W117" s="84">
        <f t="shared" si="21"/>
        <v>46178</v>
      </c>
      <c r="X117" s="83" t="str">
        <f t="shared" si="20"/>
        <v>Late</v>
      </c>
      <c r="Y117" s="85" t="s">
        <v>157</v>
      </c>
      <c r="Z117" s="74" t="s">
        <v>254</v>
      </c>
      <c r="AA117" s="74" t="s">
        <v>158</v>
      </c>
      <c r="AB117" s="74" t="s">
        <v>579</v>
      </c>
      <c r="AC117" s="74" t="s">
        <v>158</v>
      </c>
      <c r="AD117" s="74" t="s">
        <v>583</v>
      </c>
      <c r="AE117" s="146" t="s">
        <v>158</v>
      </c>
      <c r="AF117" s="74" t="s">
        <v>583</v>
      </c>
      <c r="AG117" s="98" t="s">
        <v>202</v>
      </c>
      <c r="AH117" s="87">
        <f>VLOOKUP(AF117,Sheet9!A:D,3,0)</f>
        <v>0</v>
      </c>
      <c r="AI117" s="136" t="s">
        <v>584</v>
      </c>
      <c r="AJ117" s="60"/>
      <c r="AK117" s="5" t="s">
        <v>434</v>
      </c>
      <c r="AL117" s="3">
        <f t="shared" si="5"/>
        <v>12</v>
      </c>
      <c r="AM117" s="3">
        <f t="shared" si="6"/>
        <v>12</v>
      </c>
      <c r="AN117" s="3">
        <f t="shared" si="7"/>
        <v>12</v>
      </c>
      <c r="AO117" s="3">
        <f t="shared" si="14"/>
        <v>12</v>
      </c>
    </row>
    <row r="118" spans="1:41" ht="16">
      <c r="A118" s="29">
        <v>46098</v>
      </c>
      <c r="B118" s="74" t="s">
        <v>60</v>
      </c>
      <c r="C118" s="74" t="s">
        <v>423</v>
      </c>
      <c r="D118" s="74" t="s">
        <v>424</v>
      </c>
      <c r="E118" s="74" t="s">
        <v>585</v>
      </c>
      <c r="F118" s="76">
        <v>4347</v>
      </c>
      <c r="G118" s="74" t="s">
        <v>67</v>
      </c>
      <c r="H118" s="74" t="str">
        <f>VLOOKUP(G118,'Bidding list 26'!$B$4:$G$277,6,0)</f>
        <v>VA1903H-2, 19 inch, VGA cable + HDMI cable / Brand: VIEWSONIC</v>
      </c>
      <c r="I118" s="77">
        <v>1240000</v>
      </c>
      <c r="J118" s="76">
        <v>12</v>
      </c>
      <c r="K118" s="78">
        <f t="shared" si="22"/>
        <v>14880000</v>
      </c>
      <c r="L118" s="76" t="s">
        <v>578</v>
      </c>
      <c r="M118" s="79" t="s">
        <v>19</v>
      </c>
      <c r="N118" s="79" t="s">
        <v>22</v>
      </c>
      <c r="O118" s="80" t="s">
        <v>95</v>
      </c>
      <c r="P118" s="80" t="s">
        <v>21</v>
      </c>
      <c r="Q118" s="29">
        <v>46132</v>
      </c>
      <c r="R118" s="81">
        <f t="shared" si="1"/>
        <v>34</v>
      </c>
      <c r="S118" s="82">
        <f t="array" ref="S118">INDEX('G Project Timeline-OPM update'!$G$7:$L$35,MATCH(1,('G Project Timeline-OPM update'!$C$7:$C$35=N118)*('G Project Timeline-OPM update'!$B$7:$B$35=M118)*('G Project Timeline-OPM update'!$D$7:$D$35=O118),0),MATCH(P118,'G Project Timeline-OPM update'!$G$4:$L$4,0))-14</f>
        <v>46135</v>
      </c>
      <c r="T118" s="81">
        <f t="shared" si="2"/>
        <v>37</v>
      </c>
      <c r="U118" s="83">
        <f>IFERROR(VLOOKUP(G118,'Bidding list 26'!$B$2:$P$38,15,0),"")</f>
        <v>50</v>
      </c>
      <c r="V118" s="84">
        <f t="shared" si="3"/>
        <v>46085</v>
      </c>
      <c r="W118" s="84">
        <f t="shared" si="21"/>
        <v>46148</v>
      </c>
      <c r="X118" s="83" t="str">
        <f t="shared" si="20"/>
        <v>Late</v>
      </c>
      <c r="Y118" s="85" t="s">
        <v>157</v>
      </c>
      <c r="Z118" s="74" t="s">
        <v>254</v>
      </c>
      <c r="AA118" s="74" t="s">
        <v>158</v>
      </c>
      <c r="AB118" s="74" t="s">
        <v>586</v>
      </c>
      <c r="AC118" s="74" t="s">
        <v>158</v>
      </c>
      <c r="AD118" s="74" t="s">
        <v>587</v>
      </c>
      <c r="AE118" s="146" t="s">
        <v>158</v>
      </c>
      <c r="AF118" s="74" t="s">
        <v>587</v>
      </c>
      <c r="AG118" s="98">
        <f>VLOOKUP(AF118,Sheet9!A:D,4,0)</f>
        <v>0</v>
      </c>
      <c r="AH118" s="87">
        <v>46154</v>
      </c>
      <c r="AI118" s="136" t="s">
        <v>588</v>
      </c>
      <c r="AJ118" s="60"/>
      <c r="AK118" s="5"/>
      <c r="AL118" s="3">
        <f t="shared" si="5"/>
        <v>12</v>
      </c>
      <c r="AM118" s="3">
        <f t="shared" si="6"/>
        <v>12</v>
      </c>
      <c r="AN118" s="3">
        <f t="shared" si="7"/>
        <v>12</v>
      </c>
      <c r="AO118" s="3">
        <f t="shared" si="14"/>
        <v>12</v>
      </c>
    </row>
    <row r="119" spans="1:41" ht="26">
      <c r="A119" s="29">
        <v>46098</v>
      </c>
      <c r="B119" s="74" t="s">
        <v>60</v>
      </c>
      <c r="C119" s="74" t="s">
        <v>423</v>
      </c>
      <c r="D119" s="74" t="s">
        <v>424</v>
      </c>
      <c r="E119" s="74" t="s">
        <v>589</v>
      </c>
      <c r="F119" s="76">
        <v>4347</v>
      </c>
      <c r="G119" s="74" t="s">
        <v>59</v>
      </c>
      <c r="H119" s="74" t="str">
        <f>VLOOKUP(G119,'Bidding list 26'!$B$4:$G$277,6,0)</f>
        <v xml:space="preserve">LAMITOUCH LM-30 CPU:i3-6100, RAM 16GB DDR4 3200, SSD 256G, Slot: CAT61/HDMI1/VGA1/USB8        </v>
      </c>
      <c r="I119" s="77">
        <v>7800000</v>
      </c>
      <c r="J119" s="76">
        <v>12</v>
      </c>
      <c r="K119" s="78">
        <f t="shared" si="22"/>
        <v>93600000</v>
      </c>
      <c r="L119" s="76" t="s">
        <v>578</v>
      </c>
      <c r="M119" s="79" t="s">
        <v>19</v>
      </c>
      <c r="N119" s="79" t="s">
        <v>22</v>
      </c>
      <c r="O119" s="80" t="s">
        <v>95</v>
      </c>
      <c r="P119" s="80" t="s">
        <v>21</v>
      </c>
      <c r="Q119" s="29">
        <v>46132</v>
      </c>
      <c r="R119" s="81">
        <f t="shared" si="1"/>
        <v>34</v>
      </c>
      <c r="S119" s="82">
        <f t="array" ref="S119">INDEX('G Project Timeline-OPM update'!$G$7:$L$35,MATCH(1,('G Project Timeline-OPM update'!$C$7:$C$35=N119)*('G Project Timeline-OPM update'!$B$7:$B$35=M119)*('G Project Timeline-OPM update'!$D$7:$D$35=O119),0),MATCH(P119,'G Project Timeline-OPM update'!$G$4:$L$4,0))-14</f>
        <v>46135</v>
      </c>
      <c r="T119" s="81">
        <f t="shared" si="2"/>
        <v>37</v>
      </c>
      <c r="U119" s="83">
        <f>IFERROR(VLOOKUP(G119,'Bidding list 26'!$B$2:$P$38,15,0),"")</f>
        <v>80</v>
      </c>
      <c r="V119" s="84">
        <f t="shared" si="3"/>
        <v>46055</v>
      </c>
      <c r="W119" s="84">
        <f t="shared" si="21"/>
        <v>46178</v>
      </c>
      <c r="X119" s="83" t="str">
        <f t="shared" si="20"/>
        <v>Late</v>
      </c>
      <c r="Y119" s="85" t="s">
        <v>157</v>
      </c>
      <c r="Z119" s="74" t="s">
        <v>254</v>
      </c>
      <c r="AA119" s="74" t="s">
        <v>158</v>
      </c>
      <c r="AB119" s="74" t="s">
        <v>586</v>
      </c>
      <c r="AC119" s="74" t="s">
        <v>158</v>
      </c>
      <c r="AD119" s="74" t="s">
        <v>590</v>
      </c>
      <c r="AE119" s="138" t="s">
        <v>158</v>
      </c>
      <c r="AF119" s="74" t="s">
        <v>590</v>
      </c>
      <c r="AG119" s="98" t="s">
        <v>202</v>
      </c>
      <c r="AH119" s="87">
        <f>VLOOKUP(AF119,Sheet9!A:D,3,0)</f>
        <v>0</v>
      </c>
      <c r="AI119" s="136" t="s">
        <v>591</v>
      </c>
      <c r="AJ119" s="60"/>
      <c r="AK119" s="5" t="s">
        <v>434</v>
      </c>
      <c r="AL119" s="3">
        <f t="shared" si="5"/>
        <v>12</v>
      </c>
      <c r="AM119" s="3">
        <f t="shared" si="6"/>
        <v>12</v>
      </c>
      <c r="AN119" s="3">
        <f t="shared" si="7"/>
        <v>12</v>
      </c>
      <c r="AO119" s="3">
        <f t="shared" si="14"/>
        <v>12</v>
      </c>
    </row>
    <row r="120" spans="1:41" ht="27" customHeight="1">
      <c r="A120" s="29">
        <v>46106</v>
      </c>
      <c r="B120" s="74" t="s">
        <v>33</v>
      </c>
      <c r="C120" s="74" t="s">
        <v>154</v>
      </c>
      <c r="D120" s="74" t="s">
        <v>155</v>
      </c>
      <c r="E120" s="75" t="s">
        <v>156</v>
      </c>
      <c r="F120" s="76"/>
      <c r="G120" s="74" t="s">
        <v>67</v>
      </c>
      <c r="H120" s="74" t="str">
        <f>VLOOKUP(G120,'Bidding list 26'!$B$4:$G$277,6,0)</f>
        <v>VA1903H-2, 19 inch, VGA cable + HDMI cable / Brand: VIEWSONIC</v>
      </c>
      <c r="I120" s="77">
        <v>1240000</v>
      </c>
      <c r="J120" s="76">
        <v>93</v>
      </c>
      <c r="K120" s="78">
        <f t="shared" si="22"/>
        <v>115320000</v>
      </c>
      <c r="L120" s="76" t="s">
        <v>592</v>
      </c>
      <c r="M120" s="79" t="s">
        <v>34</v>
      </c>
      <c r="N120" s="79" t="s">
        <v>36</v>
      </c>
      <c r="O120" s="80" t="s">
        <v>95</v>
      </c>
      <c r="P120" s="80" t="s">
        <v>18</v>
      </c>
      <c r="Q120" s="29">
        <v>46157</v>
      </c>
      <c r="R120" s="81">
        <f t="shared" si="1"/>
        <v>51</v>
      </c>
      <c r="S120" s="82">
        <f t="array" ref="S120">INDEX('G Project Timeline-OPM update'!$G$7:$L$35,MATCH(1,('G Project Timeline-OPM update'!$C$7:$C$35=N120)*('G Project Timeline-OPM update'!$B$7:$B$35=M120)*('G Project Timeline-OPM update'!$D$7:$D$35=O120),0),MATCH(P120,'G Project Timeline-OPM update'!$G$4:$L$4,0))-14</f>
        <v>46160</v>
      </c>
      <c r="T120" s="81">
        <f t="shared" si="2"/>
        <v>54</v>
      </c>
      <c r="U120" s="83">
        <f>IFERROR(VLOOKUP(G120,'Bidding list 26'!$B$2:$P$38,15,0),"")</f>
        <v>50</v>
      </c>
      <c r="V120" s="84">
        <f t="shared" si="3"/>
        <v>46110</v>
      </c>
      <c r="W120" s="84">
        <f t="shared" si="21"/>
        <v>46156</v>
      </c>
      <c r="X120" s="83" t="str">
        <f t="shared" si="20"/>
        <v>On time</v>
      </c>
      <c r="Y120" s="85" t="s">
        <v>157</v>
      </c>
      <c r="Z120" s="74" t="s">
        <v>475</v>
      </c>
      <c r="AA120" s="74" t="s">
        <v>158</v>
      </c>
      <c r="AB120" s="74" t="s">
        <v>593</v>
      </c>
      <c r="AC120" s="74" t="s">
        <v>158</v>
      </c>
      <c r="AD120" s="74" t="s">
        <v>594</v>
      </c>
      <c r="AE120" s="138" t="s">
        <v>158</v>
      </c>
      <c r="AF120" s="74" t="s">
        <v>594</v>
      </c>
      <c r="AG120" s="98" t="s">
        <v>202</v>
      </c>
      <c r="AH120" s="87">
        <f>VLOOKUP(AF120,Sheet9!A:D,3,0)</f>
        <v>0</v>
      </c>
      <c r="AI120" s="136" t="s">
        <v>595</v>
      </c>
      <c r="AJ120" s="60"/>
      <c r="AK120" s="5"/>
      <c r="AL120" s="3">
        <f t="shared" si="5"/>
        <v>93</v>
      </c>
      <c r="AM120" s="3">
        <f t="shared" si="6"/>
        <v>93</v>
      </c>
      <c r="AN120" s="3">
        <f t="shared" si="7"/>
        <v>93</v>
      </c>
      <c r="AO120" s="3">
        <f t="shared" si="14"/>
        <v>93</v>
      </c>
    </row>
    <row r="121" spans="1:41" ht="27" customHeight="1">
      <c r="A121" s="84">
        <v>46106</v>
      </c>
      <c r="B121" s="85" t="s">
        <v>33</v>
      </c>
      <c r="C121" s="85" t="s">
        <v>154</v>
      </c>
      <c r="D121" s="85" t="s">
        <v>155</v>
      </c>
      <c r="E121" s="105" t="s">
        <v>156</v>
      </c>
      <c r="F121" s="83"/>
      <c r="G121" s="85" t="s">
        <v>59</v>
      </c>
      <c r="H121" s="85" t="str">
        <f>VLOOKUP(G121,'Bidding list 26'!$B$4:$G$277,6,0)</f>
        <v xml:space="preserve">LAMITOUCH LM-30 CPU:i3-6100, RAM 16GB DDR4 3200, SSD 256G, Slot: CAT61/HDMI1/VGA1/USB8        </v>
      </c>
      <c r="I121" s="89">
        <v>7800000</v>
      </c>
      <c r="J121" s="83">
        <v>93</v>
      </c>
      <c r="K121" s="97">
        <f t="shared" si="22"/>
        <v>725400000</v>
      </c>
      <c r="L121" s="83" t="s">
        <v>592</v>
      </c>
      <c r="M121" s="83" t="s">
        <v>34</v>
      </c>
      <c r="N121" s="83" t="s">
        <v>36</v>
      </c>
      <c r="O121" s="81" t="s">
        <v>95</v>
      </c>
      <c r="P121" s="81" t="s">
        <v>18</v>
      </c>
      <c r="Q121" s="84">
        <v>46157</v>
      </c>
      <c r="R121" s="81">
        <f t="shared" si="1"/>
        <v>51</v>
      </c>
      <c r="S121" s="82">
        <f t="array" ref="S121">INDEX('G Project Timeline-OPM update'!$G$7:$L$35,MATCH(1,('G Project Timeline-OPM update'!$C$7:$C$35=N121)*('G Project Timeline-OPM update'!$B$7:$B$35=M121)*('G Project Timeline-OPM update'!$D$7:$D$35=O121),0),MATCH(P121,'G Project Timeline-OPM update'!$G$4:$L$4,0))-14</f>
        <v>46160</v>
      </c>
      <c r="T121" s="81">
        <f t="shared" si="2"/>
        <v>54</v>
      </c>
      <c r="U121" s="83">
        <f>IFERROR(VLOOKUP(G121,'Bidding list 26'!$B$2:$P$38,15,0),"")</f>
        <v>80</v>
      </c>
      <c r="V121" s="84">
        <f t="shared" si="3"/>
        <v>46080</v>
      </c>
      <c r="W121" s="84">
        <f t="shared" si="21"/>
        <v>46186</v>
      </c>
      <c r="X121" s="83" t="str">
        <f t="shared" si="20"/>
        <v>Late</v>
      </c>
      <c r="Y121" s="85" t="s">
        <v>157</v>
      </c>
      <c r="Z121" s="85" t="s">
        <v>475</v>
      </c>
      <c r="AA121" s="85" t="s">
        <v>158</v>
      </c>
      <c r="AB121" s="85" t="s">
        <v>596</v>
      </c>
      <c r="AC121" s="85" t="s">
        <v>158</v>
      </c>
      <c r="AD121" s="85" t="s">
        <v>597</v>
      </c>
      <c r="AE121" s="147" t="s">
        <v>158</v>
      </c>
      <c r="AF121" s="147" t="s">
        <v>598</v>
      </c>
      <c r="AG121" s="148"/>
      <c r="AH121" s="149"/>
      <c r="AI121" s="143" t="s">
        <v>599</v>
      </c>
      <c r="AJ121" s="100"/>
      <c r="AK121" s="5"/>
      <c r="AL121" s="3">
        <f t="shared" si="5"/>
        <v>93</v>
      </c>
      <c r="AM121" s="3">
        <f t="shared" si="6"/>
        <v>93</v>
      </c>
      <c r="AN121" s="3">
        <f t="shared" si="7"/>
        <v>93</v>
      </c>
      <c r="AO121" s="3">
        <f t="shared" si="14"/>
        <v>0</v>
      </c>
    </row>
    <row r="122" spans="1:41" ht="27" customHeight="1">
      <c r="A122" s="29">
        <v>46106</v>
      </c>
      <c r="B122" s="74" t="s">
        <v>33</v>
      </c>
      <c r="C122" s="74" t="s">
        <v>154</v>
      </c>
      <c r="D122" s="74" t="s">
        <v>155</v>
      </c>
      <c r="E122" s="75" t="s">
        <v>156</v>
      </c>
      <c r="F122" s="76"/>
      <c r="G122" s="74" t="s">
        <v>39</v>
      </c>
      <c r="H122" s="74" t="str">
        <f>VLOOKUP(G122,'Bidding list 26'!$B$4:$G$277,6,0)</f>
        <v>HS505DP, USB cable</v>
      </c>
      <c r="I122" s="77">
        <v>2300000</v>
      </c>
      <c r="J122" s="76">
        <v>68</v>
      </c>
      <c r="K122" s="78">
        <f t="shared" si="22"/>
        <v>156400000</v>
      </c>
      <c r="L122" s="76" t="s">
        <v>592</v>
      </c>
      <c r="M122" s="79" t="s">
        <v>34</v>
      </c>
      <c r="N122" s="79" t="s">
        <v>36</v>
      </c>
      <c r="O122" s="80" t="s">
        <v>95</v>
      </c>
      <c r="P122" s="80" t="s">
        <v>18</v>
      </c>
      <c r="Q122" s="29">
        <v>46157</v>
      </c>
      <c r="R122" s="81">
        <f t="shared" si="1"/>
        <v>51</v>
      </c>
      <c r="S122" s="82">
        <f t="array" ref="S122">INDEX('G Project Timeline-OPM update'!$G$7:$L$35,MATCH(1,('G Project Timeline-OPM update'!$C$7:$C$35=N122)*('G Project Timeline-OPM update'!$B$7:$B$35=M122)*('G Project Timeline-OPM update'!$D$7:$D$35=O122),0),MATCH(P122,'G Project Timeline-OPM update'!$G$4:$L$4,0))-14</f>
        <v>46160</v>
      </c>
      <c r="T122" s="81">
        <f t="shared" si="2"/>
        <v>54</v>
      </c>
      <c r="U122" s="83">
        <f>IFERROR(VLOOKUP(G122,'Bidding list 26'!$B$2:$P$38,15,0),"")</f>
        <v>50</v>
      </c>
      <c r="V122" s="84">
        <f t="shared" si="3"/>
        <v>46110</v>
      </c>
      <c r="W122" s="84">
        <f t="shared" si="21"/>
        <v>46156</v>
      </c>
      <c r="X122" s="83" t="str">
        <f t="shared" si="20"/>
        <v>On time</v>
      </c>
      <c r="Y122" s="85" t="s">
        <v>157</v>
      </c>
      <c r="Z122" s="74" t="s">
        <v>475</v>
      </c>
      <c r="AA122" s="74" t="s">
        <v>158</v>
      </c>
      <c r="AB122" s="74" t="s">
        <v>593</v>
      </c>
      <c r="AC122" s="74" t="s">
        <v>158</v>
      </c>
      <c r="AD122" s="74" t="s">
        <v>600</v>
      </c>
      <c r="AE122" s="138" t="s">
        <v>158</v>
      </c>
      <c r="AF122" s="94" t="s">
        <v>601</v>
      </c>
      <c r="AG122" s="87">
        <v>46167</v>
      </c>
      <c r="AH122" s="87">
        <v>46167</v>
      </c>
      <c r="AI122" s="136" t="s">
        <v>602</v>
      </c>
      <c r="AJ122" s="60"/>
      <c r="AK122" s="5"/>
      <c r="AL122" s="3">
        <f t="shared" si="5"/>
        <v>68</v>
      </c>
      <c r="AM122" s="3">
        <f t="shared" si="6"/>
        <v>68</v>
      </c>
      <c r="AN122" s="3">
        <f t="shared" si="7"/>
        <v>68</v>
      </c>
      <c r="AO122" s="3">
        <f t="shared" si="14"/>
        <v>68</v>
      </c>
    </row>
    <row r="123" spans="1:41" ht="27" customHeight="1">
      <c r="A123" s="29">
        <v>46106</v>
      </c>
      <c r="B123" s="74" t="s">
        <v>33</v>
      </c>
      <c r="C123" s="74" t="s">
        <v>154</v>
      </c>
      <c r="D123" s="74" t="s">
        <v>155</v>
      </c>
      <c r="E123" s="75" t="s">
        <v>156</v>
      </c>
      <c r="F123" s="76"/>
      <c r="G123" s="74" t="s">
        <v>42</v>
      </c>
      <c r="H123" s="74" t="str">
        <f>VLOOKUP(G123,'Bidding list 26'!$B$4:$G$277,6,0)</f>
        <v>SEUIC HS505HDP-2530 ,USB cable</v>
      </c>
      <c r="I123" s="77">
        <v>3300000</v>
      </c>
      <c r="J123" s="76">
        <v>6</v>
      </c>
      <c r="K123" s="78">
        <f t="shared" si="22"/>
        <v>19800000</v>
      </c>
      <c r="L123" s="76" t="s">
        <v>592</v>
      </c>
      <c r="M123" s="79" t="s">
        <v>34</v>
      </c>
      <c r="N123" s="79" t="s">
        <v>36</v>
      </c>
      <c r="O123" s="80" t="s">
        <v>95</v>
      </c>
      <c r="P123" s="80" t="s">
        <v>18</v>
      </c>
      <c r="Q123" s="29">
        <v>46157</v>
      </c>
      <c r="R123" s="81">
        <f t="shared" si="1"/>
        <v>51</v>
      </c>
      <c r="S123" s="82">
        <f t="array" ref="S123">INDEX('G Project Timeline-OPM update'!$G$7:$L$35,MATCH(1,('G Project Timeline-OPM update'!$C$7:$C$35=N123)*('G Project Timeline-OPM update'!$B$7:$B$35=M123)*('G Project Timeline-OPM update'!$D$7:$D$35=O123),0),MATCH(P123,'G Project Timeline-OPM update'!$G$4:$L$4,0))-14</f>
        <v>46160</v>
      </c>
      <c r="T123" s="81">
        <f t="shared" si="2"/>
        <v>54</v>
      </c>
      <c r="U123" s="83">
        <f>IFERROR(VLOOKUP(G123,'Bidding list 26'!$B$2:$P$38,15,0),"")</f>
        <v>50</v>
      </c>
      <c r="V123" s="84">
        <f t="shared" si="3"/>
        <v>46110</v>
      </c>
      <c r="W123" s="84">
        <f t="shared" si="21"/>
        <v>46156</v>
      </c>
      <c r="X123" s="83" t="str">
        <f t="shared" si="20"/>
        <v>On time</v>
      </c>
      <c r="Y123" s="85" t="s">
        <v>157</v>
      </c>
      <c r="Z123" s="74" t="s">
        <v>475</v>
      </c>
      <c r="AA123" s="74" t="s">
        <v>158</v>
      </c>
      <c r="AB123" s="74" t="s">
        <v>593</v>
      </c>
      <c r="AC123" s="74" t="s">
        <v>158</v>
      </c>
      <c r="AD123" s="74" t="s">
        <v>600</v>
      </c>
      <c r="AE123" s="138" t="s">
        <v>158</v>
      </c>
      <c r="AF123" s="94" t="s">
        <v>601</v>
      </c>
      <c r="AG123" s="150"/>
      <c r="AH123" s="87">
        <v>46149</v>
      </c>
      <c r="AI123" s="136" t="s">
        <v>603</v>
      </c>
      <c r="AJ123" s="60" t="s">
        <v>604</v>
      </c>
      <c r="AK123" s="5" t="s">
        <v>605</v>
      </c>
      <c r="AL123" s="3">
        <f t="shared" si="5"/>
        <v>6</v>
      </c>
      <c r="AM123" s="3">
        <f t="shared" si="6"/>
        <v>6</v>
      </c>
      <c r="AN123" s="3">
        <f t="shared" si="7"/>
        <v>6</v>
      </c>
      <c r="AO123" s="3">
        <f t="shared" si="14"/>
        <v>6</v>
      </c>
    </row>
    <row r="124" spans="1:41" ht="27" customHeight="1">
      <c r="A124" s="29">
        <v>46106</v>
      </c>
      <c r="B124" s="74" t="s">
        <v>33</v>
      </c>
      <c r="C124" s="74" t="s">
        <v>154</v>
      </c>
      <c r="D124" s="74" t="s">
        <v>155</v>
      </c>
      <c r="E124" s="75" t="s">
        <v>156</v>
      </c>
      <c r="F124" s="76"/>
      <c r="G124" s="74" t="s">
        <v>29</v>
      </c>
      <c r="H124" s="74" t="str">
        <f>VLOOKUP(G124,'Bidding list 26'!$B$4:$G$277,6,0)</f>
        <v xml:space="preserve">ZT610, 600dpi </v>
      </c>
      <c r="I124" s="77">
        <v>48800000</v>
      </c>
      <c r="J124" s="76">
        <v>15</v>
      </c>
      <c r="K124" s="78">
        <f t="shared" si="22"/>
        <v>732000000</v>
      </c>
      <c r="L124" s="76" t="s">
        <v>592</v>
      </c>
      <c r="M124" s="79" t="s">
        <v>34</v>
      </c>
      <c r="N124" s="79" t="s">
        <v>36</v>
      </c>
      <c r="O124" s="80" t="s">
        <v>95</v>
      </c>
      <c r="P124" s="80" t="s">
        <v>18</v>
      </c>
      <c r="Q124" s="29">
        <v>46157</v>
      </c>
      <c r="R124" s="81">
        <f t="shared" si="1"/>
        <v>51</v>
      </c>
      <c r="S124" s="82">
        <f t="array" ref="S124">INDEX('G Project Timeline-OPM update'!$G$7:$L$35,MATCH(1,('G Project Timeline-OPM update'!$C$7:$C$35=N124)*('G Project Timeline-OPM update'!$B$7:$B$35=M124)*('G Project Timeline-OPM update'!$D$7:$D$35=O124),0),MATCH(P124,'G Project Timeline-OPM update'!$G$4:$L$4,0))-14</f>
        <v>46160</v>
      </c>
      <c r="T124" s="81">
        <f t="shared" si="2"/>
        <v>54</v>
      </c>
      <c r="U124" s="83">
        <f>IFERROR(VLOOKUP(G124,'Bidding list 26'!$B$2:$P$38,15,0),"")</f>
        <v>50</v>
      </c>
      <c r="V124" s="84">
        <f t="shared" si="3"/>
        <v>46110</v>
      </c>
      <c r="W124" s="84">
        <f t="shared" si="21"/>
        <v>46156</v>
      </c>
      <c r="X124" s="83" t="str">
        <f t="shared" si="20"/>
        <v>On time</v>
      </c>
      <c r="Y124" s="85" t="s">
        <v>157</v>
      </c>
      <c r="Z124" s="74" t="s">
        <v>475</v>
      </c>
      <c r="AA124" s="74" t="s">
        <v>158</v>
      </c>
      <c r="AB124" s="74" t="s">
        <v>593</v>
      </c>
      <c r="AC124" s="74" t="s">
        <v>158</v>
      </c>
      <c r="AD124" s="74" t="s">
        <v>606</v>
      </c>
      <c r="AE124" s="138" t="s">
        <v>158</v>
      </c>
      <c r="AF124" s="74" t="s">
        <v>606</v>
      </c>
      <c r="AG124" s="98" t="s">
        <v>202</v>
      </c>
      <c r="AH124" s="87">
        <f>VLOOKUP(AF124,Sheet9!A:D,3,0)</f>
        <v>0</v>
      </c>
      <c r="AI124" s="136" t="s">
        <v>607</v>
      </c>
      <c r="AJ124" s="60"/>
      <c r="AK124" s="5"/>
      <c r="AL124" s="3">
        <f t="shared" si="5"/>
        <v>15</v>
      </c>
      <c r="AM124" s="3">
        <f t="shared" si="6"/>
        <v>15</v>
      </c>
      <c r="AN124" s="3">
        <f t="shared" si="7"/>
        <v>15</v>
      </c>
      <c r="AO124" s="3">
        <f t="shared" si="14"/>
        <v>15</v>
      </c>
    </row>
    <row r="125" spans="1:41" ht="27" customHeight="1">
      <c r="A125" s="29">
        <v>46106</v>
      </c>
      <c r="B125" s="74" t="s">
        <v>33</v>
      </c>
      <c r="C125" s="74" t="s">
        <v>154</v>
      </c>
      <c r="D125" s="74" t="s">
        <v>155</v>
      </c>
      <c r="E125" s="75" t="s">
        <v>156</v>
      </c>
      <c r="F125" s="76"/>
      <c r="G125" s="74" t="s">
        <v>67</v>
      </c>
      <c r="H125" s="74" t="str">
        <f>VLOOKUP(G125,'Bidding list 26'!$B$4:$G$277,6,0)</f>
        <v>VA1903H-2, 19 inch, VGA cable + HDMI cable / Brand: VIEWSONIC</v>
      </c>
      <c r="I125" s="77">
        <v>1240000</v>
      </c>
      <c r="J125" s="76">
        <v>93</v>
      </c>
      <c r="K125" s="78">
        <f t="shared" si="22"/>
        <v>115320000</v>
      </c>
      <c r="L125" s="76" t="s">
        <v>608</v>
      </c>
      <c r="M125" s="79" t="s">
        <v>34</v>
      </c>
      <c r="N125" s="79" t="s">
        <v>35</v>
      </c>
      <c r="O125" s="80" t="s">
        <v>95</v>
      </c>
      <c r="P125" s="80" t="s">
        <v>18</v>
      </c>
      <c r="Q125" s="29">
        <v>46157</v>
      </c>
      <c r="R125" s="81">
        <f t="shared" si="1"/>
        <v>51</v>
      </c>
      <c r="S125" s="82">
        <f t="array" ref="S125">INDEX('G Project Timeline-OPM update'!$G$7:$L$35,MATCH(1,('G Project Timeline-OPM update'!$C$7:$C$35=N125)*('G Project Timeline-OPM update'!$B$7:$B$35=M125)*('G Project Timeline-OPM update'!$D$7:$D$35=O125),0),MATCH(P125,'G Project Timeline-OPM update'!$G$4:$L$4,0))-14</f>
        <v>46160</v>
      </c>
      <c r="T125" s="81">
        <f t="shared" si="2"/>
        <v>54</v>
      </c>
      <c r="U125" s="83">
        <f>IFERROR(VLOOKUP(G125,'Bidding list 26'!$B$2:$P$38,15,0),"")</f>
        <v>50</v>
      </c>
      <c r="V125" s="84">
        <f t="shared" si="3"/>
        <v>46110</v>
      </c>
      <c r="W125" s="84">
        <f t="shared" si="21"/>
        <v>46156</v>
      </c>
      <c r="X125" s="83" t="str">
        <f t="shared" si="20"/>
        <v>On time</v>
      </c>
      <c r="Y125" s="85" t="s">
        <v>157</v>
      </c>
      <c r="Z125" s="74" t="s">
        <v>475</v>
      </c>
      <c r="AA125" s="74" t="s">
        <v>158</v>
      </c>
      <c r="AB125" s="74" t="s">
        <v>609</v>
      </c>
      <c r="AC125" s="74" t="s">
        <v>158</v>
      </c>
      <c r="AD125" s="74" t="s">
        <v>610</v>
      </c>
      <c r="AE125" s="138" t="s">
        <v>158</v>
      </c>
      <c r="AF125" s="74" t="s">
        <v>610</v>
      </c>
      <c r="AG125" s="98"/>
      <c r="AH125" s="87">
        <v>46157</v>
      </c>
      <c r="AI125" s="136" t="s">
        <v>611</v>
      </c>
      <c r="AJ125" s="60"/>
      <c r="AK125" s="5" t="s">
        <v>605</v>
      </c>
      <c r="AL125" s="3">
        <f t="shared" si="5"/>
        <v>93</v>
      </c>
      <c r="AM125" s="3">
        <f t="shared" si="6"/>
        <v>93</v>
      </c>
      <c r="AN125" s="3">
        <f t="shared" si="7"/>
        <v>93</v>
      </c>
      <c r="AO125" s="3">
        <f t="shared" si="14"/>
        <v>93</v>
      </c>
    </row>
    <row r="126" spans="1:41" ht="27" customHeight="1">
      <c r="A126" s="84">
        <v>46106</v>
      </c>
      <c r="B126" s="85" t="s">
        <v>33</v>
      </c>
      <c r="C126" s="85" t="s">
        <v>154</v>
      </c>
      <c r="D126" s="85" t="s">
        <v>155</v>
      </c>
      <c r="E126" s="105" t="s">
        <v>156</v>
      </c>
      <c r="F126" s="83"/>
      <c r="G126" s="85" t="s">
        <v>59</v>
      </c>
      <c r="H126" s="85" t="str">
        <f>VLOOKUP(G126,'Bidding list 26'!$B$4:$G$277,6,0)</f>
        <v xml:space="preserve">LAMITOUCH LM-30 CPU:i3-6100, RAM 16GB DDR4 3200, SSD 256G, Slot: CAT61/HDMI1/VGA1/USB8        </v>
      </c>
      <c r="I126" s="89">
        <v>7800000</v>
      </c>
      <c r="J126" s="83">
        <v>93</v>
      </c>
      <c r="K126" s="97">
        <f t="shared" si="22"/>
        <v>725400000</v>
      </c>
      <c r="L126" s="83" t="s">
        <v>608</v>
      </c>
      <c r="M126" s="83" t="s">
        <v>34</v>
      </c>
      <c r="N126" s="83" t="s">
        <v>35</v>
      </c>
      <c r="O126" s="81" t="s">
        <v>95</v>
      </c>
      <c r="P126" s="81" t="s">
        <v>18</v>
      </c>
      <c r="Q126" s="84">
        <v>46157</v>
      </c>
      <c r="R126" s="81">
        <f t="shared" si="1"/>
        <v>51</v>
      </c>
      <c r="S126" s="82">
        <f t="array" ref="S126">INDEX('G Project Timeline-OPM update'!$G$7:$L$35,MATCH(1,('G Project Timeline-OPM update'!$C$7:$C$35=N126)*('G Project Timeline-OPM update'!$B$7:$B$35=M126)*('G Project Timeline-OPM update'!$D$7:$D$35=O126),0),MATCH(P126,'G Project Timeline-OPM update'!$G$4:$L$4,0))-14</f>
        <v>46160</v>
      </c>
      <c r="T126" s="81">
        <f t="shared" si="2"/>
        <v>54</v>
      </c>
      <c r="U126" s="83">
        <f>IFERROR(VLOOKUP(G126,'Bidding list 26'!$B$2:$P$38,15,0),"")</f>
        <v>80</v>
      </c>
      <c r="V126" s="84">
        <f t="shared" si="3"/>
        <v>46080</v>
      </c>
      <c r="W126" s="84">
        <f t="shared" si="21"/>
        <v>46186</v>
      </c>
      <c r="X126" s="83" t="str">
        <f t="shared" si="20"/>
        <v>Late</v>
      </c>
      <c r="Y126" s="85" t="s">
        <v>157</v>
      </c>
      <c r="Z126" s="85" t="s">
        <v>475</v>
      </c>
      <c r="AA126" s="85" t="s">
        <v>158</v>
      </c>
      <c r="AB126" s="85" t="s">
        <v>612</v>
      </c>
      <c r="AC126" s="85" t="s">
        <v>158</v>
      </c>
      <c r="AD126" s="85" t="s">
        <v>613</v>
      </c>
      <c r="AE126" s="147" t="s">
        <v>158</v>
      </c>
      <c r="AF126" s="147" t="s">
        <v>598</v>
      </c>
      <c r="AG126" s="148"/>
      <c r="AH126" s="149"/>
      <c r="AI126" s="143" t="s">
        <v>614</v>
      </c>
      <c r="AJ126" s="100"/>
      <c r="AK126" s="5"/>
      <c r="AL126" s="3">
        <f t="shared" si="5"/>
        <v>93</v>
      </c>
      <c r="AM126" s="3">
        <f t="shared" si="6"/>
        <v>93</v>
      </c>
      <c r="AN126" s="3">
        <f t="shared" si="7"/>
        <v>93</v>
      </c>
      <c r="AO126" s="3">
        <f t="shared" si="14"/>
        <v>0</v>
      </c>
    </row>
    <row r="127" spans="1:41" ht="27" customHeight="1">
      <c r="A127" s="29">
        <v>46106</v>
      </c>
      <c r="B127" s="74" t="s">
        <v>33</v>
      </c>
      <c r="C127" s="74" t="s">
        <v>154</v>
      </c>
      <c r="D127" s="74" t="s">
        <v>155</v>
      </c>
      <c r="E127" s="75" t="s">
        <v>156</v>
      </c>
      <c r="F127" s="76"/>
      <c r="G127" s="74" t="s">
        <v>39</v>
      </c>
      <c r="H127" s="74" t="str">
        <f>VLOOKUP(G127,'Bidding list 26'!$B$4:$G$277,6,0)</f>
        <v>HS505DP, USB cable</v>
      </c>
      <c r="I127" s="77">
        <v>2300000</v>
      </c>
      <c r="J127" s="76">
        <v>75</v>
      </c>
      <c r="K127" s="78">
        <f t="shared" si="22"/>
        <v>172500000</v>
      </c>
      <c r="L127" s="76" t="s">
        <v>608</v>
      </c>
      <c r="M127" s="79" t="s">
        <v>34</v>
      </c>
      <c r="N127" s="79" t="s">
        <v>35</v>
      </c>
      <c r="O127" s="80" t="s">
        <v>95</v>
      </c>
      <c r="P127" s="80" t="s">
        <v>18</v>
      </c>
      <c r="Q127" s="29">
        <v>46157</v>
      </c>
      <c r="R127" s="81">
        <f t="shared" si="1"/>
        <v>51</v>
      </c>
      <c r="S127" s="82">
        <f t="array" ref="S127">INDEX('G Project Timeline-OPM update'!$G$7:$L$35,MATCH(1,('G Project Timeline-OPM update'!$C$7:$C$35=N127)*('G Project Timeline-OPM update'!$B$7:$B$35=M127)*('G Project Timeline-OPM update'!$D$7:$D$35=O127),0),MATCH(P127,'G Project Timeline-OPM update'!$G$4:$L$4,0))-14</f>
        <v>46160</v>
      </c>
      <c r="T127" s="81">
        <f t="shared" si="2"/>
        <v>54</v>
      </c>
      <c r="U127" s="83">
        <f>IFERROR(VLOOKUP(G127,'Bidding list 26'!$B$2:$P$38,15,0),"")</f>
        <v>50</v>
      </c>
      <c r="V127" s="84">
        <f t="shared" si="3"/>
        <v>46110</v>
      </c>
      <c r="W127" s="84">
        <f t="shared" si="21"/>
        <v>46156</v>
      </c>
      <c r="X127" s="83" t="str">
        <f t="shared" si="20"/>
        <v>On time</v>
      </c>
      <c r="Y127" s="85" t="s">
        <v>157</v>
      </c>
      <c r="Z127" s="74" t="s">
        <v>475</v>
      </c>
      <c r="AA127" s="74" t="s">
        <v>158</v>
      </c>
      <c r="AB127" s="74" t="s">
        <v>609</v>
      </c>
      <c r="AC127" s="74" t="s">
        <v>158</v>
      </c>
      <c r="AD127" s="74" t="s">
        <v>615</v>
      </c>
      <c r="AE127" s="138" t="s">
        <v>158</v>
      </c>
      <c r="AF127" s="103" t="s">
        <v>601</v>
      </c>
      <c r="AG127" s="87">
        <v>46167</v>
      </c>
      <c r="AH127" s="87">
        <v>46167</v>
      </c>
      <c r="AI127" s="136" t="s">
        <v>616</v>
      </c>
      <c r="AJ127" s="60"/>
      <c r="AK127" s="5"/>
      <c r="AL127" s="3">
        <f t="shared" si="5"/>
        <v>75</v>
      </c>
      <c r="AM127" s="3">
        <f t="shared" si="6"/>
        <v>75</v>
      </c>
      <c r="AN127" s="3">
        <f t="shared" si="7"/>
        <v>75</v>
      </c>
      <c r="AO127" s="3">
        <f t="shared" si="14"/>
        <v>75</v>
      </c>
    </row>
    <row r="128" spans="1:41" ht="27" customHeight="1">
      <c r="A128" s="29">
        <v>46106</v>
      </c>
      <c r="B128" s="74" t="s">
        <v>33</v>
      </c>
      <c r="C128" s="74" t="s">
        <v>154</v>
      </c>
      <c r="D128" s="74" t="s">
        <v>155</v>
      </c>
      <c r="E128" s="75" t="s">
        <v>156</v>
      </c>
      <c r="F128" s="76"/>
      <c r="G128" s="74" t="s">
        <v>42</v>
      </c>
      <c r="H128" s="74" t="str">
        <f>VLOOKUP(G128,'Bidding list 26'!$B$4:$G$277,6,0)</f>
        <v>SEUIC HS505HDP-2530 ,USB cable</v>
      </c>
      <c r="I128" s="77">
        <v>3300000</v>
      </c>
      <c r="J128" s="76">
        <v>6</v>
      </c>
      <c r="K128" s="78">
        <f t="shared" si="22"/>
        <v>19800000</v>
      </c>
      <c r="L128" s="76" t="s">
        <v>608</v>
      </c>
      <c r="M128" s="79" t="s">
        <v>34</v>
      </c>
      <c r="N128" s="79" t="s">
        <v>35</v>
      </c>
      <c r="O128" s="80" t="s">
        <v>95</v>
      </c>
      <c r="P128" s="80" t="s">
        <v>18</v>
      </c>
      <c r="Q128" s="29">
        <v>46157</v>
      </c>
      <c r="R128" s="81">
        <f t="shared" si="1"/>
        <v>51</v>
      </c>
      <c r="S128" s="82">
        <f t="array" ref="S128">INDEX('G Project Timeline-OPM update'!$G$7:$L$35,MATCH(1,('G Project Timeline-OPM update'!$C$7:$C$35=N128)*('G Project Timeline-OPM update'!$B$7:$B$35=M128)*('G Project Timeline-OPM update'!$D$7:$D$35=O128),0),MATCH(P128,'G Project Timeline-OPM update'!$G$4:$L$4,0))-14</f>
        <v>46160</v>
      </c>
      <c r="T128" s="81">
        <f t="shared" si="2"/>
        <v>54</v>
      </c>
      <c r="U128" s="83">
        <f>IFERROR(VLOOKUP(G128,'Bidding list 26'!$B$2:$P$38,15,0),"")</f>
        <v>50</v>
      </c>
      <c r="V128" s="84">
        <f t="shared" si="3"/>
        <v>46110</v>
      </c>
      <c r="W128" s="84">
        <f t="shared" si="21"/>
        <v>46156</v>
      </c>
      <c r="X128" s="83" t="str">
        <f t="shared" si="20"/>
        <v>On time</v>
      </c>
      <c r="Y128" s="85" t="s">
        <v>157</v>
      </c>
      <c r="Z128" s="74" t="s">
        <v>475</v>
      </c>
      <c r="AA128" s="74" t="s">
        <v>158</v>
      </c>
      <c r="AB128" s="74" t="s">
        <v>609</v>
      </c>
      <c r="AC128" s="74" t="s">
        <v>158</v>
      </c>
      <c r="AD128" s="74" t="s">
        <v>615</v>
      </c>
      <c r="AE128" s="138" t="s">
        <v>158</v>
      </c>
      <c r="AF128" s="103" t="s">
        <v>601</v>
      </c>
      <c r="AG128" s="150"/>
      <c r="AH128" s="87">
        <v>46149</v>
      </c>
      <c r="AI128" s="136" t="s">
        <v>617</v>
      </c>
      <c r="AJ128" s="60" t="s">
        <v>604</v>
      </c>
      <c r="AK128" s="5" t="s">
        <v>618</v>
      </c>
      <c r="AL128" s="3">
        <f t="shared" si="5"/>
        <v>6</v>
      </c>
      <c r="AM128" s="3">
        <f t="shared" si="6"/>
        <v>6</v>
      </c>
      <c r="AN128" s="3">
        <f t="shared" si="7"/>
        <v>6</v>
      </c>
      <c r="AO128" s="3">
        <f t="shared" si="14"/>
        <v>6</v>
      </c>
    </row>
    <row r="129" spans="1:41" ht="27" customHeight="1">
      <c r="A129" s="29">
        <v>46106</v>
      </c>
      <c r="B129" s="74" t="s">
        <v>33</v>
      </c>
      <c r="C129" s="74" t="s">
        <v>154</v>
      </c>
      <c r="D129" s="74" t="s">
        <v>155</v>
      </c>
      <c r="E129" s="75" t="s">
        <v>156</v>
      </c>
      <c r="F129" s="76"/>
      <c r="G129" s="74" t="s">
        <v>29</v>
      </c>
      <c r="H129" s="74" t="str">
        <f>VLOOKUP(G129,'Bidding list 26'!$B$4:$G$277,6,0)</f>
        <v xml:space="preserve">ZT610, 600dpi </v>
      </c>
      <c r="I129" s="77">
        <v>48800000</v>
      </c>
      <c r="J129" s="76">
        <v>18</v>
      </c>
      <c r="K129" s="78">
        <f t="shared" si="22"/>
        <v>878400000</v>
      </c>
      <c r="L129" s="76" t="s">
        <v>608</v>
      </c>
      <c r="M129" s="79" t="s">
        <v>34</v>
      </c>
      <c r="N129" s="79" t="s">
        <v>35</v>
      </c>
      <c r="O129" s="80" t="s">
        <v>95</v>
      </c>
      <c r="P129" s="80" t="s">
        <v>18</v>
      </c>
      <c r="Q129" s="29">
        <v>46157</v>
      </c>
      <c r="R129" s="81">
        <f t="shared" si="1"/>
        <v>51</v>
      </c>
      <c r="S129" s="82">
        <f t="array" ref="S129">INDEX('G Project Timeline-OPM update'!$G$7:$L$35,MATCH(1,('G Project Timeline-OPM update'!$C$7:$C$35=N129)*('G Project Timeline-OPM update'!$B$7:$B$35=M129)*('G Project Timeline-OPM update'!$D$7:$D$35=O129),0),MATCH(P129,'G Project Timeline-OPM update'!$G$4:$L$4,0))-14</f>
        <v>46160</v>
      </c>
      <c r="T129" s="81">
        <f t="shared" si="2"/>
        <v>54</v>
      </c>
      <c r="U129" s="83">
        <f>IFERROR(VLOOKUP(G129,'Bidding list 26'!$B$2:$P$38,15,0),"")</f>
        <v>50</v>
      </c>
      <c r="V129" s="84">
        <f t="shared" si="3"/>
        <v>46110</v>
      </c>
      <c r="W129" s="84">
        <f t="shared" si="21"/>
        <v>46156</v>
      </c>
      <c r="X129" s="83" t="str">
        <f t="shared" si="20"/>
        <v>On time</v>
      </c>
      <c r="Y129" s="85" t="s">
        <v>157</v>
      </c>
      <c r="Z129" s="74" t="s">
        <v>475</v>
      </c>
      <c r="AA129" s="74" t="s">
        <v>158</v>
      </c>
      <c r="AB129" s="74" t="s">
        <v>609</v>
      </c>
      <c r="AC129" s="74" t="s">
        <v>158</v>
      </c>
      <c r="AD129" s="74" t="s">
        <v>619</v>
      </c>
      <c r="AE129" s="138" t="s">
        <v>158</v>
      </c>
      <c r="AF129" s="74" t="s">
        <v>619</v>
      </c>
      <c r="AG129" s="98" t="s">
        <v>202</v>
      </c>
      <c r="AH129" s="87">
        <f>VLOOKUP(AF129,Sheet9!A:D,3,0)</f>
        <v>0</v>
      </c>
      <c r="AI129" s="136" t="s">
        <v>620</v>
      </c>
      <c r="AJ129" s="60"/>
      <c r="AK129" s="5"/>
      <c r="AL129" s="3">
        <f t="shared" si="5"/>
        <v>18</v>
      </c>
      <c r="AM129" s="3">
        <f t="shared" si="6"/>
        <v>18</v>
      </c>
      <c r="AN129" s="3">
        <f t="shared" si="7"/>
        <v>18</v>
      </c>
      <c r="AO129" s="3">
        <f t="shared" si="14"/>
        <v>18</v>
      </c>
    </row>
    <row r="130" spans="1:41" ht="27" customHeight="1">
      <c r="A130" s="29">
        <v>46106</v>
      </c>
      <c r="B130" s="74" t="s">
        <v>33</v>
      </c>
      <c r="C130" s="74" t="s">
        <v>154</v>
      </c>
      <c r="D130" s="74" t="s">
        <v>155</v>
      </c>
      <c r="E130" s="75" t="s">
        <v>156</v>
      </c>
      <c r="F130" s="76"/>
      <c r="G130" s="74" t="s">
        <v>67</v>
      </c>
      <c r="H130" s="74" t="str">
        <f>VLOOKUP(G130,'Bidding list 26'!$B$4:$G$277,6,0)</f>
        <v>VA1903H-2, 19 inch, VGA cable + HDMI cable / Brand: VIEWSONIC</v>
      </c>
      <c r="I130" s="77">
        <v>1240000</v>
      </c>
      <c r="J130" s="76">
        <v>92</v>
      </c>
      <c r="K130" s="78">
        <f t="shared" si="22"/>
        <v>114080000</v>
      </c>
      <c r="L130" s="76" t="s">
        <v>621</v>
      </c>
      <c r="M130" s="79" t="s">
        <v>34</v>
      </c>
      <c r="N130" s="79" t="s">
        <v>37</v>
      </c>
      <c r="O130" s="80" t="s">
        <v>95</v>
      </c>
      <c r="P130" s="80" t="s">
        <v>18</v>
      </c>
      <c r="Q130" s="29">
        <v>46157</v>
      </c>
      <c r="R130" s="81">
        <f t="shared" si="1"/>
        <v>51</v>
      </c>
      <c r="S130" s="82">
        <f t="array" ref="S130">INDEX('G Project Timeline-OPM update'!$G$7:$L$35,MATCH(1,('G Project Timeline-OPM update'!$C$7:$C$35=N130)*('G Project Timeline-OPM update'!$B$7:$B$35=M130)*('G Project Timeline-OPM update'!$D$7:$D$35=O130),0),MATCH(P130,'G Project Timeline-OPM update'!$G$4:$L$4,0))-14</f>
        <v>46160</v>
      </c>
      <c r="T130" s="81">
        <f t="shared" si="2"/>
        <v>54</v>
      </c>
      <c r="U130" s="83">
        <f>IFERROR(VLOOKUP(G130,'Bidding list 26'!$B$2:$P$38,15,0),"")</f>
        <v>50</v>
      </c>
      <c r="V130" s="84">
        <f t="shared" si="3"/>
        <v>46110</v>
      </c>
      <c r="W130" s="84">
        <f t="shared" si="21"/>
        <v>46156</v>
      </c>
      <c r="X130" s="83" t="str">
        <f t="shared" si="20"/>
        <v>On time</v>
      </c>
      <c r="Y130" s="85" t="s">
        <v>157</v>
      </c>
      <c r="Z130" s="74" t="s">
        <v>475</v>
      </c>
      <c r="AA130" s="74" t="s">
        <v>158</v>
      </c>
      <c r="AB130" s="74" t="s">
        <v>622</v>
      </c>
      <c r="AC130" s="74" t="s">
        <v>158</v>
      </c>
      <c r="AD130" s="74" t="s">
        <v>623</v>
      </c>
      <c r="AE130" s="138" t="s">
        <v>158</v>
      </c>
      <c r="AF130" s="74" t="s">
        <v>623</v>
      </c>
      <c r="AG130" s="98"/>
      <c r="AH130" s="87">
        <v>46157</v>
      </c>
      <c r="AI130" s="136" t="s">
        <v>624</v>
      </c>
      <c r="AJ130" s="60"/>
      <c r="AK130" s="5" t="s">
        <v>605</v>
      </c>
      <c r="AL130" s="3">
        <f t="shared" si="5"/>
        <v>92</v>
      </c>
      <c r="AM130" s="3">
        <f t="shared" si="6"/>
        <v>92</v>
      </c>
      <c r="AN130" s="3">
        <f t="shared" si="7"/>
        <v>92</v>
      </c>
      <c r="AO130" s="3">
        <f t="shared" si="14"/>
        <v>92</v>
      </c>
    </row>
    <row r="131" spans="1:41" ht="27" customHeight="1">
      <c r="A131" s="84">
        <v>46106</v>
      </c>
      <c r="B131" s="85" t="s">
        <v>33</v>
      </c>
      <c r="C131" s="85" t="s">
        <v>154</v>
      </c>
      <c r="D131" s="85" t="s">
        <v>155</v>
      </c>
      <c r="E131" s="105" t="s">
        <v>156</v>
      </c>
      <c r="F131" s="83"/>
      <c r="G131" s="85" t="s">
        <v>59</v>
      </c>
      <c r="H131" s="85" t="str">
        <f>VLOOKUP(G131,'Bidding list 26'!$B$4:$G$277,6,0)</f>
        <v xml:space="preserve">LAMITOUCH LM-30 CPU:i3-6100, RAM 16GB DDR4 3200, SSD 256G, Slot: CAT61/HDMI1/VGA1/USB8        </v>
      </c>
      <c r="I131" s="89">
        <v>7800000</v>
      </c>
      <c r="J131" s="83">
        <v>92</v>
      </c>
      <c r="K131" s="97">
        <f t="shared" si="22"/>
        <v>717600000</v>
      </c>
      <c r="L131" s="83" t="s">
        <v>621</v>
      </c>
      <c r="M131" s="83" t="s">
        <v>34</v>
      </c>
      <c r="N131" s="83" t="s">
        <v>37</v>
      </c>
      <c r="O131" s="81" t="s">
        <v>95</v>
      </c>
      <c r="P131" s="81" t="s">
        <v>18</v>
      </c>
      <c r="Q131" s="84">
        <v>46157</v>
      </c>
      <c r="R131" s="81">
        <f t="shared" si="1"/>
        <v>51</v>
      </c>
      <c r="S131" s="82">
        <f t="array" ref="S131">INDEX('G Project Timeline-OPM update'!$G$7:$L$35,MATCH(1,('G Project Timeline-OPM update'!$C$7:$C$35=N131)*('G Project Timeline-OPM update'!$B$7:$B$35=M131)*('G Project Timeline-OPM update'!$D$7:$D$35=O131),0),MATCH(P131,'G Project Timeline-OPM update'!$G$4:$L$4,0))-14</f>
        <v>46160</v>
      </c>
      <c r="T131" s="81">
        <f t="shared" si="2"/>
        <v>54</v>
      </c>
      <c r="U131" s="83">
        <f>IFERROR(VLOOKUP(G131,'Bidding list 26'!$B$2:$P$38,15,0),"")</f>
        <v>80</v>
      </c>
      <c r="V131" s="84">
        <f t="shared" si="3"/>
        <v>46080</v>
      </c>
      <c r="W131" s="84">
        <f t="shared" si="21"/>
        <v>46186</v>
      </c>
      <c r="X131" s="83" t="str">
        <f t="shared" si="20"/>
        <v>Late</v>
      </c>
      <c r="Y131" s="85" t="s">
        <v>157</v>
      </c>
      <c r="Z131" s="85" t="s">
        <v>475</v>
      </c>
      <c r="AA131" s="85" t="s">
        <v>158</v>
      </c>
      <c r="AB131" s="85" t="s">
        <v>625</v>
      </c>
      <c r="AC131" s="85" t="s">
        <v>158</v>
      </c>
      <c r="AD131" s="85" t="s">
        <v>626</v>
      </c>
      <c r="AE131" s="147" t="s">
        <v>158</v>
      </c>
      <c r="AF131" s="147" t="s">
        <v>598</v>
      </c>
      <c r="AG131" s="148"/>
      <c r="AH131" s="149"/>
      <c r="AI131" s="143" t="s">
        <v>627</v>
      </c>
      <c r="AJ131" s="100"/>
      <c r="AK131" s="5"/>
      <c r="AL131" s="3">
        <f t="shared" si="5"/>
        <v>92</v>
      </c>
      <c r="AM131" s="3">
        <f t="shared" si="6"/>
        <v>92</v>
      </c>
      <c r="AN131" s="3">
        <f t="shared" si="7"/>
        <v>92</v>
      </c>
      <c r="AO131" s="3">
        <f t="shared" si="14"/>
        <v>0</v>
      </c>
    </row>
    <row r="132" spans="1:41" ht="27" customHeight="1">
      <c r="A132" s="29">
        <v>46106</v>
      </c>
      <c r="B132" s="74" t="s">
        <v>33</v>
      </c>
      <c r="C132" s="74" t="s">
        <v>154</v>
      </c>
      <c r="D132" s="74" t="s">
        <v>155</v>
      </c>
      <c r="E132" s="75" t="s">
        <v>156</v>
      </c>
      <c r="F132" s="76"/>
      <c r="G132" s="74" t="s">
        <v>39</v>
      </c>
      <c r="H132" s="74" t="str">
        <f>VLOOKUP(G132,'Bidding list 26'!$B$4:$G$277,6,0)</f>
        <v>HS505DP, USB cable</v>
      </c>
      <c r="I132" s="77">
        <v>2300000</v>
      </c>
      <c r="J132" s="76">
        <v>72</v>
      </c>
      <c r="K132" s="78">
        <f t="shared" si="22"/>
        <v>165600000</v>
      </c>
      <c r="L132" s="76" t="s">
        <v>621</v>
      </c>
      <c r="M132" s="79" t="s">
        <v>34</v>
      </c>
      <c r="N132" s="79" t="s">
        <v>37</v>
      </c>
      <c r="O132" s="80" t="s">
        <v>95</v>
      </c>
      <c r="P132" s="80" t="s">
        <v>18</v>
      </c>
      <c r="Q132" s="29">
        <v>46157</v>
      </c>
      <c r="R132" s="81">
        <f t="shared" si="1"/>
        <v>51</v>
      </c>
      <c r="S132" s="82">
        <f t="array" ref="S132">INDEX('G Project Timeline-OPM update'!$G$7:$L$35,MATCH(1,('G Project Timeline-OPM update'!$C$7:$C$35=N132)*('G Project Timeline-OPM update'!$B$7:$B$35=M132)*('G Project Timeline-OPM update'!$D$7:$D$35=O132),0),MATCH(P132,'G Project Timeline-OPM update'!$G$4:$L$4,0))-14</f>
        <v>46160</v>
      </c>
      <c r="T132" s="81">
        <f t="shared" si="2"/>
        <v>54</v>
      </c>
      <c r="U132" s="83">
        <f>IFERROR(VLOOKUP(G132,'Bidding list 26'!$B$2:$P$38,15,0),"")</f>
        <v>50</v>
      </c>
      <c r="V132" s="84">
        <f t="shared" si="3"/>
        <v>46110</v>
      </c>
      <c r="W132" s="84">
        <f t="shared" si="21"/>
        <v>46156</v>
      </c>
      <c r="X132" s="83" t="str">
        <f t="shared" si="20"/>
        <v>On time</v>
      </c>
      <c r="Y132" s="85" t="s">
        <v>157</v>
      </c>
      <c r="Z132" s="74" t="s">
        <v>475</v>
      </c>
      <c r="AA132" s="74" t="s">
        <v>158</v>
      </c>
      <c r="AB132" s="74" t="s">
        <v>622</v>
      </c>
      <c r="AC132" s="74" t="s">
        <v>158</v>
      </c>
      <c r="AD132" s="74" t="s">
        <v>628</v>
      </c>
      <c r="AE132" s="138" t="s">
        <v>158</v>
      </c>
      <c r="AF132" s="88" t="s">
        <v>601</v>
      </c>
      <c r="AG132" s="87">
        <v>46167</v>
      </c>
      <c r="AH132" s="87">
        <v>46167</v>
      </c>
      <c r="AI132" s="136" t="s">
        <v>629</v>
      </c>
      <c r="AJ132" s="60"/>
      <c r="AK132" s="5"/>
      <c r="AL132" s="3">
        <f t="shared" si="5"/>
        <v>72</v>
      </c>
      <c r="AM132" s="3">
        <f t="shared" si="6"/>
        <v>72</v>
      </c>
      <c r="AN132" s="3">
        <f t="shared" si="7"/>
        <v>72</v>
      </c>
      <c r="AO132" s="3">
        <f t="shared" si="14"/>
        <v>72</v>
      </c>
    </row>
    <row r="133" spans="1:41" ht="27" customHeight="1">
      <c r="A133" s="29">
        <v>46106</v>
      </c>
      <c r="B133" s="74" t="s">
        <v>33</v>
      </c>
      <c r="C133" s="74" t="s">
        <v>154</v>
      </c>
      <c r="D133" s="74" t="s">
        <v>155</v>
      </c>
      <c r="E133" s="75" t="s">
        <v>156</v>
      </c>
      <c r="F133" s="76"/>
      <c r="G133" s="74" t="s">
        <v>42</v>
      </c>
      <c r="H133" s="74" t="str">
        <f>VLOOKUP(G133,'Bidding list 26'!$B$4:$G$277,6,0)</f>
        <v>SEUIC HS505HDP-2530 ,USB cable</v>
      </c>
      <c r="I133" s="77">
        <v>3300000</v>
      </c>
      <c r="J133" s="76">
        <v>6</v>
      </c>
      <c r="K133" s="78">
        <f t="shared" si="22"/>
        <v>19800000</v>
      </c>
      <c r="L133" s="76" t="s">
        <v>621</v>
      </c>
      <c r="M133" s="79" t="s">
        <v>34</v>
      </c>
      <c r="N133" s="79" t="s">
        <v>37</v>
      </c>
      <c r="O133" s="80" t="s">
        <v>95</v>
      </c>
      <c r="P133" s="80" t="s">
        <v>18</v>
      </c>
      <c r="Q133" s="29">
        <v>46157</v>
      </c>
      <c r="R133" s="81">
        <f t="shared" si="1"/>
        <v>51</v>
      </c>
      <c r="S133" s="82">
        <f t="array" ref="S133">INDEX('G Project Timeline-OPM update'!$G$7:$L$35,MATCH(1,('G Project Timeline-OPM update'!$C$7:$C$35=N133)*('G Project Timeline-OPM update'!$B$7:$B$35=M133)*('G Project Timeline-OPM update'!$D$7:$D$35=O133),0),MATCH(P133,'G Project Timeline-OPM update'!$G$4:$L$4,0))-14</f>
        <v>46160</v>
      </c>
      <c r="T133" s="81">
        <f t="shared" si="2"/>
        <v>54</v>
      </c>
      <c r="U133" s="83">
        <f>IFERROR(VLOOKUP(G133,'Bidding list 26'!$B$2:$P$38,15,0),"")</f>
        <v>50</v>
      </c>
      <c r="V133" s="84">
        <f t="shared" si="3"/>
        <v>46110</v>
      </c>
      <c r="W133" s="84">
        <f t="shared" si="21"/>
        <v>46156</v>
      </c>
      <c r="X133" s="83" t="str">
        <f t="shared" si="20"/>
        <v>On time</v>
      </c>
      <c r="Y133" s="85" t="s">
        <v>157</v>
      </c>
      <c r="Z133" s="74" t="s">
        <v>475</v>
      </c>
      <c r="AA133" s="74" t="s">
        <v>158</v>
      </c>
      <c r="AB133" s="74" t="s">
        <v>622</v>
      </c>
      <c r="AC133" s="74" t="s">
        <v>158</v>
      </c>
      <c r="AD133" s="74" t="s">
        <v>628</v>
      </c>
      <c r="AE133" s="138" t="s">
        <v>158</v>
      </c>
      <c r="AF133" s="88" t="s">
        <v>601</v>
      </c>
      <c r="AG133" s="150"/>
      <c r="AH133" s="87">
        <v>46149</v>
      </c>
      <c r="AI133" s="136" t="s">
        <v>630</v>
      </c>
      <c r="AJ133" s="60" t="s">
        <v>604</v>
      </c>
      <c r="AK133" s="5" t="s">
        <v>605</v>
      </c>
      <c r="AL133" s="3">
        <f t="shared" si="5"/>
        <v>6</v>
      </c>
      <c r="AM133" s="3">
        <f t="shared" si="6"/>
        <v>6</v>
      </c>
      <c r="AN133" s="3">
        <f t="shared" si="7"/>
        <v>6</v>
      </c>
      <c r="AO133" s="3">
        <f t="shared" si="14"/>
        <v>6</v>
      </c>
    </row>
    <row r="134" spans="1:41" ht="27" customHeight="1">
      <c r="A134" s="29">
        <v>46106</v>
      </c>
      <c r="B134" s="74" t="s">
        <v>33</v>
      </c>
      <c r="C134" s="74" t="s">
        <v>154</v>
      </c>
      <c r="D134" s="74" t="s">
        <v>155</v>
      </c>
      <c r="E134" s="75" t="s">
        <v>156</v>
      </c>
      <c r="F134" s="76"/>
      <c r="G134" s="74" t="s">
        <v>29</v>
      </c>
      <c r="H134" s="74" t="str">
        <f>VLOOKUP(G134,'Bidding list 26'!$B$4:$G$277,6,0)</f>
        <v xml:space="preserve">ZT610, 600dpi </v>
      </c>
      <c r="I134" s="77">
        <v>48800000</v>
      </c>
      <c r="J134" s="76">
        <v>18</v>
      </c>
      <c r="K134" s="78">
        <f t="shared" si="22"/>
        <v>878400000</v>
      </c>
      <c r="L134" s="76" t="s">
        <v>621</v>
      </c>
      <c r="M134" s="79" t="s">
        <v>34</v>
      </c>
      <c r="N134" s="79" t="s">
        <v>37</v>
      </c>
      <c r="O134" s="80" t="s">
        <v>95</v>
      </c>
      <c r="P134" s="80" t="s">
        <v>18</v>
      </c>
      <c r="Q134" s="29">
        <v>46157</v>
      </c>
      <c r="R134" s="81">
        <f t="shared" si="1"/>
        <v>51</v>
      </c>
      <c r="S134" s="82">
        <f t="array" ref="S134">INDEX('G Project Timeline-OPM update'!$G$7:$L$35,MATCH(1,('G Project Timeline-OPM update'!$C$7:$C$35=N134)*('G Project Timeline-OPM update'!$B$7:$B$35=M134)*('G Project Timeline-OPM update'!$D$7:$D$35=O134),0),MATCH(P134,'G Project Timeline-OPM update'!$G$4:$L$4,0))-14</f>
        <v>46160</v>
      </c>
      <c r="T134" s="81">
        <f t="shared" si="2"/>
        <v>54</v>
      </c>
      <c r="U134" s="83">
        <f>IFERROR(VLOOKUP(G134,'Bidding list 26'!$B$2:$P$38,15,0),"")</f>
        <v>50</v>
      </c>
      <c r="V134" s="84">
        <f t="shared" si="3"/>
        <v>46110</v>
      </c>
      <c r="W134" s="84">
        <f t="shared" si="21"/>
        <v>46156</v>
      </c>
      <c r="X134" s="83" t="str">
        <f t="shared" si="20"/>
        <v>On time</v>
      </c>
      <c r="Y134" s="85" t="s">
        <v>157</v>
      </c>
      <c r="Z134" s="74" t="s">
        <v>475</v>
      </c>
      <c r="AA134" s="74" t="s">
        <v>158</v>
      </c>
      <c r="AB134" s="74" t="s">
        <v>622</v>
      </c>
      <c r="AC134" s="74" t="s">
        <v>158</v>
      </c>
      <c r="AD134" s="74" t="s">
        <v>631</v>
      </c>
      <c r="AE134" s="138" t="s">
        <v>158</v>
      </c>
      <c r="AF134" s="74" t="s">
        <v>631</v>
      </c>
      <c r="AG134" s="98" t="s">
        <v>202</v>
      </c>
      <c r="AH134" s="87">
        <f>VLOOKUP(AF134,Sheet9!A:D,3,0)</f>
        <v>0</v>
      </c>
      <c r="AI134" s="136" t="s">
        <v>632</v>
      </c>
      <c r="AJ134" s="60"/>
      <c r="AK134" s="5"/>
      <c r="AL134" s="3">
        <f t="shared" si="5"/>
        <v>18</v>
      </c>
      <c r="AM134" s="3">
        <f t="shared" si="6"/>
        <v>18</v>
      </c>
      <c r="AN134" s="3">
        <f t="shared" si="7"/>
        <v>18</v>
      </c>
      <c r="AO134" s="3">
        <f t="shared" si="14"/>
        <v>18</v>
      </c>
    </row>
    <row r="135" spans="1:41" ht="30">
      <c r="A135" s="29">
        <v>46122</v>
      </c>
      <c r="B135" s="74" t="s">
        <v>47</v>
      </c>
      <c r="C135" s="74" t="s">
        <v>451</v>
      </c>
      <c r="D135" s="74" t="s">
        <v>404</v>
      </c>
      <c r="E135" s="91" t="s">
        <v>405</v>
      </c>
      <c r="F135" s="76">
        <v>4440</v>
      </c>
      <c r="G135" s="74" t="s">
        <v>54</v>
      </c>
      <c r="H135" s="74" t="str">
        <f>VLOOKUP(G135,'Bidding list 26'!$B$4:$G$277,6,0)</f>
        <v>Pro Tower QCT1250, Ultra 7 265, Ram 16GB DDR5, SSD
512GB, Integrated graphics card, Power 180W, HDMI &amp; DP Port,
Keyboard and Mouse, 3Yrs Wty</v>
      </c>
      <c r="I135" s="77">
        <v>26752000</v>
      </c>
      <c r="J135" s="76">
        <v>65</v>
      </c>
      <c r="K135" s="78">
        <f t="shared" si="22"/>
        <v>1738880000</v>
      </c>
      <c r="L135" s="76" t="s">
        <v>633</v>
      </c>
      <c r="M135" s="79" t="s">
        <v>34</v>
      </c>
      <c r="N135" s="79" t="s">
        <v>37</v>
      </c>
      <c r="O135" s="80" t="s">
        <v>92</v>
      </c>
      <c r="P135" s="80" t="s">
        <v>18</v>
      </c>
      <c r="Q135" s="151"/>
      <c r="R135" s="81">
        <f t="shared" si="1"/>
        <v>-46122</v>
      </c>
      <c r="S135" s="82">
        <f t="array" ref="S135">INDEX('G Project Timeline-OPM update'!$G$7:$L$35,MATCH(1,('G Project Timeline-OPM update'!$C$7:$C$35=N135)*('G Project Timeline-OPM update'!$B$7:$B$35=M135)*('G Project Timeline-OPM update'!$D$7:$D$35=O135),0),MATCH(P135,'G Project Timeline-OPM update'!$G$4:$L$4,0))-14</f>
        <v>46158</v>
      </c>
      <c r="T135" s="81">
        <f t="shared" si="2"/>
        <v>36</v>
      </c>
      <c r="U135" s="83">
        <f>IFERROR(VLOOKUP(G135,'Bidding list 26'!$B$2:$P$38,15,0),"")</f>
        <v>70</v>
      </c>
      <c r="V135" s="84">
        <f t="shared" si="3"/>
        <v>46088</v>
      </c>
      <c r="W135" s="84">
        <f t="shared" si="21"/>
        <v>46192</v>
      </c>
      <c r="X135" s="83" t="str">
        <f t="shared" si="20"/>
        <v>Late</v>
      </c>
      <c r="Y135" s="85" t="s">
        <v>157</v>
      </c>
      <c r="Z135" s="74" t="s">
        <v>475</v>
      </c>
      <c r="AA135" s="74" t="s">
        <v>158</v>
      </c>
      <c r="AB135" s="74" t="s">
        <v>634</v>
      </c>
      <c r="AC135" s="74" t="s">
        <v>158</v>
      </c>
      <c r="AD135" s="100" t="s">
        <v>635</v>
      </c>
      <c r="AE135" s="138" t="s">
        <v>158</v>
      </c>
      <c r="AF135" s="100" t="s">
        <v>636</v>
      </c>
      <c r="AG135" s="98">
        <f>VLOOKUP(AF135,Sheet9!A:D,4,0)</f>
        <v>0</v>
      </c>
      <c r="AH135" s="87">
        <v>46147</v>
      </c>
      <c r="AI135" s="132" t="s">
        <v>637</v>
      </c>
      <c r="AJ135" s="60"/>
      <c r="AK135" s="5" t="s">
        <v>386</v>
      </c>
      <c r="AL135" s="3">
        <f t="shared" si="5"/>
        <v>65</v>
      </c>
      <c r="AM135" s="3">
        <f t="shared" si="6"/>
        <v>65</v>
      </c>
      <c r="AN135" s="3">
        <f t="shared" si="7"/>
        <v>65</v>
      </c>
      <c r="AO135" s="3">
        <f t="shared" si="14"/>
        <v>65</v>
      </c>
    </row>
    <row r="136" spans="1:41" ht="28">
      <c r="A136" s="29">
        <v>46122</v>
      </c>
      <c r="B136" s="74" t="s">
        <v>47</v>
      </c>
      <c r="C136" s="74" t="s">
        <v>451</v>
      </c>
      <c r="D136" s="74" t="s">
        <v>404</v>
      </c>
      <c r="E136" s="91" t="s">
        <v>405</v>
      </c>
      <c r="F136" s="76">
        <v>4440</v>
      </c>
      <c r="G136" s="74" t="s">
        <v>54</v>
      </c>
      <c r="H136" s="74" t="str">
        <f>VLOOKUP(G136,'Bidding list 26'!$B$4:$G$277,6,0)</f>
        <v>Pro Tower QCT1250, Ultra 7 265, Ram 16GB DDR5, SSD
512GB, Integrated graphics card, Power 180W, HDMI &amp; DP Port,
Keyboard and Mouse, 3Yrs Wty</v>
      </c>
      <c r="I136" s="77">
        <v>26752000</v>
      </c>
      <c r="J136" s="76">
        <v>67</v>
      </c>
      <c r="K136" s="78">
        <f t="shared" si="22"/>
        <v>1792384000</v>
      </c>
      <c r="L136" s="76" t="s">
        <v>638</v>
      </c>
      <c r="M136" s="79" t="s">
        <v>34</v>
      </c>
      <c r="N136" s="79" t="s">
        <v>35</v>
      </c>
      <c r="O136" s="80" t="s">
        <v>92</v>
      </c>
      <c r="P136" s="80" t="s">
        <v>18</v>
      </c>
      <c r="Q136" s="152"/>
      <c r="R136" s="81">
        <f t="shared" si="1"/>
        <v>-46122</v>
      </c>
      <c r="S136" s="82">
        <f t="array" ref="S136">INDEX('G Project Timeline-OPM update'!$G$7:$L$35,MATCH(1,('G Project Timeline-OPM update'!$C$7:$C$35=N136)*('G Project Timeline-OPM update'!$B$7:$B$35=M136)*('G Project Timeline-OPM update'!$D$7:$D$35=O136),0),MATCH(P136,'G Project Timeline-OPM update'!$G$4:$L$4,0))-14</f>
        <v>46158</v>
      </c>
      <c r="T136" s="81">
        <f t="shared" si="2"/>
        <v>36</v>
      </c>
      <c r="U136" s="83">
        <f>IFERROR(VLOOKUP(G136,'Bidding list 26'!$B$2:$P$38,15,0),"")</f>
        <v>70</v>
      </c>
      <c r="V136" s="84">
        <f t="shared" si="3"/>
        <v>46088</v>
      </c>
      <c r="W136" s="84">
        <f t="shared" si="21"/>
        <v>46192</v>
      </c>
      <c r="X136" s="83" t="str">
        <f t="shared" si="20"/>
        <v>Late</v>
      </c>
      <c r="Y136" s="85" t="s">
        <v>157</v>
      </c>
      <c r="Z136" s="74" t="s">
        <v>475</v>
      </c>
      <c r="AA136" s="74" t="s">
        <v>158</v>
      </c>
      <c r="AB136" s="74" t="s">
        <v>639</v>
      </c>
      <c r="AC136" s="74" t="s">
        <v>158</v>
      </c>
      <c r="AD136" s="130" t="s">
        <v>640</v>
      </c>
      <c r="AE136" s="138" t="s">
        <v>158</v>
      </c>
      <c r="AF136" s="130" t="s">
        <v>640</v>
      </c>
      <c r="AG136" s="98"/>
      <c r="AH136" s="87">
        <v>46149</v>
      </c>
      <c r="AI136" s="132" t="s">
        <v>641</v>
      </c>
      <c r="AJ136" s="60"/>
      <c r="AK136" s="5" t="s">
        <v>386</v>
      </c>
      <c r="AL136" s="3">
        <f t="shared" si="5"/>
        <v>67</v>
      </c>
      <c r="AM136" s="3">
        <f t="shared" si="6"/>
        <v>67</v>
      </c>
      <c r="AN136" s="3">
        <f t="shared" si="7"/>
        <v>67</v>
      </c>
      <c r="AO136" s="3">
        <f t="shared" si="14"/>
        <v>67</v>
      </c>
    </row>
    <row r="137" spans="1:41" ht="28">
      <c r="A137" s="29">
        <v>46122</v>
      </c>
      <c r="B137" s="74" t="s">
        <v>47</v>
      </c>
      <c r="C137" s="74" t="s">
        <v>451</v>
      </c>
      <c r="D137" s="74" t="s">
        <v>404</v>
      </c>
      <c r="E137" s="91" t="s">
        <v>405</v>
      </c>
      <c r="F137" s="76">
        <v>4440</v>
      </c>
      <c r="G137" s="74" t="s">
        <v>54</v>
      </c>
      <c r="H137" s="74" t="str">
        <f>VLOOKUP(G137,'Bidding list 26'!$B$4:$G$277,6,0)</f>
        <v>Pro Tower QCT1250, Ultra 7 265, Ram 16GB DDR5, SSD
512GB, Integrated graphics card, Power 180W, HDMI &amp; DP Port,
Keyboard and Mouse, 3Yrs Wty</v>
      </c>
      <c r="I137" s="77">
        <v>26752000</v>
      </c>
      <c r="J137" s="76">
        <v>67</v>
      </c>
      <c r="K137" s="78">
        <f t="shared" si="22"/>
        <v>1792384000</v>
      </c>
      <c r="L137" s="76" t="s">
        <v>642</v>
      </c>
      <c r="M137" s="79" t="s">
        <v>34</v>
      </c>
      <c r="N137" s="79" t="s">
        <v>36</v>
      </c>
      <c r="O137" s="80" t="s">
        <v>92</v>
      </c>
      <c r="P137" s="80" t="s">
        <v>18</v>
      </c>
      <c r="Q137" s="152"/>
      <c r="R137" s="81">
        <f t="shared" si="1"/>
        <v>-46122</v>
      </c>
      <c r="S137" s="82">
        <f t="array" ref="S137">INDEX('G Project Timeline-OPM update'!$G$7:$L$35,MATCH(1,('G Project Timeline-OPM update'!$C$7:$C$35=N137)*('G Project Timeline-OPM update'!$B$7:$B$35=M137)*('G Project Timeline-OPM update'!$D$7:$D$35=O137),0),MATCH(P137,'G Project Timeline-OPM update'!$G$4:$L$4,0))-14</f>
        <v>46158</v>
      </c>
      <c r="T137" s="81">
        <f t="shared" si="2"/>
        <v>36</v>
      </c>
      <c r="U137" s="83">
        <f>IFERROR(VLOOKUP(G137,'Bidding list 26'!$B$2:$P$38,15,0),"")</f>
        <v>70</v>
      </c>
      <c r="V137" s="84">
        <f t="shared" si="3"/>
        <v>46088</v>
      </c>
      <c r="W137" s="84">
        <f t="shared" si="21"/>
        <v>46192</v>
      </c>
      <c r="X137" s="83" t="str">
        <f t="shared" si="20"/>
        <v>Late</v>
      </c>
      <c r="Y137" s="85" t="s">
        <v>157</v>
      </c>
      <c r="Z137" s="74" t="s">
        <v>475</v>
      </c>
      <c r="AA137" s="74" t="s">
        <v>158</v>
      </c>
      <c r="AB137" s="74" t="s">
        <v>643</v>
      </c>
      <c r="AC137" s="74" t="s">
        <v>158</v>
      </c>
      <c r="AD137" s="130" t="s">
        <v>644</v>
      </c>
      <c r="AE137" s="138" t="s">
        <v>158</v>
      </c>
      <c r="AF137" s="138" t="s">
        <v>644</v>
      </c>
      <c r="AG137" s="98"/>
      <c r="AH137" s="87">
        <v>46149</v>
      </c>
      <c r="AI137" s="132" t="s">
        <v>645</v>
      </c>
      <c r="AJ137" s="60"/>
      <c r="AK137" s="5" t="s">
        <v>386</v>
      </c>
      <c r="AL137" s="3">
        <f t="shared" si="5"/>
        <v>67</v>
      </c>
      <c r="AM137" s="3">
        <f t="shared" si="6"/>
        <v>67</v>
      </c>
      <c r="AN137" s="3">
        <f t="shared" si="7"/>
        <v>67</v>
      </c>
      <c r="AO137" s="3">
        <f t="shared" si="14"/>
        <v>67</v>
      </c>
    </row>
    <row r="138" spans="1:41" ht="14">
      <c r="A138" s="29">
        <v>46122</v>
      </c>
      <c r="B138" s="74" t="s">
        <v>47</v>
      </c>
      <c r="C138" s="74" t="s">
        <v>451</v>
      </c>
      <c r="D138" s="74" t="s">
        <v>404</v>
      </c>
      <c r="E138" s="91" t="s">
        <v>405</v>
      </c>
      <c r="F138" s="76">
        <v>4440</v>
      </c>
      <c r="G138" s="74" t="s">
        <v>42</v>
      </c>
      <c r="H138" s="74" t="str">
        <f>VLOOKUP(G138,'Bidding list 26'!$B$4:$G$277,6,0)</f>
        <v>SEUIC HS505HDP-2530 ,USB cable</v>
      </c>
      <c r="I138" s="77">
        <v>3300000</v>
      </c>
      <c r="J138" s="76">
        <v>7</v>
      </c>
      <c r="K138" s="78">
        <f t="shared" si="22"/>
        <v>23100000</v>
      </c>
      <c r="L138" s="76" t="s">
        <v>633</v>
      </c>
      <c r="M138" s="79" t="s">
        <v>34</v>
      </c>
      <c r="N138" s="79" t="s">
        <v>37</v>
      </c>
      <c r="O138" s="80" t="s">
        <v>92</v>
      </c>
      <c r="P138" s="80" t="s">
        <v>18</v>
      </c>
      <c r="Q138" s="152"/>
      <c r="R138" s="81">
        <f t="shared" si="1"/>
        <v>-46122</v>
      </c>
      <c r="S138" s="82">
        <f t="array" ref="S138">INDEX('G Project Timeline-OPM update'!$G$7:$L$35,MATCH(1,('G Project Timeline-OPM update'!$C$7:$C$35=N138)*('G Project Timeline-OPM update'!$B$7:$B$35=M138)*('G Project Timeline-OPM update'!$D$7:$D$35=O138),0),MATCH(P138,'G Project Timeline-OPM update'!$G$4:$L$4,0))-14</f>
        <v>46158</v>
      </c>
      <c r="T138" s="81">
        <f t="shared" si="2"/>
        <v>36</v>
      </c>
      <c r="U138" s="83">
        <f>IFERROR(VLOOKUP(G138,'Bidding list 26'!$B$2:$P$38,15,0),"")</f>
        <v>50</v>
      </c>
      <c r="V138" s="84">
        <f t="shared" si="3"/>
        <v>46108</v>
      </c>
      <c r="W138" s="84">
        <f t="shared" si="21"/>
        <v>46172</v>
      </c>
      <c r="X138" s="83" t="str">
        <f t="shared" si="20"/>
        <v>Late</v>
      </c>
      <c r="Y138" s="85" t="s">
        <v>157</v>
      </c>
      <c r="Z138" s="74" t="s">
        <v>475</v>
      </c>
      <c r="AA138" s="74" t="s">
        <v>158</v>
      </c>
      <c r="AB138" s="74" t="s">
        <v>634</v>
      </c>
      <c r="AC138" s="74" t="s">
        <v>158</v>
      </c>
      <c r="AD138" s="130" t="s">
        <v>646</v>
      </c>
      <c r="AE138" s="138" t="s">
        <v>158</v>
      </c>
      <c r="AF138" s="138" t="s">
        <v>647</v>
      </c>
      <c r="AG138" s="87">
        <v>46188</v>
      </c>
      <c r="AH138" s="87"/>
      <c r="AI138" s="132" t="s">
        <v>648</v>
      </c>
      <c r="AJ138" s="60"/>
      <c r="AK138" s="5"/>
      <c r="AL138" s="3">
        <f t="shared" si="5"/>
        <v>7</v>
      </c>
      <c r="AM138" s="3">
        <f t="shared" si="6"/>
        <v>7</v>
      </c>
      <c r="AN138" s="3">
        <f t="shared" si="7"/>
        <v>7</v>
      </c>
      <c r="AO138" s="3">
        <f t="shared" si="14"/>
        <v>0</v>
      </c>
    </row>
    <row r="139" spans="1:41" ht="14">
      <c r="A139" s="29">
        <v>46122</v>
      </c>
      <c r="B139" s="74" t="s">
        <v>47</v>
      </c>
      <c r="C139" s="74" t="s">
        <v>451</v>
      </c>
      <c r="D139" s="74" t="s">
        <v>404</v>
      </c>
      <c r="E139" s="91" t="s">
        <v>405</v>
      </c>
      <c r="F139" s="76">
        <v>4440</v>
      </c>
      <c r="G139" s="74" t="s">
        <v>42</v>
      </c>
      <c r="H139" s="74" t="str">
        <f>VLOOKUP(G139,'Bidding list 26'!$B$4:$G$277,6,0)</f>
        <v>SEUIC HS505HDP-2530 ,USB cable</v>
      </c>
      <c r="I139" s="77">
        <v>3300000</v>
      </c>
      <c r="J139" s="76">
        <v>7</v>
      </c>
      <c r="K139" s="78">
        <f t="shared" si="22"/>
        <v>23100000</v>
      </c>
      <c r="L139" s="76" t="s">
        <v>638</v>
      </c>
      <c r="M139" s="79" t="s">
        <v>34</v>
      </c>
      <c r="N139" s="79" t="s">
        <v>35</v>
      </c>
      <c r="O139" s="80" t="s">
        <v>92</v>
      </c>
      <c r="P139" s="80" t="s">
        <v>18</v>
      </c>
      <c r="Q139" s="152"/>
      <c r="R139" s="81">
        <f t="shared" si="1"/>
        <v>-46122</v>
      </c>
      <c r="S139" s="82">
        <f t="array" ref="S139">INDEX('G Project Timeline-OPM update'!$G$7:$L$35,MATCH(1,('G Project Timeline-OPM update'!$C$7:$C$35=N139)*('G Project Timeline-OPM update'!$B$7:$B$35=M139)*('G Project Timeline-OPM update'!$D$7:$D$35=O139),0),MATCH(P139,'G Project Timeline-OPM update'!$G$4:$L$4,0))-14</f>
        <v>46158</v>
      </c>
      <c r="T139" s="81">
        <f t="shared" si="2"/>
        <v>36</v>
      </c>
      <c r="U139" s="83">
        <f>IFERROR(VLOOKUP(G139,'Bidding list 26'!$B$2:$P$38,15,0),"")</f>
        <v>50</v>
      </c>
      <c r="V139" s="84">
        <f t="shared" si="3"/>
        <v>46108</v>
      </c>
      <c r="W139" s="84">
        <f t="shared" si="21"/>
        <v>46172</v>
      </c>
      <c r="X139" s="83" t="str">
        <f t="shared" si="20"/>
        <v>Late</v>
      </c>
      <c r="Y139" s="85" t="s">
        <v>157</v>
      </c>
      <c r="Z139" s="74" t="s">
        <v>475</v>
      </c>
      <c r="AA139" s="74" t="s">
        <v>158</v>
      </c>
      <c r="AB139" s="74" t="s">
        <v>639</v>
      </c>
      <c r="AC139" s="74" t="s">
        <v>158</v>
      </c>
      <c r="AD139" s="130" t="s">
        <v>649</v>
      </c>
      <c r="AE139" s="138" t="s">
        <v>158</v>
      </c>
      <c r="AF139" s="138" t="s">
        <v>647</v>
      </c>
      <c r="AG139" s="87">
        <v>46188</v>
      </c>
      <c r="AH139" s="87"/>
      <c r="AI139" s="132" t="s">
        <v>650</v>
      </c>
      <c r="AJ139" s="60"/>
      <c r="AK139" s="5"/>
      <c r="AL139" s="3">
        <f t="shared" si="5"/>
        <v>7</v>
      </c>
      <c r="AM139" s="3">
        <f t="shared" si="6"/>
        <v>7</v>
      </c>
      <c r="AN139" s="3">
        <f t="shared" si="7"/>
        <v>7</v>
      </c>
      <c r="AO139" s="3">
        <f t="shared" si="14"/>
        <v>0</v>
      </c>
    </row>
    <row r="140" spans="1:41" ht="14">
      <c r="A140" s="29">
        <v>46122</v>
      </c>
      <c r="B140" s="74" t="s">
        <v>47</v>
      </c>
      <c r="C140" s="74" t="s">
        <v>451</v>
      </c>
      <c r="D140" s="74" t="s">
        <v>404</v>
      </c>
      <c r="E140" s="91" t="s">
        <v>405</v>
      </c>
      <c r="F140" s="76">
        <v>4440</v>
      </c>
      <c r="G140" s="74" t="s">
        <v>42</v>
      </c>
      <c r="H140" s="74" t="str">
        <f>VLOOKUP(G140,'Bidding list 26'!$B$4:$G$277,6,0)</f>
        <v>SEUIC HS505HDP-2530 ,USB cable</v>
      </c>
      <c r="I140" s="77">
        <v>3300000</v>
      </c>
      <c r="J140" s="76">
        <v>7</v>
      </c>
      <c r="K140" s="78">
        <f t="shared" si="22"/>
        <v>23100000</v>
      </c>
      <c r="L140" s="76" t="s">
        <v>642</v>
      </c>
      <c r="M140" s="79" t="s">
        <v>34</v>
      </c>
      <c r="N140" s="79" t="s">
        <v>36</v>
      </c>
      <c r="O140" s="80" t="s">
        <v>92</v>
      </c>
      <c r="P140" s="80" t="s">
        <v>18</v>
      </c>
      <c r="Q140" s="152"/>
      <c r="R140" s="81">
        <f t="shared" si="1"/>
        <v>-46122</v>
      </c>
      <c r="S140" s="82">
        <f t="array" ref="S140">INDEX('G Project Timeline-OPM update'!$G$7:$L$35,MATCH(1,('G Project Timeline-OPM update'!$C$7:$C$35=N140)*('G Project Timeline-OPM update'!$B$7:$B$35=M140)*('G Project Timeline-OPM update'!$D$7:$D$35=O140),0),MATCH(P140,'G Project Timeline-OPM update'!$G$4:$L$4,0))-14</f>
        <v>46158</v>
      </c>
      <c r="T140" s="81">
        <f t="shared" si="2"/>
        <v>36</v>
      </c>
      <c r="U140" s="83">
        <f>IFERROR(VLOOKUP(G140,'Bidding list 26'!$B$2:$P$38,15,0),"")</f>
        <v>50</v>
      </c>
      <c r="V140" s="84">
        <f t="shared" si="3"/>
        <v>46108</v>
      </c>
      <c r="W140" s="84">
        <f t="shared" si="21"/>
        <v>46172</v>
      </c>
      <c r="X140" s="83" t="str">
        <f t="shared" si="20"/>
        <v>Late</v>
      </c>
      <c r="Y140" s="85" t="s">
        <v>157</v>
      </c>
      <c r="Z140" s="74" t="s">
        <v>475</v>
      </c>
      <c r="AA140" s="74" t="s">
        <v>158</v>
      </c>
      <c r="AB140" s="74" t="s">
        <v>643</v>
      </c>
      <c r="AC140" s="74" t="s">
        <v>158</v>
      </c>
      <c r="AD140" s="130" t="s">
        <v>651</v>
      </c>
      <c r="AE140" s="138" t="s">
        <v>158</v>
      </c>
      <c r="AF140" s="138" t="s">
        <v>647</v>
      </c>
      <c r="AG140" s="87">
        <v>46188</v>
      </c>
      <c r="AH140" s="87"/>
      <c r="AI140" s="132" t="s">
        <v>652</v>
      </c>
      <c r="AJ140" s="60"/>
      <c r="AK140" s="5"/>
      <c r="AL140" s="3">
        <f t="shared" si="5"/>
        <v>7</v>
      </c>
      <c r="AM140" s="3">
        <f t="shared" si="6"/>
        <v>7</v>
      </c>
      <c r="AN140" s="3">
        <f t="shared" si="7"/>
        <v>7</v>
      </c>
      <c r="AO140" s="3">
        <f t="shared" si="14"/>
        <v>0</v>
      </c>
    </row>
    <row r="141" spans="1:41" ht="15">
      <c r="A141" s="133">
        <v>46097</v>
      </c>
      <c r="B141" s="122" t="s">
        <v>40</v>
      </c>
      <c r="C141" s="122" t="s">
        <v>653</v>
      </c>
      <c r="D141" s="122" t="s">
        <v>654</v>
      </c>
      <c r="E141" s="153" t="s">
        <v>655</v>
      </c>
      <c r="F141" s="81">
        <v>24422</v>
      </c>
      <c r="G141" s="122" t="s">
        <v>53</v>
      </c>
      <c r="H141" s="122" t="s">
        <v>530</v>
      </c>
      <c r="I141" s="154">
        <v>18717000</v>
      </c>
      <c r="J141" s="81">
        <v>5</v>
      </c>
      <c r="K141" s="97">
        <f t="shared" si="22"/>
        <v>93585000</v>
      </c>
      <c r="L141" s="81" t="s">
        <v>656</v>
      </c>
      <c r="M141" s="83" t="s">
        <v>16</v>
      </c>
      <c r="N141" s="83" t="s">
        <v>17</v>
      </c>
      <c r="O141" s="81" t="s">
        <v>95</v>
      </c>
      <c r="P141" s="81" t="s">
        <v>18</v>
      </c>
      <c r="Q141" s="122"/>
      <c r="R141" s="133">
        <f t="shared" si="1"/>
        <v>-46097</v>
      </c>
      <c r="S141" s="82">
        <f t="array" ref="S141">INDEX('G Project Timeline-OPM update'!$G$7:$L$35,MATCH(1,('G Project Timeline-OPM update'!$C$7:$C$35=N141)*('G Project Timeline-OPM update'!$B$7:$B$35=M141)*('G Project Timeline-OPM update'!$D$7:$D$35=O141),0),MATCH(P141,'G Project Timeline-OPM update'!$G$4:$L$4,0))-14</f>
        <v>46153</v>
      </c>
      <c r="T141" s="81">
        <f t="shared" si="2"/>
        <v>56</v>
      </c>
      <c r="U141" s="83">
        <f>IFERROR(VLOOKUP(G141,'Bidding list 26'!$B$2:$P$38,15,0),"")</f>
        <v>70</v>
      </c>
      <c r="V141" s="84">
        <f t="shared" si="3"/>
        <v>46083</v>
      </c>
      <c r="W141" s="83"/>
      <c r="X141" s="83" t="str">
        <f t="shared" si="20"/>
        <v>Late</v>
      </c>
      <c r="Y141" s="85" t="s">
        <v>157</v>
      </c>
      <c r="Z141" s="85" t="s">
        <v>376</v>
      </c>
      <c r="AA141" s="85" t="s">
        <v>158</v>
      </c>
      <c r="AB141" s="88" t="s">
        <v>657</v>
      </c>
      <c r="AC141" s="85" t="s">
        <v>158</v>
      </c>
      <c r="AD141" s="100" t="s">
        <v>658</v>
      </c>
      <c r="AE141" s="85" t="s">
        <v>158</v>
      </c>
      <c r="AF141" s="85" t="s">
        <v>658</v>
      </c>
      <c r="AG141" s="104"/>
      <c r="AH141" s="149" t="s">
        <v>273</v>
      </c>
      <c r="AI141" s="88" t="s">
        <v>659</v>
      </c>
      <c r="AJ141" s="60"/>
      <c r="AK141" s="5" t="s">
        <v>386</v>
      </c>
      <c r="AL141" s="3">
        <f t="shared" si="5"/>
        <v>5</v>
      </c>
      <c r="AM141" s="3">
        <f t="shared" si="6"/>
        <v>5</v>
      </c>
      <c r="AN141" s="3">
        <f t="shared" si="7"/>
        <v>5</v>
      </c>
      <c r="AO141" s="3">
        <f t="shared" si="14"/>
        <v>5</v>
      </c>
    </row>
    <row r="142" spans="1:41" ht="14">
      <c r="A142" s="133">
        <v>46097</v>
      </c>
      <c r="B142" s="122" t="s">
        <v>40</v>
      </c>
      <c r="C142" s="122" t="s">
        <v>653</v>
      </c>
      <c r="D142" s="122" t="s">
        <v>654</v>
      </c>
      <c r="E142" s="153" t="s">
        <v>655</v>
      </c>
      <c r="F142" s="81">
        <v>24422</v>
      </c>
      <c r="G142" s="122" t="s">
        <v>65</v>
      </c>
      <c r="H142" s="122" t="s">
        <v>473</v>
      </c>
      <c r="I142" s="154">
        <v>1980000</v>
      </c>
      <c r="J142" s="81">
        <v>5</v>
      </c>
      <c r="K142" s="97">
        <f t="shared" si="22"/>
        <v>9900000</v>
      </c>
      <c r="L142" s="81" t="s">
        <v>656</v>
      </c>
      <c r="M142" s="83" t="s">
        <v>16</v>
      </c>
      <c r="N142" s="83" t="s">
        <v>17</v>
      </c>
      <c r="O142" s="81" t="s">
        <v>95</v>
      </c>
      <c r="P142" s="81" t="s">
        <v>18</v>
      </c>
      <c r="Q142" s="122"/>
      <c r="R142" s="133">
        <f t="shared" si="1"/>
        <v>-46097</v>
      </c>
      <c r="S142" s="82">
        <f t="array" ref="S142">INDEX('G Project Timeline-OPM update'!$G$7:$L$35,MATCH(1,('G Project Timeline-OPM update'!$C$7:$C$35=N142)*('G Project Timeline-OPM update'!$B$7:$B$35=M142)*('G Project Timeline-OPM update'!$D$7:$D$35=O142),0),MATCH(P142,'G Project Timeline-OPM update'!$G$4:$L$4,0))-14</f>
        <v>46153</v>
      </c>
      <c r="T142" s="81">
        <f t="shared" si="2"/>
        <v>56</v>
      </c>
      <c r="U142" s="83">
        <f>IFERROR(VLOOKUP(G142,'Bidding list 26'!$B$2:$P$38,15,0),"")</f>
        <v>50</v>
      </c>
      <c r="V142" s="84">
        <f t="shared" si="3"/>
        <v>46103</v>
      </c>
      <c r="W142" s="83"/>
      <c r="X142" s="83" t="str">
        <f t="shared" si="20"/>
        <v>On time</v>
      </c>
      <c r="Y142" s="85" t="s">
        <v>157</v>
      </c>
      <c r="Z142" s="85" t="s">
        <v>376</v>
      </c>
      <c r="AA142" s="85" t="s">
        <v>158</v>
      </c>
      <c r="AB142" s="88" t="s">
        <v>657</v>
      </c>
      <c r="AC142" s="85" t="s">
        <v>158</v>
      </c>
      <c r="AD142" s="85" t="s">
        <v>660</v>
      </c>
      <c r="AE142" s="85" t="s">
        <v>158</v>
      </c>
      <c r="AF142" s="85" t="s">
        <v>660</v>
      </c>
      <c r="AG142" s="100"/>
      <c r="AH142" s="149" t="s">
        <v>661</v>
      </c>
      <c r="AI142" s="88" t="s">
        <v>662</v>
      </c>
      <c r="AJ142" s="60"/>
      <c r="AK142" s="5" t="s">
        <v>386</v>
      </c>
      <c r="AL142" s="3">
        <f t="shared" si="5"/>
        <v>5</v>
      </c>
      <c r="AM142" s="3">
        <f t="shared" si="6"/>
        <v>5</v>
      </c>
      <c r="AN142" s="3">
        <f t="shared" si="7"/>
        <v>5</v>
      </c>
      <c r="AO142" s="3">
        <f t="shared" si="14"/>
        <v>5</v>
      </c>
    </row>
    <row r="143" spans="1:41" ht="15">
      <c r="A143" s="133">
        <v>46097</v>
      </c>
      <c r="B143" s="122" t="s">
        <v>40</v>
      </c>
      <c r="C143" s="122" t="s">
        <v>653</v>
      </c>
      <c r="D143" s="122" t="s">
        <v>654</v>
      </c>
      <c r="E143" s="153" t="s">
        <v>655</v>
      </c>
      <c r="F143" s="81">
        <v>24422</v>
      </c>
      <c r="G143" s="122" t="s">
        <v>39</v>
      </c>
      <c r="H143" s="122" t="s">
        <v>303</v>
      </c>
      <c r="I143" s="154">
        <v>2300000</v>
      </c>
      <c r="J143" s="81">
        <v>10</v>
      </c>
      <c r="K143" s="97">
        <f t="shared" si="22"/>
        <v>23000000</v>
      </c>
      <c r="L143" s="81" t="s">
        <v>656</v>
      </c>
      <c r="M143" s="83" t="s">
        <v>16</v>
      </c>
      <c r="N143" s="83" t="s">
        <v>17</v>
      </c>
      <c r="O143" s="81" t="s">
        <v>95</v>
      </c>
      <c r="P143" s="81" t="s">
        <v>18</v>
      </c>
      <c r="Q143" s="122"/>
      <c r="R143" s="133">
        <f t="shared" si="1"/>
        <v>-46097</v>
      </c>
      <c r="S143" s="82">
        <f t="array" ref="S143">INDEX('G Project Timeline-OPM update'!$G$7:$L$35,MATCH(1,('G Project Timeline-OPM update'!$C$7:$C$35=N143)*('G Project Timeline-OPM update'!$B$7:$B$35=M143)*('G Project Timeline-OPM update'!$D$7:$D$35=O143),0),MATCH(P143,'G Project Timeline-OPM update'!$G$4:$L$4,0))-14</f>
        <v>46153</v>
      </c>
      <c r="T143" s="81">
        <f t="shared" si="2"/>
        <v>56</v>
      </c>
      <c r="U143" s="83">
        <f>IFERROR(VLOOKUP(G143,'Bidding list 26'!$B$2:$P$38,15,0),"")</f>
        <v>50</v>
      </c>
      <c r="V143" s="84">
        <f t="shared" si="3"/>
        <v>46103</v>
      </c>
      <c r="W143" s="84">
        <f t="shared" ref="W143:W151" si="23">A143+U143</f>
        <v>46147</v>
      </c>
      <c r="X143" s="83" t="str">
        <f t="shared" si="20"/>
        <v>On time</v>
      </c>
      <c r="Y143" s="85" t="s">
        <v>157</v>
      </c>
      <c r="Z143" s="85" t="s">
        <v>376</v>
      </c>
      <c r="AA143" s="85" t="s">
        <v>158</v>
      </c>
      <c r="AB143" s="88" t="s">
        <v>657</v>
      </c>
      <c r="AC143" s="85" t="s">
        <v>158</v>
      </c>
      <c r="AD143" s="100" t="s">
        <v>663</v>
      </c>
      <c r="AE143" s="85" t="s">
        <v>158</v>
      </c>
      <c r="AF143" s="100" t="s">
        <v>323</v>
      </c>
      <c r="AG143" s="155">
        <v>46171</v>
      </c>
      <c r="AH143" s="155">
        <v>46172</v>
      </c>
      <c r="AI143" s="88" t="s">
        <v>664</v>
      </c>
      <c r="AJ143" s="60"/>
      <c r="AK143" s="5"/>
      <c r="AL143" s="3">
        <f t="shared" si="5"/>
        <v>10</v>
      </c>
      <c r="AM143" s="3">
        <f t="shared" si="6"/>
        <v>10</v>
      </c>
      <c r="AN143" s="3">
        <f t="shared" si="7"/>
        <v>10</v>
      </c>
      <c r="AO143" s="3">
        <f t="shared" si="14"/>
        <v>10</v>
      </c>
    </row>
    <row r="144" spans="1:41" ht="14">
      <c r="A144" s="133">
        <v>46097</v>
      </c>
      <c r="B144" s="122" t="s">
        <v>15</v>
      </c>
      <c r="C144" s="122" t="s">
        <v>250</v>
      </c>
      <c r="D144" s="122" t="s">
        <v>251</v>
      </c>
      <c r="E144" s="122" t="s">
        <v>252</v>
      </c>
      <c r="F144" s="81">
        <v>4478</v>
      </c>
      <c r="G144" s="122" t="s">
        <v>53</v>
      </c>
      <c r="H144" s="122" t="str">
        <f>VLOOKUP(G144,'Bidding list 26'!$B$2:$G$275,6,0)</f>
        <v>Pro Tower QCT1250, Ultra 5 235, Ram 16GB DDR5, SSD
512GB, Integrated graphics card, Power 180W, HDMI &amp; DP Port,
Keyboard and Mouse, 3Yrs Wty</v>
      </c>
      <c r="I144" s="154">
        <f>VLOOKUP(G144,'Bidding list 26'!$B$2:$I$1014,8,0)</f>
        <v>18717000</v>
      </c>
      <c r="J144" s="81">
        <v>2</v>
      </c>
      <c r="K144" s="97">
        <f t="shared" si="22"/>
        <v>37434000</v>
      </c>
      <c r="L144" s="81" t="s">
        <v>656</v>
      </c>
      <c r="M144" s="83" t="s">
        <v>16</v>
      </c>
      <c r="N144" s="83" t="s">
        <v>17</v>
      </c>
      <c r="O144" s="81" t="s">
        <v>95</v>
      </c>
      <c r="P144" s="81" t="s">
        <v>18</v>
      </c>
      <c r="Q144" s="122"/>
      <c r="R144" s="133">
        <f t="shared" si="1"/>
        <v>-46097</v>
      </c>
      <c r="S144" s="82">
        <f t="array" ref="S144">INDEX('G Project Timeline-OPM update'!$G$7:$L$35,MATCH(1,('G Project Timeline-OPM update'!$C$7:$C$35=N144)*('G Project Timeline-OPM update'!$B$7:$B$35=M144)*('G Project Timeline-OPM update'!$D$7:$D$35=O144),0),MATCH(P144,'G Project Timeline-OPM update'!$G$4:$L$4,0))-14</f>
        <v>46153</v>
      </c>
      <c r="T144" s="81">
        <f t="shared" si="2"/>
        <v>56</v>
      </c>
      <c r="U144" s="83">
        <f>IFERROR(VLOOKUP(G144,'Bidding list 26'!$B$2:$P$38,15,0),"")</f>
        <v>70</v>
      </c>
      <c r="V144" s="84">
        <f t="shared" si="3"/>
        <v>46083</v>
      </c>
      <c r="W144" s="84">
        <f t="shared" si="23"/>
        <v>46167</v>
      </c>
      <c r="X144" s="83" t="str">
        <f t="shared" si="20"/>
        <v>Late</v>
      </c>
      <c r="Y144" s="85"/>
      <c r="Z144" s="85"/>
      <c r="AA144" s="85"/>
      <c r="AB144" s="88" t="s">
        <v>657</v>
      </c>
      <c r="AC144" s="85" t="s">
        <v>158</v>
      </c>
      <c r="AD144" s="85" t="s">
        <v>658</v>
      </c>
      <c r="AE144" s="85" t="s">
        <v>158</v>
      </c>
      <c r="AF144" s="102" t="s">
        <v>658</v>
      </c>
      <c r="AG144" s="148"/>
      <c r="AH144" s="149">
        <v>46135</v>
      </c>
      <c r="AI144" s="88" t="s">
        <v>665</v>
      </c>
      <c r="AJ144" s="60"/>
      <c r="AK144" s="5"/>
      <c r="AL144" s="3">
        <f t="shared" si="5"/>
        <v>0</v>
      </c>
      <c r="AM144" s="3">
        <f t="shared" si="6"/>
        <v>2</v>
      </c>
      <c r="AN144" s="3">
        <f t="shared" si="7"/>
        <v>2</v>
      </c>
      <c r="AO144" s="3">
        <f t="shared" si="14"/>
        <v>2</v>
      </c>
    </row>
    <row r="145" spans="1:41" ht="47.25" customHeight="1">
      <c r="A145" s="133">
        <v>46097</v>
      </c>
      <c r="B145" s="122" t="s">
        <v>15</v>
      </c>
      <c r="C145" s="122" t="s">
        <v>250</v>
      </c>
      <c r="D145" s="122" t="s">
        <v>251</v>
      </c>
      <c r="E145" s="122" t="s">
        <v>252</v>
      </c>
      <c r="F145" s="81">
        <v>4478</v>
      </c>
      <c r="G145" s="122" t="s">
        <v>71</v>
      </c>
      <c r="H145" s="122" t="str">
        <f>VLOOKUP(G145,'Bidding list 26'!$B$2:$G$275,6,0)</f>
        <v>C61-4850, Not including RFID module. Includes: 64GB 27-key Android 11, controller with battery, charging dock, charging adapter, glass screen protector</v>
      </c>
      <c r="I145" s="154">
        <f>VLOOKUP(G145,'Bidding list 26'!$B$2:$I$1014,8,0)</f>
        <v>15500000</v>
      </c>
      <c r="J145" s="81">
        <v>2</v>
      </c>
      <c r="K145" s="97">
        <f t="shared" si="22"/>
        <v>31000000</v>
      </c>
      <c r="L145" s="81" t="s">
        <v>656</v>
      </c>
      <c r="M145" s="83" t="s">
        <v>16</v>
      </c>
      <c r="N145" s="83" t="s">
        <v>17</v>
      </c>
      <c r="O145" s="81" t="s">
        <v>95</v>
      </c>
      <c r="P145" s="81" t="s">
        <v>18</v>
      </c>
      <c r="Q145" s="122"/>
      <c r="R145" s="133">
        <f t="shared" si="1"/>
        <v>-46097</v>
      </c>
      <c r="S145" s="82">
        <f t="array" ref="S145">INDEX('G Project Timeline-OPM update'!$G$7:$L$35,MATCH(1,('G Project Timeline-OPM update'!$C$7:$C$35=N145)*('G Project Timeline-OPM update'!$B$7:$B$35=M145)*('G Project Timeline-OPM update'!$D$7:$D$35=O145),0),MATCH(P145,'G Project Timeline-OPM update'!$G$4:$L$4,0))-14</f>
        <v>46153</v>
      </c>
      <c r="T145" s="81">
        <f t="shared" si="2"/>
        <v>56</v>
      </c>
      <c r="U145" s="83">
        <f>IFERROR(VLOOKUP(G145,'Bidding list 26'!$B$2:$P$38,15,0),"")</f>
        <v>65</v>
      </c>
      <c r="V145" s="84">
        <f t="shared" si="3"/>
        <v>46088</v>
      </c>
      <c r="W145" s="84">
        <f t="shared" si="23"/>
        <v>46162</v>
      </c>
      <c r="X145" s="83" t="str">
        <f t="shared" si="20"/>
        <v>Late</v>
      </c>
      <c r="Y145" s="85"/>
      <c r="Z145" s="85"/>
      <c r="AA145" s="85"/>
      <c r="AB145" s="88" t="s">
        <v>657</v>
      </c>
      <c r="AC145" s="85" t="s">
        <v>158</v>
      </c>
      <c r="AD145" s="85" t="s">
        <v>666</v>
      </c>
      <c r="AE145" s="85" t="s">
        <v>158</v>
      </c>
      <c r="AF145" s="102" t="s">
        <v>667</v>
      </c>
      <c r="AG145" s="155">
        <v>46167</v>
      </c>
      <c r="AH145" s="155">
        <v>46167</v>
      </c>
      <c r="AI145" s="88" t="s">
        <v>668</v>
      </c>
      <c r="AJ145" s="60"/>
      <c r="AK145" s="5"/>
      <c r="AL145" s="3">
        <f t="shared" si="5"/>
        <v>0</v>
      </c>
      <c r="AM145" s="3">
        <f t="shared" si="6"/>
        <v>2</v>
      </c>
      <c r="AN145" s="3">
        <f t="shared" si="7"/>
        <v>2</v>
      </c>
      <c r="AO145" s="3">
        <f t="shared" si="14"/>
        <v>2</v>
      </c>
    </row>
    <row r="146" spans="1:41" ht="14">
      <c r="A146" s="133">
        <v>46097</v>
      </c>
      <c r="B146" s="122" t="s">
        <v>15</v>
      </c>
      <c r="C146" s="122" t="s">
        <v>250</v>
      </c>
      <c r="D146" s="122" t="s">
        <v>251</v>
      </c>
      <c r="E146" s="122" t="s">
        <v>252</v>
      </c>
      <c r="F146" s="81">
        <v>4478</v>
      </c>
      <c r="G146" s="122" t="s">
        <v>14</v>
      </c>
      <c r="H146" s="122" t="str">
        <f>VLOOKUP(G146,'Bidding list 26'!$B$2:$G$275,6,0)</f>
        <v>ZEBRA DS8178,USB cable PCS Wireless Scanner</v>
      </c>
      <c r="I146" s="154">
        <f>VLOOKUP(G146,'Bidding list 26'!$B$2:$I$1014,8,0)</f>
        <v>5800000</v>
      </c>
      <c r="J146" s="81">
        <v>3</v>
      </c>
      <c r="K146" s="97">
        <f t="shared" si="22"/>
        <v>17400000</v>
      </c>
      <c r="L146" s="81" t="s">
        <v>656</v>
      </c>
      <c r="M146" s="83" t="s">
        <v>16</v>
      </c>
      <c r="N146" s="83" t="s">
        <v>17</v>
      </c>
      <c r="O146" s="81" t="s">
        <v>95</v>
      </c>
      <c r="P146" s="81" t="s">
        <v>18</v>
      </c>
      <c r="Q146" s="122"/>
      <c r="R146" s="81"/>
      <c r="S146" s="82">
        <f t="array" ref="S146">INDEX('G Project Timeline-OPM update'!$G$7:$L$35,MATCH(1,('G Project Timeline-OPM update'!$C$7:$C$35=N146)*('G Project Timeline-OPM update'!$B$7:$B$35=M146)*('G Project Timeline-OPM update'!$D$7:$D$35=O146),0),MATCH(P146,'G Project Timeline-OPM update'!$G$4:$L$4,0))-14</f>
        <v>46153</v>
      </c>
      <c r="T146" s="81">
        <f t="shared" si="2"/>
        <v>56</v>
      </c>
      <c r="U146" s="83">
        <f>IFERROR(VLOOKUP(G146,'Bidding list 26'!$B$2:$P$38,15,0),"")</f>
        <v>65</v>
      </c>
      <c r="V146" s="84">
        <f t="shared" si="3"/>
        <v>46088</v>
      </c>
      <c r="W146" s="84">
        <f t="shared" si="23"/>
        <v>46162</v>
      </c>
      <c r="X146" s="83" t="str">
        <f t="shared" si="20"/>
        <v>Late</v>
      </c>
      <c r="Y146" s="85"/>
      <c r="Z146" s="85"/>
      <c r="AA146" s="85"/>
      <c r="AB146" s="88" t="s">
        <v>657</v>
      </c>
      <c r="AC146" s="85" t="s">
        <v>158</v>
      </c>
      <c r="AD146" s="85" t="s">
        <v>666</v>
      </c>
      <c r="AE146" s="85" t="s">
        <v>158</v>
      </c>
      <c r="AF146" s="102" t="s">
        <v>667</v>
      </c>
      <c r="AG146" s="148"/>
      <c r="AH146" s="149">
        <v>46149</v>
      </c>
      <c r="AI146" s="88" t="s">
        <v>669</v>
      </c>
      <c r="AJ146" s="60"/>
      <c r="AK146" s="5"/>
    </row>
    <row r="147" spans="1:41" ht="14">
      <c r="A147" s="133">
        <v>46097</v>
      </c>
      <c r="B147" s="122" t="s">
        <v>15</v>
      </c>
      <c r="C147" s="122" t="s">
        <v>250</v>
      </c>
      <c r="D147" s="122" t="s">
        <v>251</v>
      </c>
      <c r="E147" s="122" t="s">
        <v>252</v>
      </c>
      <c r="F147" s="81">
        <v>4478</v>
      </c>
      <c r="G147" s="122" t="s">
        <v>65</v>
      </c>
      <c r="H147" s="122" t="str">
        <f>VLOOKUP(G147,'Bidding list 26'!$B$2:$G$275,6,0)</f>
        <v>DELL E2225HM, 21.5 inch HDMI cable, 3Yrs Wty</v>
      </c>
      <c r="I147" s="154">
        <f>VLOOKUP(G147,'Bidding list 26'!$B$2:$I$1014,8,0)</f>
        <v>2020000</v>
      </c>
      <c r="J147" s="81">
        <v>2</v>
      </c>
      <c r="K147" s="97">
        <f t="shared" si="22"/>
        <v>4040000</v>
      </c>
      <c r="L147" s="81" t="s">
        <v>656</v>
      </c>
      <c r="M147" s="83" t="s">
        <v>16</v>
      </c>
      <c r="N147" s="83" t="s">
        <v>17</v>
      </c>
      <c r="O147" s="81" t="s">
        <v>95</v>
      </c>
      <c r="P147" s="81" t="s">
        <v>18</v>
      </c>
      <c r="Q147" s="122"/>
      <c r="R147" s="133">
        <f>Q147-A147</f>
        <v>-46097</v>
      </c>
      <c r="S147" s="82">
        <f t="array" ref="S147">INDEX('G Project Timeline-OPM update'!$G$7:$L$35,MATCH(1,('G Project Timeline-OPM update'!$C$7:$C$35=N147)*('G Project Timeline-OPM update'!$B$7:$B$35=M147)*('G Project Timeline-OPM update'!$D$7:$D$35=O147),0),MATCH(P147,'G Project Timeline-OPM update'!$G$4:$L$4,0))-14</f>
        <v>46153</v>
      </c>
      <c r="T147" s="81">
        <f t="shared" si="2"/>
        <v>56</v>
      </c>
      <c r="U147" s="83">
        <f>IFERROR(VLOOKUP(G147,'Bidding list 26'!$B$2:$P$38,15,0),"")</f>
        <v>50</v>
      </c>
      <c r="V147" s="84">
        <f t="shared" si="3"/>
        <v>46103</v>
      </c>
      <c r="W147" s="84">
        <f t="shared" si="23"/>
        <v>46147</v>
      </c>
      <c r="X147" s="83" t="str">
        <f t="shared" si="20"/>
        <v>On time</v>
      </c>
      <c r="Y147" s="85"/>
      <c r="Z147" s="85"/>
      <c r="AA147" s="85"/>
      <c r="AB147" s="88" t="s">
        <v>657</v>
      </c>
      <c r="AC147" s="85" t="s">
        <v>158</v>
      </c>
      <c r="AD147" s="85" t="s">
        <v>660</v>
      </c>
      <c r="AE147" s="85" t="s">
        <v>158</v>
      </c>
      <c r="AF147" s="102" t="s">
        <v>660</v>
      </c>
      <c r="AG147" s="148"/>
      <c r="AH147" s="149">
        <v>46141</v>
      </c>
      <c r="AI147" s="88" t="s">
        <v>670</v>
      </c>
      <c r="AJ147" s="60"/>
      <c r="AK147" s="5"/>
      <c r="AL147" s="3">
        <f t="shared" ref="AL147:AL401" si="24">IF(AA147="Done",$J147,0)</f>
        <v>0</v>
      </c>
      <c r="AM147" s="3">
        <f t="shared" ref="AM147:AM401" si="25">IF(AC147="Done",$J147,0)</f>
        <v>2</v>
      </c>
      <c r="AN147" s="3">
        <f t="shared" ref="AN147:AN401" si="26">IF(AE147="Done",$J147,0)</f>
        <v>2</v>
      </c>
      <c r="AO147" s="3">
        <f t="shared" ref="AO147:AO401" si="27">IF(AH147&lt;&gt;"",$J147,0)</f>
        <v>2</v>
      </c>
    </row>
    <row r="148" spans="1:41" ht="14">
      <c r="A148" s="133">
        <v>46097</v>
      </c>
      <c r="B148" s="122" t="s">
        <v>47</v>
      </c>
      <c r="C148" s="122" t="s">
        <v>671</v>
      </c>
      <c r="D148" s="122" t="s">
        <v>672</v>
      </c>
      <c r="E148" s="153" t="s">
        <v>673</v>
      </c>
      <c r="F148" s="81"/>
      <c r="G148" s="122" t="s">
        <v>42</v>
      </c>
      <c r="H148" s="122" t="s">
        <v>307</v>
      </c>
      <c r="I148" s="154">
        <v>3300000</v>
      </c>
      <c r="J148" s="81">
        <v>6</v>
      </c>
      <c r="K148" s="156">
        <v>39600000</v>
      </c>
      <c r="L148" s="81" t="s">
        <v>674</v>
      </c>
      <c r="M148" s="79" t="s">
        <v>16</v>
      </c>
      <c r="N148" s="79" t="s">
        <v>17</v>
      </c>
      <c r="O148" s="80" t="s">
        <v>95</v>
      </c>
      <c r="P148" s="80" t="s">
        <v>18</v>
      </c>
      <c r="Q148" s="122"/>
      <c r="R148" s="81"/>
      <c r="S148" s="157">
        <f t="array" ref="S148">INDEX('G Project Timeline-OPM update'!$G$7:$L$35,MATCH(1,('G Project Timeline-OPM update'!$C$7:$C$35=N148)*('G Project Timeline-OPM update'!$B$7:$B$35=M148)*('G Project Timeline-OPM update'!$D$7:$D$35=O148),0),MATCH(P148,'G Project Timeline-OPM update'!$G$4:$L$4,0))-14</f>
        <v>46153</v>
      </c>
      <c r="T148" s="158">
        <f t="shared" si="2"/>
        <v>56</v>
      </c>
      <c r="U148" s="159">
        <f>IFERROR(VLOOKUP(G148,'Bidding list 26'!$B$2:$P$38,15,0),"")</f>
        <v>50</v>
      </c>
      <c r="V148" s="160">
        <f t="shared" si="3"/>
        <v>46103</v>
      </c>
      <c r="W148" s="84">
        <f t="shared" si="23"/>
        <v>46147</v>
      </c>
      <c r="X148" s="159" t="str">
        <f t="shared" si="20"/>
        <v>On time</v>
      </c>
      <c r="Y148" s="85" t="s">
        <v>157</v>
      </c>
      <c r="Z148" s="74"/>
      <c r="AA148" s="74" t="s">
        <v>158</v>
      </c>
      <c r="AB148" s="74" t="s">
        <v>675</v>
      </c>
      <c r="AC148" s="74" t="s">
        <v>158</v>
      </c>
      <c r="AD148" s="74" t="s">
        <v>676</v>
      </c>
      <c r="AE148" s="74" t="s">
        <v>158</v>
      </c>
      <c r="AF148" s="114" t="s">
        <v>573</v>
      </c>
      <c r="AG148" s="98">
        <f>VLOOKUP(AF148,Sheet9!A:D,4,0)</f>
        <v>0</v>
      </c>
      <c r="AH148" s="87">
        <v>46149</v>
      </c>
      <c r="AI148" s="94" t="s">
        <v>677</v>
      </c>
      <c r="AJ148" s="60"/>
      <c r="AK148" s="5"/>
      <c r="AL148" s="3">
        <f t="shared" si="24"/>
        <v>6</v>
      </c>
      <c r="AM148" s="3">
        <f t="shared" si="25"/>
        <v>6</v>
      </c>
      <c r="AN148" s="3">
        <f t="shared" si="26"/>
        <v>6</v>
      </c>
      <c r="AO148" s="3">
        <f t="shared" si="27"/>
        <v>6</v>
      </c>
    </row>
    <row r="149" spans="1:41" ht="28">
      <c r="A149" s="133">
        <v>46098</v>
      </c>
      <c r="B149" s="122" t="s">
        <v>47</v>
      </c>
      <c r="C149" s="122" t="s">
        <v>671</v>
      </c>
      <c r="D149" s="122" t="s">
        <v>678</v>
      </c>
      <c r="E149" s="153" t="s">
        <v>673</v>
      </c>
      <c r="F149" s="81"/>
      <c r="G149" s="122" t="s">
        <v>42</v>
      </c>
      <c r="H149" s="122" t="s">
        <v>307</v>
      </c>
      <c r="I149" s="154">
        <v>3300000</v>
      </c>
      <c r="J149" s="81">
        <v>6</v>
      </c>
      <c r="K149" s="156">
        <v>39600000</v>
      </c>
      <c r="L149" s="81" t="s">
        <v>679</v>
      </c>
      <c r="M149" s="79" t="s">
        <v>16</v>
      </c>
      <c r="N149" s="79" t="s">
        <v>17</v>
      </c>
      <c r="O149" s="80" t="s">
        <v>92</v>
      </c>
      <c r="P149" s="80" t="s">
        <v>18</v>
      </c>
      <c r="Q149" s="122"/>
      <c r="R149" s="133">
        <f>Q149-A149</f>
        <v>-46098</v>
      </c>
      <c r="S149" s="157">
        <f t="array" ref="S149">INDEX('G Project Timeline-OPM update'!$G$7:$L$35,MATCH(1,('G Project Timeline-OPM update'!$C$7:$C$35=N149)*('G Project Timeline-OPM update'!$B$7:$B$35=M149)*('G Project Timeline-OPM update'!$D$7:$D$35=O149),0),MATCH(P149,'G Project Timeline-OPM update'!$G$4:$L$4,0))-14</f>
        <v>46153</v>
      </c>
      <c r="T149" s="158">
        <f t="shared" si="2"/>
        <v>55</v>
      </c>
      <c r="U149" s="159">
        <f>IFERROR(VLOOKUP(G149,'Bidding list 26'!$B$2:$P$38,15,0),"")</f>
        <v>50</v>
      </c>
      <c r="V149" s="160">
        <f t="shared" si="3"/>
        <v>46103</v>
      </c>
      <c r="W149" s="84">
        <f t="shared" si="23"/>
        <v>46148</v>
      </c>
      <c r="X149" s="159" t="str">
        <f t="shared" si="20"/>
        <v>On time</v>
      </c>
      <c r="Y149" s="85" t="s">
        <v>157</v>
      </c>
      <c r="Z149" s="74"/>
      <c r="AA149" s="74" t="s">
        <v>158</v>
      </c>
      <c r="AB149" s="74" t="s">
        <v>680</v>
      </c>
      <c r="AC149" s="74" t="s">
        <v>158</v>
      </c>
      <c r="AD149" s="74" t="s">
        <v>681</v>
      </c>
      <c r="AE149" s="74" t="s">
        <v>158</v>
      </c>
      <c r="AF149" s="114" t="s">
        <v>682</v>
      </c>
      <c r="AG149" s="155">
        <v>46171</v>
      </c>
      <c r="AH149" s="155">
        <v>46172</v>
      </c>
      <c r="AI149" s="94" t="s">
        <v>683</v>
      </c>
      <c r="AJ149" s="60"/>
      <c r="AK149" s="5"/>
      <c r="AL149" s="3">
        <f t="shared" si="24"/>
        <v>6</v>
      </c>
      <c r="AM149" s="3">
        <f t="shared" si="25"/>
        <v>6</v>
      </c>
      <c r="AN149" s="3">
        <f t="shared" si="26"/>
        <v>6</v>
      </c>
      <c r="AO149" s="3">
        <f t="shared" si="27"/>
        <v>6</v>
      </c>
    </row>
    <row r="150" spans="1:41" ht="14">
      <c r="A150" s="133">
        <v>46098</v>
      </c>
      <c r="B150" s="122" t="s">
        <v>44</v>
      </c>
      <c r="C150" s="122" t="s">
        <v>684</v>
      </c>
      <c r="D150" s="122" t="s">
        <v>685</v>
      </c>
      <c r="E150" s="153" t="s">
        <v>686</v>
      </c>
      <c r="F150" s="81"/>
      <c r="G150" s="122" t="s">
        <v>42</v>
      </c>
      <c r="H150" s="122" t="s">
        <v>307</v>
      </c>
      <c r="I150" s="154">
        <v>3300000</v>
      </c>
      <c r="J150" s="81">
        <v>2</v>
      </c>
      <c r="K150" s="156">
        <v>6600000</v>
      </c>
      <c r="L150" s="81" t="s">
        <v>687</v>
      </c>
      <c r="M150" s="79" t="s">
        <v>16</v>
      </c>
      <c r="N150" s="79" t="s">
        <v>17</v>
      </c>
      <c r="O150" s="80" t="s">
        <v>95</v>
      </c>
      <c r="P150" s="80" t="s">
        <v>18</v>
      </c>
      <c r="Q150" s="122"/>
      <c r="R150" s="81"/>
      <c r="S150" s="82">
        <f t="array" ref="S150">INDEX('G Project Timeline-OPM update'!$G$7:$L$35,MATCH(1,('G Project Timeline-OPM update'!$C$7:$C$35=N150)*('G Project Timeline-OPM update'!$B$7:$B$35=M150)*('G Project Timeline-OPM update'!$D$7:$D$35=O150),0),MATCH(P150,'G Project Timeline-OPM update'!$G$4:$L$4,0))-14</f>
        <v>46153</v>
      </c>
      <c r="T150" s="81">
        <f t="shared" si="2"/>
        <v>55</v>
      </c>
      <c r="U150" s="83">
        <f>IFERROR(VLOOKUP(G150,'Bidding list 26'!$B$2:$P$38,15,0),"")</f>
        <v>50</v>
      </c>
      <c r="V150" s="84">
        <f t="shared" si="3"/>
        <v>46103</v>
      </c>
      <c r="W150" s="84">
        <f t="shared" si="23"/>
        <v>46148</v>
      </c>
      <c r="X150" s="83" t="str">
        <f t="shared" si="20"/>
        <v>On time</v>
      </c>
      <c r="Y150" s="85" t="s">
        <v>157</v>
      </c>
      <c r="Z150" s="74"/>
      <c r="AA150" s="74" t="s">
        <v>158</v>
      </c>
      <c r="AB150" s="74" t="s">
        <v>675</v>
      </c>
      <c r="AC150" s="74" t="s">
        <v>158</v>
      </c>
      <c r="AD150" s="74" t="s">
        <v>676</v>
      </c>
      <c r="AE150" s="74" t="s">
        <v>158</v>
      </c>
      <c r="AF150" s="114" t="s">
        <v>573</v>
      </c>
      <c r="AG150" s="98">
        <f>VLOOKUP(AF150,Sheet9!A:D,4,0)</f>
        <v>0</v>
      </c>
      <c r="AH150" s="87">
        <v>46149</v>
      </c>
      <c r="AI150" s="94" t="s">
        <v>688</v>
      </c>
      <c r="AJ150" s="60"/>
      <c r="AK150" s="5"/>
      <c r="AL150" s="3">
        <f t="shared" si="24"/>
        <v>2</v>
      </c>
      <c r="AM150" s="3">
        <f t="shared" si="25"/>
        <v>2</v>
      </c>
      <c r="AN150" s="3">
        <f t="shared" si="26"/>
        <v>2</v>
      </c>
      <c r="AO150" s="3">
        <f t="shared" si="27"/>
        <v>2</v>
      </c>
    </row>
    <row r="151" spans="1:41" ht="14">
      <c r="A151" s="133">
        <v>46098</v>
      </c>
      <c r="B151" s="122" t="s">
        <v>26</v>
      </c>
      <c r="C151" s="122" t="s">
        <v>689</v>
      </c>
      <c r="D151" s="122" t="s">
        <v>690</v>
      </c>
      <c r="E151" s="153" t="s">
        <v>691</v>
      </c>
      <c r="F151" s="81">
        <v>4457</v>
      </c>
      <c r="G151" s="122" t="s">
        <v>42</v>
      </c>
      <c r="H151" s="122" t="s">
        <v>307</v>
      </c>
      <c r="I151" s="154">
        <v>3300000</v>
      </c>
      <c r="J151" s="81">
        <v>3</v>
      </c>
      <c r="K151" s="156">
        <v>9900000</v>
      </c>
      <c r="L151" s="81" t="s">
        <v>674</v>
      </c>
      <c r="M151" s="79" t="s">
        <v>16</v>
      </c>
      <c r="N151" s="79" t="s">
        <v>17</v>
      </c>
      <c r="O151" s="80" t="s">
        <v>95</v>
      </c>
      <c r="P151" s="80" t="s">
        <v>18</v>
      </c>
      <c r="Q151" s="122"/>
      <c r="R151" s="133">
        <f t="shared" ref="R151:R405" si="28">Q151-A151</f>
        <v>-46098</v>
      </c>
      <c r="S151" s="82">
        <f t="array" ref="S151">INDEX('G Project Timeline-OPM update'!$G$7:$L$35,MATCH(1,('G Project Timeline-OPM update'!$C$7:$C$35=N151)*('G Project Timeline-OPM update'!$B$7:$B$35=M151)*('G Project Timeline-OPM update'!$D$7:$D$35=O151),0),MATCH(P151,'G Project Timeline-OPM update'!$G$4:$L$4,0))-14</f>
        <v>46153</v>
      </c>
      <c r="T151" s="81">
        <f t="shared" si="2"/>
        <v>55</v>
      </c>
      <c r="U151" s="83">
        <f>IFERROR(VLOOKUP(G151,'Bidding list 26'!$B$2:$P$38,15,0),"")</f>
        <v>50</v>
      </c>
      <c r="V151" s="84">
        <f t="shared" si="3"/>
        <v>46103</v>
      </c>
      <c r="W151" s="84">
        <f t="shared" si="23"/>
        <v>46148</v>
      </c>
      <c r="X151" s="83" t="str">
        <f t="shared" si="20"/>
        <v>On time</v>
      </c>
      <c r="Y151" s="85" t="s">
        <v>157</v>
      </c>
      <c r="Z151" s="85" t="s">
        <v>475</v>
      </c>
      <c r="AA151" s="74" t="s">
        <v>158</v>
      </c>
      <c r="AB151" s="85" t="s">
        <v>692</v>
      </c>
      <c r="AC151" s="85" t="s">
        <v>158</v>
      </c>
      <c r="AD151" s="130" t="s">
        <v>693</v>
      </c>
      <c r="AE151" s="85" t="s">
        <v>158</v>
      </c>
      <c r="AF151" s="85" t="s">
        <v>647</v>
      </c>
      <c r="AG151" s="155">
        <v>46171</v>
      </c>
      <c r="AH151" s="155">
        <v>46172</v>
      </c>
      <c r="AI151" s="88" t="s">
        <v>694</v>
      </c>
      <c r="AJ151" s="60"/>
      <c r="AK151" s="5"/>
      <c r="AL151" s="3">
        <f t="shared" si="24"/>
        <v>3</v>
      </c>
      <c r="AM151" s="3">
        <f t="shared" si="25"/>
        <v>3</v>
      </c>
      <c r="AN151" s="3">
        <f t="shared" si="26"/>
        <v>3</v>
      </c>
      <c r="AO151" s="3">
        <f t="shared" si="27"/>
        <v>3</v>
      </c>
    </row>
    <row r="152" spans="1:41" ht="14">
      <c r="A152" s="133">
        <v>46105</v>
      </c>
      <c r="B152" s="122" t="s">
        <v>47</v>
      </c>
      <c r="C152" s="122" t="s">
        <v>695</v>
      </c>
      <c r="D152" s="122" t="s">
        <v>696</v>
      </c>
      <c r="E152" s="153" t="s">
        <v>697</v>
      </c>
      <c r="F152" s="81"/>
      <c r="G152" s="122" t="s">
        <v>54</v>
      </c>
      <c r="H152" s="122" t="s">
        <v>698</v>
      </c>
      <c r="I152" s="154">
        <v>26752000</v>
      </c>
      <c r="J152" s="81">
        <v>10</v>
      </c>
      <c r="K152" s="156">
        <v>267520000</v>
      </c>
      <c r="L152" s="81" t="s">
        <v>699</v>
      </c>
      <c r="M152" s="79" t="s">
        <v>16</v>
      </c>
      <c r="N152" s="79" t="s">
        <v>17</v>
      </c>
      <c r="O152" s="80" t="s">
        <v>95</v>
      </c>
      <c r="P152" s="80" t="s">
        <v>18</v>
      </c>
      <c r="Q152" s="122"/>
      <c r="R152" s="133">
        <f t="shared" si="28"/>
        <v>-46105</v>
      </c>
      <c r="S152" s="82">
        <f t="array" ref="S152">INDEX('G Project Timeline-OPM update'!$G$7:$L$35,MATCH(1,('G Project Timeline-OPM update'!$C$7:$C$35=N152)*('G Project Timeline-OPM update'!$B$7:$B$35=M152)*('G Project Timeline-OPM update'!$D$7:$D$35=O152),0),MATCH(P152,'G Project Timeline-OPM update'!$G$4:$L$4,0))-14</f>
        <v>46153</v>
      </c>
      <c r="T152" s="81">
        <f t="shared" si="2"/>
        <v>48</v>
      </c>
      <c r="U152" s="83">
        <f>IFERROR(VLOOKUP(G152,'Bidding list 26'!$B$2:$P$38,15,0),"")</f>
        <v>70</v>
      </c>
      <c r="V152" s="84">
        <f t="shared" si="3"/>
        <v>46083</v>
      </c>
      <c r="W152" s="83"/>
      <c r="X152" s="83" t="str">
        <f t="shared" si="20"/>
        <v>Late</v>
      </c>
      <c r="Y152" s="85" t="s">
        <v>157</v>
      </c>
      <c r="Z152" s="74" t="s">
        <v>475</v>
      </c>
      <c r="AA152" s="74" t="s">
        <v>158</v>
      </c>
      <c r="AB152" s="74" t="s">
        <v>700</v>
      </c>
      <c r="AC152" s="74" t="s">
        <v>158</v>
      </c>
      <c r="AD152" s="74" t="s">
        <v>701</v>
      </c>
      <c r="AE152" s="74" t="s">
        <v>158</v>
      </c>
      <c r="AF152" s="74" t="s">
        <v>701</v>
      </c>
      <c r="AG152" s="86"/>
      <c r="AH152" s="87" t="s">
        <v>273</v>
      </c>
      <c r="AI152" s="94" t="s">
        <v>702</v>
      </c>
      <c r="AJ152" s="60"/>
      <c r="AK152" s="5"/>
      <c r="AL152" s="3">
        <f t="shared" si="24"/>
        <v>10</v>
      </c>
      <c r="AM152" s="3">
        <f t="shared" si="25"/>
        <v>10</v>
      </c>
      <c r="AN152" s="3">
        <f t="shared" si="26"/>
        <v>10</v>
      </c>
      <c r="AO152" s="3">
        <f t="shared" si="27"/>
        <v>10</v>
      </c>
    </row>
    <row r="153" spans="1:41" ht="14">
      <c r="A153" s="133">
        <v>46105</v>
      </c>
      <c r="B153" s="122" t="s">
        <v>47</v>
      </c>
      <c r="C153" s="122" t="s">
        <v>695</v>
      </c>
      <c r="D153" s="122" t="s">
        <v>696</v>
      </c>
      <c r="E153" s="153" t="s">
        <v>697</v>
      </c>
      <c r="F153" s="81"/>
      <c r="G153" s="122" t="s">
        <v>54</v>
      </c>
      <c r="H153" s="122" t="s">
        <v>698</v>
      </c>
      <c r="I153" s="154">
        <v>26752000</v>
      </c>
      <c r="J153" s="81">
        <v>2</v>
      </c>
      <c r="K153" s="156">
        <v>53504000</v>
      </c>
      <c r="L153" s="81" t="s">
        <v>703</v>
      </c>
      <c r="M153" s="79" t="s">
        <v>16</v>
      </c>
      <c r="N153" s="79" t="s">
        <v>17</v>
      </c>
      <c r="O153" s="80" t="s">
        <v>92</v>
      </c>
      <c r="P153" s="80" t="s">
        <v>18</v>
      </c>
      <c r="Q153" s="122"/>
      <c r="R153" s="133">
        <f t="shared" si="28"/>
        <v>-46105</v>
      </c>
      <c r="S153" s="82">
        <f t="array" ref="S153">INDEX('G Project Timeline-OPM update'!$G$7:$L$35,MATCH(1,('G Project Timeline-OPM update'!$C$7:$C$35=N153)*('G Project Timeline-OPM update'!$B$7:$B$35=M153)*('G Project Timeline-OPM update'!$D$7:$D$35=O153),0),MATCH(P153,'G Project Timeline-OPM update'!$G$4:$L$4,0))-14</f>
        <v>46153</v>
      </c>
      <c r="T153" s="81">
        <f t="shared" si="2"/>
        <v>48</v>
      </c>
      <c r="U153" s="83">
        <f>IFERROR(VLOOKUP(G153,'Bidding list 26'!$B$2:$P$38,15,0),"")</f>
        <v>70</v>
      </c>
      <c r="V153" s="84">
        <f t="shared" si="3"/>
        <v>46083</v>
      </c>
      <c r="W153" s="83"/>
      <c r="X153" s="83" t="str">
        <f t="shared" si="20"/>
        <v>Late</v>
      </c>
      <c r="Y153" s="85" t="s">
        <v>157</v>
      </c>
      <c r="Z153" s="74" t="s">
        <v>475</v>
      </c>
      <c r="AA153" s="74" t="s">
        <v>158</v>
      </c>
      <c r="AB153" s="74" t="s">
        <v>704</v>
      </c>
      <c r="AC153" s="74" t="s">
        <v>158</v>
      </c>
      <c r="AD153" s="74" t="s">
        <v>705</v>
      </c>
      <c r="AE153" s="74" t="s">
        <v>158</v>
      </c>
      <c r="AF153" s="74" t="s">
        <v>705</v>
      </c>
      <c r="AG153" s="86"/>
      <c r="AH153" s="87" t="s">
        <v>273</v>
      </c>
      <c r="AI153" s="94" t="s">
        <v>706</v>
      </c>
      <c r="AJ153" s="60"/>
      <c r="AK153" s="5"/>
      <c r="AL153" s="3">
        <f t="shared" si="24"/>
        <v>2</v>
      </c>
      <c r="AM153" s="3">
        <f t="shared" si="25"/>
        <v>2</v>
      </c>
      <c r="AN153" s="3">
        <f t="shared" si="26"/>
        <v>2</v>
      </c>
      <c r="AO153" s="3">
        <f t="shared" si="27"/>
        <v>2</v>
      </c>
    </row>
    <row r="154" spans="1:41" ht="13">
      <c r="A154" s="161"/>
      <c r="B154" s="122"/>
      <c r="C154" s="122"/>
      <c r="D154" s="122"/>
      <c r="E154" s="122"/>
      <c r="F154" s="81"/>
      <c r="G154" s="122" t="s">
        <v>53</v>
      </c>
      <c r="H154" s="122" t="str">
        <f>VLOOKUP(G154,'Bidding list 26'!$B$4:$G$277,6,0)</f>
        <v>Pro Tower QCT1250, Ultra 5 235, Ram 16GB DDR5, SSD
512GB, Integrated graphics card, Power 180W, HDMI &amp; DP Port,
Keyboard and Mouse, 3Yrs Wty</v>
      </c>
      <c r="I154" s="77">
        <f>VLOOKUP(G154,'Bidding list 26'!$B$4:$I$1016,8,0)</f>
        <v>18717000</v>
      </c>
      <c r="J154" s="81">
        <v>1</v>
      </c>
      <c r="K154" s="78">
        <f t="shared" ref="K154:K408" si="29">I154*J154</f>
        <v>18717000</v>
      </c>
      <c r="L154" s="81"/>
      <c r="M154" s="79" t="s">
        <v>34</v>
      </c>
      <c r="N154" s="79" t="s">
        <v>37</v>
      </c>
      <c r="O154" s="80" t="s">
        <v>92</v>
      </c>
      <c r="P154" s="80" t="s">
        <v>27</v>
      </c>
      <c r="Q154" s="122"/>
      <c r="R154" s="81">
        <f t="shared" si="28"/>
        <v>0</v>
      </c>
      <c r="S154" s="82">
        <f t="array" ref="S154">INDEX('G Project Timeline-OPM update'!$G$7:$L$35,MATCH(1,('G Project Timeline-OPM update'!$C$7:$C$35=N154)*('G Project Timeline-OPM update'!$B$7:$B$35=M154)*('G Project Timeline-OPM update'!$D$7:$D$35=O154),0),MATCH(P154,'G Project Timeline-OPM update'!$G$4:$L$4,0))-14</f>
        <v>46194</v>
      </c>
      <c r="T154" s="133">
        <f t="shared" si="2"/>
        <v>46194</v>
      </c>
      <c r="U154" s="83">
        <f>IFERROR(VLOOKUP(G154,'Bidding list 26'!$B$2:$P$38,15,0),"")</f>
        <v>70</v>
      </c>
      <c r="V154" s="84">
        <f t="shared" si="3"/>
        <v>46124</v>
      </c>
      <c r="W154" s="83">
        <f t="shared" ref="W154:W408" si="30">A154+U154</f>
        <v>70</v>
      </c>
      <c r="X154" s="83" t="str">
        <f t="shared" si="20"/>
        <v>On time</v>
      </c>
      <c r="Y154" s="122"/>
      <c r="Z154" s="74"/>
      <c r="AA154" s="122"/>
      <c r="AB154" s="122"/>
      <c r="AC154" s="74"/>
      <c r="AD154" s="122"/>
      <c r="AE154" s="122"/>
      <c r="AF154" s="122"/>
      <c r="AG154" s="98"/>
      <c r="AH154" s="87"/>
      <c r="AI154" s="162"/>
      <c r="AJ154" s="60"/>
      <c r="AK154" s="5"/>
      <c r="AL154" s="3">
        <f t="shared" si="24"/>
        <v>0</v>
      </c>
      <c r="AM154" s="3">
        <f t="shared" si="25"/>
        <v>0</v>
      </c>
      <c r="AN154" s="3">
        <f t="shared" si="26"/>
        <v>0</v>
      </c>
      <c r="AO154" s="3">
        <f t="shared" si="27"/>
        <v>0</v>
      </c>
    </row>
    <row r="155" spans="1:41" ht="13">
      <c r="A155" s="133">
        <v>46135</v>
      </c>
      <c r="B155" s="122" t="s">
        <v>47</v>
      </c>
      <c r="C155" s="122" t="s">
        <v>451</v>
      </c>
      <c r="D155" s="74" t="s">
        <v>404</v>
      </c>
      <c r="E155" s="91" t="s">
        <v>405</v>
      </c>
      <c r="F155" s="76">
        <v>4440</v>
      </c>
      <c r="G155" s="74" t="s">
        <v>54</v>
      </c>
      <c r="H155" s="122" t="str">
        <f>VLOOKUP(G155,'Bidding list 26'!$B$4:$G$277,6,0)</f>
        <v>Pro Tower QCT1250, Ultra 7 265, Ram 16GB DDR5, SSD
512GB, Integrated graphics card, Power 180W, HDMI &amp; DP Port,
Keyboard and Mouse, 3Yrs Wty</v>
      </c>
      <c r="I155" s="77">
        <f>VLOOKUP(G155,'Bidding list 26'!$B$4:$I$1016,8,0)</f>
        <v>26752000</v>
      </c>
      <c r="J155" s="81">
        <v>54</v>
      </c>
      <c r="K155" s="78">
        <f t="shared" si="29"/>
        <v>1444608000</v>
      </c>
      <c r="L155" s="76" t="s">
        <v>707</v>
      </c>
      <c r="M155" s="79" t="s">
        <v>34</v>
      </c>
      <c r="N155" s="79" t="s">
        <v>37</v>
      </c>
      <c r="O155" s="80" t="s">
        <v>95</v>
      </c>
      <c r="P155" s="80" t="s">
        <v>18</v>
      </c>
      <c r="Q155" s="122"/>
      <c r="R155" s="133">
        <f t="shared" si="28"/>
        <v>-46135</v>
      </c>
      <c r="S155" s="82">
        <f t="array" ref="S155">INDEX('G Project Timeline-OPM update'!$G$7:$L$35,MATCH(1,('G Project Timeline-OPM update'!$C$7:$C$35=N155)*('G Project Timeline-OPM update'!$B$7:$B$35=M155)*('G Project Timeline-OPM update'!$D$7:$D$35=O155),0),MATCH(P155,'G Project Timeline-OPM update'!$G$4:$L$4,0))-14</f>
        <v>46160</v>
      </c>
      <c r="T155" s="81">
        <f t="shared" si="2"/>
        <v>25</v>
      </c>
      <c r="U155" s="83">
        <f>IFERROR(VLOOKUP(G155,'Bidding list 26'!$B$2:$P$38,15,0),"")</f>
        <v>70</v>
      </c>
      <c r="V155" s="84">
        <f t="shared" si="3"/>
        <v>46090</v>
      </c>
      <c r="W155" s="84">
        <f t="shared" si="30"/>
        <v>46205</v>
      </c>
      <c r="X155" s="83" t="str">
        <f t="shared" si="20"/>
        <v>Late</v>
      </c>
      <c r="Y155" s="85" t="s">
        <v>157</v>
      </c>
      <c r="Z155" s="74" t="s">
        <v>475</v>
      </c>
      <c r="AA155" s="74" t="s">
        <v>158</v>
      </c>
      <c r="AB155" s="122" t="s">
        <v>708</v>
      </c>
      <c r="AC155" s="74" t="s">
        <v>158</v>
      </c>
      <c r="AD155" s="122" t="s">
        <v>709</v>
      </c>
      <c r="AE155" s="74" t="s">
        <v>158</v>
      </c>
      <c r="AF155" s="122" t="s">
        <v>709</v>
      </c>
      <c r="AG155" s="98"/>
      <c r="AH155" s="87">
        <v>46156</v>
      </c>
      <c r="AI155" s="162" t="s">
        <v>710</v>
      </c>
      <c r="AJ155" s="60"/>
      <c r="AK155" s="85" t="s">
        <v>386</v>
      </c>
      <c r="AL155" s="3">
        <f t="shared" si="24"/>
        <v>54</v>
      </c>
      <c r="AM155" s="3">
        <f t="shared" si="25"/>
        <v>54</v>
      </c>
      <c r="AN155" s="3">
        <f t="shared" si="26"/>
        <v>54</v>
      </c>
      <c r="AO155" s="3">
        <f t="shared" si="27"/>
        <v>54</v>
      </c>
    </row>
    <row r="156" spans="1:41" ht="13">
      <c r="A156" s="133">
        <v>46135</v>
      </c>
      <c r="B156" s="122" t="s">
        <v>47</v>
      </c>
      <c r="C156" s="122" t="s">
        <v>451</v>
      </c>
      <c r="D156" s="74" t="s">
        <v>404</v>
      </c>
      <c r="E156" s="91" t="s">
        <v>405</v>
      </c>
      <c r="F156" s="76">
        <v>4440</v>
      </c>
      <c r="G156" s="74" t="s">
        <v>54</v>
      </c>
      <c r="H156" s="122" t="str">
        <f>VLOOKUP(G156,'Bidding list 26'!$B$4:$G$277,6,0)</f>
        <v>Pro Tower QCT1250, Ultra 7 265, Ram 16GB DDR5, SSD
512GB, Integrated graphics card, Power 180W, HDMI &amp; DP Port,
Keyboard and Mouse, 3Yrs Wty</v>
      </c>
      <c r="I156" s="77">
        <f>VLOOKUP(G156,'Bidding list 26'!$B$4:$I$1016,8,0)</f>
        <v>26752000</v>
      </c>
      <c r="J156" s="81">
        <v>58</v>
      </c>
      <c r="K156" s="78">
        <f t="shared" si="29"/>
        <v>1551616000</v>
      </c>
      <c r="L156" s="76" t="s">
        <v>711</v>
      </c>
      <c r="M156" s="79" t="s">
        <v>34</v>
      </c>
      <c r="N156" s="79" t="s">
        <v>35</v>
      </c>
      <c r="O156" s="80" t="s">
        <v>95</v>
      </c>
      <c r="P156" s="80" t="s">
        <v>18</v>
      </c>
      <c r="Q156" s="122"/>
      <c r="R156" s="133">
        <f t="shared" si="28"/>
        <v>-46135</v>
      </c>
      <c r="S156" s="82">
        <f t="array" ref="S156">INDEX('G Project Timeline-OPM update'!$G$7:$L$35,MATCH(1,('G Project Timeline-OPM update'!$C$7:$C$35=N156)*('G Project Timeline-OPM update'!$B$7:$B$35=M156)*('G Project Timeline-OPM update'!$D$7:$D$35=O156),0),MATCH(P156,'G Project Timeline-OPM update'!$G$4:$L$4,0))-14</f>
        <v>46160</v>
      </c>
      <c r="T156" s="81">
        <f t="shared" si="2"/>
        <v>25</v>
      </c>
      <c r="U156" s="83">
        <f>IFERROR(VLOOKUP(G156,'Bidding list 26'!$B$2:$P$38,15,0),"")</f>
        <v>70</v>
      </c>
      <c r="V156" s="84">
        <f t="shared" si="3"/>
        <v>46090</v>
      </c>
      <c r="W156" s="84">
        <f t="shared" si="30"/>
        <v>46205</v>
      </c>
      <c r="X156" s="83" t="str">
        <f t="shared" si="20"/>
        <v>Late</v>
      </c>
      <c r="Y156" s="85" t="s">
        <v>157</v>
      </c>
      <c r="Z156" s="74" t="s">
        <v>475</v>
      </c>
      <c r="AA156" s="74" t="s">
        <v>158</v>
      </c>
      <c r="AB156" s="122" t="s">
        <v>712</v>
      </c>
      <c r="AC156" s="74" t="s">
        <v>158</v>
      </c>
      <c r="AD156" s="122" t="s">
        <v>713</v>
      </c>
      <c r="AE156" s="74" t="s">
        <v>158</v>
      </c>
      <c r="AF156" s="122" t="s">
        <v>713</v>
      </c>
      <c r="AG156" s="98"/>
      <c r="AH156" s="87">
        <v>46156</v>
      </c>
      <c r="AI156" s="162" t="s">
        <v>714</v>
      </c>
      <c r="AJ156" s="60"/>
      <c r="AK156" s="85" t="s">
        <v>386</v>
      </c>
      <c r="AL156" s="3">
        <f t="shared" si="24"/>
        <v>58</v>
      </c>
      <c r="AM156" s="3">
        <f t="shared" si="25"/>
        <v>58</v>
      </c>
      <c r="AN156" s="3">
        <f t="shared" si="26"/>
        <v>58</v>
      </c>
      <c r="AO156" s="3">
        <f t="shared" si="27"/>
        <v>58</v>
      </c>
    </row>
    <row r="157" spans="1:41" ht="13">
      <c r="A157" s="133">
        <v>46135</v>
      </c>
      <c r="B157" s="122" t="s">
        <v>47</v>
      </c>
      <c r="C157" s="122" t="s">
        <v>451</v>
      </c>
      <c r="D157" s="74" t="s">
        <v>404</v>
      </c>
      <c r="E157" s="91" t="s">
        <v>405</v>
      </c>
      <c r="F157" s="76">
        <v>4440</v>
      </c>
      <c r="G157" s="74" t="s">
        <v>54</v>
      </c>
      <c r="H157" s="122" t="str">
        <f>VLOOKUP(G157,'Bidding list 26'!$B$4:$G$277,6,0)</f>
        <v>Pro Tower QCT1250, Ultra 7 265, Ram 16GB DDR5, SSD
512GB, Integrated graphics card, Power 180W, HDMI &amp; DP Port,
Keyboard and Mouse, 3Yrs Wty</v>
      </c>
      <c r="I157" s="77">
        <f>VLOOKUP(G157,'Bidding list 26'!$B$4:$I$1016,8,0)</f>
        <v>26752000</v>
      </c>
      <c r="J157" s="81">
        <v>58</v>
      </c>
      <c r="K157" s="78">
        <f t="shared" si="29"/>
        <v>1551616000</v>
      </c>
      <c r="L157" s="76" t="s">
        <v>715</v>
      </c>
      <c r="M157" s="79" t="s">
        <v>34</v>
      </c>
      <c r="N157" s="79" t="s">
        <v>36</v>
      </c>
      <c r="O157" s="80" t="s">
        <v>95</v>
      </c>
      <c r="P157" s="80" t="s">
        <v>18</v>
      </c>
      <c r="Q157" s="122"/>
      <c r="R157" s="133">
        <f t="shared" si="28"/>
        <v>-46135</v>
      </c>
      <c r="S157" s="82">
        <f t="array" ref="S157">INDEX('G Project Timeline-OPM update'!$G$7:$L$35,MATCH(1,('G Project Timeline-OPM update'!$C$7:$C$35=N157)*('G Project Timeline-OPM update'!$B$7:$B$35=M157)*('G Project Timeline-OPM update'!$D$7:$D$35=O157),0),MATCH(P157,'G Project Timeline-OPM update'!$G$4:$L$4,0))-14</f>
        <v>46160</v>
      </c>
      <c r="T157" s="81">
        <f t="shared" si="2"/>
        <v>25</v>
      </c>
      <c r="U157" s="83">
        <f>IFERROR(VLOOKUP(G157,'Bidding list 26'!$B$2:$P$38,15,0),"")</f>
        <v>70</v>
      </c>
      <c r="V157" s="84">
        <f t="shared" si="3"/>
        <v>46090</v>
      </c>
      <c r="W157" s="84">
        <f t="shared" si="30"/>
        <v>46205</v>
      </c>
      <c r="X157" s="83" t="str">
        <f t="shared" si="20"/>
        <v>Late</v>
      </c>
      <c r="Y157" s="85" t="s">
        <v>157</v>
      </c>
      <c r="Z157" s="74" t="s">
        <v>475</v>
      </c>
      <c r="AA157" s="74" t="s">
        <v>158</v>
      </c>
      <c r="AB157" s="122" t="s">
        <v>716</v>
      </c>
      <c r="AC157" s="74" t="s">
        <v>158</v>
      </c>
      <c r="AD157" s="122" t="s">
        <v>717</v>
      </c>
      <c r="AE157" s="74" t="s">
        <v>158</v>
      </c>
      <c r="AF157" s="122" t="s">
        <v>717</v>
      </c>
      <c r="AG157" s="98"/>
      <c r="AH157" s="87">
        <v>46156</v>
      </c>
      <c r="AI157" s="122" t="s">
        <v>718</v>
      </c>
      <c r="AJ157" s="60"/>
      <c r="AK157" s="85" t="s">
        <v>386</v>
      </c>
      <c r="AL157" s="3">
        <f t="shared" si="24"/>
        <v>58</v>
      </c>
      <c r="AM157" s="3">
        <f t="shared" si="25"/>
        <v>58</v>
      </c>
      <c r="AN157" s="3">
        <f t="shared" si="26"/>
        <v>58</v>
      </c>
      <c r="AO157" s="3">
        <f t="shared" si="27"/>
        <v>58</v>
      </c>
    </row>
    <row r="158" spans="1:41" ht="78" customHeight="1">
      <c r="A158" s="133">
        <v>46136</v>
      </c>
      <c r="B158" s="122" t="s">
        <v>47</v>
      </c>
      <c r="C158" s="122" t="s">
        <v>451</v>
      </c>
      <c r="D158" s="74" t="s">
        <v>404</v>
      </c>
      <c r="E158" s="91" t="s">
        <v>405</v>
      </c>
      <c r="F158" s="76">
        <v>4440</v>
      </c>
      <c r="G158" s="122" t="s">
        <v>69</v>
      </c>
      <c r="H158" s="122" t="str">
        <f>VLOOKUP(G158,'Bidding list 26'!$B$4:$G$277,6,0)</f>
        <v>MB24V7-W, 23.8 inch White, With Bracket Arm Warrior WA-MH0802 (White)</v>
      </c>
      <c r="I158" s="77">
        <f>VLOOKUP(G158,'Bidding list 26'!$B$4:$I$1016,8,0)</f>
        <v>1815000</v>
      </c>
      <c r="J158" s="163">
        <v>53</v>
      </c>
      <c r="K158" s="78">
        <f t="shared" si="29"/>
        <v>96195000</v>
      </c>
      <c r="L158" s="81" t="s">
        <v>719</v>
      </c>
      <c r="M158" s="79" t="s">
        <v>56</v>
      </c>
      <c r="N158" s="79" t="s">
        <v>22</v>
      </c>
      <c r="O158" s="80" t="s">
        <v>95</v>
      </c>
      <c r="P158" s="80" t="s">
        <v>21</v>
      </c>
      <c r="Q158" s="122"/>
      <c r="R158" s="133">
        <f t="shared" si="28"/>
        <v>-46136</v>
      </c>
      <c r="S158" s="82">
        <f t="array" ref="S158">INDEX('G Project Timeline-OPM update'!$G$7:$L$35,MATCH(1,('G Project Timeline-OPM update'!$C$7:$C$35=N158)*('G Project Timeline-OPM update'!$B$7:$B$35=M158)*('G Project Timeline-OPM update'!$D$7:$D$35=O158),0),MATCH(P158,'G Project Timeline-OPM update'!$G$4:$L$4,0))-14</f>
        <v>46142</v>
      </c>
      <c r="T158" s="81">
        <f t="shared" si="2"/>
        <v>6</v>
      </c>
      <c r="U158" s="83">
        <f>IFERROR(VLOOKUP(G158,'Bidding list 26'!$B$2:$P$38,15,0),"")</f>
        <v>80</v>
      </c>
      <c r="V158" s="84">
        <f t="shared" si="3"/>
        <v>46062</v>
      </c>
      <c r="W158" s="84">
        <f t="shared" si="30"/>
        <v>46216</v>
      </c>
      <c r="X158" s="83" t="str">
        <f t="shared" si="20"/>
        <v>Late</v>
      </c>
      <c r="Y158" s="85" t="s">
        <v>157</v>
      </c>
      <c r="Z158" s="74" t="s">
        <v>475</v>
      </c>
      <c r="AA158" s="74" t="s">
        <v>158</v>
      </c>
      <c r="AB158" s="122" t="s">
        <v>720</v>
      </c>
      <c r="AC158" s="74" t="s">
        <v>158</v>
      </c>
      <c r="AD158" s="122" t="s">
        <v>721</v>
      </c>
      <c r="AE158" s="74" t="s">
        <v>158</v>
      </c>
      <c r="AF158" s="122" t="s">
        <v>721</v>
      </c>
      <c r="AG158" s="98" t="s">
        <v>722</v>
      </c>
      <c r="AH158" s="87" t="s">
        <v>723</v>
      </c>
      <c r="AI158" s="122" t="s">
        <v>724</v>
      </c>
      <c r="AJ158" s="60"/>
      <c r="AK158" s="5"/>
      <c r="AL158" s="3">
        <f t="shared" si="24"/>
        <v>53</v>
      </c>
      <c r="AM158" s="3">
        <f t="shared" si="25"/>
        <v>53</v>
      </c>
      <c r="AN158" s="3">
        <f t="shared" si="26"/>
        <v>53</v>
      </c>
      <c r="AO158" s="3">
        <f t="shared" si="27"/>
        <v>53</v>
      </c>
    </row>
    <row r="159" spans="1:41" ht="78" customHeight="1">
      <c r="A159" s="133">
        <v>46136</v>
      </c>
      <c r="B159" s="74" t="s">
        <v>46</v>
      </c>
      <c r="C159" s="122" t="s">
        <v>725</v>
      </c>
      <c r="D159" s="122" t="s">
        <v>726</v>
      </c>
      <c r="E159" s="164" t="s">
        <v>727</v>
      </c>
      <c r="F159" s="83">
        <v>3040</v>
      </c>
      <c r="G159" s="122" t="s">
        <v>69</v>
      </c>
      <c r="H159" s="122" t="str">
        <f>VLOOKUP(G159,'Bidding list 26'!$B$4:$G$277,6,0)</f>
        <v>MB24V7-W, 23.8 inch White, With Bracket Arm Warrior WA-MH0802 (White)</v>
      </c>
      <c r="I159" s="77">
        <f>VLOOKUP(G159,'Bidding list 26'!$B$4:$I$1016,8,0)</f>
        <v>1815000</v>
      </c>
      <c r="J159" s="81">
        <v>21</v>
      </c>
      <c r="K159" s="78">
        <f t="shared" si="29"/>
        <v>38115000</v>
      </c>
      <c r="L159" s="81" t="s">
        <v>719</v>
      </c>
      <c r="M159" s="79" t="s">
        <v>56</v>
      </c>
      <c r="N159" s="79" t="s">
        <v>22</v>
      </c>
      <c r="O159" s="80" t="s">
        <v>95</v>
      </c>
      <c r="P159" s="80" t="s">
        <v>21</v>
      </c>
      <c r="Q159" s="122"/>
      <c r="R159" s="133">
        <f t="shared" si="28"/>
        <v>-46136</v>
      </c>
      <c r="S159" s="82">
        <f t="array" ref="S159">INDEX('G Project Timeline-OPM update'!$G$7:$L$35,MATCH(1,('G Project Timeline-OPM update'!$C$7:$C$35=N159)*('G Project Timeline-OPM update'!$B$7:$B$35=M159)*('G Project Timeline-OPM update'!$D$7:$D$35=O159),0),MATCH(P159,'G Project Timeline-OPM update'!$G$4:$L$4,0))-14</f>
        <v>46142</v>
      </c>
      <c r="T159" s="81">
        <f t="shared" si="2"/>
        <v>6</v>
      </c>
      <c r="U159" s="83">
        <f>IFERROR(VLOOKUP(G159,'Bidding list 26'!$B$2:$P$38,15,0),"")</f>
        <v>80</v>
      </c>
      <c r="V159" s="84">
        <f t="shared" si="3"/>
        <v>46062</v>
      </c>
      <c r="W159" s="84">
        <f t="shared" si="30"/>
        <v>46216</v>
      </c>
      <c r="X159" s="83" t="str">
        <f t="shared" si="20"/>
        <v>Late</v>
      </c>
      <c r="Y159" s="85" t="s">
        <v>157</v>
      </c>
      <c r="Z159" s="74" t="s">
        <v>475</v>
      </c>
      <c r="AA159" s="74" t="s">
        <v>158</v>
      </c>
      <c r="AB159" s="122" t="s">
        <v>720</v>
      </c>
      <c r="AC159" s="74" t="s">
        <v>158</v>
      </c>
      <c r="AD159" s="122" t="s">
        <v>721</v>
      </c>
      <c r="AE159" s="74" t="s">
        <v>158</v>
      </c>
      <c r="AF159" s="122" t="s">
        <v>721</v>
      </c>
      <c r="AG159" s="87"/>
      <c r="AH159" s="87">
        <v>46165</v>
      </c>
      <c r="AI159" s="122" t="s">
        <v>728</v>
      </c>
      <c r="AJ159" s="60"/>
      <c r="AK159" s="5"/>
      <c r="AL159" s="3">
        <f t="shared" si="24"/>
        <v>21</v>
      </c>
      <c r="AM159" s="3">
        <f t="shared" si="25"/>
        <v>21</v>
      </c>
      <c r="AN159" s="3">
        <f t="shared" si="26"/>
        <v>21</v>
      </c>
      <c r="AO159" s="3">
        <f t="shared" si="27"/>
        <v>21</v>
      </c>
    </row>
    <row r="160" spans="1:41" ht="66.75" customHeight="1">
      <c r="A160" s="133">
        <v>46136</v>
      </c>
      <c r="B160" s="74" t="s">
        <v>46</v>
      </c>
      <c r="C160" s="122" t="s">
        <v>725</v>
      </c>
      <c r="D160" s="122" t="s">
        <v>726</v>
      </c>
      <c r="E160" s="164" t="s">
        <v>727</v>
      </c>
      <c r="F160" s="83">
        <v>3040</v>
      </c>
      <c r="G160" s="122" t="s">
        <v>62</v>
      </c>
      <c r="H160" s="122" t="str">
        <f>VLOOKUP(G160,'Bidding list 26'!$B$4:$G$277,6,0)</f>
        <v>NUC 14 Essential NUC14MNK150 Intel N150, Ram 16 GB DDR5,SSD 256GB, Wi-Fi and Bluetooth, NoOS, 3Yrs Wty</v>
      </c>
      <c r="I160" s="77">
        <f>VLOOKUP(G160,'Bidding list 26'!$B$4:$I$1016,8,0)</f>
        <v>9680000</v>
      </c>
      <c r="J160" s="81">
        <v>21</v>
      </c>
      <c r="K160" s="78">
        <f t="shared" si="29"/>
        <v>203280000</v>
      </c>
      <c r="L160" s="81" t="s">
        <v>719</v>
      </c>
      <c r="M160" s="79" t="s">
        <v>56</v>
      </c>
      <c r="N160" s="79" t="s">
        <v>22</v>
      </c>
      <c r="O160" s="80" t="s">
        <v>95</v>
      </c>
      <c r="P160" s="80" t="s">
        <v>21</v>
      </c>
      <c r="Q160" s="116"/>
      <c r="R160" s="133">
        <f t="shared" si="28"/>
        <v>-46136</v>
      </c>
      <c r="S160" s="82">
        <f t="array" ref="S160">INDEX('G Project Timeline-OPM update'!$G$7:$L$35,MATCH(1,('G Project Timeline-OPM update'!$C$7:$C$35=N160)*('G Project Timeline-OPM update'!$B$7:$B$35=M160)*('G Project Timeline-OPM update'!$D$7:$D$35=O160),0),MATCH(P160,'G Project Timeline-OPM update'!$G$4:$L$4,0))-14</f>
        <v>46142</v>
      </c>
      <c r="T160" s="81">
        <f t="shared" si="2"/>
        <v>6</v>
      </c>
      <c r="U160" s="83">
        <f>IFERROR(VLOOKUP(G160,'Bidding list 26'!$B$2:$P$38,15,0),"")</f>
        <v>50</v>
      </c>
      <c r="V160" s="84">
        <f t="shared" si="3"/>
        <v>46092</v>
      </c>
      <c r="W160" s="84">
        <f t="shared" si="30"/>
        <v>46186</v>
      </c>
      <c r="X160" s="83" t="str">
        <f t="shared" si="20"/>
        <v>Late</v>
      </c>
      <c r="Y160" s="85" t="s">
        <v>157</v>
      </c>
      <c r="Z160" s="74" t="s">
        <v>254</v>
      </c>
      <c r="AA160" s="74" t="s">
        <v>158</v>
      </c>
      <c r="AB160" s="122" t="s">
        <v>729</v>
      </c>
      <c r="AC160" s="74" t="s">
        <v>158</v>
      </c>
      <c r="AD160" s="122" t="s">
        <v>730</v>
      </c>
      <c r="AE160" s="122"/>
      <c r="AF160" s="122"/>
      <c r="AG160" s="98"/>
      <c r="AH160" s="87"/>
      <c r="AI160" s="122"/>
      <c r="AJ160" s="60"/>
      <c r="AK160" s="5"/>
      <c r="AL160" s="3">
        <f t="shared" si="24"/>
        <v>21</v>
      </c>
      <c r="AM160" s="3">
        <f t="shared" si="25"/>
        <v>21</v>
      </c>
      <c r="AN160" s="3">
        <f t="shared" si="26"/>
        <v>0</v>
      </c>
      <c r="AO160" s="3">
        <f t="shared" si="27"/>
        <v>0</v>
      </c>
    </row>
    <row r="161" spans="1:44" ht="30" customHeight="1">
      <c r="A161" s="133">
        <v>46144</v>
      </c>
      <c r="B161" s="165" t="s">
        <v>60</v>
      </c>
      <c r="C161" s="165" t="s">
        <v>731</v>
      </c>
      <c r="D161" s="165"/>
      <c r="E161" s="165"/>
      <c r="F161" s="166"/>
      <c r="G161" s="165" t="s">
        <v>69</v>
      </c>
      <c r="H161" s="165" t="str">
        <f>VLOOKUP(G161,'Bidding list 26'!$B$4:$G$277,6,0)</f>
        <v>MB24V7-W, 23.8 inch White, With Bracket Arm Warrior WA-MH0802 (White)</v>
      </c>
      <c r="I161" s="167">
        <f>VLOOKUP(G161,'Bidding list 26'!$B$4:$I$1016,8,0)</f>
        <v>1815000</v>
      </c>
      <c r="J161" s="166">
        <v>12</v>
      </c>
      <c r="K161" s="78">
        <f t="shared" si="29"/>
        <v>21780000</v>
      </c>
      <c r="L161" s="81" t="s">
        <v>719</v>
      </c>
      <c r="M161" s="79" t="s">
        <v>56</v>
      </c>
      <c r="N161" s="79" t="s">
        <v>22</v>
      </c>
      <c r="O161" s="80" t="s">
        <v>95</v>
      </c>
      <c r="P161" s="80" t="s">
        <v>21</v>
      </c>
      <c r="Q161" s="116"/>
      <c r="R161" s="133">
        <f t="shared" si="28"/>
        <v>-46144</v>
      </c>
      <c r="S161" s="82">
        <f t="array" ref="S161">INDEX('G Project Timeline-OPM update'!$G$7:$L$35,MATCH(1,('G Project Timeline-OPM update'!$C$7:$C$35=N161)*('G Project Timeline-OPM update'!$B$7:$B$35=M161)*('G Project Timeline-OPM update'!$D$7:$D$35=O161),0),MATCH(P161,'G Project Timeline-OPM update'!$G$4:$L$4,0))-14</f>
        <v>46142</v>
      </c>
      <c r="T161" s="81">
        <f t="shared" si="2"/>
        <v>-2</v>
      </c>
      <c r="U161" s="83">
        <f>IFERROR(VLOOKUP(G161,'Bidding list 26'!$B$2:$P$38,15,0),"")</f>
        <v>80</v>
      </c>
      <c r="V161" s="84">
        <f t="shared" si="3"/>
        <v>46062</v>
      </c>
      <c r="W161" s="84">
        <f t="shared" si="30"/>
        <v>46224</v>
      </c>
      <c r="X161" s="83" t="str">
        <f t="shared" si="20"/>
        <v>Late</v>
      </c>
      <c r="Y161" s="122"/>
      <c r="Z161" s="74"/>
      <c r="AA161" s="122"/>
      <c r="AB161" s="168"/>
      <c r="AC161" s="122"/>
      <c r="AD161" s="122"/>
      <c r="AE161" s="122"/>
      <c r="AF161" s="122"/>
      <c r="AG161" s="122"/>
      <c r="AH161" s="87"/>
      <c r="AI161" s="122"/>
      <c r="AJ161" s="60"/>
      <c r="AK161" s="5"/>
      <c r="AL161" s="3">
        <f t="shared" si="24"/>
        <v>0</v>
      </c>
      <c r="AM161" s="3">
        <f t="shared" si="25"/>
        <v>0</v>
      </c>
      <c r="AN161" s="3">
        <f t="shared" si="26"/>
        <v>0</v>
      </c>
      <c r="AO161" s="3">
        <f t="shared" si="27"/>
        <v>0</v>
      </c>
    </row>
    <row r="162" spans="1:44" ht="42">
      <c r="A162" s="29">
        <v>46148</v>
      </c>
      <c r="B162" s="74" t="s">
        <v>52</v>
      </c>
      <c r="C162" s="74" t="s">
        <v>501</v>
      </c>
      <c r="D162" s="85"/>
      <c r="E162" s="85"/>
      <c r="F162" s="83"/>
      <c r="G162" s="85" t="s">
        <v>53</v>
      </c>
      <c r="H162" s="85" t="str">
        <f>VLOOKUP(G162,'Bidding list 26'!$B$4:$G$277,6,0)</f>
        <v>Pro Tower QCT1250, Ultra 5 235, Ram 16GB DDR5, SSD
512GB, Integrated graphics card, Power 180W, HDMI &amp; DP Port,
Keyboard and Mouse, 3Yrs Wty</v>
      </c>
      <c r="I162" s="77">
        <f>VLOOKUP(G162,'Bidding list 26'!$B$4:$I$1016,8,0)</f>
        <v>18717000</v>
      </c>
      <c r="J162" s="83">
        <v>5</v>
      </c>
      <c r="K162" s="78">
        <f t="shared" si="29"/>
        <v>93585000</v>
      </c>
      <c r="L162" s="76" t="s">
        <v>176</v>
      </c>
      <c r="M162" s="79" t="s">
        <v>19</v>
      </c>
      <c r="N162" s="79" t="s">
        <v>20</v>
      </c>
      <c r="O162" s="79" t="s">
        <v>95</v>
      </c>
      <c r="P162" s="79" t="s">
        <v>21</v>
      </c>
      <c r="Q162" s="169">
        <v>46179</v>
      </c>
      <c r="R162" s="83">
        <f t="shared" si="28"/>
        <v>31</v>
      </c>
      <c r="S162" s="170">
        <f t="array" ref="S162">INDEX('G Project Timeline-OPM update'!$G$7:$L$35,MATCH(1,('G Project Timeline-OPM update'!$C$7:$C$35=N162)*('G Project Timeline-OPM update'!$B$7:$B$35=M162)*('G Project Timeline-OPM update'!$D$7:$D$35=O162),0),MATCH(P162,'G Project Timeline-OPM update'!$G$4:$L$4,0))-14</f>
        <v>46135</v>
      </c>
      <c r="T162" s="83">
        <f t="shared" si="2"/>
        <v>-13</v>
      </c>
      <c r="U162" s="83">
        <f>IFERROR(VLOOKUP(G162,'Bidding list 26'!$B$2:$P$38,15,0),"")</f>
        <v>70</v>
      </c>
      <c r="V162" s="84">
        <f t="shared" si="3"/>
        <v>46065</v>
      </c>
      <c r="W162" s="84">
        <f t="shared" si="30"/>
        <v>46218</v>
      </c>
      <c r="X162" s="83" t="str">
        <f t="shared" si="20"/>
        <v>Late</v>
      </c>
      <c r="Y162" s="85" t="s">
        <v>732</v>
      </c>
      <c r="Z162" s="74" t="s">
        <v>254</v>
      </c>
      <c r="AA162" s="74" t="s">
        <v>158</v>
      </c>
      <c r="AB162" s="171" t="s">
        <v>733</v>
      </c>
      <c r="AC162" s="74" t="s">
        <v>158</v>
      </c>
      <c r="AD162" s="130" t="s">
        <v>734</v>
      </c>
      <c r="AE162" s="74" t="s">
        <v>158</v>
      </c>
      <c r="AF162" s="130" t="s">
        <v>734</v>
      </c>
      <c r="AG162" s="87">
        <v>46175</v>
      </c>
      <c r="AH162" s="87">
        <v>46175</v>
      </c>
      <c r="AI162" s="85" t="s">
        <v>735</v>
      </c>
      <c r="AJ162" s="88"/>
      <c r="AK162" s="88" t="s">
        <v>736</v>
      </c>
      <c r="AL162" s="172">
        <f t="shared" si="24"/>
        <v>5</v>
      </c>
      <c r="AM162" s="172">
        <f t="shared" si="25"/>
        <v>5</v>
      </c>
      <c r="AN162" s="172">
        <f t="shared" si="26"/>
        <v>5</v>
      </c>
      <c r="AO162" s="172">
        <f t="shared" si="27"/>
        <v>5</v>
      </c>
      <c r="AP162" s="172"/>
      <c r="AQ162" s="172"/>
      <c r="AR162" s="172"/>
    </row>
    <row r="163" spans="1:44" ht="14">
      <c r="A163" s="29">
        <v>46148</v>
      </c>
      <c r="B163" s="74" t="s">
        <v>52</v>
      </c>
      <c r="C163" s="74" t="s">
        <v>501</v>
      </c>
      <c r="D163" s="85"/>
      <c r="E163" s="85"/>
      <c r="F163" s="83"/>
      <c r="G163" s="85" t="s">
        <v>53</v>
      </c>
      <c r="H163" s="85" t="str">
        <f>VLOOKUP(G163,'Bidding list 26'!$B$4:$G$277,6,0)</f>
        <v>Pro Tower QCT1250, Ultra 5 235, Ram 16GB DDR5, SSD
512GB, Integrated graphics card, Power 180W, HDMI &amp; DP Port,
Keyboard and Mouse, 3Yrs Wty</v>
      </c>
      <c r="I163" s="77">
        <f>VLOOKUP(G163,'Bidding list 26'!$B$4:$I$1016,8,0)</f>
        <v>18717000</v>
      </c>
      <c r="J163" s="83">
        <v>5</v>
      </c>
      <c r="K163" s="78">
        <f t="shared" si="29"/>
        <v>93585000</v>
      </c>
      <c r="L163" s="76" t="s">
        <v>176</v>
      </c>
      <c r="M163" s="79" t="s">
        <v>19</v>
      </c>
      <c r="N163" s="79" t="s">
        <v>22</v>
      </c>
      <c r="O163" s="79" t="s">
        <v>95</v>
      </c>
      <c r="P163" s="79" t="s">
        <v>21</v>
      </c>
      <c r="Q163" s="169">
        <v>46179</v>
      </c>
      <c r="R163" s="83">
        <f t="shared" si="28"/>
        <v>31</v>
      </c>
      <c r="S163" s="170">
        <f t="array" ref="S163">INDEX('G Project Timeline-OPM update'!$G$7:$L$35,MATCH(1,('G Project Timeline-OPM update'!$C$7:$C$35=N163)*('G Project Timeline-OPM update'!$B$7:$B$35=M163)*('G Project Timeline-OPM update'!$D$7:$D$35=O163),0),MATCH(P163,'G Project Timeline-OPM update'!$G$4:$L$4,0))-14</f>
        <v>46135</v>
      </c>
      <c r="T163" s="83">
        <f t="shared" si="2"/>
        <v>-13</v>
      </c>
      <c r="U163" s="83">
        <f>IFERROR(VLOOKUP(G163,'Bidding list 26'!$B$2:$P$38,15,0),"")</f>
        <v>70</v>
      </c>
      <c r="V163" s="84">
        <f t="shared" si="3"/>
        <v>46065</v>
      </c>
      <c r="W163" s="84">
        <f t="shared" si="30"/>
        <v>46218</v>
      </c>
      <c r="X163" s="83" t="str">
        <f t="shared" si="20"/>
        <v>Late</v>
      </c>
      <c r="Y163" s="85" t="s">
        <v>732</v>
      </c>
      <c r="Z163" s="74" t="s">
        <v>254</v>
      </c>
      <c r="AA163" s="74" t="s">
        <v>158</v>
      </c>
      <c r="AB163" s="74" t="s">
        <v>737</v>
      </c>
      <c r="AC163" s="74" t="s">
        <v>158</v>
      </c>
      <c r="AD163" s="130" t="s">
        <v>738</v>
      </c>
      <c r="AE163" s="74" t="s">
        <v>158</v>
      </c>
      <c r="AF163" s="130" t="s">
        <v>738</v>
      </c>
      <c r="AG163" s="87"/>
      <c r="AH163" s="87">
        <v>46165</v>
      </c>
      <c r="AI163" s="85" t="s">
        <v>739</v>
      </c>
      <c r="AJ163" s="88"/>
      <c r="AK163" s="85" t="s">
        <v>386</v>
      </c>
      <c r="AL163" s="172">
        <f t="shared" si="24"/>
        <v>5</v>
      </c>
      <c r="AM163" s="172">
        <f t="shared" si="25"/>
        <v>5</v>
      </c>
      <c r="AN163" s="172">
        <f t="shared" si="26"/>
        <v>5</v>
      </c>
      <c r="AO163" s="172">
        <f t="shared" si="27"/>
        <v>5</v>
      </c>
      <c r="AP163" s="172"/>
      <c r="AQ163" s="172"/>
      <c r="AR163" s="172"/>
    </row>
    <row r="164" spans="1:44" ht="14">
      <c r="A164" s="29">
        <v>46148</v>
      </c>
      <c r="B164" s="74" t="s">
        <v>52</v>
      </c>
      <c r="C164" s="74" t="s">
        <v>501</v>
      </c>
      <c r="D164" s="85"/>
      <c r="E164" s="85"/>
      <c r="F164" s="83"/>
      <c r="G164" s="85" t="s">
        <v>53</v>
      </c>
      <c r="H164" s="85" t="str">
        <f>VLOOKUP(G164,'Bidding list 26'!$B$4:$G$277,6,0)</f>
        <v>Pro Tower QCT1250, Ultra 5 235, Ram 16GB DDR5, SSD
512GB, Integrated graphics card, Power 180W, HDMI &amp; DP Port,
Keyboard and Mouse, 3Yrs Wty</v>
      </c>
      <c r="I164" s="77">
        <f>VLOOKUP(G164,'Bidding list 26'!$B$4:$I$1016,8,0)</f>
        <v>18717000</v>
      </c>
      <c r="J164" s="83">
        <v>5</v>
      </c>
      <c r="K164" s="78">
        <f t="shared" si="29"/>
        <v>93585000</v>
      </c>
      <c r="L164" s="76" t="s">
        <v>176</v>
      </c>
      <c r="M164" s="79" t="s">
        <v>19</v>
      </c>
      <c r="N164" s="79" t="s">
        <v>24</v>
      </c>
      <c r="O164" s="79" t="s">
        <v>95</v>
      </c>
      <c r="P164" s="79" t="s">
        <v>21</v>
      </c>
      <c r="Q164" s="169">
        <v>46179</v>
      </c>
      <c r="R164" s="83">
        <f t="shared" si="28"/>
        <v>31</v>
      </c>
      <c r="S164" s="170">
        <f t="array" ref="S164">INDEX('G Project Timeline-OPM update'!$G$7:$L$35,MATCH(1,('G Project Timeline-OPM update'!$C$7:$C$35=N164)*('G Project Timeline-OPM update'!$B$7:$B$35=M164)*('G Project Timeline-OPM update'!$D$7:$D$35=O164),0),MATCH(P164,'G Project Timeline-OPM update'!$G$4:$L$4,0))-14</f>
        <v>46135</v>
      </c>
      <c r="T164" s="83">
        <f t="shared" si="2"/>
        <v>-13</v>
      </c>
      <c r="U164" s="83">
        <f>IFERROR(VLOOKUP(G164,'Bidding list 26'!$B$2:$P$38,15,0),"")</f>
        <v>70</v>
      </c>
      <c r="V164" s="84">
        <f t="shared" si="3"/>
        <v>46065</v>
      </c>
      <c r="W164" s="84">
        <f t="shared" si="30"/>
        <v>46218</v>
      </c>
      <c r="X164" s="83" t="str">
        <f t="shared" si="20"/>
        <v>Late</v>
      </c>
      <c r="Y164" s="85" t="s">
        <v>732</v>
      </c>
      <c r="Z164" s="74" t="s">
        <v>254</v>
      </c>
      <c r="AA164" s="74" t="s">
        <v>158</v>
      </c>
      <c r="AB164" s="130" t="s">
        <v>740</v>
      </c>
      <c r="AC164" s="74" t="s">
        <v>158</v>
      </c>
      <c r="AD164" s="130" t="s">
        <v>741</v>
      </c>
      <c r="AE164" s="74" t="s">
        <v>158</v>
      </c>
      <c r="AF164" s="130" t="s">
        <v>741</v>
      </c>
      <c r="AG164" s="87"/>
      <c r="AH164" s="87">
        <v>46165</v>
      </c>
      <c r="AI164" s="85" t="s">
        <v>742</v>
      </c>
      <c r="AJ164" s="88"/>
      <c r="AK164" s="85" t="s">
        <v>386</v>
      </c>
      <c r="AL164" s="172">
        <f t="shared" si="24"/>
        <v>5</v>
      </c>
      <c r="AM164" s="172">
        <f t="shared" si="25"/>
        <v>5</v>
      </c>
      <c r="AN164" s="172">
        <f t="shared" si="26"/>
        <v>5</v>
      </c>
      <c r="AO164" s="172">
        <f t="shared" si="27"/>
        <v>5</v>
      </c>
      <c r="AP164" s="172"/>
      <c r="AQ164" s="172"/>
      <c r="AR164" s="172"/>
    </row>
    <row r="165" spans="1:44" ht="48" customHeight="1">
      <c r="A165" s="29">
        <v>46149</v>
      </c>
      <c r="B165" s="122" t="s">
        <v>46</v>
      </c>
      <c r="C165" s="122" t="s">
        <v>372</v>
      </c>
      <c r="D165" s="122"/>
      <c r="E165" s="122"/>
      <c r="F165" s="81"/>
      <c r="G165" s="122" t="s">
        <v>53</v>
      </c>
      <c r="H165" s="122" t="str">
        <f>VLOOKUP(G165,'Bidding list 26'!$B$4:$G$277,6,0)</f>
        <v>Pro Tower QCT1250, Ultra 5 235, Ram 16GB DDR5, SSD
512GB, Integrated graphics card, Power 180W, HDMI &amp; DP Port,
Keyboard and Mouse, 3Yrs Wty</v>
      </c>
      <c r="I165" s="77">
        <f>VLOOKUP(G165,'Bidding list 26'!$B$4:$I$1016,8,0)</f>
        <v>18717000</v>
      </c>
      <c r="J165" s="81">
        <v>14</v>
      </c>
      <c r="K165" s="78">
        <f t="shared" si="29"/>
        <v>262038000</v>
      </c>
      <c r="L165" s="81" t="s">
        <v>743</v>
      </c>
      <c r="M165" s="79" t="s">
        <v>34</v>
      </c>
      <c r="N165" s="79" t="s">
        <v>36</v>
      </c>
      <c r="O165" s="80" t="s">
        <v>95</v>
      </c>
      <c r="P165" s="80" t="s">
        <v>18</v>
      </c>
      <c r="Q165" s="173">
        <v>46167</v>
      </c>
      <c r="R165" s="81">
        <f t="shared" si="28"/>
        <v>18</v>
      </c>
      <c r="S165" s="82">
        <f t="array" ref="S165">INDEX('G Project Timeline-OPM update'!$G$7:$L$35,MATCH(1,('G Project Timeline-OPM update'!$C$7:$C$35=N165)*('G Project Timeline-OPM update'!$B$7:$B$35=M165)*('G Project Timeline-OPM update'!$D$7:$D$35=O165),0),MATCH(P165,'G Project Timeline-OPM update'!$G$4:$L$4,0))-14</f>
        <v>46160</v>
      </c>
      <c r="T165" s="81">
        <f t="shared" si="2"/>
        <v>11</v>
      </c>
      <c r="U165" s="83">
        <f>IFERROR(VLOOKUP(G165,'Bidding list 26'!$B$2:$P$38,15,0),"")</f>
        <v>70</v>
      </c>
      <c r="V165" s="84">
        <f t="shared" si="3"/>
        <v>46090</v>
      </c>
      <c r="W165" s="84">
        <f t="shared" si="30"/>
        <v>46219</v>
      </c>
      <c r="X165" s="83" t="str">
        <f t="shared" si="20"/>
        <v>Late</v>
      </c>
      <c r="Y165" s="122"/>
      <c r="Z165" s="74" t="s">
        <v>475</v>
      </c>
      <c r="AA165" s="74" t="s">
        <v>158</v>
      </c>
      <c r="AB165" s="168" t="s">
        <v>744</v>
      </c>
      <c r="AC165" s="74" t="s">
        <v>158</v>
      </c>
      <c r="AD165" s="122" t="s">
        <v>745</v>
      </c>
      <c r="AE165" s="74" t="s">
        <v>158</v>
      </c>
      <c r="AF165" s="122" t="s">
        <v>745</v>
      </c>
      <c r="AG165" s="87"/>
      <c r="AH165" s="87">
        <v>46165</v>
      </c>
      <c r="AI165" s="122" t="s">
        <v>746</v>
      </c>
      <c r="AJ165" s="60"/>
      <c r="AK165" s="5"/>
      <c r="AL165" s="3">
        <f t="shared" si="24"/>
        <v>14</v>
      </c>
      <c r="AM165" s="3">
        <f t="shared" si="25"/>
        <v>14</v>
      </c>
      <c r="AN165" s="3">
        <f t="shared" si="26"/>
        <v>14</v>
      </c>
      <c r="AO165" s="3">
        <f t="shared" si="27"/>
        <v>14</v>
      </c>
    </row>
    <row r="166" spans="1:44" ht="48" customHeight="1">
      <c r="A166" s="29">
        <v>46149</v>
      </c>
      <c r="B166" s="122" t="s">
        <v>46</v>
      </c>
      <c r="C166" s="122" t="s">
        <v>372</v>
      </c>
      <c r="D166" s="122"/>
      <c r="E166" s="122"/>
      <c r="F166" s="81"/>
      <c r="G166" s="122" t="s">
        <v>68</v>
      </c>
      <c r="H166" s="122" t="str">
        <f>VLOOKUP(G166,'Bidding list 26'!$B$4:$G$277,6,0)</f>
        <v>VA1903H-2, 19 inch, VGA cable + HDMI cable / Brand: VIEWSONIC</v>
      </c>
      <c r="I166" s="77">
        <f>VLOOKUP(G166,'Bidding list 26'!$B$4:$I$1016,8,0)</f>
        <v>1240000</v>
      </c>
      <c r="J166" s="81">
        <v>14</v>
      </c>
      <c r="K166" s="78">
        <f t="shared" si="29"/>
        <v>17360000</v>
      </c>
      <c r="L166" s="81" t="s">
        <v>743</v>
      </c>
      <c r="M166" s="79" t="s">
        <v>34</v>
      </c>
      <c r="N166" s="79" t="s">
        <v>36</v>
      </c>
      <c r="O166" s="80" t="s">
        <v>95</v>
      </c>
      <c r="P166" s="80" t="s">
        <v>18</v>
      </c>
      <c r="Q166" s="173">
        <v>46167</v>
      </c>
      <c r="R166" s="81">
        <f t="shared" si="28"/>
        <v>18</v>
      </c>
      <c r="S166" s="82">
        <f t="array" ref="S166">INDEX('G Project Timeline-OPM update'!$G$7:$L$35,MATCH(1,('G Project Timeline-OPM update'!$C$7:$C$35=N166)*('G Project Timeline-OPM update'!$B$7:$B$35=M166)*('G Project Timeline-OPM update'!$D$7:$D$35=O166),0),MATCH(P166,'G Project Timeline-OPM update'!$G$4:$L$4,0))-14</f>
        <v>46160</v>
      </c>
      <c r="T166" s="81">
        <f t="shared" si="2"/>
        <v>11</v>
      </c>
      <c r="U166" s="83">
        <f>IFERROR(VLOOKUP(G166,'Bidding list 26'!$B$2:$P$38,15,0),"")</f>
        <v>50</v>
      </c>
      <c r="V166" s="84">
        <f t="shared" si="3"/>
        <v>46110</v>
      </c>
      <c r="W166" s="84">
        <f t="shared" si="30"/>
        <v>46199</v>
      </c>
      <c r="X166" s="83" t="str">
        <f t="shared" si="20"/>
        <v>Late</v>
      </c>
      <c r="Y166" s="122"/>
      <c r="Z166" s="74" t="s">
        <v>475</v>
      </c>
      <c r="AA166" s="74" t="s">
        <v>158</v>
      </c>
      <c r="AB166" s="168" t="s">
        <v>744</v>
      </c>
      <c r="AC166" s="74" t="s">
        <v>158</v>
      </c>
      <c r="AD166" s="122" t="s">
        <v>747</v>
      </c>
      <c r="AE166" s="74" t="s">
        <v>158</v>
      </c>
      <c r="AF166" s="122" t="s">
        <v>747</v>
      </c>
      <c r="AG166" s="122"/>
      <c r="AH166" s="87"/>
      <c r="AI166" s="122" t="s">
        <v>748</v>
      </c>
      <c r="AJ166" s="60"/>
      <c r="AK166" s="5"/>
      <c r="AL166" s="3">
        <f t="shared" si="24"/>
        <v>14</v>
      </c>
      <c r="AM166" s="3">
        <f t="shared" si="25"/>
        <v>14</v>
      </c>
      <c r="AN166" s="3">
        <f t="shared" si="26"/>
        <v>14</v>
      </c>
      <c r="AO166" s="3">
        <f t="shared" si="27"/>
        <v>0</v>
      </c>
    </row>
    <row r="167" spans="1:44" ht="48" customHeight="1">
      <c r="A167" s="29">
        <v>46149</v>
      </c>
      <c r="B167" s="122" t="s">
        <v>46</v>
      </c>
      <c r="C167" s="122" t="s">
        <v>372</v>
      </c>
      <c r="D167" s="122"/>
      <c r="E167" s="122"/>
      <c r="F167" s="81"/>
      <c r="G167" s="122" t="s">
        <v>42</v>
      </c>
      <c r="H167" s="122" t="str">
        <f>VLOOKUP(G167,'Bidding list 26'!$B$4:$G$277,6,0)</f>
        <v>SEUIC HS505HDP-2530 ,USB cable</v>
      </c>
      <c r="I167" s="77">
        <f>VLOOKUP(G167,'Bidding list 26'!$B$4:$I$1016,8,0)</f>
        <v>3300000</v>
      </c>
      <c r="J167" s="81">
        <v>11</v>
      </c>
      <c r="K167" s="78">
        <f t="shared" si="29"/>
        <v>36300000</v>
      </c>
      <c r="L167" s="81" t="s">
        <v>743</v>
      </c>
      <c r="M167" s="79" t="s">
        <v>34</v>
      </c>
      <c r="N167" s="79" t="s">
        <v>36</v>
      </c>
      <c r="O167" s="80" t="s">
        <v>95</v>
      </c>
      <c r="P167" s="80" t="s">
        <v>18</v>
      </c>
      <c r="Q167" s="173">
        <v>46167</v>
      </c>
      <c r="R167" s="81">
        <f t="shared" si="28"/>
        <v>18</v>
      </c>
      <c r="S167" s="82">
        <f t="array" ref="S167">INDEX('G Project Timeline-OPM update'!$G$7:$L$35,MATCH(1,('G Project Timeline-OPM update'!$C$7:$C$35=N167)*('G Project Timeline-OPM update'!$B$7:$B$35=M167)*('G Project Timeline-OPM update'!$D$7:$D$35=O167),0),MATCH(P167,'G Project Timeline-OPM update'!$G$4:$L$4,0))-14</f>
        <v>46160</v>
      </c>
      <c r="T167" s="81">
        <f t="shared" si="2"/>
        <v>11</v>
      </c>
      <c r="U167" s="83">
        <f>IFERROR(VLOOKUP(G167,'Bidding list 26'!$B$2:$P$38,15,0),"")</f>
        <v>50</v>
      </c>
      <c r="V167" s="84">
        <f t="shared" si="3"/>
        <v>46110</v>
      </c>
      <c r="W167" s="84">
        <f t="shared" si="30"/>
        <v>46199</v>
      </c>
      <c r="X167" s="83" t="str">
        <f t="shared" si="20"/>
        <v>Late</v>
      </c>
      <c r="Y167" s="122"/>
      <c r="Z167" s="74" t="s">
        <v>475</v>
      </c>
      <c r="AA167" s="74" t="s">
        <v>158</v>
      </c>
      <c r="AB167" s="168" t="s">
        <v>744</v>
      </c>
      <c r="AC167" s="74" t="s">
        <v>749</v>
      </c>
      <c r="AD167" s="122" t="s">
        <v>750</v>
      </c>
      <c r="AE167" s="74" t="s">
        <v>158</v>
      </c>
      <c r="AF167" s="122" t="s">
        <v>751</v>
      </c>
      <c r="AG167" s="122"/>
      <c r="AH167" s="87"/>
      <c r="AI167" s="122" t="s">
        <v>752</v>
      </c>
      <c r="AJ167" s="60"/>
      <c r="AK167" s="5"/>
      <c r="AL167" s="3">
        <f t="shared" si="24"/>
        <v>11</v>
      </c>
      <c r="AM167" s="3">
        <f t="shared" si="25"/>
        <v>0</v>
      </c>
      <c r="AN167" s="3">
        <f t="shared" si="26"/>
        <v>11</v>
      </c>
      <c r="AO167" s="3">
        <f t="shared" si="27"/>
        <v>0</v>
      </c>
    </row>
    <row r="168" spans="1:44" ht="48" customHeight="1">
      <c r="A168" s="29">
        <v>46149</v>
      </c>
      <c r="B168" s="122" t="s">
        <v>46</v>
      </c>
      <c r="C168" s="122" t="s">
        <v>372</v>
      </c>
      <c r="D168" s="122"/>
      <c r="E168" s="122"/>
      <c r="F168" s="81"/>
      <c r="G168" s="122" t="s">
        <v>53</v>
      </c>
      <c r="H168" s="122" t="str">
        <f>VLOOKUP(G168,'Bidding list 26'!$B$4:$G$277,6,0)</f>
        <v>Pro Tower QCT1250, Ultra 5 235, Ram 16GB DDR5, SSD
512GB, Integrated graphics card, Power 180W, HDMI &amp; DP Port,
Keyboard and Mouse, 3Yrs Wty</v>
      </c>
      <c r="I168" s="77">
        <f>VLOOKUP(G168,'Bidding list 26'!$B$4:$I$1016,8,0)</f>
        <v>18717000</v>
      </c>
      <c r="J168" s="81">
        <v>14</v>
      </c>
      <c r="K168" s="78">
        <f t="shared" si="29"/>
        <v>262038000</v>
      </c>
      <c r="L168" s="81" t="s">
        <v>743</v>
      </c>
      <c r="M168" s="79" t="s">
        <v>34</v>
      </c>
      <c r="N168" s="79" t="s">
        <v>37</v>
      </c>
      <c r="O168" s="80" t="s">
        <v>95</v>
      </c>
      <c r="P168" s="80" t="s">
        <v>18</v>
      </c>
      <c r="Q168" s="173">
        <v>46167</v>
      </c>
      <c r="R168" s="81">
        <f t="shared" si="28"/>
        <v>18</v>
      </c>
      <c r="S168" s="82">
        <f t="array" ref="S168">INDEX('G Project Timeline-OPM update'!$G$7:$L$35,MATCH(1,('G Project Timeline-OPM update'!$C$7:$C$35=N168)*('G Project Timeline-OPM update'!$B$7:$B$35=M168)*('G Project Timeline-OPM update'!$D$7:$D$35=O168),0),MATCH(P168,'G Project Timeline-OPM update'!$G$4:$L$4,0))-14</f>
        <v>46160</v>
      </c>
      <c r="T168" s="81">
        <f t="shared" si="2"/>
        <v>11</v>
      </c>
      <c r="U168" s="83">
        <f>IFERROR(VLOOKUP(G168,'Bidding list 26'!$B$2:$P$38,15,0),"")</f>
        <v>70</v>
      </c>
      <c r="V168" s="84">
        <f t="shared" si="3"/>
        <v>46090</v>
      </c>
      <c r="W168" s="84">
        <f t="shared" si="30"/>
        <v>46219</v>
      </c>
      <c r="X168" s="83" t="str">
        <f t="shared" si="20"/>
        <v>Late</v>
      </c>
      <c r="Y168" s="122"/>
      <c r="Z168" s="74" t="s">
        <v>475</v>
      </c>
      <c r="AA168" s="74" t="s">
        <v>158</v>
      </c>
      <c r="AB168" s="142" t="s">
        <v>753</v>
      </c>
      <c r="AC168" s="74" t="s">
        <v>158</v>
      </c>
      <c r="AD168" s="103" t="s">
        <v>754</v>
      </c>
      <c r="AE168" s="74" t="s">
        <v>158</v>
      </c>
      <c r="AF168" s="103" t="s">
        <v>754</v>
      </c>
      <c r="AG168" s="122"/>
      <c r="AH168" s="87"/>
      <c r="AI168" s="122" t="s">
        <v>755</v>
      </c>
      <c r="AJ168" s="60"/>
      <c r="AK168" s="5"/>
      <c r="AL168" s="3">
        <f t="shared" si="24"/>
        <v>14</v>
      </c>
      <c r="AM168" s="3">
        <f t="shared" si="25"/>
        <v>14</v>
      </c>
      <c r="AN168" s="3">
        <f t="shared" si="26"/>
        <v>14</v>
      </c>
      <c r="AO168" s="3">
        <f t="shared" si="27"/>
        <v>0</v>
      </c>
    </row>
    <row r="169" spans="1:44" ht="48" customHeight="1">
      <c r="A169" s="29">
        <v>46149</v>
      </c>
      <c r="B169" s="122" t="s">
        <v>46</v>
      </c>
      <c r="C169" s="122" t="s">
        <v>372</v>
      </c>
      <c r="D169" s="122"/>
      <c r="E169" s="122"/>
      <c r="F169" s="81"/>
      <c r="G169" s="122" t="s">
        <v>68</v>
      </c>
      <c r="H169" s="122" t="str">
        <f>VLOOKUP(G169,'Bidding list 26'!$B$4:$G$277,6,0)</f>
        <v>VA1903H-2, 19 inch, VGA cable + HDMI cable / Brand: VIEWSONIC</v>
      </c>
      <c r="I169" s="77">
        <f>VLOOKUP(G169,'Bidding list 26'!$B$4:$I$1016,8,0)</f>
        <v>1240000</v>
      </c>
      <c r="J169" s="81">
        <v>14</v>
      </c>
      <c r="K169" s="78">
        <f t="shared" si="29"/>
        <v>17360000</v>
      </c>
      <c r="L169" s="81" t="s">
        <v>743</v>
      </c>
      <c r="M169" s="79" t="s">
        <v>34</v>
      </c>
      <c r="N169" s="79" t="s">
        <v>37</v>
      </c>
      <c r="O169" s="80" t="s">
        <v>95</v>
      </c>
      <c r="P169" s="80" t="s">
        <v>18</v>
      </c>
      <c r="Q169" s="173">
        <v>46167</v>
      </c>
      <c r="R169" s="81">
        <f t="shared" si="28"/>
        <v>18</v>
      </c>
      <c r="S169" s="82">
        <f t="array" ref="S169">INDEX('G Project Timeline-OPM update'!$G$7:$L$35,MATCH(1,('G Project Timeline-OPM update'!$C$7:$C$35=N169)*('G Project Timeline-OPM update'!$B$7:$B$35=M169)*('G Project Timeline-OPM update'!$D$7:$D$35=O169),0),MATCH(P169,'G Project Timeline-OPM update'!$G$4:$L$4,0))-14</f>
        <v>46160</v>
      </c>
      <c r="T169" s="81">
        <f t="shared" si="2"/>
        <v>11</v>
      </c>
      <c r="U169" s="83">
        <f>IFERROR(VLOOKUP(G169,'Bidding list 26'!$B$2:$P$38,15,0),"")</f>
        <v>50</v>
      </c>
      <c r="V169" s="84">
        <f t="shared" si="3"/>
        <v>46110</v>
      </c>
      <c r="W169" s="84">
        <f t="shared" si="30"/>
        <v>46199</v>
      </c>
      <c r="X169" s="83" t="str">
        <f t="shared" si="20"/>
        <v>Late</v>
      </c>
      <c r="Y169" s="122"/>
      <c r="Z169" s="74" t="s">
        <v>475</v>
      </c>
      <c r="AA169" s="74" t="s">
        <v>158</v>
      </c>
      <c r="AB169" s="142" t="s">
        <v>753</v>
      </c>
      <c r="AC169" s="74" t="s">
        <v>158</v>
      </c>
      <c r="AD169" s="103" t="s">
        <v>756</v>
      </c>
      <c r="AE169" s="74" t="s">
        <v>158</v>
      </c>
      <c r="AF169" s="103" t="s">
        <v>756</v>
      </c>
      <c r="AG169" s="122"/>
      <c r="AH169" s="87"/>
      <c r="AI169" s="122" t="s">
        <v>757</v>
      </c>
      <c r="AJ169" s="60"/>
      <c r="AK169" s="5"/>
      <c r="AL169" s="3">
        <f t="shared" si="24"/>
        <v>14</v>
      </c>
      <c r="AM169" s="3">
        <f t="shared" si="25"/>
        <v>14</v>
      </c>
      <c r="AN169" s="3">
        <f t="shared" si="26"/>
        <v>14</v>
      </c>
      <c r="AO169" s="3">
        <f t="shared" si="27"/>
        <v>0</v>
      </c>
    </row>
    <row r="170" spans="1:44" ht="48" customHeight="1">
      <c r="A170" s="29">
        <v>46149</v>
      </c>
      <c r="B170" s="122" t="s">
        <v>46</v>
      </c>
      <c r="C170" s="122" t="s">
        <v>372</v>
      </c>
      <c r="D170" s="122"/>
      <c r="E170" s="122"/>
      <c r="F170" s="81"/>
      <c r="G170" s="122" t="s">
        <v>42</v>
      </c>
      <c r="H170" s="122" t="str">
        <f>VLOOKUP(G170,'Bidding list 26'!$B$4:$G$277,6,0)</f>
        <v>SEUIC HS505HDP-2530 ,USB cable</v>
      </c>
      <c r="I170" s="77">
        <f>VLOOKUP(G170,'Bidding list 26'!$B$4:$I$1016,8,0)</f>
        <v>3300000</v>
      </c>
      <c r="J170" s="81">
        <v>11</v>
      </c>
      <c r="K170" s="78">
        <f t="shared" si="29"/>
        <v>36300000</v>
      </c>
      <c r="L170" s="81" t="s">
        <v>743</v>
      </c>
      <c r="M170" s="79" t="s">
        <v>34</v>
      </c>
      <c r="N170" s="79" t="s">
        <v>37</v>
      </c>
      <c r="O170" s="80" t="s">
        <v>95</v>
      </c>
      <c r="P170" s="80" t="s">
        <v>18</v>
      </c>
      <c r="Q170" s="173">
        <v>46167</v>
      </c>
      <c r="R170" s="81">
        <f t="shared" si="28"/>
        <v>18</v>
      </c>
      <c r="S170" s="82">
        <f t="array" ref="S170">INDEX('G Project Timeline-OPM update'!$G$7:$L$35,MATCH(1,('G Project Timeline-OPM update'!$C$7:$C$35=N170)*('G Project Timeline-OPM update'!$B$7:$B$35=M170)*('G Project Timeline-OPM update'!$D$7:$D$35=O170),0),MATCH(P170,'G Project Timeline-OPM update'!$G$4:$L$4,0))-14</f>
        <v>46160</v>
      </c>
      <c r="T170" s="81">
        <f t="shared" si="2"/>
        <v>11</v>
      </c>
      <c r="U170" s="83">
        <f>IFERROR(VLOOKUP(G170,'Bidding list 26'!$B$2:$P$38,15,0),"")</f>
        <v>50</v>
      </c>
      <c r="V170" s="84">
        <f t="shared" si="3"/>
        <v>46110</v>
      </c>
      <c r="W170" s="84">
        <f t="shared" si="30"/>
        <v>46199</v>
      </c>
      <c r="X170" s="83" t="str">
        <f t="shared" si="20"/>
        <v>Late</v>
      </c>
      <c r="Y170" s="122"/>
      <c r="Z170" s="74" t="s">
        <v>475</v>
      </c>
      <c r="AA170" s="74" t="s">
        <v>158</v>
      </c>
      <c r="AB170" s="142" t="s">
        <v>753</v>
      </c>
      <c r="AC170" s="74" t="s">
        <v>158</v>
      </c>
      <c r="AD170" s="103" t="s">
        <v>758</v>
      </c>
      <c r="AE170" s="74" t="s">
        <v>158</v>
      </c>
      <c r="AF170" s="122" t="s">
        <v>751</v>
      </c>
      <c r="AG170" s="122"/>
      <c r="AH170" s="87"/>
      <c r="AI170" s="122" t="s">
        <v>759</v>
      </c>
      <c r="AJ170" s="60"/>
      <c r="AK170" s="5"/>
      <c r="AL170" s="3">
        <f t="shared" si="24"/>
        <v>11</v>
      </c>
      <c r="AM170" s="3">
        <f t="shared" si="25"/>
        <v>11</v>
      </c>
      <c r="AN170" s="3">
        <f t="shared" si="26"/>
        <v>11</v>
      </c>
      <c r="AO170" s="3">
        <f t="shared" si="27"/>
        <v>0</v>
      </c>
    </row>
    <row r="171" spans="1:44" ht="48" customHeight="1">
      <c r="A171" s="29">
        <v>46149</v>
      </c>
      <c r="B171" s="122" t="s">
        <v>46</v>
      </c>
      <c r="C171" s="122" t="s">
        <v>372</v>
      </c>
      <c r="D171" s="122"/>
      <c r="E171" s="122"/>
      <c r="F171" s="81"/>
      <c r="G171" s="122" t="s">
        <v>53</v>
      </c>
      <c r="H171" s="122" t="str">
        <f>VLOOKUP(G171,'Bidding list 26'!$B$4:$G$277,6,0)</f>
        <v>Pro Tower QCT1250, Ultra 5 235, Ram 16GB DDR5, SSD
512GB, Integrated graphics card, Power 180W, HDMI &amp; DP Port,
Keyboard and Mouse, 3Yrs Wty</v>
      </c>
      <c r="I171" s="77">
        <f>VLOOKUP(G171,'Bidding list 26'!$B$4:$I$1016,8,0)</f>
        <v>18717000</v>
      </c>
      <c r="J171" s="81">
        <v>14</v>
      </c>
      <c r="K171" s="78">
        <f t="shared" si="29"/>
        <v>262038000</v>
      </c>
      <c r="L171" s="81" t="s">
        <v>743</v>
      </c>
      <c r="M171" s="79" t="s">
        <v>34</v>
      </c>
      <c r="N171" s="79" t="s">
        <v>35</v>
      </c>
      <c r="O171" s="80" t="s">
        <v>95</v>
      </c>
      <c r="P171" s="80" t="s">
        <v>18</v>
      </c>
      <c r="Q171" s="173">
        <v>46167</v>
      </c>
      <c r="R171" s="81">
        <f t="shared" si="28"/>
        <v>18</v>
      </c>
      <c r="S171" s="82">
        <f t="array" ref="S171">INDEX('G Project Timeline-OPM update'!$G$7:$L$35,MATCH(1,('G Project Timeline-OPM update'!$C$7:$C$35=N171)*('G Project Timeline-OPM update'!$B$7:$B$35=M171)*('G Project Timeline-OPM update'!$D$7:$D$35=O171),0),MATCH(P171,'G Project Timeline-OPM update'!$G$4:$L$4,0))-14</f>
        <v>46160</v>
      </c>
      <c r="T171" s="81">
        <f t="shared" si="2"/>
        <v>11</v>
      </c>
      <c r="U171" s="83">
        <f>IFERROR(VLOOKUP(G171,'Bidding list 26'!$B$2:$P$38,15,0),"")</f>
        <v>70</v>
      </c>
      <c r="V171" s="84">
        <f t="shared" si="3"/>
        <v>46090</v>
      </c>
      <c r="W171" s="84">
        <f t="shared" si="30"/>
        <v>46219</v>
      </c>
      <c r="X171" s="83" t="str">
        <f t="shared" si="20"/>
        <v>Late</v>
      </c>
      <c r="Y171" s="122"/>
      <c r="Z171" s="74" t="s">
        <v>475</v>
      </c>
      <c r="AA171" s="74" t="s">
        <v>158</v>
      </c>
      <c r="AB171" s="142" t="s">
        <v>760</v>
      </c>
      <c r="AC171" s="74" t="s">
        <v>158</v>
      </c>
      <c r="AD171" s="122" t="s">
        <v>761</v>
      </c>
      <c r="AE171" s="74" t="s">
        <v>158</v>
      </c>
      <c r="AF171" s="122" t="s">
        <v>761</v>
      </c>
      <c r="AG171" s="87"/>
      <c r="AH171" s="87">
        <v>46165</v>
      </c>
      <c r="AI171" s="122" t="s">
        <v>762</v>
      </c>
      <c r="AJ171" s="60"/>
      <c r="AK171" s="5"/>
      <c r="AL171" s="3">
        <f t="shared" si="24"/>
        <v>14</v>
      </c>
      <c r="AM171" s="3">
        <f t="shared" si="25"/>
        <v>14</v>
      </c>
      <c r="AN171" s="3">
        <f t="shared" si="26"/>
        <v>14</v>
      </c>
      <c r="AO171" s="3">
        <f t="shared" si="27"/>
        <v>14</v>
      </c>
    </row>
    <row r="172" spans="1:44" ht="48" customHeight="1">
      <c r="A172" s="29">
        <v>46149</v>
      </c>
      <c r="B172" s="122" t="s">
        <v>46</v>
      </c>
      <c r="C172" s="122" t="s">
        <v>372</v>
      </c>
      <c r="D172" s="122"/>
      <c r="E172" s="122"/>
      <c r="F172" s="81"/>
      <c r="G172" s="122" t="s">
        <v>68</v>
      </c>
      <c r="H172" s="122" t="str">
        <f>VLOOKUP(G172,'Bidding list 26'!$B$4:$G$277,6,0)</f>
        <v>VA1903H-2, 19 inch, VGA cable + HDMI cable / Brand: VIEWSONIC</v>
      </c>
      <c r="I172" s="77">
        <f>VLOOKUP(G172,'Bidding list 26'!$B$4:$I$1016,8,0)</f>
        <v>1240000</v>
      </c>
      <c r="J172" s="81">
        <v>14</v>
      </c>
      <c r="K172" s="78">
        <f t="shared" si="29"/>
        <v>17360000</v>
      </c>
      <c r="L172" s="81" t="s">
        <v>743</v>
      </c>
      <c r="M172" s="79" t="s">
        <v>34</v>
      </c>
      <c r="N172" s="79" t="s">
        <v>35</v>
      </c>
      <c r="O172" s="80" t="s">
        <v>95</v>
      </c>
      <c r="P172" s="80" t="s">
        <v>18</v>
      </c>
      <c r="Q172" s="173">
        <v>46167</v>
      </c>
      <c r="R172" s="81">
        <f t="shared" si="28"/>
        <v>18</v>
      </c>
      <c r="S172" s="82">
        <f t="array" ref="S172">INDEX('G Project Timeline-OPM update'!$G$7:$L$35,MATCH(1,('G Project Timeline-OPM update'!$C$7:$C$35=N172)*('G Project Timeline-OPM update'!$B$7:$B$35=M172)*('G Project Timeline-OPM update'!$D$7:$D$35=O172),0),MATCH(P172,'G Project Timeline-OPM update'!$G$4:$L$4,0))-14</f>
        <v>46160</v>
      </c>
      <c r="T172" s="81">
        <f t="shared" si="2"/>
        <v>11</v>
      </c>
      <c r="U172" s="83">
        <f>IFERROR(VLOOKUP(G172,'Bidding list 26'!$B$2:$P$38,15,0),"")</f>
        <v>50</v>
      </c>
      <c r="V172" s="84">
        <f t="shared" si="3"/>
        <v>46110</v>
      </c>
      <c r="W172" s="84">
        <f t="shared" si="30"/>
        <v>46199</v>
      </c>
      <c r="X172" s="83" t="str">
        <f t="shared" si="20"/>
        <v>Late</v>
      </c>
      <c r="Y172" s="122"/>
      <c r="Z172" s="74" t="s">
        <v>475</v>
      </c>
      <c r="AA172" s="74" t="s">
        <v>158</v>
      </c>
      <c r="AB172" s="142" t="s">
        <v>760</v>
      </c>
      <c r="AC172" s="74" t="s">
        <v>158</v>
      </c>
      <c r="AD172" s="103" t="s">
        <v>763</v>
      </c>
      <c r="AE172" s="74" t="s">
        <v>158</v>
      </c>
      <c r="AF172" s="103" t="s">
        <v>763</v>
      </c>
      <c r="AG172" s="122"/>
      <c r="AH172" s="87"/>
      <c r="AI172" s="122" t="s">
        <v>764</v>
      </c>
      <c r="AJ172" s="60"/>
      <c r="AK172" s="5"/>
      <c r="AL172" s="3">
        <f t="shared" si="24"/>
        <v>14</v>
      </c>
      <c r="AM172" s="3">
        <f t="shared" si="25"/>
        <v>14</v>
      </c>
      <c r="AN172" s="3">
        <f t="shared" si="26"/>
        <v>14</v>
      </c>
      <c r="AO172" s="3">
        <f t="shared" si="27"/>
        <v>0</v>
      </c>
    </row>
    <row r="173" spans="1:44" ht="48" customHeight="1">
      <c r="A173" s="29">
        <v>46149</v>
      </c>
      <c r="B173" s="122" t="s">
        <v>46</v>
      </c>
      <c r="C173" s="122" t="s">
        <v>372</v>
      </c>
      <c r="D173" s="122"/>
      <c r="E173" s="122"/>
      <c r="F173" s="81"/>
      <c r="G173" s="122" t="s">
        <v>42</v>
      </c>
      <c r="H173" s="122" t="str">
        <f>VLOOKUP(G173,'Bidding list 26'!$B$4:$G$277,6,0)</f>
        <v>SEUIC HS505HDP-2530 ,USB cable</v>
      </c>
      <c r="I173" s="77">
        <f>VLOOKUP(G173,'Bidding list 26'!$B$4:$I$1016,8,0)</f>
        <v>3300000</v>
      </c>
      <c r="J173" s="81">
        <v>11</v>
      </c>
      <c r="K173" s="78">
        <f t="shared" si="29"/>
        <v>36300000</v>
      </c>
      <c r="L173" s="81" t="s">
        <v>743</v>
      </c>
      <c r="M173" s="79" t="s">
        <v>34</v>
      </c>
      <c r="N173" s="79" t="s">
        <v>35</v>
      </c>
      <c r="O173" s="80" t="s">
        <v>95</v>
      </c>
      <c r="P173" s="80" t="s">
        <v>18</v>
      </c>
      <c r="Q173" s="173">
        <v>46167</v>
      </c>
      <c r="R173" s="81">
        <f t="shared" si="28"/>
        <v>18</v>
      </c>
      <c r="S173" s="82">
        <f t="array" ref="S173">INDEX('G Project Timeline-OPM update'!$G$7:$L$35,MATCH(1,('G Project Timeline-OPM update'!$C$7:$C$35=N173)*('G Project Timeline-OPM update'!$B$7:$B$35=M173)*('G Project Timeline-OPM update'!$D$7:$D$35=O173),0),MATCH(P173,'G Project Timeline-OPM update'!$G$4:$L$4,0))-14</f>
        <v>46160</v>
      </c>
      <c r="T173" s="81">
        <f t="shared" si="2"/>
        <v>11</v>
      </c>
      <c r="U173" s="83">
        <f>IFERROR(VLOOKUP(G173,'Bidding list 26'!$B$2:$P$38,15,0),"")</f>
        <v>50</v>
      </c>
      <c r="V173" s="84">
        <f t="shared" si="3"/>
        <v>46110</v>
      </c>
      <c r="W173" s="84">
        <f t="shared" si="30"/>
        <v>46199</v>
      </c>
      <c r="X173" s="83" t="str">
        <f t="shared" si="20"/>
        <v>Late</v>
      </c>
      <c r="Y173" s="122"/>
      <c r="Z173" s="74" t="s">
        <v>475</v>
      </c>
      <c r="AA173" s="74" t="s">
        <v>158</v>
      </c>
      <c r="AB173" s="142" t="s">
        <v>760</v>
      </c>
      <c r="AC173" s="74" t="s">
        <v>158</v>
      </c>
      <c r="AD173" s="103" t="s">
        <v>765</v>
      </c>
      <c r="AE173" s="74" t="s">
        <v>158</v>
      </c>
      <c r="AF173" s="122" t="s">
        <v>751</v>
      </c>
      <c r="AG173" s="122"/>
      <c r="AH173" s="87"/>
      <c r="AI173" s="122" t="s">
        <v>766</v>
      </c>
      <c r="AJ173" s="60"/>
      <c r="AK173" s="5"/>
      <c r="AL173" s="3">
        <f t="shared" si="24"/>
        <v>11</v>
      </c>
      <c r="AM173" s="3">
        <f t="shared" si="25"/>
        <v>11</v>
      </c>
      <c r="AN173" s="3">
        <f t="shared" si="26"/>
        <v>11</v>
      </c>
      <c r="AO173" s="3">
        <f t="shared" si="27"/>
        <v>0</v>
      </c>
    </row>
    <row r="174" spans="1:44" ht="22.5" customHeight="1">
      <c r="A174" s="29">
        <v>46154</v>
      </c>
      <c r="B174" s="168" t="s">
        <v>41</v>
      </c>
      <c r="C174" s="168" t="s">
        <v>767</v>
      </c>
      <c r="D174" s="122"/>
      <c r="E174" s="122"/>
      <c r="F174" s="81"/>
      <c r="G174" s="122" t="s">
        <v>39</v>
      </c>
      <c r="H174" s="122" t="str">
        <f>VLOOKUP(G174,'Bidding list 26'!$B$4:$G$277,6,0)</f>
        <v>HS505DP, USB cable</v>
      </c>
      <c r="I174" s="77">
        <f>VLOOKUP(G174,'Bidding list 26'!$B$4:$I$1016,8,0)</f>
        <v>2300000</v>
      </c>
      <c r="J174" s="80">
        <v>2</v>
      </c>
      <c r="K174" s="78">
        <f t="shared" si="29"/>
        <v>4600000</v>
      </c>
      <c r="L174" s="81" t="s">
        <v>743</v>
      </c>
      <c r="M174" s="79" t="s">
        <v>34</v>
      </c>
      <c r="N174" s="79" t="s">
        <v>35</v>
      </c>
      <c r="O174" s="80" t="s">
        <v>92</v>
      </c>
      <c r="P174" s="80" t="s">
        <v>18</v>
      </c>
      <c r="Q174" s="173">
        <v>46167</v>
      </c>
      <c r="R174" s="81">
        <f t="shared" si="28"/>
        <v>13</v>
      </c>
      <c r="S174" s="82">
        <f t="array" ref="S174">INDEX('G Project Timeline-OPM update'!$G$7:$L$35,MATCH(1,('G Project Timeline-OPM update'!$C$7:$C$35=N174)*('G Project Timeline-OPM update'!$B$7:$B$35=M174)*('G Project Timeline-OPM update'!$D$7:$D$35=O174),0),MATCH(P174,'G Project Timeline-OPM update'!$G$4:$L$4,0))-14</f>
        <v>46158</v>
      </c>
      <c r="T174" s="81">
        <f t="shared" si="2"/>
        <v>4</v>
      </c>
      <c r="U174" s="83">
        <f>IFERROR(VLOOKUP(G174,'Bidding list 26'!$B$2:$P$38,15,0),"")</f>
        <v>50</v>
      </c>
      <c r="V174" s="84">
        <f t="shared" si="3"/>
        <v>46108</v>
      </c>
      <c r="W174" s="84">
        <f t="shared" si="30"/>
        <v>46204</v>
      </c>
      <c r="X174" s="83" t="str">
        <f t="shared" si="20"/>
        <v>Late</v>
      </c>
      <c r="Y174" s="122"/>
      <c r="Z174" s="74" t="s">
        <v>475</v>
      </c>
      <c r="AA174" s="74" t="s">
        <v>158</v>
      </c>
      <c r="AB174" s="142" t="s">
        <v>768</v>
      </c>
      <c r="AC174" s="74" t="s">
        <v>158</v>
      </c>
      <c r="AD174" s="103" t="s">
        <v>769</v>
      </c>
      <c r="AE174" s="74" t="s">
        <v>158</v>
      </c>
      <c r="AF174" s="122" t="s">
        <v>770</v>
      </c>
      <c r="AG174" s="122"/>
      <c r="AH174" s="87"/>
      <c r="AI174" s="122" t="s">
        <v>771</v>
      </c>
      <c r="AJ174" s="60"/>
      <c r="AK174" s="5"/>
      <c r="AL174" s="3">
        <f t="shared" si="24"/>
        <v>2</v>
      </c>
      <c r="AM174" s="3">
        <f t="shared" si="25"/>
        <v>2</v>
      </c>
      <c r="AN174" s="3">
        <f t="shared" si="26"/>
        <v>2</v>
      </c>
      <c r="AO174" s="3">
        <f t="shared" si="27"/>
        <v>0</v>
      </c>
    </row>
    <row r="175" spans="1:44" ht="22.5" customHeight="1">
      <c r="A175" s="29">
        <v>46154</v>
      </c>
      <c r="B175" s="122" t="s">
        <v>41</v>
      </c>
      <c r="C175" s="122" t="s">
        <v>767</v>
      </c>
      <c r="D175" s="122"/>
      <c r="E175" s="122"/>
      <c r="F175" s="81"/>
      <c r="G175" s="122" t="s">
        <v>68</v>
      </c>
      <c r="H175" s="122" t="str">
        <f>VLOOKUP(G175,'Bidding list 26'!$B$4:$G$277,6,0)</f>
        <v>VA1903H-2, 19 inch, VGA cable + HDMI cable / Brand: VIEWSONIC</v>
      </c>
      <c r="I175" s="77">
        <f>VLOOKUP(G175,'Bidding list 26'!$B$4:$I$1016,8,0)</f>
        <v>1240000</v>
      </c>
      <c r="J175" s="81">
        <v>2</v>
      </c>
      <c r="K175" s="78">
        <f t="shared" si="29"/>
        <v>2480000</v>
      </c>
      <c r="L175" s="81" t="s">
        <v>743</v>
      </c>
      <c r="M175" s="79" t="s">
        <v>34</v>
      </c>
      <c r="N175" s="79" t="s">
        <v>35</v>
      </c>
      <c r="O175" s="80" t="s">
        <v>92</v>
      </c>
      <c r="P175" s="80" t="s">
        <v>18</v>
      </c>
      <c r="Q175" s="173">
        <v>46167</v>
      </c>
      <c r="R175" s="81">
        <f t="shared" si="28"/>
        <v>13</v>
      </c>
      <c r="S175" s="82">
        <f t="array" ref="S175">INDEX('G Project Timeline-OPM update'!$G$7:$L$35,MATCH(1,('G Project Timeline-OPM update'!$C$7:$C$35=N175)*('G Project Timeline-OPM update'!$B$7:$B$35=M175)*('G Project Timeline-OPM update'!$D$7:$D$35=O175),0),MATCH(P175,'G Project Timeline-OPM update'!$G$4:$L$4,0))-14</f>
        <v>46158</v>
      </c>
      <c r="T175" s="81">
        <f t="shared" si="2"/>
        <v>4</v>
      </c>
      <c r="U175" s="83">
        <f>IFERROR(VLOOKUP(G175,'Bidding list 26'!$B$2:$P$38,15,0),"")</f>
        <v>50</v>
      </c>
      <c r="V175" s="84">
        <f t="shared" si="3"/>
        <v>46108</v>
      </c>
      <c r="W175" s="84">
        <f t="shared" si="30"/>
        <v>46204</v>
      </c>
      <c r="X175" s="83" t="str">
        <f t="shared" si="20"/>
        <v>Late</v>
      </c>
      <c r="Y175" s="122"/>
      <c r="Z175" s="74" t="s">
        <v>475</v>
      </c>
      <c r="AA175" s="74" t="s">
        <v>158</v>
      </c>
      <c r="AB175" s="142" t="s">
        <v>768</v>
      </c>
      <c r="AC175" s="74" t="s">
        <v>158</v>
      </c>
      <c r="AD175" s="103" t="s">
        <v>772</v>
      </c>
      <c r="AE175" s="74" t="s">
        <v>158</v>
      </c>
      <c r="AF175" s="103" t="s">
        <v>772</v>
      </c>
      <c r="AG175" s="122"/>
      <c r="AH175" s="87"/>
      <c r="AI175" s="122" t="s">
        <v>773</v>
      </c>
      <c r="AJ175" s="60"/>
      <c r="AK175" s="5"/>
      <c r="AL175" s="3">
        <f t="shared" si="24"/>
        <v>2</v>
      </c>
      <c r="AM175" s="3">
        <f t="shared" si="25"/>
        <v>2</v>
      </c>
      <c r="AN175" s="3">
        <f t="shared" si="26"/>
        <v>2</v>
      </c>
      <c r="AO175" s="3">
        <f t="shared" si="27"/>
        <v>0</v>
      </c>
    </row>
    <row r="176" spans="1:44" ht="22.5" customHeight="1">
      <c r="A176" s="29">
        <v>46154</v>
      </c>
      <c r="B176" s="122" t="s">
        <v>41</v>
      </c>
      <c r="C176" s="122" t="s">
        <v>767</v>
      </c>
      <c r="D176" s="122"/>
      <c r="E176" s="122"/>
      <c r="F176" s="81"/>
      <c r="G176" s="122" t="s">
        <v>66</v>
      </c>
      <c r="H176" s="122" t="str">
        <f>VLOOKUP(G176,'Bidding list 26'!$B$4:$G$277,6,0)</f>
        <v>DELL E2225HM, 21.5 inch HDMI cable, 3Yrs Wty</v>
      </c>
      <c r="I176" s="77">
        <f>VLOOKUP(G176,'Bidding list 26'!$B$4:$I$1016,8,0)</f>
        <v>1980000</v>
      </c>
      <c r="J176" s="81">
        <v>4</v>
      </c>
      <c r="K176" s="78">
        <f t="shared" si="29"/>
        <v>7920000</v>
      </c>
      <c r="L176" s="81" t="s">
        <v>743</v>
      </c>
      <c r="M176" s="79" t="s">
        <v>34</v>
      </c>
      <c r="N176" s="79" t="s">
        <v>35</v>
      </c>
      <c r="O176" s="80" t="s">
        <v>92</v>
      </c>
      <c r="P176" s="80" t="s">
        <v>18</v>
      </c>
      <c r="Q176" s="173">
        <v>46167</v>
      </c>
      <c r="R176" s="81">
        <f t="shared" si="28"/>
        <v>13</v>
      </c>
      <c r="S176" s="82">
        <f t="array" ref="S176">INDEX('G Project Timeline-OPM update'!$G$7:$L$35,MATCH(1,('G Project Timeline-OPM update'!$C$7:$C$35=N176)*('G Project Timeline-OPM update'!$B$7:$B$35=M176)*('G Project Timeline-OPM update'!$D$7:$D$35=O176),0),MATCH(P176,'G Project Timeline-OPM update'!$G$4:$L$4,0))-14</f>
        <v>46158</v>
      </c>
      <c r="T176" s="81">
        <f t="shared" si="2"/>
        <v>4</v>
      </c>
      <c r="U176" s="83">
        <f>IFERROR(VLOOKUP(G176,'Bidding list 26'!$B$2:$P$38,15,0),"")</f>
        <v>50</v>
      </c>
      <c r="V176" s="84">
        <f t="shared" si="3"/>
        <v>46108</v>
      </c>
      <c r="W176" s="84">
        <f t="shared" si="30"/>
        <v>46204</v>
      </c>
      <c r="X176" s="83" t="str">
        <f t="shared" si="20"/>
        <v>Late</v>
      </c>
      <c r="Y176" s="122"/>
      <c r="Z176" s="74" t="s">
        <v>475</v>
      </c>
      <c r="AA176" s="74" t="s">
        <v>158</v>
      </c>
      <c r="AB176" s="142" t="s">
        <v>768</v>
      </c>
      <c r="AC176" s="74" t="s">
        <v>158</v>
      </c>
      <c r="AD176" s="103" t="s">
        <v>774</v>
      </c>
      <c r="AE176" s="74" t="s">
        <v>158</v>
      </c>
      <c r="AF176" s="103" t="s">
        <v>774</v>
      </c>
      <c r="AG176" s="122"/>
      <c r="AH176" s="87"/>
      <c r="AI176" s="122" t="s">
        <v>775</v>
      </c>
      <c r="AJ176" s="60"/>
      <c r="AK176" s="5"/>
      <c r="AL176" s="3">
        <f t="shared" si="24"/>
        <v>4</v>
      </c>
      <c r="AM176" s="3">
        <f t="shared" si="25"/>
        <v>4</v>
      </c>
      <c r="AN176" s="3">
        <f t="shared" si="26"/>
        <v>4</v>
      </c>
      <c r="AO176" s="3">
        <f t="shared" si="27"/>
        <v>0</v>
      </c>
    </row>
    <row r="177" spans="1:41" ht="22.5" customHeight="1">
      <c r="A177" s="29">
        <v>46154</v>
      </c>
      <c r="B177" s="122" t="s">
        <v>41</v>
      </c>
      <c r="C177" s="122" t="s">
        <v>767</v>
      </c>
      <c r="D177" s="122"/>
      <c r="E177" s="122"/>
      <c r="F177" s="81"/>
      <c r="G177" s="122" t="s">
        <v>71</v>
      </c>
      <c r="H177" s="122" t="str">
        <f>VLOOKUP(G177,'Bidding list 26'!$B$4:$G$277,6,0)</f>
        <v>C61-4850, Not including RFID module. Includes: 64GB 27-key Android 11, controller with battery, charging dock, charging adapter, glass screen protector</v>
      </c>
      <c r="I177" s="77">
        <f>VLOOKUP(G177,'Bidding list 26'!$B$4:$I$1016,8,0)</f>
        <v>15500000</v>
      </c>
      <c r="J177" s="81">
        <v>1</v>
      </c>
      <c r="K177" s="78">
        <f t="shared" si="29"/>
        <v>15500000</v>
      </c>
      <c r="L177" s="81" t="s">
        <v>743</v>
      </c>
      <c r="M177" s="79" t="s">
        <v>34</v>
      </c>
      <c r="N177" s="79" t="s">
        <v>35</v>
      </c>
      <c r="O177" s="80" t="s">
        <v>92</v>
      </c>
      <c r="P177" s="80" t="s">
        <v>18</v>
      </c>
      <c r="Q177" s="173">
        <v>46167</v>
      </c>
      <c r="R177" s="81">
        <f t="shared" si="28"/>
        <v>13</v>
      </c>
      <c r="S177" s="82">
        <f t="array" ref="S177">INDEX('G Project Timeline-OPM update'!$G$7:$L$35,MATCH(1,('G Project Timeline-OPM update'!$C$7:$C$35=N177)*('G Project Timeline-OPM update'!$B$7:$B$35=M177)*('G Project Timeline-OPM update'!$D$7:$D$35=O177),0),MATCH(P177,'G Project Timeline-OPM update'!$G$4:$L$4,0))-14</f>
        <v>46158</v>
      </c>
      <c r="T177" s="81">
        <f t="shared" si="2"/>
        <v>4</v>
      </c>
      <c r="U177" s="83">
        <f>IFERROR(VLOOKUP(G177,'Bidding list 26'!$B$2:$P$38,15,0),"")</f>
        <v>65</v>
      </c>
      <c r="V177" s="84">
        <f t="shared" si="3"/>
        <v>46093</v>
      </c>
      <c r="W177" s="84">
        <f t="shared" si="30"/>
        <v>46219</v>
      </c>
      <c r="X177" s="83" t="str">
        <f t="shared" si="20"/>
        <v>Late</v>
      </c>
      <c r="Y177" s="122"/>
      <c r="Z177" s="74" t="s">
        <v>475</v>
      </c>
      <c r="AA177" s="74" t="s">
        <v>158</v>
      </c>
      <c r="AB177" s="142" t="s">
        <v>768</v>
      </c>
      <c r="AC177" s="74" t="s">
        <v>158</v>
      </c>
      <c r="AD177" s="103" t="s">
        <v>776</v>
      </c>
      <c r="AE177" s="74" t="s">
        <v>158</v>
      </c>
      <c r="AF177" s="122" t="s">
        <v>777</v>
      </c>
      <c r="AG177" s="122"/>
      <c r="AH177" s="87"/>
      <c r="AI177" s="122" t="s">
        <v>778</v>
      </c>
      <c r="AJ177" s="60"/>
      <c r="AK177" s="5"/>
      <c r="AL177" s="3">
        <f t="shared" si="24"/>
        <v>1</v>
      </c>
      <c r="AM177" s="3">
        <f t="shared" si="25"/>
        <v>1</v>
      </c>
      <c r="AN177" s="3">
        <f t="shared" si="26"/>
        <v>1</v>
      </c>
      <c r="AO177" s="3">
        <f t="shared" si="27"/>
        <v>0</v>
      </c>
    </row>
    <row r="178" spans="1:41" ht="22.5" customHeight="1">
      <c r="A178" s="29">
        <v>46155</v>
      </c>
      <c r="B178" s="122" t="s">
        <v>41</v>
      </c>
      <c r="C178" s="122" t="s">
        <v>767</v>
      </c>
      <c r="D178" s="122"/>
      <c r="E178" s="122"/>
      <c r="F178" s="81"/>
      <c r="G178" s="122" t="s">
        <v>42</v>
      </c>
      <c r="H178" s="122" t="str">
        <f>VLOOKUP(G178,'Bidding list 26'!$B$4:$G$277,6,0)</f>
        <v>SEUIC HS505HDP-2530 ,USB cable</v>
      </c>
      <c r="I178" s="77">
        <f>VLOOKUP(G178,'Bidding list 26'!$B$4:$I$1016,8,0)</f>
        <v>3300000</v>
      </c>
      <c r="J178" s="81">
        <v>2</v>
      </c>
      <c r="K178" s="78">
        <f t="shared" si="29"/>
        <v>6600000</v>
      </c>
      <c r="L178" s="81" t="s">
        <v>743</v>
      </c>
      <c r="M178" s="79" t="s">
        <v>34</v>
      </c>
      <c r="N178" s="79" t="s">
        <v>36</v>
      </c>
      <c r="O178" s="80" t="s">
        <v>92</v>
      </c>
      <c r="P178" s="80" t="s">
        <v>18</v>
      </c>
      <c r="Q178" s="173">
        <v>46167</v>
      </c>
      <c r="R178" s="81">
        <f t="shared" si="28"/>
        <v>12</v>
      </c>
      <c r="S178" s="82">
        <f t="array" ref="S178">INDEX('G Project Timeline-OPM update'!$G$7:$L$35,MATCH(1,('G Project Timeline-OPM update'!$C$7:$C$35=N178)*('G Project Timeline-OPM update'!$B$7:$B$35=M178)*('G Project Timeline-OPM update'!$D$7:$D$35=O178),0),MATCH(P178,'G Project Timeline-OPM update'!$G$4:$L$4,0))-14</f>
        <v>46158</v>
      </c>
      <c r="T178" s="81">
        <f t="shared" si="2"/>
        <v>3</v>
      </c>
      <c r="U178" s="83">
        <f>IFERROR(VLOOKUP(G178,'Bidding list 26'!$B$2:$P$38,15,0),"")</f>
        <v>50</v>
      </c>
      <c r="V178" s="84">
        <f t="shared" si="3"/>
        <v>46108</v>
      </c>
      <c r="W178" s="84">
        <f t="shared" si="30"/>
        <v>46205</v>
      </c>
      <c r="X178" s="83" t="str">
        <f t="shared" si="20"/>
        <v>Late</v>
      </c>
      <c r="Y178" s="122"/>
      <c r="Z178" s="74" t="s">
        <v>475</v>
      </c>
      <c r="AA178" s="74" t="s">
        <v>158</v>
      </c>
      <c r="AB178" s="142" t="s">
        <v>779</v>
      </c>
      <c r="AC178" s="74" t="s">
        <v>158</v>
      </c>
      <c r="AD178" s="103" t="s">
        <v>780</v>
      </c>
      <c r="AE178" s="122"/>
      <c r="AF178" s="122"/>
      <c r="AG178" s="122"/>
      <c r="AH178" s="87"/>
      <c r="AI178" s="122" t="s">
        <v>781</v>
      </c>
      <c r="AJ178" s="60"/>
      <c r="AK178" s="5"/>
      <c r="AL178" s="3">
        <f t="shared" si="24"/>
        <v>2</v>
      </c>
      <c r="AM178" s="3">
        <f t="shared" si="25"/>
        <v>2</v>
      </c>
      <c r="AN178" s="3">
        <f t="shared" si="26"/>
        <v>0</v>
      </c>
      <c r="AO178" s="3">
        <f t="shared" si="27"/>
        <v>0</v>
      </c>
    </row>
    <row r="179" spans="1:41" ht="22.5" customHeight="1">
      <c r="A179" s="29">
        <v>46155</v>
      </c>
      <c r="B179" s="122" t="s">
        <v>41</v>
      </c>
      <c r="C179" s="122" t="s">
        <v>767</v>
      </c>
      <c r="D179" s="122"/>
      <c r="E179" s="122"/>
      <c r="F179" s="81"/>
      <c r="G179" s="122" t="s">
        <v>68</v>
      </c>
      <c r="H179" s="122" t="str">
        <f>VLOOKUP(G179,'Bidding list 26'!$B$4:$G$277,6,0)</f>
        <v>VA1903H-2, 19 inch, VGA cable + HDMI cable / Brand: VIEWSONIC</v>
      </c>
      <c r="I179" s="77">
        <f>VLOOKUP(G179,'Bidding list 26'!$B$4:$I$1016,8,0)</f>
        <v>1240000</v>
      </c>
      <c r="J179" s="81">
        <v>2</v>
      </c>
      <c r="K179" s="78">
        <f t="shared" si="29"/>
        <v>2480000</v>
      </c>
      <c r="L179" s="81" t="s">
        <v>743</v>
      </c>
      <c r="M179" s="79" t="s">
        <v>34</v>
      </c>
      <c r="N179" s="79" t="s">
        <v>36</v>
      </c>
      <c r="O179" s="80" t="s">
        <v>92</v>
      </c>
      <c r="P179" s="80" t="s">
        <v>18</v>
      </c>
      <c r="Q179" s="173">
        <v>46167</v>
      </c>
      <c r="R179" s="81">
        <f t="shared" si="28"/>
        <v>12</v>
      </c>
      <c r="S179" s="82">
        <f t="array" ref="S179">INDEX('G Project Timeline-OPM update'!$G$7:$L$35,MATCH(1,('G Project Timeline-OPM update'!$C$7:$C$35=N179)*('G Project Timeline-OPM update'!$B$7:$B$35=M179)*('G Project Timeline-OPM update'!$D$7:$D$35=O179),0),MATCH(P179,'G Project Timeline-OPM update'!$G$4:$L$4,0))-14</f>
        <v>46158</v>
      </c>
      <c r="T179" s="81">
        <f t="shared" si="2"/>
        <v>3</v>
      </c>
      <c r="U179" s="83">
        <f>IFERROR(VLOOKUP(G179,'Bidding list 26'!$B$2:$P$38,15,0),"")</f>
        <v>50</v>
      </c>
      <c r="V179" s="84">
        <f t="shared" si="3"/>
        <v>46108</v>
      </c>
      <c r="W179" s="84">
        <f t="shared" si="30"/>
        <v>46205</v>
      </c>
      <c r="X179" s="83" t="str">
        <f t="shared" si="20"/>
        <v>Late</v>
      </c>
      <c r="Y179" s="122"/>
      <c r="Z179" s="74" t="s">
        <v>475</v>
      </c>
      <c r="AA179" s="74" t="s">
        <v>158</v>
      </c>
      <c r="AB179" s="142" t="s">
        <v>779</v>
      </c>
      <c r="AC179" s="74" t="s">
        <v>158</v>
      </c>
      <c r="AD179" s="103" t="s">
        <v>782</v>
      </c>
      <c r="AE179" s="74" t="s">
        <v>158</v>
      </c>
      <c r="AF179" s="103" t="s">
        <v>782</v>
      </c>
      <c r="AG179" s="122"/>
      <c r="AH179" s="87"/>
      <c r="AI179" s="122" t="s">
        <v>783</v>
      </c>
      <c r="AJ179" s="60"/>
      <c r="AK179" s="5"/>
      <c r="AL179" s="3">
        <f t="shared" si="24"/>
        <v>2</v>
      </c>
      <c r="AM179" s="3">
        <f t="shared" si="25"/>
        <v>2</v>
      </c>
      <c r="AN179" s="3">
        <f t="shared" si="26"/>
        <v>2</v>
      </c>
      <c r="AO179" s="3">
        <f t="shared" si="27"/>
        <v>0</v>
      </c>
    </row>
    <row r="180" spans="1:41" ht="22.5" customHeight="1">
      <c r="A180" s="29">
        <v>46155</v>
      </c>
      <c r="B180" s="122" t="s">
        <v>41</v>
      </c>
      <c r="C180" s="122" t="s">
        <v>767</v>
      </c>
      <c r="D180" s="122"/>
      <c r="E180" s="122"/>
      <c r="F180" s="81"/>
      <c r="G180" s="122" t="s">
        <v>66</v>
      </c>
      <c r="H180" s="122" t="str">
        <f>VLOOKUP(G180,'Bidding list 26'!$B$4:$G$277,6,0)</f>
        <v>DELL E2225HM, 21.5 inch HDMI cable, 3Yrs Wty</v>
      </c>
      <c r="I180" s="77">
        <f>VLOOKUP(G180,'Bidding list 26'!$B$4:$I$1016,8,0)</f>
        <v>1980000</v>
      </c>
      <c r="J180" s="81">
        <v>4</v>
      </c>
      <c r="K180" s="78">
        <f t="shared" si="29"/>
        <v>7920000</v>
      </c>
      <c r="L180" s="81" t="s">
        <v>743</v>
      </c>
      <c r="M180" s="79" t="s">
        <v>34</v>
      </c>
      <c r="N180" s="79" t="s">
        <v>36</v>
      </c>
      <c r="O180" s="80" t="s">
        <v>92</v>
      </c>
      <c r="P180" s="80" t="s">
        <v>18</v>
      </c>
      <c r="Q180" s="173">
        <v>46167</v>
      </c>
      <c r="R180" s="81">
        <f t="shared" si="28"/>
        <v>12</v>
      </c>
      <c r="S180" s="82">
        <f t="array" ref="S180">INDEX('G Project Timeline-OPM update'!$G$7:$L$35,MATCH(1,('G Project Timeline-OPM update'!$C$7:$C$35=N180)*('G Project Timeline-OPM update'!$B$7:$B$35=M180)*('G Project Timeline-OPM update'!$D$7:$D$35=O180),0),MATCH(P180,'G Project Timeline-OPM update'!$G$4:$L$4,0))-14</f>
        <v>46158</v>
      </c>
      <c r="T180" s="81">
        <f t="shared" si="2"/>
        <v>3</v>
      </c>
      <c r="U180" s="83">
        <f>IFERROR(VLOOKUP(G180,'Bidding list 26'!$B$2:$P$38,15,0),"")</f>
        <v>50</v>
      </c>
      <c r="V180" s="84">
        <f t="shared" si="3"/>
        <v>46108</v>
      </c>
      <c r="W180" s="84">
        <f t="shared" si="30"/>
        <v>46205</v>
      </c>
      <c r="X180" s="83" t="str">
        <f t="shared" si="20"/>
        <v>Late</v>
      </c>
      <c r="Y180" s="122"/>
      <c r="Z180" s="74" t="s">
        <v>475</v>
      </c>
      <c r="AA180" s="74" t="s">
        <v>158</v>
      </c>
      <c r="AB180" s="142" t="s">
        <v>779</v>
      </c>
      <c r="AC180" s="74" t="s">
        <v>158</v>
      </c>
      <c r="AD180" s="103" t="s">
        <v>784</v>
      </c>
      <c r="AE180" s="74" t="s">
        <v>158</v>
      </c>
      <c r="AF180" s="103" t="s">
        <v>784</v>
      </c>
      <c r="AG180" s="122"/>
      <c r="AH180" s="87"/>
      <c r="AI180" s="122" t="s">
        <v>785</v>
      </c>
      <c r="AJ180" s="60"/>
      <c r="AK180" s="5"/>
      <c r="AL180" s="3">
        <f t="shared" si="24"/>
        <v>4</v>
      </c>
      <c r="AM180" s="3">
        <f t="shared" si="25"/>
        <v>4</v>
      </c>
      <c r="AN180" s="3">
        <f t="shared" si="26"/>
        <v>4</v>
      </c>
      <c r="AO180" s="3">
        <f t="shared" si="27"/>
        <v>0</v>
      </c>
    </row>
    <row r="181" spans="1:41" ht="22.5" customHeight="1">
      <c r="A181" s="29">
        <v>46155</v>
      </c>
      <c r="B181" s="122" t="s">
        <v>41</v>
      </c>
      <c r="C181" s="122" t="s">
        <v>767</v>
      </c>
      <c r="D181" s="122"/>
      <c r="E181" s="122"/>
      <c r="F181" s="81"/>
      <c r="G181" s="122" t="s">
        <v>71</v>
      </c>
      <c r="H181" s="122" t="str">
        <f>VLOOKUP(G181,'Bidding list 26'!$B$4:$G$277,6,0)</f>
        <v>C61-4850, Not including RFID module. Includes: 64GB 27-key Android 11, controller with battery, charging dock, charging adapter, glass screen protector</v>
      </c>
      <c r="I181" s="77">
        <f>VLOOKUP(G181,'Bidding list 26'!$B$4:$I$1016,8,0)</f>
        <v>15500000</v>
      </c>
      <c r="J181" s="81">
        <v>1</v>
      </c>
      <c r="K181" s="78">
        <f t="shared" si="29"/>
        <v>15500000</v>
      </c>
      <c r="L181" s="81" t="s">
        <v>743</v>
      </c>
      <c r="M181" s="79" t="s">
        <v>34</v>
      </c>
      <c r="N181" s="79" t="s">
        <v>36</v>
      </c>
      <c r="O181" s="80" t="s">
        <v>92</v>
      </c>
      <c r="P181" s="80" t="s">
        <v>18</v>
      </c>
      <c r="Q181" s="173">
        <v>46167</v>
      </c>
      <c r="R181" s="81">
        <f t="shared" si="28"/>
        <v>12</v>
      </c>
      <c r="S181" s="82">
        <f t="array" ref="S181">INDEX('G Project Timeline-OPM update'!$G$7:$L$35,MATCH(1,('G Project Timeline-OPM update'!$C$7:$C$35=N181)*('G Project Timeline-OPM update'!$B$7:$B$35=M181)*('G Project Timeline-OPM update'!$D$7:$D$35=O181),0),MATCH(P181,'G Project Timeline-OPM update'!$G$4:$L$4,0))-14</f>
        <v>46158</v>
      </c>
      <c r="T181" s="81">
        <f t="shared" si="2"/>
        <v>3</v>
      </c>
      <c r="U181" s="83">
        <f>IFERROR(VLOOKUP(G181,'Bidding list 26'!$B$2:$P$38,15,0),"")</f>
        <v>65</v>
      </c>
      <c r="V181" s="84">
        <f t="shared" si="3"/>
        <v>46093</v>
      </c>
      <c r="W181" s="84">
        <f t="shared" si="30"/>
        <v>46220</v>
      </c>
      <c r="X181" s="83" t="str">
        <f t="shared" si="20"/>
        <v>Late</v>
      </c>
      <c r="Y181" s="122"/>
      <c r="Z181" s="74" t="s">
        <v>475</v>
      </c>
      <c r="AA181" s="74" t="s">
        <v>158</v>
      </c>
      <c r="AB181" s="142" t="s">
        <v>779</v>
      </c>
      <c r="AC181" s="74" t="s">
        <v>158</v>
      </c>
      <c r="AD181" s="103" t="s">
        <v>786</v>
      </c>
      <c r="AE181" s="74" t="s">
        <v>158</v>
      </c>
      <c r="AF181" s="122" t="s">
        <v>787</v>
      </c>
      <c r="AG181" s="122"/>
      <c r="AH181" s="87"/>
      <c r="AI181" s="122" t="s">
        <v>788</v>
      </c>
      <c r="AJ181" s="60"/>
      <c r="AK181" s="5"/>
      <c r="AL181" s="3">
        <f t="shared" si="24"/>
        <v>1</v>
      </c>
      <c r="AM181" s="3">
        <f t="shared" si="25"/>
        <v>1</v>
      </c>
      <c r="AN181" s="3">
        <f t="shared" si="26"/>
        <v>1</v>
      </c>
      <c r="AO181" s="3">
        <f t="shared" si="27"/>
        <v>0</v>
      </c>
    </row>
    <row r="182" spans="1:41" ht="22.5" customHeight="1">
      <c r="A182" s="29">
        <v>46155</v>
      </c>
      <c r="B182" s="122" t="s">
        <v>41</v>
      </c>
      <c r="C182" s="122" t="s">
        <v>767</v>
      </c>
      <c r="D182" s="122"/>
      <c r="E182" s="122"/>
      <c r="F182" s="81"/>
      <c r="G182" s="122" t="s">
        <v>39</v>
      </c>
      <c r="H182" s="122" t="str">
        <f>VLOOKUP(G182,'Bidding list 26'!$B$4:$G$277,6,0)</f>
        <v>HS505DP, USB cable</v>
      </c>
      <c r="I182" s="77">
        <f>VLOOKUP(G182,'Bidding list 26'!$B$4:$I$1016,8,0)</f>
        <v>2300000</v>
      </c>
      <c r="J182" s="80">
        <v>2</v>
      </c>
      <c r="K182" s="78">
        <f t="shared" si="29"/>
        <v>4600000</v>
      </c>
      <c r="L182" s="81" t="s">
        <v>743</v>
      </c>
      <c r="M182" s="79" t="s">
        <v>34</v>
      </c>
      <c r="N182" s="79" t="s">
        <v>37</v>
      </c>
      <c r="O182" s="80" t="s">
        <v>92</v>
      </c>
      <c r="P182" s="80" t="s">
        <v>18</v>
      </c>
      <c r="Q182" s="173">
        <v>46167</v>
      </c>
      <c r="R182" s="81">
        <f t="shared" si="28"/>
        <v>12</v>
      </c>
      <c r="S182" s="82">
        <f t="array" ref="S182">INDEX('G Project Timeline-OPM update'!$G$7:$L$35,MATCH(1,('G Project Timeline-OPM update'!$C$7:$C$35=N182)*('G Project Timeline-OPM update'!$B$7:$B$35=M182)*('G Project Timeline-OPM update'!$D$7:$D$35=O182),0),MATCH(P182,'G Project Timeline-OPM update'!$G$4:$L$4,0))-14</f>
        <v>46158</v>
      </c>
      <c r="T182" s="81">
        <f t="shared" si="2"/>
        <v>3</v>
      </c>
      <c r="U182" s="83">
        <f>IFERROR(VLOOKUP(G182,'Bidding list 26'!$B$2:$P$38,15,0),"")</f>
        <v>50</v>
      </c>
      <c r="V182" s="84">
        <f t="shared" si="3"/>
        <v>46108</v>
      </c>
      <c r="W182" s="84">
        <f t="shared" si="30"/>
        <v>46205</v>
      </c>
      <c r="X182" s="83" t="str">
        <f t="shared" si="20"/>
        <v>Late</v>
      </c>
      <c r="Y182" s="122"/>
      <c r="Z182" s="74" t="s">
        <v>475</v>
      </c>
      <c r="AA182" s="74" t="s">
        <v>158</v>
      </c>
      <c r="AB182" s="142" t="s">
        <v>789</v>
      </c>
      <c r="AC182" s="74" t="s">
        <v>158</v>
      </c>
      <c r="AD182" s="103" t="s">
        <v>790</v>
      </c>
      <c r="AE182" s="74" t="s">
        <v>158</v>
      </c>
      <c r="AF182" s="122" t="s">
        <v>791</v>
      </c>
      <c r="AG182" s="122"/>
      <c r="AH182" s="87"/>
      <c r="AI182" s="122" t="s">
        <v>792</v>
      </c>
      <c r="AJ182" s="60"/>
      <c r="AK182" s="5"/>
      <c r="AL182" s="3">
        <f t="shared" si="24"/>
        <v>2</v>
      </c>
      <c r="AM182" s="3">
        <f t="shared" si="25"/>
        <v>2</v>
      </c>
      <c r="AN182" s="3">
        <f t="shared" si="26"/>
        <v>2</v>
      </c>
      <c r="AO182" s="3">
        <f t="shared" si="27"/>
        <v>0</v>
      </c>
    </row>
    <row r="183" spans="1:41" ht="22.5" customHeight="1">
      <c r="A183" s="29">
        <v>46155</v>
      </c>
      <c r="B183" s="122" t="s">
        <v>41</v>
      </c>
      <c r="C183" s="122" t="s">
        <v>767</v>
      </c>
      <c r="D183" s="122"/>
      <c r="E183" s="122"/>
      <c r="F183" s="81"/>
      <c r="G183" s="122" t="s">
        <v>68</v>
      </c>
      <c r="H183" s="122" t="str">
        <f>VLOOKUP(G183,'Bidding list 26'!$B$4:$G$277,6,0)</f>
        <v>VA1903H-2, 19 inch, VGA cable + HDMI cable / Brand: VIEWSONIC</v>
      </c>
      <c r="I183" s="77">
        <f>VLOOKUP(G183,'Bidding list 26'!$B$4:$I$1016,8,0)</f>
        <v>1240000</v>
      </c>
      <c r="J183" s="81">
        <v>2</v>
      </c>
      <c r="K183" s="78">
        <f t="shared" si="29"/>
        <v>2480000</v>
      </c>
      <c r="L183" s="81" t="s">
        <v>743</v>
      </c>
      <c r="M183" s="79" t="s">
        <v>34</v>
      </c>
      <c r="N183" s="79" t="s">
        <v>37</v>
      </c>
      <c r="O183" s="80" t="s">
        <v>92</v>
      </c>
      <c r="P183" s="80" t="s">
        <v>18</v>
      </c>
      <c r="Q183" s="173">
        <v>46167</v>
      </c>
      <c r="R183" s="81">
        <f t="shared" si="28"/>
        <v>12</v>
      </c>
      <c r="S183" s="82">
        <f t="array" ref="S183">INDEX('G Project Timeline-OPM update'!$G$7:$L$35,MATCH(1,('G Project Timeline-OPM update'!$C$7:$C$35=N183)*('G Project Timeline-OPM update'!$B$7:$B$35=M183)*('G Project Timeline-OPM update'!$D$7:$D$35=O183),0),MATCH(P183,'G Project Timeline-OPM update'!$G$4:$L$4,0))-14</f>
        <v>46158</v>
      </c>
      <c r="T183" s="81">
        <f t="shared" si="2"/>
        <v>3</v>
      </c>
      <c r="U183" s="83">
        <f>IFERROR(VLOOKUP(G183,'Bidding list 26'!$B$2:$P$38,15,0),"")</f>
        <v>50</v>
      </c>
      <c r="V183" s="84">
        <f t="shared" si="3"/>
        <v>46108</v>
      </c>
      <c r="W183" s="84">
        <f t="shared" si="30"/>
        <v>46205</v>
      </c>
      <c r="X183" s="83" t="str">
        <f t="shared" si="20"/>
        <v>Late</v>
      </c>
      <c r="Y183" s="122"/>
      <c r="Z183" s="74" t="s">
        <v>475</v>
      </c>
      <c r="AA183" s="74" t="s">
        <v>158</v>
      </c>
      <c r="AB183" s="142" t="s">
        <v>789</v>
      </c>
      <c r="AC183" s="74" t="s">
        <v>158</v>
      </c>
      <c r="AD183" s="103" t="s">
        <v>793</v>
      </c>
      <c r="AE183" s="74" t="s">
        <v>158</v>
      </c>
      <c r="AF183" s="103" t="s">
        <v>793</v>
      </c>
      <c r="AG183" s="122"/>
      <c r="AH183" s="87"/>
      <c r="AI183" s="122" t="s">
        <v>794</v>
      </c>
      <c r="AJ183" s="60"/>
      <c r="AK183" s="5"/>
      <c r="AL183" s="3">
        <f t="shared" si="24"/>
        <v>2</v>
      </c>
      <c r="AM183" s="3">
        <f t="shared" si="25"/>
        <v>2</v>
      </c>
      <c r="AN183" s="3">
        <f t="shared" si="26"/>
        <v>2</v>
      </c>
      <c r="AO183" s="3">
        <f t="shared" si="27"/>
        <v>0</v>
      </c>
    </row>
    <row r="184" spans="1:41" ht="22.5" customHeight="1">
      <c r="A184" s="29">
        <v>46155</v>
      </c>
      <c r="B184" s="122" t="s">
        <v>41</v>
      </c>
      <c r="C184" s="122" t="s">
        <v>767</v>
      </c>
      <c r="D184" s="122"/>
      <c r="E184" s="122"/>
      <c r="F184" s="81"/>
      <c r="G184" s="122" t="s">
        <v>66</v>
      </c>
      <c r="H184" s="122" t="str">
        <f>VLOOKUP(G184,'Bidding list 26'!$B$4:$G$277,6,0)</f>
        <v>DELL E2225HM, 21.5 inch HDMI cable, 3Yrs Wty</v>
      </c>
      <c r="I184" s="77">
        <f>VLOOKUP(G184,'Bidding list 26'!$B$4:$I$1016,8,0)</f>
        <v>1980000</v>
      </c>
      <c r="J184" s="81">
        <v>4</v>
      </c>
      <c r="K184" s="78">
        <f t="shared" si="29"/>
        <v>7920000</v>
      </c>
      <c r="L184" s="81" t="s">
        <v>743</v>
      </c>
      <c r="M184" s="79" t="s">
        <v>34</v>
      </c>
      <c r="N184" s="79" t="s">
        <v>37</v>
      </c>
      <c r="O184" s="80" t="s">
        <v>92</v>
      </c>
      <c r="P184" s="80" t="s">
        <v>18</v>
      </c>
      <c r="Q184" s="173">
        <v>46167</v>
      </c>
      <c r="R184" s="81">
        <f t="shared" si="28"/>
        <v>12</v>
      </c>
      <c r="S184" s="82">
        <f t="array" ref="S184">INDEX('G Project Timeline-OPM update'!$G$7:$L$35,MATCH(1,('G Project Timeline-OPM update'!$C$7:$C$35=N184)*('G Project Timeline-OPM update'!$B$7:$B$35=M184)*('G Project Timeline-OPM update'!$D$7:$D$35=O184),0),MATCH(P184,'G Project Timeline-OPM update'!$G$4:$L$4,0))-14</f>
        <v>46158</v>
      </c>
      <c r="T184" s="81">
        <f t="shared" si="2"/>
        <v>3</v>
      </c>
      <c r="U184" s="83">
        <f>IFERROR(VLOOKUP(G184,'Bidding list 26'!$B$2:$P$38,15,0),"")</f>
        <v>50</v>
      </c>
      <c r="V184" s="84">
        <f t="shared" si="3"/>
        <v>46108</v>
      </c>
      <c r="W184" s="84">
        <f t="shared" si="30"/>
        <v>46205</v>
      </c>
      <c r="X184" s="83" t="str">
        <f t="shared" si="20"/>
        <v>Late</v>
      </c>
      <c r="Y184" s="122"/>
      <c r="Z184" s="74" t="s">
        <v>475</v>
      </c>
      <c r="AA184" s="74" t="s">
        <v>158</v>
      </c>
      <c r="AB184" s="142" t="s">
        <v>789</v>
      </c>
      <c r="AC184" s="74" t="s">
        <v>158</v>
      </c>
      <c r="AD184" s="103" t="s">
        <v>795</v>
      </c>
      <c r="AE184" s="74" t="s">
        <v>158</v>
      </c>
      <c r="AF184" s="103" t="s">
        <v>795</v>
      </c>
      <c r="AG184" s="122"/>
      <c r="AH184" s="87"/>
      <c r="AI184" s="122" t="s">
        <v>796</v>
      </c>
      <c r="AJ184" s="60"/>
      <c r="AK184" s="5"/>
      <c r="AL184" s="3">
        <f t="shared" si="24"/>
        <v>4</v>
      </c>
      <c r="AM184" s="3">
        <f t="shared" si="25"/>
        <v>4</v>
      </c>
      <c r="AN184" s="3">
        <f t="shared" si="26"/>
        <v>4</v>
      </c>
      <c r="AO184" s="3">
        <f t="shared" si="27"/>
        <v>0</v>
      </c>
    </row>
    <row r="185" spans="1:41" ht="22.5" customHeight="1">
      <c r="A185" s="29">
        <v>46155</v>
      </c>
      <c r="B185" s="122" t="s">
        <v>41</v>
      </c>
      <c r="C185" s="122" t="s">
        <v>767</v>
      </c>
      <c r="D185" s="122"/>
      <c r="E185" s="122"/>
      <c r="F185" s="81"/>
      <c r="G185" s="122" t="s">
        <v>71</v>
      </c>
      <c r="H185" s="122" t="str">
        <f>VLOOKUP(G185,'Bidding list 26'!$B$4:$G$277,6,0)</f>
        <v>C61-4850, Not including RFID module. Includes: 64GB 27-key Android 11, controller with battery, charging dock, charging adapter, glass screen protector</v>
      </c>
      <c r="I185" s="77">
        <f>VLOOKUP(G185,'Bidding list 26'!$B$4:$I$1016,8,0)</f>
        <v>15500000</v>
      </c>
      <c r="J185" s="81">
        <v>1</v>
      </c>
      <c r="K185" s="78">
        <f t="shared" si="29"/>
        <v>15500000</v>
      </c>
      <c r="L185" s="81" t="s">
        <v>743</v>
      </c>
      <c r="M185" s="79" t="s">
        <v>34</v>
      </c>
      <c r="N185" s="79" t="s">
        <v>37</v>
      </c>
      <c r="O185" s="80" t="s">
        <v>92</v>
      </c>
      <c r="P185" s="80" t="s">
        <v>18</v>
      </c>
      <c r="Q185" s="173">
        <v>46167</v>
      </c>
      <c r="R185" s="81">
        <f t="shared" si="28"/>
        <v>12</v>
      </c>
      <c r="S185" s="82">
        <f t="array" ref="S185">INDEX('G Project Timeline-OPM update'!$G$7:$L$35,MATCH(1,('G Project Timeline-OPM update'!$C$7:$C$35=N185)*('G Project Timeline-OPM update'!$B$7:$B$35=M185)*('G Project Timeline-OPM update'!$D$7:$D$35=O185),0),MATCH(P185,'G Project Timeline-OPM update'!$G$4:$L$4,0))-14</f>
        <v>46158</v>
      </c>
      <c r="T185" s="81">
        <f t="shared" si="2"/>
        <v>3</v>
      </c>
      <c r="U185" s="83">
        <f>IFERROR(VLOOKUP(G185,'Bidding list 26'!$B$2:$P$38,15,0),"")</f>
        <v>65</v>
      </c>
      <c r="V185" s="84">
        <f t="shared" si="3"/>
        <v>46093</v>
      </c>
      <c r="W185" s="84">
        <f t="shared" si="30"/>
        <v>46220</v>
      </c>
      <c r="X185" s="83" t="str">
        <f t="shared" si="20"/>
        <v>Late</v>
      </c>
      <c r="Y185" s="122"/>
      <c r="Z185" s="74" t="s">
        <v>475</v>
      </c>
      <c r="AA185" s="74" t="s">
        <v>158</v>
      </c>
      <c r="AB185" s="142" t="s">
        <v>789</v>
      </c>
      <c r="AC185" s="74" t="s">
        <v>158</v>
      </c>
      <c r="AD185" s="103" t="s">
        <v>797</v>
      </c>
      <c r="AE185" s="74" t="s">
        <v>158</v>
      </c>
      <c r="AF185" s="122" t="s">
        <v>798</v>
      </c>
      <c r="AG185" s="122"/>
      <c r="AH185" s="87"/>
      <c r="AI185" s="122" t="s">
        <v>799</v>
      </c>
      <c r="AJ185" s="60"/>
      <c r="AK185" s="5"/>
      <c r="AL185" s="3">
        <f t="shared" si="24"/>
        <v>1</v>
      </c>
      <c r="AM185" s="3">
        <f t="shared" si="25"/>
        <v>1</v>
      </c>
      <c r="AN185" s="3">
        <f t="shared" si="26"/>
        <v>1</v>
      </c>
      <c r="AO185" s="3">
        <f t="shared" si="27"/>
        <v>0</v>
      </c>
    </row>
    <row r="186" spans="1:41" ht="49.5" customHeight="1">
      <c r="A186" s="29">
        <v>46161</v>
      </c>
      <c r="B186" s="122" t="s">
        <v>26</v>
      </c>
      <c r="C186" s="122" t="s">
        <v>800</v>
      </c>
      <c r="D186" s="122"/>
      <c r="E186" s="122"/>
      <c r="F186" s="81"/>
      <c r="G186" s="122" t="s">
        <v>42</v>
      </c>
      <c r="H186" s="122" t="str">
        <f>VLOOKUP(G186,'Bidding list 26'!$B$4:$G$277,6,0)</f>
        <v>SEUIC HS505HDP-2530 ,USB cable</v>
      </c>
      <c r="I186" s="77">
        <f>VLOOKUP(G186,'Bidding list 26'!$B$4:$I$1016,8,0)</f>
        <v>3300000</v>
      </c>
      <c r="J186" s="81">
        <v>1</v>
      </c>
      <c r="K186" s="78">
        <f t="shared" si="29"/>
        <v>3300000</v>
      </c>
      <c r="L186" s="81" t="s">
        <v>743</v>
      </c>
      <c r="M186" s="79" t="s">
        <v>34</v>
      </c>
      <c r="N186" s="79" t="s">
        <v>37</v>
      </c>
      <c r="O186" s="80" t="s">
        <v>95</v>
      </c>
      <c r="P186" s="80" t="s">
        <v>18</v>
      </c>
      <c r="Q186" s="173">
        <v>46167</v>
      </c>
      <c r="R186" s="81">
        <f t="shared" si="28"/>
        <v>6</v>
      </c>
      <c r="S186" s="82">
        <f t="array" ref="S186">INDEX('G Project Timeline-OPM update'!$G$7:$L$35,MATCH(1,('G Project Timeline-OPM update'!$C$7:$C$35=N186)*('G Project Timeline-OPM update'!$B$7:$B$35=M186)*('G Project Timeline-OPM update'!$D$7:$D$35=O186),0),MATCH(P186,'G Project Timeline-OPM update'!$G$4:$L$4,0))-14</f>
        <v>46160</v>
      </c>
      <c r="T186" s="81">
        <f t="shared" si="2"/>
        <v>-1</v>
      </c>
      <c r="U186" s="83">
        <f>IFERROR(VLOOKUP(G186,'Bidding list 26'!$B$2:$P$38,15,0),"")</f>
        <v>50</v>
      </c>
      <c r="V186" s="84">
        <f t="shared" si="3"/>
        <v>46110</v>
      </c>
      <c r="W186" s="84">
        <f t="shared" si="30"/>
        <v>46211</v>
      </c>
      <c r="X186" s="83" t="str">
        <f t="shared" si="20"/>
        <v>Late</v>
      </c>
      <c r="Y186" s="122"/>
      <c r="Z186" s="74" t="s">
        <v>475</v>
      </c>
      <c r="AA186" s="74" t="s">
        <v>158</v>
      </c>
      <c r="AB186" s="103" t="s">
        <v>801</v>
      </c>
      <c r="AC186" s="74" t="s">
        <v>158</v>
      </c>
      <c r="AD186" s="103" t="s">
        <v>802</v>
      </c>
      <c r="AE186" s="74" t="s">
        <v>158</v>
      </c>
      <c r="AF186" s="100" t="s">
        <v>803</v>
      </c>
      <c r="AG186" s="122"/>
      <c r="AH186" s="87"/>
      <c r="AI186" s="122" t="s">
        <v>804</v>
      </c>
      <c r="AJ186" s="60"/>
      <c r="AK186" s="5"/>
      <c r="AL186" s="3">
        <f t="shared" si="24"/>
        <v>1</v>
      </c>
      <c r="AM186" s="3">
        <f t="shared" si="25"/>
        <v>1</v>
      </c>
      <c r="AN186" s="3">
        <f t="shared" si="26"/>
        <v>1</v>
      </c>
      <c r="AO186" s="3">
        <f t="shared" si="27"/>
        <v>0</v>
      </c>
    </row>
    <row r="187" spans="1:41" ht="49.5" customHeight="1">
      <c r="A187" s="29">
        <v>46161</v>
      </c>
      <c r="B187" s="122" t="s">
        <v>26</v>
      </c>
      <c r="C187" s="122" t="s">
        <v>800</v>
      </c>
      <c r="D187" s="122"/>
      <c r="E187" s="122"/>
      <c r="F187" s="81"/>
      <c r="G187" s="122" t="s">
        <v>39</v>
      </c>
      <c r="H187" s="122" t="str">
        <f>VLOOKUP(G187,'Bidding list 26'!$B$4:$G$277,6,0)</f>
        <v>HS505DP, USB cable</v>
      </c>
      <c r="I187" s="77">
        <f>VLOOKUP(G187,'Bidding list 26'!$B$4:$I$1016,8,0)</f>
        <v>2300000</v>
      </c>
      <c r="J187" s="81">
        <v>6</v>
      </c>
      <c r="K187" s="78">
        <f t="shared" si="29"/>
        <v>13800000</v>
      </c>
      <c r="L187" s="81" t="s">
        <v>743</v>
      </c>
      <c r="M187" s="79" t="s">
        <v>34</v>
      </c>
      <c r="N187" s="79" t="s">
        <v>37</v>
      </c>
      <c r="O187" s="80" t="s">
        <v>95</v>
      </c>
      <c r="P187" s="80" t="s">
        <v>18</v>
      </c>
      <c r="Q187" s="173">
        <v>46167</v>
      </c>
      <c r="R187" s="81">
        <f t="shared" si="28"/>
        <v>6</v>
      </c>
      <c r="S187" s="82">
        <f t="array" ref="S187">INDEX('G Project Timeline-OPM update'!$G$7:$L$35,MATCH(1,('G Project Timeline-OPM update'!$C$7:$C$35=N187)*('G Project Timeline-OPM update'!$B$7:$B$35=M187)*('G Project Timeline-OPM update'!$D$7:$D$35=O187),0),MATCH(P187,'G Project Timeline-OPM update'!$G$4:$L$4,0))-14</f>
        <v>46160</v>
      </c>
      <c r="T187" s="81">
        <f t="shared" si="2"/>
        <v>-1</v>
      </c>
      <c r="U187" s="83">
        <f>IFERROR(VLOOKUP(G187,'Bidding list 26'!$B$2:$P$38,15,0),"")</f>
        <v>50</v>
      </c>
      <c r="V187" s="84">
        <f t="shared" si="3"/>
        <v>46110</v>
      </c>
      <c r="W187" s="84">
        <f t="shared" si="30"/>
        <v>46211</v>
      </c>
      <c r="X187" s="83" t="str">
        <f t="shared" si="20"/>
        <v>Late</v>
      </c>
      <c r="Y187" s="122"/>
      <c r="Z187" s="74" t="s">
        <v>475</v>
      </c>
      <c r="AA187" s="74" t="s">
        <v>158</v>
      </c>
      <c r="AB187" s="103" t="s">
        <v>801</v>
      </c>
      <c r="AC187" s="74" t="s">
        <v>158</v>
      </c>
      <c r="AD187" s="103" t="s">
        <v>802</v>
      </c>
      <c r="AE187" s="74" t="s">
        <v>158</v>
      </c>
      <c r="AF187" s="100" t="s">
        <v>803</v>
      </c>
      <c r="AG187" s="122"/>
      <c r="AH187" s="87"/>
      <c r="AI187" s="122" t="s">
        <v>805</v>
      </c>
      <c r="AJ187" s="60"/>
      <c r="AK187" s="5"/>
      <c r="AL187" s="3">
        <f t="shared" si="24"/>
        <v>6</v>
      </c>
      <c r="AM187" s="3">
        <f t="shared" si="25"/>
        <v>6</v>
      </c>
      <c r="AN187" s="3">
        <f t="shared" si="26"/>
        <v>6</v>
      </c>
      <c r="AO187" s="3">
        <f t="shared" si="27"/>
        <v>0</v>
      </c>
    </row>
    <row r="188" spans="1:41" ht="49.5" customHeight="1">
      <c r="A188" s="29">
        <v>46161</v>
      </c>
      <c r="B188" s="122" t="s">
        <v>26</v>
      </c>
      <c r="C188" s="122" t="s">
        <v>806</v>
      </c>
      <c r="D188" s="122"/>
      <c r="E188" s="122"/>
      <c r="F188" s="81"/>
      <c r="G188" s="122" t="s">
        <v>42</v>
      </c>
      <c r="H188" s="122" t="str">
        <f>VLOOKUP(G188,'Bidding list 26'!$B$4:$G$277,6,0)</f>
        <v>SEUIC HS505HDP-2530 ,USB cable</v>
      </c>
      <c r="I188" s="77">
        <f>VLOOKUP(G188,'Bidding list 26'!$B$4:$I$1016,8,0)</f>
        <v>3300000</v>
      </c>
      <c r="J188" s="81">
        <v>1</v>
      </c>
      <c r="K188" s="78">
        <f t="shared" si="29"/>
        <v>3300000</v>
      </c>
      <c r="L188" s="81" t="s">
        <v>743</v>
      </c>
      <c r="M188" s="79" t="s">
        <v>34</v>
      </c>
      <c r="N188" s="79" t="s">
        <v>35</v>
      </c>
      <c r="O188" s="80" t="s">
        <v>95</v>
      </c>
      <c r="P188" s="80" t="s">
        <v>18</v>
      </c>
      <c r="Q188" s="173">
        <v>46167</v>
      </c>
      <c r="R188" s="81">
        <f t="shared" si="28"/>
        <v>6</v>
      </c>
      <c r="S188" s="82">
        <f t="array" ref="S188">INDEX('G Project Timeline-OPM update'!$G$7:$L$35,MATCH(1,('G Project Timeline-OPM update'!$C$7:$C$35=N188)*('G Project Timeline-OPM update'!$B$7:$B$35=M188)*('G Project Timeline-OPM update'!$D$7:$D$35=O188),0),MATCH(P188,'G Project Timeline-OPM update'!$G$4:$L$4,0))-14</f>
        <v>46160</v>
      </c>
      <c r="T188" s="81">
        <f t="shared" si="2"/>
        <v>-1</v>
      </c>
      <c r="U188" s="83">
        <f>IFERROR(VLOOKUP(G188,'Bidding list 26'!$B$2:$P$38,15,0),"")</f>
        <v>50</v>
      </c>
      <c r="V188" s="84">
        <f t="shared" si="3"/>
        <v>46110</v>
      </c>
      <c r="W188" s="84">
        <f t="shared" si="30"/>
        <v>46211</v>
      </c>
      <c r="X188" s="83" t="str">
        <f t="shared" si="20"/>
        <v>Late</v>
      </c>
      <c r="Y188" s="122"/>
      <c r="Z188" s="74" t="s">
        <v>475</v>
      </c>
      <c r="AA188" s="74" t="s">
        <v>158</v>
      </c>
      <c r="AB188" s="103" t="s">
        <v>807</v>
      </c>
      <c r="AC188" s="74" t="s">
        <v>158</v>
      </c>
      <c r="AD188" s="103" t="s">
        <v>808</v>
      </c>
      <c r="AE188" s="74" t="s">
        <v>158</v>
      </c>
      <c r="AF188" s="100" t="s">
        <v>803</v>
      </c>
      <c r="AG188" s="122"/>
      <c r="AH188" s="87"/>
      <c r="AI188" s="122" t="s">
        <v>809</v>
      </c>
      <c r="AJ188" s="60"/>
      <c r="AK188" s="5"/>
      <c r="AL188" s="3">
        <f t="shared" si="24"/>
        <v>1</v>
      </c>
      <c r="AM188" s="3">
        <f t="shared" si="25"/>
        <v>1</v>
      </c>
      <c r="AN188" s="3">
        <f t="shared" si="26"/>
        <v>1</v>
      </c>
      <c r="AO188" s="3">
        <f t="shared" si="27"/>
        <v>0</v>
      </c>
    </row>
    <row r="189" spans="1:41" ht="49.5" customHeight="1">
      <c r="A189" s="29">
        <v>46161</v>
      </c>
      <c r="B189" s="122" t="s">
        <v>26</v>
      </c>
      <c r="C189" s="122" t="s">
        <v>806</v>
      </c>
      <c r="D189" s="122"/>
      <c r="E189" s="122"/>
      <c r="F189" s="81"/>
      <c r="G189" s="122" t="s">
        <v>39</v>
      </c>
      <c r="H189" s="122" t="str">
        <f>VLOOKUP(G189,'Bidding list 26'!$B$4:$G$277,6,0)</f>
        <v>HS505DP, USB cable</v>
      </c>
      <c r="I189" s="77">
        <f>VLOOKUP(G189,'Bidding list 26'!$B$4:$I$1016,8,0)</f>
        <v>2300000</v>
      </c>
      <c r="J189" s="81">
        <v>6</v>
      </c>
      <c r="K189" s="78">
        <f t="shared" si="29"/>
        <v>13800000</v>
      </c>
      <c r="L189" s="81" t="s">
        <v>743</v>
      </c>
      <c r="M189" s="79" t="s">
        <v>34</v>
      </c>
      <c r="N189" s="79" t="s">
        <v>35</v>
      </c>
      <c r="O189" s="80" t="s">
        <v>95</v>
      </c>
      <c r="P189" s="80" t="s">
        <v>18</v>
      </c>
      <c r="Q189" s="173">
        <v>46167</v>
      </c>
      <c r="R189" s="81">
        <f t="shared" si="28"/>
        <v>6</v>
      </c>
      <c r="S189" s="82">
        <f t="array" ref="S189">INDEX('G Project Timeline-OPM update'!$G$7:$L$35,MATCH(1,('G Project Timeline-OPM update'!$C$7:$C$35=N189)*('G Project Timeline-OPM update'!$B$7:$B$35=M189)*('G Project Timeline-OPM update'!$D$7:$D$35=O189),0),MATCH(P189,'G Project Timeline-OPM update'!$G$4:$L$4,0))-14</f>
        <v>46160</v>
      </c>
      <c r="T189" s="81">
        <f t="shared" si="2"/>
        <v>-1</v>
      </c>
      <c r="U189" s="83">
        <f>IFERROR(VLOOKUP(G189,'Bidding list 26'!$B$2:$P$38,15,0),"")</f>
        <v>50</v>
      </c>
      <c r="V189" s="84">
        <f t="shared" si="3"/>
        <v>46110</v>
      </c>
      <c r="W189" s="84">
        <f t="shared" si="30"/>
        <v>46211</v>
      </c>
      <c r="X189" s="83" t="str">
        <f t="shared" si="20"/>
        <v>Late</v>
      </c>
      <c r="Y189" s="122"/>
      <c r="Z189" s="74" t="s">
        <v>475</v>
      </c>
      <c r="AA189" s="74" t="s">
        <v>158</v>
      </c>
      <c r="AB189" s="103" t="s">
        <v>807</v>
      </c>
      <c r="AC189" s="74" t="s">
        <v>158</v>
      </c>
      <c r="AD189" s="103" t="s">
        <v>808</v>
      </c>
      <c r="AE189" s="74" t="s">
        <v>158</v>
      </c>
      <c r="AF189" s="100" t="s">
        <v>803</v>
      </c>
      <c r="AG189" s="122"/>
      <c r="AH189" s="87"/>
      <c r="AI189" s="122" t="s">
        <v>810</v>
      </c>
      <c r="AJ189" s="60"/>
      <c r="AK189" s="5"/>
      <c r="AL189" s="3">
        <f t="shared" si="24"/>
        <v>6</v>
      </c>
      <c r="AM189" s="3">
        <f t="shared" si="25"/>
        <v>6</v>
      </c>
      <c r="AN189" s="3">
        <f t="shared" si="26"/>
        <v>6</v>
      </c>
      <c r="AO189" s="3">
        <f t="shared" si="27"/>
        <v>0</v>
      </c>
    </row>
    <row r="190" spans="1:41" ht="49.5" customHeight="1">
      <c r="A190" s="29">
        <v>46161</v>
      </c>
      <c r="B190" s="122" t="s">
        <v>26</v>
      </c>
      <c r="C190" s="122" t="s">
        <v>811</v>
      </c>
      <c r="D190" s="122"/>
      <c r="E190" s="122"/>
      <c r="F190" s="81"/>
      <c r="G190" s="122" t="s">
        <v>42</v>
      </c>
      <c r="H190" s="122" t="str">
        <f>VLOOKUP(G190,'Bidding list 26'!$B$4:$G$277,6,0)</f>
        <v>SEUIC HS505HDP-2530 ,USB cable</v>
      </c>
      <c r="I190" s="77">
        <f>VLOOKUP(G190,'Bidding list 26'!$B$4:$I$1016,8,0)</f>
        <v>3300000</v>
      </c>
      <c r="J190" s="81">
        <v>1</v>
      </c>
      <c r="K190" s="78">
        <f t="shared" si="29"/>
        <v>3300000</v>
      </c>
      <c r="L190" s="81" t="s">
        <v>743</v>
      </c>
      <c r="M190" s="79" t="s">
        <v>34</v>
      </c>
      <c r="N190" s="79" t="s">
        <v>36</v>
      </c>
      <c r="O190" s="80" t="s">
        <v>95</v>
      </c>
      <c r="P190" s="80" t="s">
        <v>18</v>
      </c>
      <c r="Q190" s="173">
        <v>46167</v>
      </c>
      <c r="R190" s="81">
        <f t="shared" si="28"/>
        <v>6</v>
      </c>
      <c r="S190" s="82">
        <f t="array" ref="S190">INDEX('G Project Timeline-OPM update'!$G$7:$L$35,MATCH(1,('G Project Timeline-OPM update'!$C$7:$C$35=N190)*('G Project Timeline-OPM update'!$B$7:$B$35=M190)*('G Project Timeline-OPM update'!$D$7:$D$35=O190),0),MATCH(P190,'G Project Timeline-OPM update'!$G$4:$L$4,0))-14</f>
        <v>46160</v>
      </c>
      <c r="T190" s="81">
        <f t="shared" si="2"/>
        <v>-1</v>
      </c>
      <c r="U190" s="83">
        <f>IFERROR(VLOOKUP(G190,'Bidding list 26'!$B$2:$P$38,15,0),"")</f>
        <v>50</v>
      </c>
      <c r="V190" s="84">
        <f t="shared" si="3"/>
        <v>46110</v>
      </c>
      <c r="W190" s="84">
        <f t="shared" si="30"/>
        <v>46211</v>
      </c>
      <c r="X190" s="83" t="str">
        <f t="shared" si="20"/>
        <v>Late</v>
      </c>
      <c r="Y190" s="122"/>
      <c r="Z190" s="74" t="s">
        <v>475</v>
      </c>
      <c r="AA190" s="74" t="s">
        <v>158</v>
      </c>
      <c r="AB190" s="103" t="s">
        <v>812</v>
      </c>
      <c r="AC190" s="74" t="s">
        <v>158</v>
      </c>
      <c r="AD190" s="103" t="s">
        <v>813</v>
      </c>
      <c r="AE190" s="74" t="s">
        <v>158</v>
      </c>
      <c r="AF190" s="100" t="s">
        <v>803</v>
      </c>
      <c r="AG190" s="122"/>
      <c r="AH190" s="87"/>
      <c r="AI190" s="122" t="s">
        <v>814</v>
      </c>
      <c r="AJ190" s="60"/>
      <c r="AK190" s="5"/>
      <c r="AL190" s="3">
        <f t="shared" si="24"/>
        <v>1</v>
      </c>
      <c r="AM190" s="3">
        <f t="shared" si="25"/>
        <v>1</v>
      </c>
      <c r="AN190" s="3">
        <f t="shared" si="26"/>
        <v>1</v>
      </c>
      <c r="AO190" s="3">
        <f t="shared" si="27"/>
        <v>0</v>
      </c>
    </row>
    <row r="191" spans="1:41" ht="49.5" customHeight="1">
      <c r="A191" s="29">
        <v>46161</v>
      </c>
      <c r="B191" s="122" t="s">
        <v>26</v>
      </c>
      <c r="C191" s="122" t="s">
        <v>811</v>
      </c>
      <c r="D191" s="122"/>
      <c r="E191" s="122"/>
      <c r="F191" s="81"/>
      <c r="G191" s="122" t="s">
        <v>39</v>
      </c>
      <c r="H191" s="122" t="str">
        <f>VLOOKUP(G191,'Bidding list 26'!$B$4:$G$277,6,0)</f>
        <v>HS505DP, USB cable</v>
      </c>
      <c r="I191" s="77">
        <f>VLOOKUP(G191,'Bidding list 26'!$B$4:$I$1016,8,0)</f>
        <v>2300000</v>
      </c>
      <c r="J191" s="81">
        <v>6</v>
      </c>
      <c r="K191" s="78">
        <f t="shared" si="29"/>
        <v>13800000</v>
      </c>
      <c r="L191" s="81" t="s">
        <v>743</v>
      </c>
      <c r="M191" s="79" t="s">
        <v>34</v>
      </c>
      <c r="N191" s="79" t="s">
        <v>36</v>
      </c>
      <c r="O191" s="80" t="s">
        <v>95</v>
      </c>
      <c r="P191" s="80" t="s">
        <v>18</v>
      </c>
      <c r="Q191" s="173">
        <v>46167</v>
      </c>
      <c r="R191" s="81">
        <f t="shared" si="28"/>
        <v>6</v>
      </c>
      <c r="S191" s="82">
        <f t="array" ref="S191">INDEX('G Project Timeline-OPM update'!$G$7:$L$35,MATCH(1,('G Project Timeline-OPM update'!$C$7:$C$35=N191)*('G Project Timeline-OPM update'!$B$7:$B$35=M191)*('G Project Timeline-OPM update'!$D$7:$D$35=O191),0),MATCH(P191,'G Project Timeline-OPM update'!$G$4:$L$4,0))-14</f>
        <v>46160</v>
      </c>
      <c r="T191" s="81">
        <f t="shared" si="2"/>
        <v>-1</v>
      </c>
      <c r="U191" s="83">
        <f>IFERROR(VLOOKUP(G191,'Bidding list 26'!$B$2:$P$38,15,0),"")</f>
        <v>50</v>
      </c>
      <c r="V191" s="84">
        <f t="shared" si="3"/>
        <v>46110</v>
      </c>
      <c r="W191" s="84">
        <f t="shared" si="30"/>
        <v>46211</v>
      </c>
      <c r="X191" s="83" t="str">
        <f t="shared" si="20"/>
        <v>Late</v>
      </c>
      <c r="Y191" s="122"/>
      <c r="Z191" s="74" t="s">
        <v>475</v>
      </c>
      <c r="AA191" s="74" t="s">
        <v>158</v>
      </c>
      <c r="AB191" s="103" t="s">
        <v>812</v>
      </c>
      <c r="AC191" s="74" t="s">
        <v>158</v>
      </c>
      <c r="AD191" s="103" t="s">
        <v>813</v>
      </c>
      <c r="AE191" s="74" t="s">
        <v>158</v>
      </c>
      <c r="AF191" s="100" t="s">
        <v>803</v>
      </c>
      <c r="AG191" s="122"/>
      <c r="AH191" s="87"/>
      <c r="AI191" s="122" t="s">
        <v>815</v>
      </c>
      <c r="AJ191" s="60"/>
      <c r="AK191" s="5"/>
      <c r="AL191" s="3">
        <f t="shared" si="24"/>
        <v>6</v>
      </c>
      <c r="AM191" s="3">
        <f t="shared" si="25"/>
        <v>6</v>
      </c>
      <c r="AN191" s="3">
        <f t="shared" si="26"/>
        <v>6</v>
      </c>
      <c r="AO191" s="3">
        <f t="shared" si="27"/>
        <v>0</v>
      </c>
    </row>
    <row r="192" spans="1:41" ht="15">
      <c r="A192" s="133">
        <v>46172</v>
      </c>
      <c r="B192" s="122" t="s">
        <v>47</v>
      </c>
      <c r="C192" s="122" t="s">
        <v>695</v>
      </c>
      <c r="D192" s="122"/>
      <c r="E192" s="122"/>
      <c r="F192" s="81"/>
      <c r="G192" s="62" t="s">
        <v>54</v>
      </c>
      <c r="H192" s="122" t="str">
        <f>VLOOKUP(G192,'Bidding list 26'!$B$4:$G$277,6,0)</f>
        <v>Pro Tower QCT1250, Ultra 7 265, Ram 16GB DDR5, SSD
512GB, Integrated graphics card, Power 180W, HDMI &amp; DP Port,
Keyboard and Mouse, 3Yrs Wty</v>
      </c>
      <c r="I192" s="77">
        <f>VLOOKUP(G192,'Bidding list 26'!$B$4:$I$1016,8,0)</f>
        <v>26752000</v>
      </c>
      <c r="J192" s="81">
        <v>10</v>
      </c>
      <c r="K192" s="78">
        <f t="shared" si="29"/>
        <v>267520000</v>
      </c>
      <c r="L192" s="81" t="s">
        <v>816</v>
      </c>
      <c r="M192" s="79" t="s">
        <v>16</v>
      </c>
      <c r="N192" s="79" t="s">
        <v>17</v>
      </c>
      <c r="O192" s="80" t="s">
        <v>92</v>
      </c>
      <c r="P192" s="80" t="s">
        <v>27</v>
      </c>
      <c r="Q192" s="122"/>
      <c r="R192" s="133">
        <f t="shared" si="28"/>
        <v>-46172</v>
      </c>
      <c r="S192" s="82">
        <f t="array" ref="S192">INDEX('G Project Timeline-OPM update'!$G$7:$L$35,MATCH(1,('G Project Timeline-OPM update'!$C$7:$C$35=N192)*('G Project Timeline-OPM update'!$B$7:$B$35=M192)*('G Project Timeline-OPM update'!$D$7:$D$35=O192),0),MATCH(P192,'G Project Timeline-OPM update'!$G$4:$L$4,0))-14</f>
        <v>46210</v>
      </c>
      <c r="T192" s="81">
        <f t="shared" si="2"/>
        <v>38</v>
      </c>
      <c r="U192" s="83">
        <f>IFERROR(VLOOKUP(G192,'Bidding list 26'!$B$2:$P$38,15,0),"")</f>
        <v>70</v>
      </c>
      <c r="V192" s="84">
        <f t="shared" si="3"/>
        <v>46140</v>
      </c>
      <c r="W192" s="84">
        <f t="shared" si="30"/>
        <v>46242</v>
      </c>
      <c r="X192" s="83" t="str">
        <f t="shared" si="20"/>
        <v>Late</v>
      </c>
      <c r="Y192" s="122"/>
      <c r="Z192" s="74" t="s">
        <v>475</v>
      </c>
      <c r="AA192" s="74" t="s">
        <v>158</v>
      </c>
      <c r="AB192" s="122" t="s">
        <v>817</v>
      </c>
      <c r="AC192" s="74" t="s">
        <v>158</v>
      </c>
      <c r="AD192" s="103" t="s">
        <v>818</v>
      </c>
      <c r="AE192" s="74" t="s">
        <v>158</v>
      </c>
      <c r="AF192" s="103" t="s">
        <v>818</v>
      </c>
      <c r="AG192" s="122"/>
      <c r="AH192" s="87"/>
      <c r="AI192" s="122" t="s">
        <v>819</v>
      </c>
      <c r="AJ192" s="60"/>
      <c r="AK192" s="5"/>
      <c r="AL192" s="3">
        <f t="shared" si="24"/>
        <v>10</v>
      </c>
      <c r="AM192" s="3">
        <f t="shared" si="25"/>
        <v>10</v>
      </c>
      <c r="AN192" s="3">
        <f t="shared" si="26"/>
        <v>10</v>
      </c>
      <c r="AO192" s="3">
        <f t="shared" si="27"/>
        <v>0</v>
      </c>
    </row>
    <row r="193" spans="1:41" ht="13">
      <c r="A193" s="133">
        <v>46181</v>
      </c>
      <c r="B193" s="122" t="s">
        <v>45</v>
      </c>
      <c r="C193" s="122" t="s">
        <v>820</v>
      </c>
      <c r="D193" s="122"/>
      <c r="E193" s="122"/>
      <c r="F193" s="81"/>
      <c r="G193" s="122" t="s">
        <v>59</v>
      </c>
      <c r="H193" s="122"/>
      <c r="I193" s="77">
        <f>VLOOKUP(G193,'Bidding list 26'!$B$4:$I$1016,8,0)</f>
        <v>7800000</v>
      </c>
      <c r="J193" s="81">
        <v>50</v>
      </c>
      <c r="K193" s="78">
        <f t="shared" si="29"/>
        <v>390000000</v>
      </c>
      <c r="L193" s="81" t="s">
        <v>816</v>
      </c>
      <c r="M193" s="79" t="s">
        <v>16</v>
      </c>
      <c r="N193" s="79" t="s">
        <v>17</v>
      </c>
      <c r="O193" s="80" t="s">
        <v>95</v>
      </c>
      <c r="P193" s="80" t="s">
        <v>27</v>
      </c>
      <c r="Q193" s="122"/>
      <c r="R193" s="133">
        <f t="shared" si="28"/>
        <v>-46181</v>
      </c>
      <c r="S193" s="82">
        <f t="array" ref="S193">INDEX('G Project Timeline-OPM update'!$G$7:$L$35,MATCH(1,('G Project Timeline-OPM update'!$C$7:$C$35=N193)*('G Project Timeline-OPM update'!$B$7:$B$35=M193)*('G Project Timeline-OPM update'!$D$7:$D$35=O193),0),MATCH(P193,'G Project Timeline-OPM update'!$G$4:$L$4,0))-14</f>
        <v>46209</v>
      </c>
      <c r="T193" s="81">
        <f t="shared" si="2"/>
        <v>28</v>
      </c>
      <c r="U193" s="83">
        <f>IFERROR(VLOOKUP(G193,'Bidding list 26'!$B$2:$P$38,15,0),"")</f>
        <v>80</v>
      </c>
      <c r="V193" s="84">
        <f t="shared" si="3"/>
        <v>46129</v>
      </c>
      <c r="W193" s="84">
        <f t="shared" si="30"/>
        <v>46261</v>
      </c>
      <c r="X193" s="83" t="str">
        <f t="shared" si="20"/>
        <v>Late</v>
      </c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87"/>
      <c r="AI193" s="122"/>
      <c r="AJ193" s="60"/>
      <c r="AK193" s="5"/>
      <c r="AL193" s="3">
        <f t="shared" si="24"/>
        <v>0</v>
      </c>
      <c r="AM193" s="3">
        <f t="shared" si="25"/>
        <v>0</v>
      </c>
      <c r="AN193" s="3">
        <f t="shared" si="26"/>
        <v>0</v>
      </c>
      <c r="AO193" s="3">
        <f t="shared" si="27"/>
        <v>0</v>
      </c>
    </row>
    <row r="194" spans="1:41" ht="13">
      <c r="A194" s="133">
        <v>46181</v>
      </c>
      <c r="B194" s="122" t="s">
        <v>45</v>
      </c>
      <c r="C194" s="122" t="s">
        <v>820</v>
      </c>
      <c r="D194" s="122"/>
      <c r="E194" s="122"/>
      <c r="F194" s="81"/>
      <c r="G194" s="122" t="s">
        <v>67</v>
      </c>
      <c r="H194" s="122" t="str">
        <f>VLOOKUP(G194,'Bidding list 26'!$B$4:$G$277,6,0)</f>
        <v>VA1903H-2, 19 inch, VGA cable + HDMI cable / Brand: VIEWSONIC</v>
      </c>
      <c r="I194" s="77">
        <f>VLOOKUP(G194,'Bidding list 26'!$B$4:$I$1016,8,0)</f>
        <v>1265000</v>
      </c>
      <c r="J194" s="81">
        <v>50</v>
      </c>
      <c r="K194" s="78">
        <f t="shared" si="29"/>
        <v>63250000</v>
      </c>
      <c r="L194" s="81" t="s">
        <v>816</v>
      </c>
      <c r="M194" s="79" t="s">
        <v>16</v>
      </c>
      <c r="N194" s="79" t="s">
        <v>17</v>
      </c>
      <c r="O194" s="80" t="s">
        <v>95</v>
      </c>
      <c r="P194" s="80" t="s">
        <v>27</v>
      </c>
      <c r="Q194" s="122"/>
      <c r="R194" s="133">
        <f t="shared" si="28"/>
        <v>-46181</v>
      </c>
      <c r="S194" s="82">
        <f t="array" ref="S194">INDEX('G Project Timeline-OPM update'!$G$7:$L$35,MATCH(1,('G Project Timeline-OPM update'!$C$7:$C$35=N194)*('G Project Timeline-OPM update'!$B$7:$B$35=M194)*('G Project Timeline-OPM update'!$D$7:$D$35=O194),0),MATCH(P194,'G Project Timeline-OPM update'!$G$4:$L$4,0))-14</f>
        <v>46209</v>
      </c>
      <c r="T194" s="81">
        <f t="shared" si="2"/>
        <v>28</v>
      </c>
      <c r="U194" s="83">
        <f>IFERROR(VLOOKUP(G194,'Bidding list 26'!$B$2:$P$38,15,0),"")</f>
        <v>50</v>
      </c>
      <c r="V194" s="84">
        <f t="shared" si="3"/>
        <v>46159</v>
      </c>
      <c r="W194" s="84">
        <f t="shared" si="30"/>
        <v>46231</v>
      </c>
      <c r="X194" s="83" t="str">
        <f t="shared" si="20"/>
        <v>Late</v>
      </c>
      <c r="Y194" s="122"/>
      <c r="Z194" s="122"/>
      <c r="AA194" s="74" t="s">
        <v>432</v>
      </c>
      <c r="AB194" s="122" t="s">
        <v>821</v>
      </c>
      <c r="AC194" s="122"/>
      <c r="AD194" s="122" t="s">
        <v>822</v>
      </c>
      <c r="AE194" s="122"/>
      <c r="AF194" s="122"/>
      <c r="AG194" s="122"/>
      <c r="AH194" s="87"/>
      <c r="AI194" s="122" t="s">
        <v>823</v>
      </c>
      <c r="AJ194" s="60"/>
      <c r="AK194" s="5"/>
      <c r="AL194" s="3">
        <f t="shared" si="24"/>
        <v>0</v>
      </c>
      <c r="AM194" s="3">
        <f t="shared" si="25"/>
        <v>0</v>
      </c>
      <c r="AN194" s="3">
        <f t="shared" si="26"/>
        <v>0</v>
      </c>
      <c r="AO194" s="3">
        <f t="shared" si="27"/>
        <v>0</v>
      </c>
    </row>
    <row r="195" spans="1:41" ht="13">
      <c r="A195" s="133">
        <v>46181</v>
      </c>
      <c r="B195" s="122" t="s">
        <v>45</v>
      </c>
      <c r="C195" s="122" t="s">
        <v>820</v>
      </c>
      <c r="D195" s="122"/>
      <c r="E195" s="122"/>
      <c r="F195" s="81"/>
      <c r="G195" s="122" t="s">
        <v>42</v>
      </c>
      <c r="H195" s="122" t="str">
        <f>VLOOKUP(G195,'Bidding list 26'!$B$4:$G$277,6,0)</f>
        <v>SEUIC HS505HDP-2530 ,USB cable</v>
      </c>
      <c r="I195" s="77">
        <f>VLOOKUP(G195,'Bidding list 26'!$B$4:$I$1016,8,0)</f>
        <v>3300000</v>
      </c>
      <c r="J195" s="81">
        <v>50</v>
      </c>
      <c r="K195" s="78">
        <f t="shared" si="29"/>
        <v>165000000</v>
      </c>
      <c r="L195" s="81" t="s">
        <v>816</v>
      </c>
      <c r="M195" s="79" t="s">
        <v>16</v>
      </c>
      <c r="N195" s="79" t="s">
        <v>17</v>
      </c>
      <c r="O195" s="80" t="s">
        <v>95</v>
      </c>
      <c r="P195" s="80" t="s">
        <v>27</v>
      </c>
      <c r="Q195" s="122"/>
      <c r="R195" s="133">
        <f t="shared" si="28"/>
        <v>-46181</v>
      </c>
      <c r="S195" s="82">
        <f t="array" ref="S195">INDEX('G Project Timeline-OPM update'!$G$7:$L$35,MATCH(1,('G Project Timeline-OPM update'!$C$7:$C$35=N195)*('G Project Timeline-OPM update'!$B$7:$B$35=M195)*('G Project Timeline-OPM update'!$D$7:$D$35=O195),0),MATCH(P195,'G Project Timeline-OPM update'!$G$4:$L$4,0))-14</f>
        <v>46209</v>
      </c>
      <c r="T195" s="81">
        <f t="shared" si="2"/>
        <v>28</v>
      </c>
      <c r="U195" s="83">
        <f>IFERROR(VLOOKUP(G195,'Bidding list 26'!$B$2:$P$38,15,0),"")</f>
        <v>50</v>
      </c>
      <c r="V195" s="84">
        <f t="shared" si="3"/>
        <v>46159</v>
      </c>
      <c r="W195" s="84">
        <f t="shared" si="30"/>
        <v>46231</v>
      </c>
      <c r="X195" s="83" t="str">
        <f t="shared" si="20"/>
        <v>Late</v>
      </c>
      <c r="Y195" s="122"/>
      <c r="Z195" s="122"/>
      <c r="AA195" s="74" t="s">
        <v>432</v>
      </c>
      <c r="AB195" s="122" t="s">
        <v>821</v>
      </c>
      <c r="AC195" s="122"/>
      <c r="AD195" s="122"/>
      <c r="AE195" s="122"/>
      <c r="AF195" s="122"/>
      <c r="AG195" s="122"/>
      <c r="AH195" s="87"/>
      <c r="AI195" s="122" t="s">
        <v>824</v>
      </c>
      <c r="AJ195" s="60"/>
      <c r="AK195" s="5"/>
      <c r="AL195" s="3">
        <f t="shared" si="24"/>
        <v>0</v>
      </c>
      <c r="AM195" s="3">
        <f t="shared" si="25"/>
        <v>0</v>
      </c>
      <c r="AN195" s="3">
        <f t="shared" si="26"/>
        <v>0</v>
      </c>
      <c r="AO195" s="3">
        <f t="shared" si="27"/>
        <v>0</v>
      </c>
    </row>
    <row r="196" spans="1:41" ht="24" customHeight="1">
      <c r="A196" s="133">
        <v>46181</v>
      </c>
      <c r="B196" s="122" t="s">
        <v>26</v>
      </c>
      <c r="C196" s="122" t="s">
        <v>689</v>
      </c>
      <c r="D196" s="122"/>
      <c r="E196" s="122"/>
      <c r="F196" s="81"/>
      <c r="G196" s="122" t="s">
        <v>25</v>
      </c>
      <c r="H196" s="122" t="s">
        <v>825</v>
      </c>
      <c r="I196" s="77">
        <f>VLOOKUP(G196,'Bidding list 26'!$B$4:$I$1016,8,0)</f>
        <v>16280000</v>
      </c>
      <c r="J196" s="81">
        <v>2</v>
      </c>
      <c r="K196" s="78">
        <f t="shared" si="29"/>
        <v>32560000</v>
      </c>
      <c r="L196" s="81" t="s">
        <v>816</v>
      </c>
      <c r="M196" s="79" t="s">
        <v>16</v>
      </c>
      <c r="N196" s="79" t="s">
        <v>17</v>
      </c>
      <c r="O196" s="80" t="s">
        <v>95</v>
      </c>
      <c r="P196" s="80" t="s">
        <v>27</v>
      </c>
      <c r="Q196" s="122"/>
      <c r="R196" s="133">
        <f t="shared" si="28"/>
        <v>-46181</v>
      </c>
      <c r="S196" s="82">
        <f t="array" ref="S196">INDEX('G Project Timeline-OPM update'!$G$7:$L$35,MATCH(1,('G Project Timeline-OPM update'!$C$7:$C$35=N196)*('G Project Timeline-OPM update'!$B$7:$B$35=M196)*('G Project Timeline-OPM update'!$D$7:$D$35=O196),0),MATCH(P196,'G Project Timeline-OPM update'!$G$4:$L$4,0))-14</f>
        <v>46209</v>
      </c>
      <c r="T196" s="81">
        <f t="shared" si="2"/>
        <v>28</v>
      </c>
      <c r="U196" s="83">
        <f>IFERROR(VLOOKUP(G196,'Bidding list 26'!$B$2:$P$38,15,0),"")</f>
        <v>0</v>
      </c>
      <c r="V196" s="84">
        <f t="shared" si="3"/>
        <v>46209</v>
      </c>
      <c r="W196" s="84">
        <f t="shared" si="30"/>
        <v>46181</v>
      </c>
      <c r="X196" s="83" t="str">
        <f t="shared" si="20"/>
        <v>On time</v>
      </c>
      <c r="Y196" s="122"/>
      <c r="Z196" s="122"/>
      <c r="AA196" s="74" t="s">
        <v>432</v>
      </c>
      <c r="AB196" s="122" t="s">
        <v>826</v>
      </c>
      <c r="AC196" s="122"/>
      <c r="AD196" s="122"/>
      <c r="AE196" s="122"/>
      <c r="AF196" s="122"/>
      <c r="AG196" s="122"/>
      <c r="AH196" s="87"/>
      <c r="AI196" s="122"/>
      <c r="AJ196" s="60"/>
      <c r="AK196" s="5"/>
      <c r="AL196" s="3">
        <f t="shared" si="24"/>
        <v>0</v>
      </c>
      <c r="AM196" s="3">
        <f t="shared" si="25"/>
        <v>0</v>
      </c>
      <c r="AN196" s="3">
        <f t="shared" si="26"/>
        <v>0</v>
      </c>
      <c r="AO196" s="3">
        <f t="shared" si="27"/>
        <v>0</v>
      </c>
    </row>
    <row r="197" spans="1:41" ht="13">
      <c r="A197" s="133">
        <v>46183</v>
      </c>
      <c r="B197" s="122" t="s">
        <v>28</v>
      </c>
      <c r="C197" s="122" t="s">
        <v>827</v>
      </c>
      <c r="D197" s="122"/>
      <c r="E197" s="122"/>
      <c r="F197" s="81"/>
      <c r="G197" s="122" t="s">
        <v>25</v>
      </c>
      <c r="H197" s="122" t="str">
        <f>VLOOKUP(G197,'Bidding list 26'!$B$4:$G$277,6,0)</f>
        <v>SingPC M22Vi512H8M2-W , i5-12450H, Ram 8GB, SSD 256GB, 21.5inch Key-Mouse, WiFi, Bluetooth</v>
      </c>
      <c r="I197" s="77">
        <f>VLOOKUP(G197,'Bidding list 26'!$B$4:$I$1016,8,0)</f>
        <v>16280000</v>
      </c>
      <c r="J197" s="81">
        <v>3</v>
      </c>
      <c r="K197" s="78">
        <f t="shared" si="29"/>
        <v>48840000</v>
      </c>
      <c r="L197" s="81" t="s">
        <v>816</v>
      </c>
      <c r="M197" s="79" t="s">
        <v>16</v>
      </c>
      <c r="N197" s="79" t="s">
        <v>17</v>
      </c>
      <c r="O197" s="80" t="s">
        <v>95</v>
      </c>
      <c r="P197" s="80" t="s">
        <v>27</v>
      </c>
      <c r="Q197" s="173">
        <v>46218</v>
      </c>
      <c r="R197" s="81">
        <f t="shared" si="28"/>
        <v>35</v>
      </c>
      <c r="S197" s="82">
        <f t="array" ref="S197">INDEX('G Project Timeline-OPM update'!$G$7:$L$35,MATCH(1,('G Project Timeline-OPM update'!$C$7:$C$35=N197)*('G Project Timeline-OPM update'!$B$7:$B$35=M197)*('G Project Timeline-OPM update'!$D$7:$D$35=O197),0),MATCH(P197,'G Project Timeline-OPM update'!$G$4:$L$4,0))-14</f>
        <v>46209</v>
      </c>
      <c r="T197" s="81">
        <f t="shared" si="2"/>
        <v>26</v>
      </c>
      <c r="U197" s="83">
        <f>IFERROR(VLOOKUP(G197,'Bidding list 26'!$B$2:$P$38,15,0),"")</f>
        <v>0</v>
      </c>
      <c r="V197" s="84">
        <f t="shared" si="3"/>
        <v>46209</v>
      </c>
      <c r="W197" s="84">
        <f t="shared" si="30"/>
        <v>46183</v>
      </c>
      <c r="X197" s="83" t="str">
        <f t="shared" si="20"/>
        <v>On time</v>
      </c>
      <c r="Y197" s="122"/>
      <c r="Z197" s="122"/>
      <c r="AA197" s="74" t="s">
        <v>432</v>
      </c>
      <c r="AB197" s="122" t="s">
        <v>828</v>
      </c>
      <c r="AC197" s="122"/>
      <c r="AD197" s="122"/>
      <c r="AE197" s="122"/>
      <c r="AF197" s="122"/>
      <c r="AG197" s="122"/>
      <c r="AH197" s="87"/>
      <c r="AI197" s="122"/>
      <c r="AJ197" s="60"/>
      <c r="AK197" s="5"/>
      <c r="AL197" s="3">
        <f t="shared" si="24"/>
        <v>0</v>
      </c>
      <c r="AM197" s="3">
        <f t="shared" si="25"/>
        <v>0</v>
      </c>
      <c r="AN197" s="3">
        <f t="shared" si="26"/>
        <v>0</v>
      </c>
      <c r="AO197" s="3">
        <f t="shared" si="27"/>
        <v>0</v>
      </c>
    </row>
    <row r="198" spans="1:41" ht="13">
      <c r="A198" s="133">
        <v>46183</v>
      </c>
      <c r="B198" s="122" t="s">
        <v>28</v>
      </c>
      <c r="C198" s="122" t="s">
        <v>827</v>
      </c>
      <c r="D198" s="122"/>
      <c r="E198" s="122"/>
      <c r="F198" s="81"/>
      <c r="G198" s="122" t="s">
        <v>65</v>
      </c>
      <c r="H198" s="122" t="str">
        <f>VLOOKUP(G198,'Bidding list 26'!$B$4:$G$277,6,0)</f>
        <v>DELL E2225HM, 21.5 inch HDMI cable, 3Yrs Wty</v>
      </c>
      <c r="I198" s="77">
        <f>VLOOKUP(G198,'Bidding list 26'!$B$4:$I$1016,8,0)</f>
        <v>2020000</v>
      </c>
      <c r="J198" s="81">
        <v>5</v>
      </c>
      <c r="K198" s="78">
        <f t="shared" si="29"/>
        <v>10100000</v>
      </c>
      <c r="L198" s="81" t="s">
        <v>816</v>
      </c>
      <c r="M198" s="79" t="s">
        <v>16</v>
      </c>
      <c r="N198" s="79" t="s">
        <v>17</v>
      </c>
      <c r="O198" s="80" t="s">
        <v>95</v>
      </c>
      <c r="P198" s="80" t="s">
        <v>27</v>
      </c>
      <c r="Q198" s="173">
        <v>46218</v>
      </c>
      <c r="R198" s="81">
        <f t="shared" si="28"/>
        <v>35</v>
      </c>
      <c r="S198" s="82">
        <f t="array" ref="S198">INDEX('G Project Timeline-OPM update'!$G$7:$L$35,MATCH(1,('G Project Timeline-OPM update'!$C$7:$C$35=N198)*('G Project Timeline-OPM update'!$B$7:$B$35=M198)*('G Project Timeline-OPM update'!$D$7:$D$35=O198),0),MATCH(P198,'G Project Timeline-OPM update'!$G$4:$L$4,0))-14</f>
        <v>46209</v>
      </c>
      <c r="T198" s="81">
        <f t="shared" si="2"/>
        <v>26</v>
      </c>
      <c r="U198" s="83">
        <f>IFERROR(VLOOKUP(G198,'Bidding list 26'!$B$2:$P$38,15,0),"")</f>
        <v>50</v>
      </c>
      <c r="V198" s="84">
        <f t="shared" si="3"/>
        <v>46159</v>
      </c>
      <c r="W198" s="84">
        <f t="shared" si="30"/>
        <v>46233</v>
      </c>
      <c r="X198" s="83" t="str">
        <f t="shared" si="20"/>
        <v>Late</v>
      </c>
      <c r="Y198" s="122"/>
      <c r="Z198" s="122"/>
      <c r="AA198" s="74" t="s">
        <v>432</v>
      </c>
      <c r="AB198" s="122" t="s">
        <v>828</v>
      </c>
      <c r="AC198" s="122"/>
      <c r="AD198" s="122"/>
      <c r="AE198" s="122"/>
      <c r="AF198" s="122"/>
      <c r="AG198" s="122"/>
      <c r="AH198" s="87"/>
      <c r="AI198" s="122" t="s">
        <v>829</v>
      </c>
      <c r="AJ198" s="60"/>
      <c r="AK198" s="5"/>
      <c r="AL198" s="3">
        <f t="shared" si="24"/>
        <v>0</v>
      </c>
      <c r="AM198" s="3">
        <f t="shared" si="25"/>
        <v>0</v>
      </c>
      <c r="AN198" s="3">
        <f t="shared" si="26"/>
        <v>0</v>
      </c>
      <c r="AO198" s="3">
        <f t="shared" si="27"/>
        <v>0</v>
      </c>
    </row>
    <row r="199" spans="1:41" ht="13">
      <c r="A199" s="133">
        <v>46183</v>
      </c>
      <c r="B199" s="122" t="s">
        <v>28</v>
      </c>
      <c r="C199" s="122" t="s">
        <v>827</v>
      </c>
      <c r="D199" s="122"/>
      <c r="E199" s="122"/>
      <c r="F199" s="81"/>
      <c r="G199" s="122" t="s">
        <v>62</v>
      </c>
      <c r="H199" s="122" t="str">
        <f>VLOOKUP(G199,'Bidding list 26'!$B$4:$G$277,6,0)</f>
        <v>NUC 14 Essential NUC14MNK150 Intel N150, Ram 16 GB DDR5,SSD 256GB, Wi-Fi and Bluetooth, NoOS, 3Yrs Wty</v>
      </c>
      <c r="I199" s="77">
        <f>VLOOKUP(G199,'Bidding list 26'!$B$4:$I$1016,8,0)</f>
        <v>9680000</v>
      </c>
      <c r="J199" s="81">
        <v>2</v>
      </c>
      <c r="K199" s="78">
        <f t="shared" si="29"/>
        <v>19360000</v>
      </c>
      <c r="L199" s="81" t="s">
        <v>816</v>
      </c>
      <c r="M199" s="79" t="s">
        <v>16</v>
      </c>
      <c r="N199" s="79" t="s">
        <v>17</v>
      </c>
      <c r="O199" s="80" t="s">
        <v>95</v>
      </c>
      <c r="P199" s="80" t="s">
        <v>27</v>
      </c>
      <c r="Q199" s="173">
        <v>46218</v>
      </c>
      <c r="R199" s="81">
        <f t="shared" si="28"/>
        <v>35</v>
      </c>
      <c r="S199" s="82">
        <f t="array" ref="S199">INDEX('G Project Timeline-OPM update'!$G$7:$L$35,MATCH(1,('G Project Timeline-OPM update'!$C$7:$C$35=N199)*('G Project Timeline-OPM update'!$B$7:$B$35=M199)*('G Project Timeline-OPM update'!$D$7:$D$35=O199),0),MATCH(P199,'G Project Timeline-OPM update'!$G$4:$L$4,0))-14</f>
        <v>46209</v>
      </c>
      <c r="T199" s="81">
        <f t="shared" si="2"/>
        <v>26</v>
      </c>
      <c r="U199" s="83">
        <f>IFERROR(VLOOKUP(G199,'Bidding list 26'!$B$2:$P$38,15,0),"")</f>
        <v>50</v>
      </c>
      <c r="V199" s="84">
        <f t="shared" si="3"/>
        <v>46159</v>
      </c>
      <c r="W199" s="84">
        <f t="shared" si="30"/>
        <v>46233</v>
      </c>
      <c r="X199" s="83" t="str">
        <f t="shared" si="20"/>
        <v>Late</v>
      </c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87"/>
      <c r="AI199" s="122"/>
      <c r="AJ199" s="60"/>
      <c r="AK199" s="5"/>
      <c r="AL199" s="3">
        <f t="shared" si="24"/>
        <v>0</v>
      </c>
      <c r="AM199" s="3">
        <f t="shared" si="25"/>
        <v>0</v>
      </c>
      <c r="AN199" s="3">
        <f t="shared" si="26"/>
        <v>0</v>
      </c>
      <c r="AO199" s="3">
        <f t="shared" si="27"/>
        <v>0</v>
      </c>
    </row>
    <row r="200" spans="1:41" ht="13">
      <c r="A200" s="81"/>
      <c r="B200" s="122"/>
      <c r="C200" s="122"/>
      <c r="D200" s="122"/>
      <c r="E200" s="122"/>
      <c r="F200" s="81"/>
      <c r="G200" s="122"/>
      <c r="H200" s="122" t="e">
        <f>VLOOKUP(G200,'Bidding list 26'!$B$4:$G$277,6,0)</f>
        <v>#N/A</v>
      </c>
      <c r="I200" s="77" t="e">
        <f>VLOOKUP(G200,'Bidding list 26'!$B$4:$I$1016,8,0)</f>
        <v>#N/A</v>
      </c>
      <c r="J200" s="81"/>
      <c r="K200" s="78" t="e">
        <f t="shared" si="29"/>
        <v>#N/A</v>
      </c>
      <c r="L200" s="81"/>
      <c r="M200" s="79"/>
      <c r="N200" s="79"/>
      <c r="O200" s="80"/>
      <c r="P200" s="80"/>
      <c r="Q200" s="122"/>
      <c r="R200" s="81">
        <f t="shared" si="28"/>
        <v>0</v>
      </c>
      <c r="S200" s="140" t="e">
        <f t="array" ref="S200">INDEX('G Project Timeline-OPM update'!$G$7:$L$35,MATCH(1,('G Project Timeline-OPM update'!$C$7:$C$35=N200)*('G Project Timeline-OPM update'!$B$7:$B$35=M200)*('G Project Timeline-OPM update'!$D$7:$D$35=O200),0),MATCH(P200,'G Project Timeline-OPM update'!$G$4:$L$4,0))-14</f>
        <v>#N/A</v>
      </c>
      <c r="T200" s="81" t="e">
        <f t="shared" si="2"/>
        <v>#N/A</v>
      </c>
      <c r="U200" s="83" t="str">
        <f>IFERROR(VLOOKUP(G200,'Bidding list 26'!$B$2:$P$38,15,0),"")</f>
        <v/>
      </c>
      <c r="V200" s="83" t="e">
        <f t="shared" si="3"/>
        <v>#N/A</v>
      </c>
      <c r="W200" s="83" t="e">
        <f t="shared" si="30"/>
        <v>#VALUE!</v>
      </c>
      <c r="X200" s="83" t="e">
        <f t="shared" si="20"/>
        <v>#N/A</v>
      </c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87"/>
      <c r="AI200" s="122"/>
      <c r="AJ200" s="60"/>
      <c r="AK200" s="5"/>
      <c r="AL200" s="3">
        <f t="shared" si="24"/>
        <v>0</v>
      </c>
      <c r="AM200" s="3">
        <f t="shared" si="25"/>
        <v>0</v>
      </c>
      <c r="AN200" s="3">
        <f t="shared" si="26"/>
        <v>0</v>
      </c>
      <c r="AO200" s="3">
        <f t="shared" si="27"/>
        <v>0</v>
      </c>
    </row>
    <row r="201" spans="1:41" ht="13">
      <c r="A201" s="81"/>
      <c r="B201" s="122"/>
      <c r="C201" s="122"/>
      <c r="D201" s="122"/>
      <c r="E201" s="122"/>
      <c r="F201" s="81"/>
      <c r="G201" s="122"/>
      <c r="H201" s="122" t="e">
        <f>VLOOKUP(G201,'Bidding list 26'!$B$4:$G$277,6,0)</f>
        <v>#N/A</v>
      </c>
      <c r="I201" s="77" t="e">
        <f>VLOOKUP(G201,'Bidding list 26'!$B$4:$I$1016,8,0)</f>
        <v>#N/A</v>
      </c>
      <c r="J201" s="81"/>
      <c r="K201" s="78" t="e">
        <f t="shared" si="29"/>
        <v>#N/A</v>
      </c>
      <c r="L201" s="81"/>
      <c r="M201" s="79"/>
      <c r="N201" s="79"/>
      <c r="O201" s="80"/>
      <c r="P201" s="80"/>
      <c r="Q201" s="122"/>
      <c r="R201" s="81">
        <f t="shared" si="28"/>
        <v>0</v>
      </c>
      <c r="S201" s="140" t="e">
        <f t="array" ref="S201">INDEX('G Project Timeline-OPM update'!$G$7:$L$35,MATCH(1,('G Project Timeline-OPM update'!$C$7:$C$35=N201)*('G Project Timeline-OPM update'!$B$7:$B$35=M201)*('G Project Timeline-OPM update'!$D$7:$D$35=O201),0),MATCH(P201,'G Project Timeline-OPM update'!$G$4:$L$4,0))-14</f>
        <v>#N/A</v>
      </c>
      <c r="T201" s="81" t="e">
        <f t="shared" si="2"/>
        <v>#N/A</v>
      </c>
      <c r="U201" s="83" t="str">
        <f>IFERROR(VLOOKUP(G201,'Bidding list 26'!$B$2:$P$38,15,0),"")</f>
        <v/>
      </c>
      <c r="V201" s="83" t="e">
        <f t="shared" si="3"/>
        <v>#N/A</v>
      </c>
      <c r="W201" s="83" t="e">
        <f t="shared" si="30"/>
        <v>#VALUE!</v>
      </c>
      <c r="X201" s="83" t="e">
        <f t="shared" si="20"/>
        <v>#N/A</v>
      </c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87"/>
      <c r="AI201" s="122"/>
      <c r="AJ201" s="60"/>
      <c r="AK201" s="5"/>
      <c r="AL201" s="3">
        <f t="shared" si="24"/>
        <v>0</v>
      </c>
      <c r="AM201" s="3">
        <f t="shared" si="25"/>
        <v>0</v>
      </c>
      <c r="AN201" s="3">
        <f t="shared" si="26"/>
        <v>0</v>
      </c>
      <c r="AO201" s="3">
        <f t="shared" si="27"/>
        <v>0</v>
      </c>
    </row>
    <row r="202" spans="1:41" ht="13">
      <c r="A202" s="81"/>
      <c r="B202" s="122"/>
      <c r="C202" s="122"/>
      <c r="D202" s="122"/>
      <c r="E202" s="122"/>
      <c r="F202" s="81"/>
      <c r="G202" s="122"/>
      <c r="H202" s="122" t="e">
        <f>VLOOKUP(G202,'Bidding list 26'!$B$4:$G$277,6,0)</f>
        <v>#N/A</v>
      </c>
      <c r="I202" s="77" t="e">
        <f>VLOOKUP(G202,'Bidding list 26'!$B$4:$I$1016,8,0)</f>
        <v>#N/A</v>
      </c>
      <c r="J202" s="81"/>
      <c r="K202" s="78" t="e">
        <f t="shared" si="29"/>
        <v>#N/A</v>
      </c>
      <c r="L202" s="81"/>
      <c r="M202" s="79"/>
      <c r="N202" s="79"/>
      <c r="O202" s="80"/>
      <c r="P202" s="80"/>
      <c r="Q202" s="122"/>
      <c r="R202" s="81">
        <f t="shared" si="28"/>
        <v>0</v>
      </c>
      <c r="S202" s="140" t="e">
        <f t="array" ref="S202">INDEX('G Project Timeline-OPM update'!$G$7:$L$35,MATCH(1,('G Project Timeline-OPM update'!$C$7:$C$35=N202)*('G Project Timeline-OPM update'!$B$7:$B$35=M202)*('G Project Timeline-OPM update'!$D$7:$D$35=O202),0),MATCH(P202,'G Project Timeline-OPM update'!$G$4:$L$4,0))-14</f>
        <v>#N/A</v>
      </c>
      <c r="T202" s="81" t="e">
        <f t="shared" si="2"/>
        <v>#N/A</v>
      </c>
      <c r="U202" s="83" t="str">
        <f>IFERROR(VLOOKUP(G202,'Bidding list 26'!$B$2:$P$38,15,0),"")</f>
        <v/>
      </c>
      <c r="V202" s="83" t="e">
        <f t="shared" si="3"/>
        <v>#N/A</v>
      </c>
      <c r="W202" s="83" t="e">
        <f t="shared" si="30"/>
        <v>#VALUE!</v>
      </c>
      <c r="X202" s="83" t="e">
        <f t="shared" si="20"/>
        <v>#N/A</v>
      </c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87"/>
      <c r="AI202" s="122"/>
      <c r="AJ202" s="60"/>
      <c r="AK202" s="5"/>
      <c r="AL202" s="3">
        <f t="shared" si="24"/>
        <v>0</v>
      </c>
      <c r="AM202" s="3">
        <f t="shared" si="25"/>
        <v>0</v>
      </c>
      <c r="AN202" s="3">
        <f t="shared" si="26"/>
        <v>0</v>
      </c>
      <c r="AO202" s="3">
        <f t="shared" si="27"/>
        <v>0</v>
      </c>
    </row>
    <row r="203" spans="1:41" ht="13">
      <c r="A203" s="81"/>
      <c r="B203" s="122"/>
      <c r="C203" s="122"/>
      <c r="D203" s="122"/>
      <c r="E203" s="122"/>
      <c r="F203" s="81"/>
      <c r="G203" s="122"/>
      <c r="H203" s="122" t="e">
        <f>VLOOKUP(G203,'Bidding list 26'!$B$4:$G$277,6,0)</f>
        <v>#N/A</v>
      </c>
      <c r="I203" s="77" t="e">
        <f>VLOOKUP(G203,'Bidding list 26'!$B$4:$I$1016,8,0)</f>
        <v>#N/A</v>
      </c>
      <c r="J203" s="81"/>
      <c r="K203" s="78" t="e">
        <f t="shared" si="29"/>
        <v>#N/A</v>
      </c>
      <c r="L203" s="81"/>
      <c r="M203" s="79"/>
      <c r="N203" s="79"/>
      <c r="O203" s="80"/>
      <c r="P203" s="80"/>
      <c r="Q203" s="122"/>
      <c r="R203" s="81">
        <f t="shared" si="28"/>
        <v>0</v>
      </c>
      <c r="S203" s="140" t="e">
        <f t="array" ref="S203">INDEX('G Project Timeline-OPM update'!$G$7:$L$35,MATCH(1,('G Project Timeline-OPM update'!$C$7:$C$35=N203)*('G Project Timeline-OPM update'!$B$7:$B$35=M203)*('G Project Timeline-OPM update'!$D$7:$D$35=O203),0),MATCH(P203,'G Project Timeline-OPM update'!$G$4:$L$4,0))-14</f>
        <v>#N/A</v>
      </c>
      <c r="T203" s="81" t="e">
        <f t="shared" si="2"/>
        <v>#N/A</v>
      </c>
      <c r="U203" s="83" t="str">
        <f>IFERROR(VLOOKUP(G203,'Bidding list 26'!$B$2:$P$38,15,0),"")</f>
        <v/>
      </c>
      <c r="V203" s="83" t="e">
        <f t="shared" si="3"/>
        <v>#N/A</v>
      </c>
      <c r="W203" s="83" t="e">
        <f t="shared" si="30"/>
        <v>#VALUE!</v>
      </c>
      <c r="X203" s="83" t="e">
        <f t="shared" si="20"/>
        <v>#N/A</v>
      </c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87"/>
      <c r="AI203" s="122"/>
      <c r="AJ203" s="60"/>
      <c r="AK203" s="5"/>
      <c r="AL203" s="3">
        <f t="shared" si="24"/>
        <v>0</v>
      </c>
      <c r="AM203" s="3">
        <f t="shared" si="25"/>
        <v>0</v>
      </c>
      <c r="AN203" s="3">
        <f t="shared" si="26"/>
        <v>0</v>
      </c>
      <c r="AO203" s="3">
        <f t="shared" si="27"/>
        <v>0</v>
      </c>
    </row>
    <row r="204" spans="1:41" ht="13">
      <c r="A204" s="81"/>
      <c r="B204" s="122"/>
      <c r="C204" s="122"/>
      <c r="D204" s="122"/>
      <c r="E204" s="122"/>
      <c r="F204" s="81"/>
      <c r="G204" s="122"/>
      <c r="H204" s="122" t="e">
        <f>VLOOKUP(G204,'Bidding list 26'!$B$4:$G$277,6,0)</f>
        <v>#N/A</v>
      </c>
      <c r="I204" s="77" t="e">
        <f>VLOOKUP(G204,'Bidding list 26'!$B$4:$I$1016,8,0)</f>
        <v>#N/A</v>
      </c>
      <c r="J204" s="81"/>
      <c r="K204" s="78" t="e">
        <f t="shared" si="29"/>
        <v>#N/A</v>
      </c>
      <c r="L204" s="81"/>
      <c r="M204" s="79"/>
      <c r="N204" s="79"/>
      <c r="O204" s="80"/>
      <c r="P204" s="80"/>
      <c r="Q204" s="122"/>
      <c r="R204" s="81">
        <f t="shared" si="28"/>
        <v>0</v>
      </c>
      <c r="S204" s="140" t="e">
        <f t="array" ref="S204">INDEX('G Project Timeline-OPM update'!$G$7:$L$35,MATCH(1,('G Project Timeline-OPM update'!$C$7:$C$35=N204)*('G Project Timeline-OPM update'!$B$7:$B$35=M204)*('G Project Timeline-OPM update'!$D$7:$D$35=O204),0),MATCH(P204,'G Project Timeline-OPM update'!$G$4:$L$4,0))-14</f>
        <v>#N/A</v>
      </c>
      <c r="T204" s="81" t="e">
        <f t="shared" si="2"/>
        <v>#N/A</v>
      </c>
      <c r="U204" s="83" t="str">
        <f>IFERROR(VLOOKUP(G204,'Bidding list 26'!$B$2:$P$38,15,0),"")</f>
        <v/>
      </c>
      <c r="V204" s="83" t="e">
        <f t="shared" si="3"/>
        <v>#N/A</v>
      </c>
      <c r="W204" s="83" t="e">
        <f t="shared" si="30"/>
        <v>#VALUE!</v>
      </c>
      <c r="X204" s="83" t="e">
        <f t="shared" si="20"/>
        <v>#N/A</v>
      </c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87"/>
      <c r="AI204" s="122"/>
      <c r="AJ204" s="60"/>
      <c r="AK204" s="5"/>
      <c r="AL204" s="3">
        <f t="shared" si="24"/>
        <v>0</v>
      </c>
      <c r="AM204" s="3">
        <f t="shared" si="25"/>
        <v>0</v>
      </c>
      <c r="AN204" s="3">
        <f t="shared" si="26"/>
        <v>0</v>
      </c>
      <c r="AO204" s="3">
        <f t="shared" si="27"/>
        <v>0</v>
      </c>
    </row>
    <row r="205" spans="1:41" ht="13">
      <c r="A205" s="81"/>
      <c r="B205" s="122"/>
      <c r="C205" s="122"/>
      <c r="D205" s="122"/>
      <c r="E205" s="122"/>
      <c r="F205" s="81"/>
      <c r="G205" s="122"/>
      <c r="H205" s="122" t="e">
        <f>VLOOKUP(G205,'Bidding list 26'!$B$4:$G$277,6,0)</f>
        <v>#N/A</v>
      </c>
      <c r="I205" s="77" t="e">
        <f>VLOOKUP(G205,'Bidding list 26'!$B$4:$I$1016,8,0)</f>
        <v>#N/A</v>
      </c>
      <c r="J205" s="81"/>
      <c r="K205" s="78" t="e">
        <f t="shared" si="29"/>
        <v>#N/A</v>
      </c>
      <c r="L205" s="81"/>
      <c r="M205" s="79"/>
      <c r="N205" s="79"/>
      <c r="O205" s="80"/>
      <c r="P205" s="80"/>
      <c r="Q205" s="122"/>
      <c r="R205" s="81">
        <f t="shared" si="28"/>
        <v>0</v>
      </c>
      <c r="S205" s="140" t="e">
        <f t="array" ref="S205">INDEX('G Project Timeline-OPM update'!$G$7:$L$35,MATCH(1,('G Project Timeline-OPM update'!$C$7:$C$35=N205)*('G Project Timeline-OPM update'!$B$7:$B$35=M205)*('G Project Timeline-OPM update'!$D$7:$D$35=O205),0),MATCH(P205,'G Project Timeline-OPM update'!$G$4:$L$4,0))-14</f>
        <v>#N/A</v>
      </c>
      <c r="T205" s="81" t="e">
        <f t="shared" si="2"/>
        <v>#N/A</v>
      </c>
      <c r="U205" s="83" t="str">
        <f>IFERROR(VLOOKUP(G205,'Bidding list 26'!$B$2:$P$38,15,0),"")</f>
        <v/>
      </c>
      <c r="V205" s="83" t="e">
        <f t="shared" si="3"/>
        <v>#N/A</v>
      </c>
      <c r="W205" s="83" t="e">
        <f t="shared" si="30"/>
        <v>#VALUE!</v>
      </c>
      <c r="X205" s="83" t="e">
        <f t="shared" si="20"/>
        <v>#N/A</v>
      </c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87"/>
      <c r="AI205" s="122"/>
      <c r="AJ205" s="60"/>
      <c r="AK205" s="5"/>
      <c r="AL205" s="3">
        <f t="shared" si="24"/>
        <v>0</v>
      </c>
      <c r="AM205" s="3">
        <f t="shared" si="25"/>
        <v>0</v>
      </c>
      <c r="AN205" s="3">
        <f t="shared" si="26"/>
        <v>0</v>
      </c>
      <c r="AO205" s="3">
        <f t="shared" si="27"/>
        <v>0</v>
      </c>
    </row>
    <row r="206" spans="1:41" ht="13">
      <c r="A206" s="81"/>
      <c r="B206" s="122"/>
      <c r="C206" s="122"/>
      <c r="D206" s="122"/>
      <c r="E206" s="122"/>
      <c r="F206" s="81"/>
      <c r="G206" s="122"/>
      <c r="H206" s="122" t="e">
        <f>VLOOKUP(G206,'Bidding list 26'!$B$4:$G$277,6,0)</f>
        <v>#N/A</v>
      </c>
      <c r="I206" s="77" t="e">
        <f>VLOOKUP(G206,'Bidding list 26'!$B$4:$I$1016,8,0)</f>
        <v>#N/A</v>
      </c>
      <c r="J206" s="81"/>
      <c r="K206" s="78" t="e">
        <f t="shared" si="29"/>
        <v>#N/A</v>
      </c>
      <c r="L206" s="81"/>
      <c r="M206" s="79"/>
      <c r="N206" s="79"/>
      <c r="O206" s="80"/>
      <c r="P206" s="80"/>
      <c r="Q206" s="122"/>
      <c r="R206" s="81">
        <f t="shared" si="28"/>
        <v>0</v>
      </c>
      <c r="S206" s="140" t="e">
        <f t="array" ref="S206">INDEX('G Project Timeline-OPM update'!$G$7:$L$35,MATCH(1,('G Project Timeline-OPM update'!$C$7:$C$35=N206)*('G Project Timeline-OPM update'!$B$7:$B$35=M206)*('G Project Timeline-OPM update'!$D$7:$D$35=O206),0),MATCH(P206,'G Project Timeline-OPM update'!$G$4:$L$4,0))-14</f>
        <v>#N/A</v>
      </c>
      <c r="T206" s="81" t="e">
        <f t="shared" si="2"/>
        <v>#N/A</v>
      </c>
      <c r="U206" s="83" t="str">
        <f>IFERROR(VLOOKUP(G206,'Bidding list 26'!$B$2:$P$38,15,0),"")</f>
        <v/>
      </c>
      <c r="V206" s="83" t="e">
        <f t="shared" si="3"/>
        <v>#N/A</v>
      </c>
      <c r="W206" s="83" t="e">
        <f t="shared" si="30"/>
        <v>#VALUE!</v>
      </c>
      <c r="X206" s="83" t="e">
        <f t="shared" si="20"/>
        <v>#N/A</v>
      </c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87"/>
      <c r="AI206" s="122"/>
      <c r="AJ206" s="60"/>
      <c r="AK206" s="5"/>
      <c r="AL206" s="3">
        <f t="shared" si="24"/>
        <v>0</v>
      </c>
      <c r="AM206" s="3">
        <f t="shared" si="25"/>
        <v>0</v>
      </c>
      <c r="AN206" s="3">
        <f t="shared" si="26"/>
        <v>0</v>
      </c>
      <c r="AO206" s="3">
        <f t="shared" si="27"/>
        <v>0</v>
      </c>
    </row>
    <row r="207" spans="1:41" ht="13">
      <c r="A207" s="81"/>
      <c r="B207" s="122"/>
      <c r="C207" s="122"/>
      <c r="D207" s="122"/>
      <c r="E207" s="122"/>
      <c r="F207" s="81"/>
      <c r="G207" s="122"/>
      <c r="H207" s="122" t="e">
        <f>VLOOKUP(G207,'Bidding list 26'!$B$4:$G$277,6,0)</f>
        <v>#N/A</v>
      </c>
      <c r="I207" s="77" t="e">
        <f>VLOOKUP(G207,'Bidding list 26'!$B$4:$I$1016,8,0)</f>
        <v>#N/A</v>
      </c>
      <c r="J207" s="81"/>
      <c r="K207" s="78" t="e">
        <f t="shared" si="29"/>
        <v>#N/A</v>
      </c>
      <c r="L207" s="81"/>
      <c r="M207" s="79"/>
      <c r="N207" s="79"/>
      <c r="O207" s="80"/>
      <c r="P207" s="80"/>
      <c r="Q207" s="122"/>
      <c r="R207" s="81">
        <f t="shared" si="28"/>
        <v>0</v>
      </c>
      <c r="S207" s="140" t="e">
        <f t="array" ref="S207">INDEX('G Project Timeline-OPM update'!$G$7:$L$35,MATCH(1,('G Project Timeline-OPM update'!$C$7:$C$35=N207)*('G Project Timeline-OPM update'!$B$7:$B$35=M207)*('G Project Timeline-OPM update'!$D$7:$D$35=O207),0),MATCH(P207,'G Project Timeline-OPM update'!$G$4:$L$4,0))-14</f>
        <v>#N/A</v>
      </c>
      <c r="T207" s="81" t="e">
        <f t="shared" si="2"/>
        <v>#N/A</v>
      </c>
      <c r="U207" s="83" t="str">
        <f>IFERROR(VLOOKUP(G207,'Bidding list 26'!$B$2:$P$38,15,0),"")</f>
        <v/>
      </c>
      <c r="V207" s="83" t="e">
        <f t="shared" si="3"/>
        <v>#N/A</v>
      </c>
      <c r="W207" s="83" t="e">
        <f t="shared" si="30"/>
        <v>#VALUE!</v>
      </c>
      <c r="X207" s="83" t="e">
        <f t="shared" si="20"/>
        <v>#N/A</v>
      </c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87"/>
      <c r="AI207" s="122"/>
      <c r="AJ207" s="60"/>
      <c r="AK207" s="5"/>
      <c r="AL207" s="3">
        <f t="shared" si="24"/>
        <v>0</v>
      </c>
      <c r="AM207" s="3">
        <f t="shared" si="25"/>
        <v>0</v>
      </c>
      <c r="AN207" s="3">
        <f t="shared" si="26"/>
        <v>0</v>
      </c>
      <c r="AO207" s="3">
        <f t="shared" si="27"/>
        <v>0</v>
      </c>
    </row>
    <row r="208" spans="1:41" ht="13">
      <c r="A208" s="81"/>
      <c r="B208" s="122"/>
      <c r="C208" s="122"/>
      <c r="D208" s="122"/>
      <c r="E208" s="122"/>
      <c r="F208" s="81"/>
      <c r="G208" s="122"/>
      <c r="H208" s="122" t="e">
        <f>VLOOKUP(G208,'Bidding list 26'!$B$4:$G$277,6,0)</f>
        <v>#N/A</v>
      </c>
      <c r="I208" s="77" t="e">
        <f>VLOOKUP(G208,'Bidding list 26'!$B$4:$I$1016,8,0)</f>
        <v>#N/A</v>
      </c>
      <c r="J208" s="81"/>
      <c r="K208" s="78" t="e">
        <f t="shared" si="29"/>
        <v>#N/A</v>
      </c>
      <c r="L208" s="81"/>
      <c r="M208" s="79"/>
      <c r="N208" s="79"/>
      <c r="O208" s="80"/>
      <c r="P208" s="80"/>
      <c r="Q208" s="122"/>
      <c r="R208" s="81">
        <f t="shared" si="28"/>
        <v>0</v>
      </c>
      <c r="S208" s="140" t="e">
        <f t="array" ref="S208">INDEX('G Project Timeline-OPM update'!$G$7:$L$35,MATCH(1,('G Project Timeline-OPM update'!$C$7:$C$35=N208)*('G Project Timeline-OPM update'!$B$7:$B$35=M208)*('G Project Timeline-OPM update'!$D$7:$D$35=O208),0),MATCH(P208,'G Project Timeline-OPM update'!$G$4:$L$4,0))-14</f>
        <v>#N/A</v>
      </c>
      <c r="T208" s="81" t="e">
        <f t="shared" si="2"/>
        <v>#N/A</v>
      </c>
      <c r="U208" s="83" t="str">
        <f>IFERROR(VLOOKUP(G208,'Bidding list 26'!$B$2:$P$38,15,0),"")</f>
        <v/>
      </c>
      <c r="V208" s="83" t="e">
        <f t="shared" si="3"/>
        <v>#N/A</v>
      </c>
      <c r="W208" s="83" t="e">
        <f t="shared" si="30"/>
        <v>#VALUE!</v>
      </c>
      <c r="X208" s="83" t="e">
        <f t="shared" si="20"/>
        <v>#N/A</v>
      </c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87"/>
      <c r="AI208" s="122"/>
      <c r="AJ208" s="60"/>
      <c r="AK208" s="5"/>
      <c r="AL208" s="3">
        <f t="shared" si="24"/>
        <v>0</v>
      </c>
      <c r="AM208" s="3">
        <f t="shared" si="25"/>
        <v>0</v>
      </c>
      <c r="AN208" s="3">
        <f t="shared" si="26"/>
        <v>0</v>
      </c>
      <c r="AO208" s="3">
        <f t="shared" si="27"/>
        <v>0</v>
      </c>
    </row>
    <row r="209" spans="1:41" ht="13">
      <c r="A209" s="81"/>
      <c r="B209" s="122"/>
      <c r="C209" s="122"/>
      <c r="D209" s="122"/>
      <c r="E209" s="122"/>
      <c r="F209" s="81"/>
      <c r="G209" s="122"/>
      <c r="H209" s="122" t="e">
        <f>VLOOKUP(G209,'Bidding list 26'!$B$4:$G$277,6,0)</f>
        <v>#N/A</v>
      </c>
      <c r="I209" s="77" t="e">
        <f>VLOOKUP(G209,'Bidding list 26'!$B$4:$I$1016,8,0)</f>
        <v>#N/A</v>
      </c>
      <c r="J209" s="81"/>
      <c r="K209" s="78" t="e">
        <f t="shared" si="29"/>
        <v>#N/A</v>
      </c>
      <c r="L209" s="81"/>
      <c r="M209" s="79"/>
      <c r="N209" s="79"/>
      <c r="O209" s="80"/>
      <c r="P209" s="80"/>
      <c r="Q209" s="122"/>
      <c r="R209" s="81">
        <f t="shared" si="28"/>
        <v>0</v>
      </c>
      <c r="S209" s="140" t="e">
        <f t="array" ref="S209">INDEX('G Project Timeline-OPM update'!$G$7:$L$35,MATCH(1,('G Project Timeline-OPM update'!$C$7:$C$35=N209)*('G Project Timeline-OPM update'!$B$7:$B$35=M209)*('G Project Timeline-OPM update'!$D$7:$D$35=O209),0),MATCH(P209,'G Project Timeline-OPM update'!$G$4:$L$4,0))-14</f>
        <v>#N/A</v>
      </c>
      <c r="T209" s="81" t="e">
        <f t="shared" si="2"/>
        <v>#N/A</v>
      </c>
      <c r="U209" s="83" t="str">
        <f>IFERROR(VLOOKUP(G209,'Bidding list 26'!$B$2:$P$38,15,0),"")</f>
        <v/>
      </c>
      <c r="V209" s="83" t="e">
        <f t="shared" si="3"/>
        <v>#N/A</v>
      </c>
      <c r="W209" s="83" t="e">
        <f t="shared" si="30"/>
        <v>#VALUE!</v>
      </c>
      <c r="X209" s="83" t="e">
        <f t="shared" si="20"/>
        <v>#N/A</v>
      </c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87"/>
      <c r="AI209" s="122"/>
      <c r="AJ209" s="60"/>
      <c r="AK209" s="5"/>
      <c r="AL209" s="3">
        <f t="shared" si="24"/>
        <v>0</v>
      </c>
      <c r="AM209" s="3">
        <f t="shared" si="25"/>
        <v>0</v>
      </c>
      <c r="AN209" s="3">
        <f t="shared" si="26"/>
        <v>0</v>
      </c>
      <c r="AO209" s="3">
        <f t="shared" si="27"/>
        <v>0</v>
      </c>
    </row>
    <row r="210" spans="1:41" ht="13">
      <c r="A210" s="81"/>
      <c r="B210" s="122"/>
      <c r="C210" s="122"/>
      <c r="D210" s="122"/>
      <c r="E210" s="122"/>
      <c r="F210" s="81"/>
      <c r="G210" s="122"/>
      <c r="H210" s="122" t="e">
        <f>VLOOKUP(G210,'Bidding list 26'!$B$4:$G$277,6,0)</f>
        <v>#N/A</v>
      </c>
      <c r="I210" s="77" t="e">
        <f>VLOOKUP(G210,'Bidding list 26'!$B$4:$I$1016,8,0)</f>
        <v>#N/A</v>
      </c>
      <c r="J210" s="81"/>
      <c r="K210" s="78" t="e">
        <f t="shared" si="29"/>
        <v>#N/A</v>
      </c>
      <c r="L210" s="81"/>
      <c r="M210" s="79"/>
      <c r="N210" s="79"/>
      <c r="O210" s="80"/>
      <c r="P210" s="80"/>
      <c r="Q210" s="122"/>
      <c r="R210" s="81">
        <f t="shared" si="28"/>
        <v>0</v>
      </c>
      <c r="S210" s="140" t="e">
        <f t="array" ref="S210">INDEX('G Project Timeline-OPM update'!$G$7:$L$35,MATCH(1,('G Project Timeline-OPM update'!$C$7:$C$35=N210)*('G Project Timeline-OPM update'!$B$7:$B$35=M210)*('G Project Timeline-OPM update'!$D$7:$D$35=O210),0),MATCH(P210,'G Project Timeline-OPM update'!$G$4:$L$4,0))-14</f>
        <v>#N/A</v>
      </c>
      <c r="T210" s="81" t="e">
        <f t="shared" si="2"/>
        <v>#N/A</v>
      </c>
      <c r="U210" s="83" t="str">
        <f>IFERROR(VLOOKUP(G210,'Bidding list 26'!$B$2:$P$38,15,0),"")</f>
        <v/>
      </c>
      <c r="V210" s="83" t="e">
        <f t="shared" si="3"/>
        <v>#N/A</v>
      </c>
      <c r="W210" s="83" t="e">
        <f t="shared" si="30"/>
        <v>#VALUE!</v>
      </c>
      <c r="X210" s="83" t="e">
        <f t="shared" si="20"/>
        <v>#N/A</v>
      </c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87"/>
      <c r="AI210" s="122"/>
      <c r="AJ210" s="60"/>
      <c r="AK210" s="5"/>
      <c r="AL210" s="3">
        <f t="shared" si="24"/>
        <v>0</v>
      </c>
      <c r="AM210" s="3">
        <f t="shared" si="25"/>
        <v>0</v>
      </c>
      <c r="AN210" s="3">
        <f t="shared" si="26"/>
        <v>0</v>
      </c>
      <c r="AO210" s="3">
        <f t="shared" si="27"/>
        <v>0</v>
      </c>
    </row>
    <row r="211" spans="1:41" ht="13">
      <c r="A211" s="81"/>
      <c r="B211" s="122"/>
      <c r="C211" s="122"/>
      <c r="D211" s="122"/>
      <c r="E211" s="122"/>
      <c r="F211" s="81"/>
      <c r="G211" s="122"/>
      <c r="H211" s="122" t="e">
        <f>VLOOKUP(G211,'Bidding list 26'!$B$4:$G$277,6,0)</f>
        <v>#N/A</v>
      </c>
      <c r="I211" s="77" t="e">
        <f>VLOOKUP(G211,'Bidding list 26'!$B$4:$I$1016,8,0)</f>
        <v>#N/A</v>
      </c>
      <c r="J211" s="81"/>
      <c r="K211" s="78" t="e">
        <f t="shared" si="29"/>
        <v>#N/A</v>
      </c>
      <c r="L211" s="81"/>
      <c r="M211" s="79"/>
      <c r="N211" s="79"/>
      <c r="O211" s="80"/>
      <c r="P211" s="80"/>
      <c r="Q211" s="122"/>
      <c r="R211" s="81">
        <f t="shared" si="28"/>
        <v>0</v>
      </c>
      <c r="S211" s="140" t="e">
        <f t="array" ref="S211">INDEX('G Project Timeline-OPM update'!$G$7:$L$35,MATCH(1,('G Project Timeline-OPM update'!$C$7:$C$35=N211)*('G Project Timeline-OPM update'!$B$7:$B$35=M211)*('G Project Timeline-OPM update'!$D$7:$D$35=O211),0),MATCH(P211,'G Project Timeline-OPM update'!$G$4:$L$4,0))-14</f>
        <v>#N/A</v>
      </c>
      <c r="T211" s="81" t="e">
        <f t="shared" si="2"/>
        <v>#N/A</v>
      </c>
      <c r="U211" s="83" t="str">
        <f>IFERROR(VLOOKUP(G211,'Bidding list 26'!$B$2:$P$38,15,0),"")</f>
        <v/>
      </c>
      <c r="V211" s="83" t="e">
        <f t="shared" si="3"/>
        <v>#N/A</v>
      </c>
      <c r="W211" s="83" t="e">
        <f t="shared" si="30"/>
        <v>#VALUE!</v>
      </c>
      <c r="X211" s="83" t="e">
        <f t="shared" si="20"/>
        <v>#N/A</v>
      </c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87"/>
      <c r="AI211" s="122"/>
      <c r="AJ211" s="60"/>
      <c r="AK211" s="5"/>
      <c r="AL211" s="3">
        <f t="shared" si="24"/>
        <v>0</v>
      </c>
      <c r="AM211" s="3">
        <f t="shared" si="25"/>
        <v>0</v>
      </c>
      <c r="AN211" s="3">
        <f t="shared" si="26"/>
        <v>0</v>
      </c>
      <c r="AO211" s="3">
        <f t="shared" si="27"/>
        <v>0</v>
      </c>
    </row>
    <row r="212" spans="1:41" ht="13">
      <c r="A212" s="81"/>
      <c r="B212" s="122"/>
      <c r="C212" s="122"/>
      <c r="D212" s="122"/>
      <c r="E212" s="122"/>
      <c r="F212" s="81"/>
      <c r="G212" s="122"/>
      <c r="H212" s="122" t="e">
        <f>VLOOKUP(G212,'Bidding list 26'!$B$4:$G$277,6,0)</f>
        <v>#N/A</v>
      </c>
      <c r="I212" s="77" t="e">
        <f>VLOOKUP(G212,'Bidding list 26'!$B$4:$I$1016,8,0)</f>
        <v>#N/A</v>
      </c>
      <c r="J212" s="81"/>
      <c r="K212" s="78" t="e">
        <f t="shared" si="29"/>
        <v>#N/A</v>
      </c>
      <c r="L212" s="81"/>
      <c r="M212" s="79"/>
      <c r="N212" s="79"/>
      <c r="O212" s="80"/>
      <c r="P212" s="80"/>
      <c r="Q212" s="122"/>
      <c r="R212" s="81">
        <f t="shared" si="28"/>
        <v>0</v>
      </c>
      <c r="S212" s="140" t="e">
        <f t="array" ref="S212">INDEX('G Project Timeline-OPM update'!$G$7:$L$35,MATCH(1,('G Project Timeline-OPM update'!$C$7:$C$35=N212)*('G Project Timeline-OPM update'!$B$7:$B$35=M212)*('G Project Timeline-OPM update'!$D$7:$D$35=O212),0),MATCH(P212,'G Project Timeline-OPM update'!$G$4:$L$4,0))-14</f>
        <v>#N/A</v>
      </c>
      <c r="T212" s="81" t="e">
        <f t="shared" si="2"/>
        <v>#N/A</v>
      </c>
      <c r="U212" s="83" t="str">
        <f>IFERROR(VLOOKUP(G212,'Bidding list 26'!$B$2:$P$38,15,0),"")</f>
        <v/>
      </c>
      <c r="V212" s="83" t="e">
        <f t="shared" si="3"/>
        <v>#N/A</v>
      </c>
      <c r="W212" s="83" t="e">
        <f t="shared" si="30"/>
        <v>#VALUE!</v>
      </c>
      <c r="X212" s="83" t="e">
        <f t="shared" si="20"/>
        <v>#N/A</v>
      </c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87"/>
      <c r="AI212" s="122"/>
      <c r="AJ212" s="60"/>
      <c r="AK212" s="5"/>
      <c r="AL212" s="3">
        <f t="shared" si="24"/>
        <v>0</v>
      </c>
      <c r="AM212" s="3">
        <f t="shared" si="25"/>
        <v>0</v>
      </c>
      <c r="AN212" s="3">
        <f t="shared" si="26"/>
        <v>0</v>
      </c>
      <c r="AO212" s="3">
        <f t="shared" si="27"/>
        <v>0</v>
      </c>
    </row>
    <row r="213" spans="1:41" ht="13">
      <c r="A213" s="81"/>
      <c r="B213" s="122"/>
      <c r="C213" s="122"/>
      <c r="D213" s="122"/>
      <c r="E213" s="122"/>
      <c r="F213" s="81"/>
      <c r="G213" s="122"/>
      <c r="H213" s="122" t="e">
        <f>VLOOKUP(G213,'Bidding list 26'!$B$4:$G$277,6,0)</f>
        <v>#N/A</v>
      </c>
      <c r="I213" s="77" t="e">
        <f>VLOOKUP(G213,'Bidding list 26'!$B$4:$I$1016,8,0)</f>
        <v>#N/A</v>
      </c>
      <c r="J213" s="81"/>
      <c r="K213" s="78" t="e">
        <f t="shared" si="29"/>
        <v>#N/A</v>
      </c>
      <c r="L213" s="81"/>
      <c r="M213" s="79"/>
      <c r="N213" s="79"/>
      <c r="O213" s="80"/>
      <c r="P213" s="80"/>
      <c r="Q213" s="122"/>
      <c r="R213" s="81">
        <f t="shared" si="28"/>
        <v>0</v>
      </c>
      <c r="S213" s="140" t="e">
        <f t="array" ref="S213">INDEX('G Project Timeline-OPM update'!$G$7:$L$35,MATCH(1,('G Project Timeline-OPM update'!$C$7:$C$35=N213)*('G Project Timeline-OPM update'!$B$7:$B$35=M213)*('G Project Timeline-OPM update'!$D$7:$D$35=O213),0),MATCH(P213,'G Project Timeline-OPM update'!$G$4:$L$4,0))-14</f>
        <v>#N/A</v>
      </c>
      <c r="T213" s="81" t="e">
        <f t="shared" si="2"/>
        <v>#N/A</v>
      </c>
      <c r="U213" s="83" t="str">
        <f>IFERROR(VLOOKUP(G213,'Bidding list 26'!$B$2:$P$38,15,0),"")</f>
        <v/>
      </c>
      <c r="V213" s="83" t="e">
        <f t="shared" si="3"/>
        <v>#N/A</v>
      </c>
      <c r="W213" s="83" t="e">
        <f t="shared" si="30"/>
        <v>#VALUE!</v>
      </c>
      <c r="X213" s="83" t="e">
        <f t="shared" si="20"/>
        <v>#N/A</v>
      </c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87"/>
      <c r="AI213" s="122"/>
      <c r="AJ213" s="60"/>
      <c r="AK213" s="5"/>
      <c r="AL213" s="3">
        <f t="shared" si="24"/>
        <v>0</v>
      </c>
      <c r="AM213" s="3">
        <f t="shared" si="25"/>
        <v>0</v>
      </c>
      <c r="AN213" s="3">
        <f t="shared" si="26"/>
        <v>0</v>
      </c>
      <c r="AO213" s="3">
        <f t="shared" si="27"/>
        <v>0</v>
      </c>
    </row>
    <row r="214" spans="1:41" ht="13">
      <c r="A214" s="81"/>
      <c r="B214" s="122"/>
      <c r="C214" s="122"/>
      <c r="D214" s="122"/>
      <c r="E214" s="122"/>
      <c r="F214" s="81"/>
      <c r="G214" s="122"/>
      <c r="H214" s="122" t="e">
        <f>VLOOKUP(G214,'Bidding list 26'!$B$4:$G$277,6,0)</f>
        <v>#N/A</v>
      </c>
      <c r="I214" s="77" t="e">
        <f>VLOOKUP(G214,'Bidding list 26'!$B$4:$I$1016,8,0)</f>
        <v>#N/A</v>
      </c>
      <c r="J214" s="81"/>
      <c r="K214" s="78" t="e">
        <f t="shared" si="29"/>
        <v>#N/A</v>
      </c>
      <c r="L214" s="81"/>
      <c r="M214" s="79"/>
      <c r="N214" s="79"/>
      <c r="O214" s="80"/>
      <c r="P214" s="80"/>
      <c r="Q214" s="122"/>
      <c r="R214" s="81">
        <f t="shared" si="28"/>
        <v>0</v>
      </c>
      <c r="S214" s="140" t="e">
        <f t="array" ref="S214">INDEX('G Project Timeline-OPM update'!$G$7:$L$35,MATCH(1,('G Project Timeline-OPM update'!$C$7:$C$35=N214)*('G Project Timeline-OPM update'!$B$7:$B$35=M214)*('G Project Timeline-OPM update'!$D$7:$D$35=O214),0),MATCH(P214,'G Project Timeline-OPM update'!$G$4:$L$4,0))-14</f>
        <v>#N/A</v>
      </c>
      <c r="T214" s="81" t="e">
        <f t="shared" si="2"/>
        <v>#N/A</v>
      </c>
      <c r="U214" s="83" t="str">
        <f>IFERROR(VLOOKUP(G214,'Bidding list 26'!$B$2:$P$38,15,0),"")</f>
        <v/>
      </c>
      <c r="V214" s="83" t="e">
        <f t="shared" si="3"/>
        <v>#N/A</v>
      </c>
      <c r="W214" s="83" t="e">
        <f t="shared" si="30"/>
        <v>#VALUE!</v>
      </c>
      <c r="X214" s="83" t="e">
        <f t="shared" si="20"/>
        <v>#N/A</v>
      </c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87"/>
      <c r="AI214" s="122"/>
      <c r="AJ214" s="60"/>
      <c r="AK214" s="5"/>
      <c r="AL214" s="3">
        <f t="shared" si="24"/>
        <v>0</v>
      </c>
      <c r="AM214" s="3">
        <f t="shared" si="25"/>
        <v>0</v>
      </c>
      <c r="AN214" s="3">
        <f t="shared" si="26"/>
        <v>0</v>
      </c>
      <c r="AO214" s="3">
        <f t="shared" si="27"/>
        <v>0</v>
      </c>
    </row>
    <row r="215" spans="1:41" ht="13">
      <c r="A215" s="81"/>
      <c r="B215" s="122"/>
      <c r="C215" s="122"/>
      <c r="D215" s="122"/>
      <c r="E215" s="122"/>
      <c r="F215" s="81"/>
      <c r="G215" s="122"/>
      <c r="H215" s="122" t="e">
        <f>VLOOKUP(G215,'Bidding list 26'!$B$4:$G$277,6,0)</f>
        <v>#N/A</v>
      </c>
      <c r="I215" s="77" t="e">
        <f>VLOOKUP(G215,'Bidding list 26'!$B$4:$I$1016,8,0)</f>
        <v>#N/A</v>
      </c>
      <c r="J215" s="81"/>
      <c r="K215" s="78" t="e">
        <f t="shared" si="29"/>
        <v>#N/A</v>
      </c>
      <c r="L215" s="81"/>
      <c r="M215" s="79"/>
      <c r="N215" s="79"/>
      <c r="O215" s="80"/>
      <c r="P215" s="80"/>
      <c r="Q215" s="122"/>
      <c r="R215" s="81">
        <f t="shared" si="28"/>
        <v>0</v>
      </c>
      <c r="S215" s="140" t="e">
        <f t="array" ref="S215">INDEX('G Project Timeline-OPM update'!$G$7:$L$35,MATCH(1,('G Project Timeline-OPM update'!$C$7:$C$35=N215)*('G Project Timeline-OPM update'!$B$7:$B$35=M215)*('G Project Timeline-OPM update'!$D$7:$D$35=O215),0),MATCH(P215,'G Project Timeline-OPM update'!$G$4:$L$4,0))-14</f>
        <v>#N/A</v>
      </c>
      <c r="T215" s="81" t="e">
        <f t="shared" si="2"/>
        <v>#N/A</v>
      </c>
      <c r="U215" s="83" t="str">
        <f>IFERROR(VLOOKUP(G215,'Bidding list 26'!$B$2:$P$38,15,0),"")</f>
        <v/>
      </c>
      <c r="V215" s="83" t="e">
        <f t="shared" si="3"/>
        <v>#N/A</v>
      </c>
      <c r="W215" s="83" t="e">
        <f t="shared" si="30"/>
        <v>#VALUE!</v>
      </c>
      <c r="X215" s="83" t="e">
        <f t="shared" si="20"/>
        <v>#N/A</v>
      </c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87"/>
      <c r="AI215" s="122"/>
      <c r="AJ215" s="60"/>
      <c r="AK215" s="5"/>
      <c r="AL215" s="3">
        <f t="shared" si="24"/>
        <v>0</v>
      </c>
      <c r="AM215" s="3">
        <f t="shared" si="25"/>
        <v>0</v>
      </c>
      <c r="AN215" s="3">
        <f t="shared" si="26"/>
        <v>0</v>
      </c>
      <c r="AO215" s="3">
        <f t="shared" si="27"/>
        <v>0</v>
      </c>
    </row>
    <row r="216" spans="1:41" ht="13">
      <c r="A216" s="81"/>
      <c r="B216" s="122"/>
      <c r="C216" s="122"/>
      <c r="D216" s="122"/>
      <c r="E216" s="122"/>
      <c r="F216" s="81"/>
      <c r="G216" s="122"/>
      <c r="H216" s="122" t="e">
        <f>VLOOKUP(G216,'Bidding list 26'!$B$4:$G$277,6,0)</f>
        <v>#N/A</v>
      </c>
      <c r="I216" s="77" t="e">
        <f>VLOOKUP(G216,'Bidding list 26'!$B$4:$I$1016,8,0)</f>
        <v>#N/A</v>
      </c>
      <c r="J216" s="81"/>
      <c r="K216" s="78" t="e">
        <f t="shared" si="29"/>
        <v>#N/A</v>
      </c>
      <c r="L216" s="81"/>
      <c r="M216" s="79"/>
      <c r="N216" s="79"/>
      <c r="O216" s="80"/>
      <c r="P216" s="80"/>
      <c r="Q216" s="122"/>
      <c r="R216" s="81">
        <f t="shared" si="28"/>
        <v>0</v>
      </c>
      <c r="S216" s="140" t="e">
        <f t="array" ref="S216">INDEX('G Project Timeline-OPM update'!$G$7:$L$35,MATCH(1,('G Project Timeline-OPM update'!$C$7:$C$35=N216)*('G Project Timeline-OPM update'!$B$7:$B$35=M216)*('G Project Timeline-OPM update'!$D$7:$D$35=O216),0),MATCH(P216,'G Project Timeline-OPM update'!$G$4:$L$4,0))-14</f>
        <v>#N/A</v>
      </c>
      <c r="T216" s="81" t="e">
        <f t="shared" si="2"/>
        <v>#N/A</v>
      </c>
      <c r="U216" s="83" t="str">
        <f>IFERROR(VLOOKUP(G216,'Bidding list 26'!$B$2:$P$38,15,0),"")</f>
        <v/>
      </c>
      <c r="V216" s="83" t="e">
        <f t="shared" si="3"/>
        <v>#N/A</v>
      </c>
      <c r="W216" s="83" t="e">
        <f t="shared" si="30"/>
        <v>#VALUE!</v>
      </c>
      <c r="X216" s="83" t="e">
        <f t="shared" si="20"/>
        <v>#N/A</v>
      </c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87"/>
      <c r="AI216" s="122"/>
      <c r="AJ216" s="60"/>
      <c r="AK216" s="5"/>
      <c r="AL216" s="3">
        <f t="shared" si="24"/>
        <v>0</v>
      </c>
      <c r="AM216" s="3">
        <f t="shared" si="25"/>
        <v>0</v>
      </c>
      <c r="AN216" s="3">
        <f t="shared" si="26"/>
        <v>0</v>
      </c>
      <c r="AO216" s="3">
        <f t="shared" si="27"/>
        <v>0</v>
      </c>
    </row>
    <row r="217" spans="1:41" ht="13">
      <c r="A217" s="81"/>
      <c r="B217" s="122"/>
      <c r="C217" s="122"/>
      <c r="D217" s="122"/>
      <c r="E217" s="122"/>
      <c r="F217" s="81"/>
      <c r="G217" s="122"/>
      <c r="H217" s="122" t="e">
        <f>VLOOKUP(G217,'Bidding list 26'!$B$4:$G$277,6,0)</f>
        <v>#N/A</v>
      </c>
      <c r="I217" s="77" t="e">
        <f>VLOOKUP(G217,'Bidding list 26'!$B$4:$I$1016,8,0)</f>
        <v>#N/A</v>
      </c>
      <c r="J217" s="81"/>
      <c r="K217" s="78" t="e">
        <f t="shared" si="29"/>
        <v>#N/A</v>
      </c>
      <c r="L217" s="81"/>
      <c r="M217" s="79"/>
      <c r="N217" s="79"/>
      <c r="O217" s="80"/>
      <c r="P217" s="80"/>
      <c r="Q217" s="122"/>
      <c r="R217" s="81">
        <f t="shared" si="28"/>
        <v>0</v>
      </c>
      <c r="S217" s="140" t="e">
        <f t="array" ref="S217">INDEX('G Project Timeline-OPM update'!$G$7:$L$35,MATCH(1,('G Project Timeline-OPM update'!$C$7:$C$35=N217)*('G Project Timeline-OPM update'!$B$7:$B$35=M217)*('G Project Timeline-OPM update'!$D$7:$D$35=O217),0),MATCH(P217,'G Project Timeline-OPM update'!$G$4:$L$4,0))-14</f>
        <v>#N/A</v>
      </c>
      <c r="T217" s="81" t="e">
        <f t="shared" si="2"/>
        <v>#N/A</v>
      </c>
      <c r="U217" s="83" t="str">
        <f>IFERROR(VLOOKUP(G217,'Bidding list 26'!$B$2:$P$38,15,0),"")</f>
        <v/>
      </c>
      <c r="V217" s="83" t="e">
        <f t="shared" si="3"/>
        <v>#N/A</v>
      </c>
      <c r="W217" s="83" t="e">
        <f t="shared" si="30"/>
        <v>#VALUE!</v>
      </c>
      <c r="X217" s="83" t="e">
        <f t="shared" si="20"/>
        <v>#N/A</v>
      </c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87"/>
      <c r="AI217" s="122"/>
      <c r="AJ217" s="60"/>
      <c r="AK217" s="5"/>
      <c r="AL217" s="3">
        <f t="shared" si="24"/>
        <v>0</v>
      </c>
      <c r="AM217" s="3">
        <f t="shared" si="25"/>
        <v>0</v>
      </c>
      <c r="AN217" s="3">
        <f t="shared" si="26"/>
        <v>0</v>
      </c>
      <c r="AO217" s="3">
        <f t="shared" si="27"/>
        <v>0</v>
      </c>
    </row>
    <row r="218" spans="1:41" ht="13">
      <c r="A218" s="81"/>
      <c r="B218" s="122"/>
      <c r="C218" s="122"/>
      <c r="D218" s="122"/>
      <c r="E218" s="122"/>
      <c r="F218" s="81"/>
      <c r="G218" s="122"/>
      <c r="H218" s="122" t="e">
        <f>VLOOKUP(G218,'Bidding list 26'!$B$4:$G$277,6,0)</f>
        <v>#N/A</v>
      </c>
      <c r="I218" s="77" t="e">
        <f>VLOOKUP(G218,'Bidding list 26'!$B$4:$I$1016,8,0)</f>
        <v>#N/A</v>
      </c>
      <c r="J218" s="81"/>
      <c r="K218" s="78" t="e">
        <f t="shared" si="29"/>
        <v>#N/A</v>
      </c>
      <c r="L218" s="81"/>
      <c r="M218" s="79"/>
      <c r="N218" s="79"/>
      <c r="O218" s="80"/>
      <c r="P218" s="80"/>
      <c r="Q218" s="122"/>
      <c r="R218" s="81">
        <f t="shared" si="28"/>
        <v>0</v>
      </c>
      <c r="S218" s="140" t="e">
        <f t="array" ref="S218">INDEX('G Project Timeline-OPM update'!$G$7:$L$35,MATCH(1,('G Project Timeline-OPM update'!$C$7:$C$35=N218)*('G Project Timeline-OPM update'!$B$7:$B$35=M218)*('G Project Timeline-OPM update'!$D$7:$D$35=O218),0),MATCH(P218,'G Project Timeline-OPM update'!$G$4:$L$4,0))-14</f>
        <v>#N/A</v>
      </c>
      <c r="T218" s="81" t="e">
        <f t="shared" si="2"/>
        <v>#N/A</v>
      </c>
      <c r="U218" s="83" t="str">
        <f>IFERROR(VLOOKUP(G218,'Bidding list 26'!$B$2:$P$38,15,0),"")</f>
        <v/>
      </c>
      <c r="V218" s="83" t="e">
        <f t="shared" si="3"/>
        <v>#N/A</v>
      </c>
      <c r="W218" s="83" t="e">
        <f t="shared" si="30"/>
        <v>#VALUE!</v>
      </c>
      <c r="X218" s="83" t="e">
        <f t="shared" si="20"/>
        <v>#N/A</v>
      </c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87"/>
      <c r="AI218" s="122"/>
      <c r="AJ218" s="60"/>
      <c r="AK218" s="5"/>
      <c r="AL218" s="3">
        <f t="shared" si="24"/>
        <v>0</v>
      </c>
      <c r="AM218" s="3">
        <f t="shared" si="25"/>
        <v>0</v>
      </c>
      <c r="AN218" s="3">
        <f t="shared" si="26"/>
        <v>0</v>
      </c>
      <c r="AO218" s="3">
        <f t="shared" si="27"/>
        <v>0</v>
      </c>
    </row>
    <row r="219" spans="1:41" ht="13">
      <c r="A219" s="81"/>
      <c r="B219" s="122"/>
      <c r="C219" s="122"/>
      <c r="D219" s="122"/>
      <c r="E219" s="122"/>
      <c r="F219" s="81"/>
      <c r="G219" s="122"/>
      <c r="H219" s="122" t="e">
        <f>VLOOKUP(G219,'Bidding list 26'!$B$4:$G$277,6,0)</f>
        <v>#N/A</v>
      </c>
      <c r="I219" s="77" t="e">
        <f>VLOOKUP(G219,'Bidding list 26'!$B$4:$I$1016,8,0)</f>
        <v>#N/A</v>
      </c>
      <c r="J219" s="81"/>
      <c r="K219" s="78" t="e">
        <f t="shared" si="29"/>
        <v>#N/A</v>
      </c>
      <c r="L219" s="81"/>
      <c r="M219" s="79"/>
      <c r="N219" s="79"/>
      <c r="O219" s="80"/>
      <c r="P219" s="80"/>
      <c r="Q219" s="122"/>
      <c r="R219" s="81">
        <f t="shared" si="28"/>
        <v>0</v>
      </c>
      <c r="S219" s="140" t="e">
        <f t="array" ref="S219">INDEX('G Project Timeline-OPM update'!$G$7:$L$35,MATCH(1,('G Project Timeline-OPM update'!$C$7:$C$35=N219)*('G Project Timeline-OPM update'!$B$7:$B$35=M219)*('G Project Timeline-OPM update'!$D$7:$D$35=O219),0),MATCH(P219,'G Project Timeline-OPM update'!$G$4:$L$4,0))-14</f>
        <v>#N/A</v>
      </c>
      <c r="T219" s="81" t="e">
        <f t="shared" si="2"/>
        <v>#N/A</v>
      </c>
      <c r="U219" s="83" t="str">
        <f>IFERROR(VLOOKUP(G219,'Bidding list 26'!$B$2:$P$38,15,0),"")</f>
        <v/>
      </c>
      <c r="V219" s="83" t="e">
        <f t="shared" si="3"/>
        <v>#N/A</v>
      </c>
      <c r="W219" s="83" t="e">
        <f t="shared" si="30"/>
        <v>#VALUE!</v>
      </c>
      <c r="X219" s="83" t="e">
        <f t="shared" si="20"/>
        <v>#N/A</v>
      </c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87"/>
      <c r="AI219" s="122"/>
      <c r="AJ219" s="60"/>
      <c r="AK219" s="5"/>
      <c r="AL219" s="3">
        <f t="shared" si="24"/>
        <v>0</v>
      </c>
      <c r="AM219" s="3">
        <f t="shared" si="25"/>
        <v>0</v>
      </c>
      <c r="AN219" s="3">
        <f t="shared" si="26"/>
        <v>0</v>
      </c>
      <c r="AO219" s="3">
        <f t="shared" si="27"/>
        <v>0</v>
      </c>
    </row>
    <row r="220" spans="1:41" ht="13">
      <c r="A220" s="81"/>
      <c r="B220" s="122"/>
      <c r="C220" s="122"/>
      <c r="D220" s="122"/>
      <c r="E220" s="122"/>
      <c r="F220" s="81"/>
      <c r="G220" s="122"/>
      <c r="H220" s="122" t="e">
        <f>VLOOKUP(G220,'Bidding list 26'!$B$4:$G$277,6,0)</f>
        <v>#N/A</v>
      </c>
      <c r="I220" s="77" t="e">
        <f>VLOOKUP(G220,'Bidding list 26'!$B$4:$I$1016,8,0)</f>
        <v>#N/A</v>
      </c>
      <c r="J220" s="81"/>
      <c r="K220" s="78" t="e">
        <f t="shared" si="29"/>
        <v>#N/A</v>
      </c>
      <c r="L220" s="81"/>
      <c r="M220" s="79"/>
      <c r="N220" s="79"/>
      <c r="O220" s="80"/>
      <c r="P220" s="80"/>
      <c r="Q220" s="122"/>
      <c r="R220" s="81">
        <f t="shared" si="28"/>
        <v>0</v>
      </c>
      <c r="S220" s="140" t="e">
        <f t="array" ref="S220">INDEX('G Project Timeline-OPM update'!$G$7:$L$35,MATCH(1,('G Project Timeline-OPM update'!$C$7:$C$35=N220)*('G Project Timeline-OPM update'!$B$7:$B$35=M220)*('G Project Timeline-OPM update'!$D$7:$D$35=O220),0),MATCH(P220,'G Project Timeline-OPM update'!$G$4:$L$4,0))-14</f>
        <v>#N/A</v>
      </c>
      <c r="T220" s="81" t="e">
        <f t="shared" si="2"/>
        <v>#N/A</v>
      </c>
      <c r="U220" s="83" t="str">
        <f>IFERROR(VLOOKUP(G220,'Bidding list 26'!$B$2:$P$38,15,0),"")</f>
        <v/>
      </c>
      <c r="V220" s="83" t="e">
        <f t="shared" si="3"/>
        <v>#N/A</v>
      </c>
      <c r="W220" s="83" t="e">
        <f t="shared" si="30"/>
        <v>#VALUE!</v>
      </c>
      <c r="X220" s="83" t="e">
        <f t="shared" si="20"/>
        <v>#N/A</v>
      </c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87"/>
      <c r="AI220" s="122"/>
      <c r="AJ220" s="60"/>
      <c r="AK220" s="5"/>
      <c r="AL220" s="3">
        <f t="shared" si="24"/>
        <v>0</v>
      </c>
      <c r="AM220" s="3">
        <f t="shared" si="25"/>
        <v>0</v>
      </c>
      <c r="AN220" s="3">
        <f t="shared" si="26"/>
        <v>0</v>
      </c>
      <c r="AO220" s="3">
        <f t="shared" si="27"/>
        <v>0</v>
      </c>
    </row>
    <row r="221" spans="1:41" ht="13">
      <c r="A221" s="81"/>
      <c r="B221" s="122"/>
      <c r="C221" s="122"/>
      <c r="D221" s="122"/>
      <c r="E221" s="122"/>
      <c r="F221" s="81"/>
      <c r="G221" s="122"/>
      <c r="H221" s="122" t="e">
        <f>VLOOKUP(G221,'Bidding list 26'!$B$4:$G$277,6,0)</f>
        <v>#N/A</v>
      </c>
      <c r="I221" s="77" t="e">
        <f>VLOOKUP(G221,'Bidding list 26'!$B$4:$I$1016,8,0)</f>
        <v>#N/A</v>
      </c>
      <c r="J221" s="81"/>
      <c r="K221" s="78" t="e">
        <f t="shared" si="29"/>
        <v>#N/A</v>
      </c>
      <c r="L221" s="81"/>
      <c r="M221" s="79"/>
      <c r="N221" s="79"/>
      <c r="O221" s="80"/>
      <c r="P221" s="80"/>
      <c r="Q221" s="122"/>
      <c r="R221" s="81">
        <f t="shared" si="28"/>
        <v>0</v>
      </c>
      <c r="S221" s="140" t="e">
        <f t="array" ref="S221">INDEX('G Project Timeline-OPM update'!$G$7:$L$35,MATCH(1,('G Project Timeline-OPM update'!$C$7:$C$35=N221)*('G Project Timeline-OPM update'!$B$7:$B$35=M221)*('G Project Timeline-OPM update'!$D$7:$D$35=O221),0),MATCH(P221,'G Project Timeline-OPM update'!$G$4:$L$4,0))-14</f>
        <v>#N/A</v>
      </c>
      <c r="T221" s="81" t="e">
        <f t="shared" si="2"/>
        <v>#N/A</v>
      </c>
      <c r="U221" s="83" t="str">
        <f>IFERROR(VLOOKUP(G221,'Bidding list 26'!$B$2:$P$38,15,0),"")</f>
        <v/>
      </c>
      <c r="V221" s="83" t="e">
        <f t="shared" si="3"/>
        <v>#N/A</v>
      </c>
      <c r="W221" s="83" t="e">
        <f t="shared" si="30"/>
        <v>#VALUE!</v>
      </c>
      <c r="X221" s="83" t="e">
        <f t="shared" si="20"/>
        <v>#N/A</v>
      </c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87"/>
      <c r="AI221" s="122"/>
      <c r="AJ221" s="60"/>
      <c r="AK221" s="5"/>
      <c r="AL221" s="3">
        <f t="shared" si="24"/>
        <v>0</v>
      </c>
      <c r="AM221" s="3">
        <f t="shared" si="25"/>
        <v>0</v>
      </c>
      <c r="AN221" s="3">
        <f t="shared" si="26"/>
        <v>0</v>
      </c>
      <c r="AO221" s="3">
        <f t="shared" si="27"/>
        <v>0</v>
      </c>
    </row>
    <row r="222" spans="1:41" ht="13">
      <c r="A222" s="81"/>
      <c r="B222" s="122"/>
      <c r="C222" s="122"/>
      <c r="D222" s="122"/>
      <c r="E222" s="122"/>
      <c r="F222" s="81"/>
      <c r="G222" s="122"/>
      <c r="H222" s="122" t="e">
        <f>VLOOKUP(G222,'Bidding list 26'!$B$4:$G$277,6,0)</f>
        <v>#N/A</v>
      </c>
      <c r="I222" s="77" t="e">
        <f>VLOOKUP(G222,'Bidding list 26'!$B$4:$I$1016,8,0)</f>
        <v>#N/A</v>
      </c>
      <c r="J222" s="81"/>
      <c r="K222" s="78" t="e">
        <f t="shared" si="29"/>
        <v>#N/A</v>
      </c>
      <c r="L222" s="81"/>
      <c r="M222" s="79"/>
      <c r="N222" s="79"/>
      <c r="O222" s="80"/>
      <c r="P222" s="80"/>
      <c r="Q222" s="122"/>
      <c r="R222" s="81">
        <f t="shared" si="28"/>
        <v>0</v>
      </c>
      <c r="S222" s="140" t="e">
        <f t="array" ref="S222">INDEX('G Project Timeline-OPM update'!$G$7:$L$35,MATCH(1,('G Project Timeline-OPM update'!$C$7:$C$35=N222)*('G Project Timeline-OPM update'!$B$7:$B$35=M222)*('G Project Timeline-OPM update'!$D$7:$D$35=O222),0),MATCH(P222,'G Project Timeline-OPM update'!$G$4:$L$4,0))-14</f>
        <v>#N/A</v>
      </c>
      <c r="T222" s="81" t="e">
        <f t="shared" si="2"/>
        <v>#N/A</v>
      </c>
      <c r="U222" s="83" t="str">
        <f>IFERROR(VLOOKUP(G222,'Bidding list 26'!$B$2:$P$38,15,0),"")</f>
        <v/>
      </c>
      <c r="V222" s="83" t="e">
        <f t="shared" si="3"/>
        <v>#N/A</v>
      </c>
      <c r="W222" s="83" t="e">
        <f t="shared" si="30"/>
        <v>#VALUE!</v>
      </c>
      <c r="X222" s="83" t="e">
        <f t="shared" si="20"/>
        <v>#N/A</v>
      </c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87"/>
      <c r="AI222" s="122"/>
      <c r="AJ222" s="60"/>
      <c r="AK222" s="5"/>
      <c r="AL222" s="3">
        <f t="shared" si="24"/>
        <v>0</v>
      </c>
      <c r="AM222" s="3">
        <f t="shared" si="25"/>
        <v>0</v>
      </c>
      <c r="AN222" s="3">
        <f t="shared" si="26"/>
        <v>0</v>
      </c>
      <c r="AO222" s="3">
        <f t="shared" si="27"/>
        <v>0</v>
      </c>
    </row>
    <row r="223" spans="1:41" ht="13">
      <c r="A223" s="81"/>
      <c r="B223" s="122"/>
      <c r="C223" s="122"/>
      <c r="D223" s="122"/>
      <c r="E223" s="122"/>
      <c r="F223" s="81"/>
      <c r="G223" s="122"/>
      <c r="H223" s="122" t="e">
        <f>VLOOKUP(G223,'Bidding list 26'!$B$4:$G$277,6,0)</f>
        <v>#N/A</v>
      </c>
      <c r="I223" s="77" t="e">
        <f>VLOOKUP(G223,'Bidding list 26'!$B$4:$I$1016,8,0)</f>
        <v>#N/A</v>
      </c>
      <c r="J223" s="81"/>
      <c r="K223" s="78" t="e">
        <f t="shared" si="29"/>
        <v>#N/A</v>
      </c>
      <c r="L223" s="81"/>
      <c r="M223" s="79"/>
      <c r="N223" s="79"/>
      <c r="O223" s="80"/>
      <c r="P223" s="80"/>
      <c r="Q223" s="122"/>
      <c r="R223" s="81">
        <f t="shared" si="28"/>
        <v>0</v>
      </c>
      <c r="S223" s="140" t="e">
        <f t="array" ref="S223">INDEX('G Project Timeline-OPM update'!$G$7:$L$35,MATCH(1,('G Project Timeline-OPM update'!$C$7:$C$35=N223)*('G Project Timeline-OPM update'!$B$7:$B$35=M223)*('G Project Timeline-OPM update'!$D$7:$D$35=O223),0),MATCH(P223,'G Project Timeline-OPM update'!$G$4:$L$4,0))-14</f>
        <v>#N/A</v>
      </c>
      <c r="T223" s="81" t="e">
        <f t="shared" si="2"/>
        <v>#N/A</v>
      </c>
      <c r="U223" s="83" t="str">
        <f>IFERROR(VLOOKUP(G223,'Bidding list 26'!$B$2:$P$38,15,0),"")</f>
        <v/>
      </c>
      <c r="V223" s="83" t="e">
        <f t="shared" si="3"/>
        <v>#N/A</v>
      </c>
      <c r="W223" s="83" t="e">
        <f t="shared" si="30"/>
        <v>#VALUE!</v>
      </c>
      <c r="X223" s="83" t="e">
        <f t="shared" si="20"/>
        <v>#N/A</v>
      </c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87"/>
      <c r="AI223" s="122"/>
      <c r="AJ223" s="60"/>
      <c r="AK223" s="5"/>
      <c r="AL223" s="3">
        <f t="shared" si="24"/>
        <v>0</v>
      </c>
      <c r="AM223" s="3">
        <f t="shared" si="25"/>
        <v>0</v>
      </c>
      <c r="AN223" s="3">
        <f t="shared" si="26"/>
        <v>0</v>
      </c>
      <c r="AO223" s="3">
        <f t="shared" si="27"/>
        <v>0</v>
      </c>
    </row>
    <row r="224" spans="1:41" ht="13">
      <c r="A224" s="81"/>
      <c r="B224" s="122"/>
      <c r="C224" s="122"/>
      <c r="D224" s="122"/>
      <c r="E224" s="122"/>
      <c r="F224" s="81"/>
      <c r="G224" s="122"/>
      <c r="H224" s="122" t="e">
        <f>VLOOKUP(G224,'Bidding list 26'!$B$4:$G$277,6,0)</f>
        <v>#N/A</v>
      </c>
      <c r="I224" s="77" t="e">
        <f>VLOOKUP(G224,'Bidding list 26'!$B$4:$I$1016,8,0)</f>
        <v>#N/A</v>
      </c>
      <c r="J224" s="81"/>
      <c r="K224" s="78" t="e">
        <f t="shared" si="29"/>
        <v>#N/A</v>
      </c>
      <c r="L224" s="81"/>
      <c r="M224" s="79"/>
      <c r="N224" s="79"/>
      <c r="O224" s="80"/>
      <c r="P224" s="80"/>
      <c r="Q224" s="122"/>
      <c r="R224" s="81">
        <f t="shared" si="28"/>
        <v>0</v>
      </c>
      <c r="S224" s="140" t="e">
        <f t="array" ref="S224">INDEX('G Project Timeline-OPM update'!$G$7:$L$35,MATCH(1,('G Project Timeline-OPM update'!$C$7:$C$35=N224)*('G Project Timeline-OPM update'!$B$7:$B$35=M224)*('G Project Timeline-OPM update'!$D$7:$D$35=O224),0),MATCH(P224,'G Project Timeline-OPM update'!$G$4:$L$4,0))-14</f>
        <v>#N/A</v>
      </c>
      <c r="T224" s="81" t="e">
        <f t="shared" si="2"/>
        <v>#N/A</v>
      </c>
      <c r="U224" s="83" t="str">
        <f>IFERROR(VLOOKUP(G224,'Bidding list 26'!$B$2:$P$38,15,0),"")</f>
        <v/>
      </c>
      <c r="V224" s="83" t="e">
        <f t="shared" si="3"/>
        <v>#N/A</v>
      </c>
      <c r="W224" s="83" t="e">
        <f t="shared" si="30"/>
        <v>#VALUE!</v>
      </c>
      <c r="X224" s="83" t="e">
        <f t="shared" si="20"/>
        <v>#N/A</v>
      </c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87"/>
      <c r="AI224" s="122"/>
      <c r="AJ224" s="60"/>
      <c r="AK224" s="5"/>
      <c r="AL224" s="3">
        <f t="shared" si="24"/>
        <v>0</v>
      </c>
      <c r="AM224" s="3">
        <f t="shared" si="25"/>
        <v>0</v>
      </c>
      <c r="AN224" s="3">
        <f t="shared" si="26"/>
        <v>0</v>
      </c>
      <c r="AO224" s="3">
        <f t="shared" si="27"/>
        <v>0</v>
      </c>
    </row>
    <row r="225" spans="1:41" ht="13">
      <c r="A225" s="81"/>
      <c r="B225" s="122"/>
      <c r="C225" s="122"/>
      <c r="D225" s="122"/>
      <c r="E225" s="122"/>
      <c r="F225" s="81"/>
      <c r="G225" s="122"/>
      <c r="H225" s="122" t="e">
        <f>VLOOKUP(G225,'Bidding list 26'!$B$4:$G$277,6,0)</f>
        <v>#N/A</v>
      </c>
      <c r="I225" s="77" t="e">
        <f>VLOOKUP(G225,'Bidding list 26'!$B$4:$I$1016,8,0)</f>
        <v>#N/A</v>
      </c>
      <c r="J225" s="81"/>
      <c r="K225" s="78" t="e">
        <f t="shared" si="29"/>
        <v>#N/A</v>
      </c>
      <c r="L225" s="81"/>
      <c r="M225" s="79"/>
      <c r="N225" s="79"/>
      <c r="O225" s="80"/>
      <c r="P225" s="80"/>
      <c r="Q225" s="122"/>
      <c r="R225" s="81">
        <f t="shared" si="28"/>
        <v>0</v>
      </c>
      <c r="S225" s="140" t="e">
        <f t="array" ref="S225">INDEX('G Project Timeline-OPM update'!$G$7:$L$35,MATCH(1,('G Project Timeline-OPM update'!$C$7:$C$35=N225)*('G Project Timeline-OPM update'!$B$7:$B$35=M225)*('G Project Timeline-OPM update'!$D$7:$D$35=O225),0),MATCH(P225,'G Project Timeline-OPM update'!$G$4:$L$4,0))-14</f>
        <v>#N/A</v>
      </c>
      <c r="T225" s="81" t="e">
        <f t="shared" si="2"/>
        <v>#N/A</v>
      </c>
      <c r="U225" s="83" t="str">
        <f>IFERROR(VLOOKUP(G225,'Bidding list 26'!$B$2:$P$38,15,0),"")</f>
        <v/>
      </c>
      <c r="V225" s="83" t="e">
        <f t="shared" si="3"/>
        <v>#N/A</v>
      </c>
      <c r="W225" s="83" t="e">
        <f t="shared" si="30"/>
        <v>#VALUE!</v>
      </c>
      <c r="X225" s="83" t="e">
        <f t="shared" si="20"/>
        <v>#N/A</v>
      </c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87"/>
      <c r="AI225" s="122"/>
      <c r="AJ225" s="60"/>
      <c r="AK225" s="5"/>
      <c r="AL225" s="3">
        <f t="shared" si="24"/>
        <v>0</v>
      </c>
      <c r="AM225" s="3">
        <f t="shared" si="25"/>
        <v>0</v>
      </c>
      <c r="AN225" s="3">
        <f t="shared" si="26"/>
        <v>0</v>
      </c>
      <c r="AO225" s="3">
        <f t="shared" si="27"/>
        <v>0</v>
      </c>
    </row>
    <row r="226" spans="1:41" ht="13">
      <c r="A226" s="81"/>
      <c r="B226" s="122"/>
      <c r="C226" s="122"/>
      <c r="D226" s="122"/>
      <c r="E226" s="122"/>
      <c r="F226" s="81"/>
      <c r="G226" s="122"/>
      <c r="H226" s="122" t="e">
        <f>VLOOKUP(G226,'Bidding list 26'!$B$4:$G$277,6,0)</f>
        <v>#N/A</v>
      </c>
      <c r="I226" s="77" t="e">
        <f>VLOOKUP(G226,'Bidding list 26'!$B$4:$I$1016,8,0)</f>
        <v>#N/A</v>
      </c>
      <c r="J226" s="81"/>
      <c r="K226" s="78" t="e">
        <f t="shared" si="29"/>
        <v>#N/A</v>
      </c>
      <c r="L226" s="81"/>
      <c r="M226" s="79"/>
      <c r="N226" s="79"/>
      <c r="O226" s="80"/>
      <c r="P226" s="80"/>
      <c r="Q226" s="122"/>
      <c r="R226" s="81">
        <f t="shared" si="28"/>
        <v>0</v>
      </c>
      <c r="S226" s="140" t="e">
        <f t="array" ref="S226">INDEX('G Project Timeline-OPM update'!$G$7:$L$35,MATCH(1,('G Project Timeline-OPM update'!$C$7:$C$35=N226)*('G Project Timeline-OPM update'!$B$7:$B$35=M226)*('G Project Timeline-OPM update'!$D$7:$D$35=O226),0),MATCH(P226,'G Project Timeline-OPM update'!$G$4:$L$4,0))-14</f>
        <v>#N/A</v>
      </c>
      <c r="T226" s="81" t="e">
        <f t="shared" si="2"/>
        <v>#N/A</v>
      </c>
      <c r="U226" s="83" t="str">
        <f>IFERROR(VLOOKUP(G226,'Bidding list 26'!$B$2:$P$38,15,0),"")</f>
        <v/>
      </c>
      <c r="V226" s="83" t="e">
        <f t="shared" si="3"/>
        <v>#N/A</v>
      </c>
      <c r="W226" s="83" t="e">
        <f t="shared" si="30"/>
        <v>#VALUE!</v>
      </c>
      <c r="X226" s="83" t="e">
        <f t="shared" si="20"/>
        <v>#N/A</v>
      </c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87"/>
      <c r="AI226" s="122"/>
      <c r="AJ226" s="60"/>
      <c r="AK226" s="5"/>
      <c r="AL226" s="3">
        <f t="shared" si="24"/>
        <v>0</v>
      </c>
      <c r="AM226" s="3">
        <f t="shared" si="25"/>
        <v>0</v>
      </c>
      <c r="AN226" s="3">
        <f t="shared" si="26"/>
        <v>0</v>
      </c>
      <c r="AO226" s="3">
        <f t="shared" si="27"/>
        <v>0</v>
      </c>
    </row>
    <row r="227" spans="1:41" ht="13">
      <c r="A227" s="81"/>
      <c r="B227" s="122"/>
      <c r="C227" s="122"/>
      <c r="D227" s="122"/>
      <c r="E227" s="122"/>
      <c r="F227" s="81"/>
      <c r="G227" s="122"/>
      <c r="H227" s="122" t="e">
        <f>VLOOKUP(G227,'Bidding list 26'!$B$4:$G$277,6,0)</f>
        <v>#N/A</v>
      </c>
      <c r="I227" s="77" t="e">
        <f>VLOOKUP(G227,'Bidding list 26'!$B$4:$I$1016,8,0)</f>
        <v>#N/A</v>
      </c>
      <c r="J227" s="81"/>
      <c r="K227" s="78" t="e">
        <f t="shared" si="29"/>
        <v>#N/A</v>
      </c>
      <c r="L227" s="81"/>
      <c r="M227" s="79"/>
      <c r="N227" s="79"/>
      <c r="O227" s="80"/>
      <c r="P227" s="80"/>
      <c r="Q227" s="122"/>
      <c r="R227" s="81">
        <f t="shared" si="28"/>
        <v>0</v>
      </c>
      <c r="S227" s="140" t="e">
        <f t="array" ref="S227">INDEX('G Project Timeline-OPM update'!$G$7:$L$35,MATCH(1,('G Project Timeline-OPM update'!$C$7:$C$35=N227)*('G Project Timeline-OPM update'!$B$7:$B$35=M227)*('G Project Timeline-OPM update'!$D$7:$D$35=O227),0),MATCH(P227,'G Project Timeline-OPM update'!$G$4:$L$4,0))-14</f>
        <v>#N/A</v>
      </c>
      <c r="T227" s="81" t="e">
        <f t="shared" si="2"/>
        <v>#N/A</v>
      </c>
      <c r="U227" s="83" t="str">
        <f>IFERROR(VLOOKUP(G227,'Bidding list 26'!$B$2:$P$38,15,0),"")</f>
        <v/>
      </c>
      <c r="V227" s="83" t="e">
        <f t="shared" si="3"/>
        <v>#N/A</v>
      </c>
      <c r="W227" s="83" t="e">
        <f t="shared" si="30"/>
        <v>#VALUE!</v>
      </c>
      <c r="X227" s="83" t="e">
        <f t="shared" si="20"/>
        <v>#N/A</v>
      </c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87"/>
      <c r="AI227" s="122"/>
      <c r="AJ227" s="60"/>
      <c r="AK227" s="5"/>
      <c r="AL227" s="3">
        <f t="shared" si="24"/>
        <v>0</v>
      </c>
      <c r="AM227" s="3">
        <f t="shared" si="25"/>
        <v>0</v>
      </c>
      <c r="AN227" s="3">
        <f t="shared" si="26"/>
        <v>0</v>
      </c>
      <c r="AO227" s="3">
        <f t="shared" si="27"/>
        <v>0</v>
      </c>
    </row>
    <row r="228" spans="1:41" ht="13">
      <c r="A228" s="81"/>
      <c r="B228" s="122"/>
      <c r="C228" s="122"/>
      <c r="D228" s="122"/>
      <c r="E228" s="122"/>
      <c r="F228" s="81"/>
      <c r="G228" s="122"/>
      <c r="H228" s="122" t="e">
        <f>VLOOKUP(G228,'Bidding list 26'!$B$4:$G$277,6,0)</f>
        <v>#N/A</v>
      </c>
      <c r="I228" s="77" t="e">
        <f>VLOOKUP(G228,'Bidding list 26'!$B$4:$I$1016,8,0)</f>
        <v>#N/A</v>
      </c>
      <c r="J228" s="81"/>
      <c r="K228" s="78" t="e">
        <f t="shared" si="29"/>
        <v>#N/A</v>
      </c>
      <c r="L228" s="81"/>
      <c r="M228" s="79"/>
      <c r="N228" s="79"/>
      <c r="O228" s="80"/>
      <c r="P228" s="80"/>
      <c r="Q228" s="122"/>
      <c r="R228" s="81">
        <f t="shared" si="28"/>
        <v>0</v>
      </c>
      <c r="S228" s="140" t="e">
        <f t="array" ref="S228">INDEX('G Project Timeline-OPM update'!$G$7:$L$35,MATCH(1,('G Project Timeline-OPM update'!$C$7:$C$35=N228)*('G Project Timeline-OPM update'!$B$7:$B$35=M228)*('G Project Timeline-OPM update'!$D$7:$D$35=O228),0),MATCH(P228,'G Project Timeline-OPM update'!$G$4:$L$4,0))-14</f>
        <v>#N/A</v>
      </c>
      <c r="T228" s="81" t="e">
        <f t="shared" si="2"/>
        <v>#N/A</v>
      </c>
      <c r="U228" s="83" t="str">
        <f>IFERROR(VLOOKUP(G228,'Bidding list 26'!$B$2:$P$38,15,0),"")</f>
        <v/>
      </c>
      <c r="V228" s="83" t="e">
        <f t="shared" si="3"/>
        <v>#N/A</v>
      </c>
      <c r="W228" s="83" t="e">
        <f t="shared" si="30"/>
        <v>#VALUE!</v>
      </c>
      <c r="X228" s="83" t="e">
        <f t="shared" si="20"/>
        <v>#N/A</v>
      </c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87"/>
      <c r="AI228" s="122"/>
      <c r="AJ228" s="60"/>
      <c r="AK228" s="5"/>
      <c r="AL228" s="3">
        <f t="shared" si="24"/>
        <v>0</v>
      </c>
      <c r="AM228" s="3">
        <f t="shared" si="25"/>
        <v>0</v>
      </c>
      <c r="AN228" s="3">
        <f t="shared" si="26"/>
        <v>0</v>
      </c>
      <c r="AO228" s="3">
        <f t="shared" si="27"/>
        <v>0</v>
      </c>
    </row>
    <row r="229" spans="1:41" ht="13">
      <c r="A229" s="81"/>
      <c r="B229" s="122"/>
      <c r="C229" s="122"/>
      <c r="D229" s="122"/>
      <c r="E229" s="122"/>
      <c r="F229" s="81"/>
      <c r="G229" s="122"/>
      <c r="H229" s="122" t="e">
        <f>VLOOKUP(G229,'Bidding list 26'!$B$4:$G$277,6,0)</f>
        <v>#N/A</v>
      </c>
      <c r="I229" s="77" t="e">
        <f>VLOOKUP(G229,'Bidding list 26'!$B$4:$I$1016,8,0)</f>
        <v>#N/A</v>
      </c>
      <c r="J229" s="81"/>
      <c r="K229" s="78" t="e">
        <f t="shared" si="29"/>
        <v>#N/A</v>
      </c>
      <c r="L229" s="81"/>
      <c r="M229" s="79"/>
      <c r="N229" s="79"/>
      <c r="O229" s="80"/>
      <c r="P229" s="80"/>
      <c r="Q229" s="122"/>
      <c r="R229" s="81">
        <f t="shared" si="28"/>
        <v>0</v>
      </c>
      <c r="S229" s="140" t="e">
        <f t="array" ref="S229">INDEX('G Project Timeline-OPM update'!$G$7:$L$35,MATCH(1,('G Project Timeline-OPM update'!$C$7:$C$35=N229)*('G Project Timeline-OPM update'!$B$7:$B$35=M229)*('G Project Timeline-OPM update'!$D$7:$D$35=O229),0),MATCH(P229,'G Project Timeline-OPM update'!$G$4:$L$4,0))-14</f>
        <v>#N/A</v>
      </c>
      <c r="T229" s="81" t="e">
        <f t="shared" si="2"/>
        <v>#N/A</v>
      </c>
      <c r="U229" s="83" t="str">
        <f>IFERROR(VLOOKUP(G229,'Bidding list 26'!$B$2:$P$38,15,0),"")</f>
        <v/>
      </c>
      <c r="V229" s="83" t="e">
        <f t="shared" si="3"/>
        <v>#N/A</v>
      </c>
      <c r="W229" s="83" t="e">
        <f t="shared" si="30"/>
        <v>#VALUE!</v>
      </c>
      <c r="X229" s="83" t="e">
        <f t="shared" si="20"/>
        <v>#N/A</v>
      </c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87"/>
      <c r="AI229" s="122"/>
      <c r="AJ229" s="60"/>
      <c r="AK229" s="5"/>
      <c r="AL229" s="3">
        <f t="shared" si="24"/>
        <v>0</v>
      </c>
      <c r="AM229" s="3">
        <f t="shared" si="25"/>
        <v>0</v>
      </c>
      <c r="AN229" s="3">
        <f t="shared" si="26"/>
        <v>0</v>
      </c>
      <c r="AO229" s="3">
        <f t="shared" si="27"/>
        <v>0</v>
      </c>
    </row>
    <row r="230" spans="1:41" ht="13">
      <c r="A230" s="81"/>
      <c r="B230" s="122"/>
      <c r="C230" s="122"/>
      <c r="D230" s="122"/>
      <c r="E230" s="122"/>
      <c r="F230" s="81"/>
      <c r="G230" s="122"/>
      <c r="H230" s="122" t="e">
        <f>VLOOKUP(G230,'Bidding list 26'!$B$4:$G$277,6,0)</f>
        <v>#N/A</v>
      </c>
      <c r="I230" s="77" t="e">
        <f>VLOOKUP(G230,'Bidding list 26'!$B$4:$I$1016,8,0)</f>
        <v>#N/A</v>
      </c>
      <c r="J230" s="81"/>
      <c r="K230" s="78" t="e">
        <f t="shared" si="29"/>
        <v>#N/A</v>
      </c>
      <c r="L230" s="81"/>
      <c r="M230" s="79"/>
      <c r="N230" s="79"/>
      <c r="O230" s="80"/>
      <c r="P230" s="80"/>
      <c r="Q230" s="122"/>
      <c r="R230" s="81">
        <f t="shared" si="28"/>
        <v>0</v>
      </c>
      <c r="S230" s="140" t="e">
        <f t="array" ref="S230">INDEX('G Project Timeline-OPM update'!$G$7:$L$35,MATCH(1,('G Project Timeline-OPM update'!$C$7:$C$35=N230)*('G Project Timeline-OPM update'!$B$7:$B$35=M230)*('G Project Timeline-OPM update'!$D$7:$D$35=O230),0),MATCH(P230,'G Project Timeline-OPM update'!$G$4:$L$4,0))-14</f>
        <v>#N/A</v>
      </c>
      <c r="T230" s="81" t="e">
        <f t="shared" si="2"/>
        <v>#N/A</v>
      </c>
      <c r="U230" s="83" t="str">
        <f>IFERROR(VLOOKUP(G230,'Bidding list 26'!$B$2:$P$38,15,0),"")</f>
        <v/>
      </c>
      <c r="V230" s="83" t="e">
        <f t="shared" si="3"/>
        <v>#N/A</v>
      </c>
      <c r="W230" s="83" t="e">
        <f t="shared" si="30"/>
        <v>#VALUE!</v>
      </c>
      <c r="X230" s="83" t="e">
        <f t="shared" si="20"/>
        <v>#N/A</v>
      </c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87"/>
      <c r="AI230" s="122"/>
      <c r="AJ230" s="60"/>
      <c r="AK230" s="5"/>
      <c r="AL230" s="3">
        <f t="shared" si="24"/>
        <v>0</v>
      </c>
      <c r="AM230" s="3">
        <f t="shared" si="25"/>
        <v>0</v>
      </c>
      <c r="AN230" s="3">
        <f t="shared" si="26"/>
        <v>0</v>
      </c>
      <c r="AO230" s="3">
        <f t="shared" si="27"/>
        <v>0</v>
      </c>
    </row>
    <row r="231" spans="1:41" ht="13">
      <c r="A231" s="81"/>
      <c r="B231" s="122"/>
      <c r="C231" s="122"/>
      <c r="D231" s="122"/>
      <c r="E231" s="122"/>
      <c r="F231" s="81"/>
      <c r="G231" s="122"/>
      <c r="H231" s="122" t="e">
        <f>VLOOKUP(G231,'Bidding list 26'!$B$4:$G$277,6,0)</f>
        <v>#N/A</v>
      </c>
      <c r="I231" s="77" t="e">
        <f>VLOOKUP(G231,'Bidding list 26'!$B$4:$I$1016,8,0)</f>
        <v>#N/A</v>
      </c>
      <c r="J231" s="81"/>
      <c r="K231" s="78" t="e">
        <f t="shared" si="29"/>
        <v>#N/A</v>
      </c>
      <c r="L231" s="81"/>
      <c r="M231" s="79"/>
      <c r="N231" s="79"/>
      <c r="O231" s="80"/>
      <c r="P231" s="80"/>
      <c r="Q231" s="122"/>
      <c r="R231" s="81">
        <f t="shared" si="28"/>
        <v>0</v>
      </c>
      <c r="S231" s="140" t="e">
        <f t="array" ref="S231">INDEX('G Project Timeline-OPM update'!$G$7:$L$35,MATCH(1,('G Project Timeline-OPM update'!$C$7:$C$35=N231)*('G Project Timeline-OPM update'!$B$7:$B$35=M231)*('G Project Timeline-OPM update'!$D$7:$D$35=O231),0),MATCH(P231,'G Project Timeline-OPM update'!$G$4:$L$4,0))-14</f>
        <v>#N/A</v>
      </c>
      <c r="T231" s="81" t="e">
        <f t="shared" si="2"/>
        <v>#N/A</v>
      </c>
      <c r="U231" s="83" t="str">
        <f>IFERROR(VLOOKUP(G231,'Bidding list 26'!$B$2:$P$38,15,0),"")</f>
        <v/>
      </c>
      <c r="V231" s="83" t="e">
        <f t="shared" si="3"/>
        <v>#N/A</v>
      </c>
      <c r="W231" s="83" t="e">
        <f t="shared" si="30"/>
        <v>#VALUE!</v>
      </c>
      <c r="X231" s="83" t="e">
        <f t="shared" si="20"/>
        <v>#N/A</v>
      </c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87"/>
      <c r="AI231" s="122"/>
      <c r="AJ231" s="60"/>
      <c r="AK231" s="5"/>
      <c r="AL231" s="3">
        <f t="shared" si="24"/>
        <v>0</v>
      </c>
      <c r="AM231" s="3">
        <f t="shared" si="25"/>
        <v>0</v>
      </c>
      <c r="AN231" s="3">
        <f t="shared" si="26"/>
        <v>0</v>
      </c>
      <c r="AO231" s="3">
        <f t="shared" si="27"/>
        <v>0</v>
      </c>
    </row>
    <row r="232" spans="1:41" ht="13">
      <c r="A232" s="81"/>
      <c r="B232" s="122"/>
      <c r="C232" s="122"/>
      <c r="D232" s="122"/>
      <c r="E232" s="122"/>
      <c r="F232" s="81"/>
      <c r="G232" s="122"/>
      <c r="H232" s="122" t="e">
        <f>VLOOKUP(G232,'Bidding list 26'!$B$4:$G$277,6,0)</f>
        <v>#N/A</v>
      </c>
      <c r="I232" s="77" t="e">
        <f>VLOOKUP(G232,'Bidding list 26'!$B$4:$I$1016,8,0)</f>
        <v>#N/A</v>
      </c>
      <c r="J232" s="81"/>
      <c r="K232" s="78" t="e">
        <f t="shared" si="29"/>
        <v>#N/A</v>
      </c>
      <c r="L232" s="81"/>
      <c r="M232" s="79"/>
      <c r="N232" s="79"/>
      <c r="O232" s="80"/>
      <c r="P232" s="80"/>
      <c r="Q232" s="122"/>
      <c r="R232" s="81">
        <f t="shared" si="28"/>
        <v>0</v>
      </c>
      <c r="S232" s="140" t="e">
        <f t="array" ref="S232">INDEX('G Project Timeline-OPM update'!$G$7:$L$35,MATCH(1,('G Project Timeline-OPM update'!$C$7:$C$35=N232)*('G Project Timeline-OPM update'!$B$7:$B$35=M232)*('G Project Timeline-OPM update'!$D$7:$D$35=O232),0),MATCH(P232,'G Project Timeline-OPM update'!$G$4:$L$4,0))-14</f>
        <v>#N/A</v>
      </c>
      <c r="T232" s="81" t="e">
        <f t="shared" si="2"/>
        <v>#N/A</v>
      </c>
      <c r="U232" s="83" t="str">
        <f>IFERROR(VLOOKUP(G232,'Bidding list 26'!$B$2:$P$38,15,0),"")</f>
        <v/>
      </c>
      <c r="V232" s="83" t="e">
        <f t="shared" si="3"/>
        <v>#N/A</v>
      </c>
      <c r="W232" s="83" t="e">
        <f t="shared" si="30"/>
        <v>#VALUE!</v>
      </c>
      <c r="X232" s="83" t="e">
        <f t="shared" si="20"/>
        <v>#N/A</v>
      </c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87"/>
      <c r="AI232" s="122"/>
      <c r="AJ232" s="60"/>
      <c r="AK232" s="5"/>
      <c r="AL232" s="3">
        <f t="shared" si="24"/>
        <v>0</v>
      </c>
      <c r="AM232" s="3">
        <f t="shared" si="25"/>
        <v>0</v>
      </c>
      <c r="AN232" s="3">
        <f t="shared" si="26"/>
        <v>0</v>
      </c>
      <c r="AO232" s="3">
        <f t="shared" si="27"/>
        <v>0</v>
      </c>
    </row>
    <row r="233" spans="1:41" ht="13">
      <c r="A233" s="81"/>
      <c r="B233" s="122"/>
      <c r="C233" s="122"/>
      <c r="D233" s="122"/>
      <c r="E233" s="122"/>
      <c r="F233" s="81"/>
      <c r="G233" s="122"/>
      <c r="H233" s="122" t="e">
        <f>VLOOKUP(G233,'Bidding list 26'!$B$4:$G$277,6,0)</f>
        <v>#N/A</v>
      </c>
      <c r="I233" s="77" t="e">
        <f>VLOOKUP(G233,'Bidding list 26'!$B$4:$I$1016,8,0)</f>
        <v>#N/A</v>
      </c>
      <c r="J233" s="81"/>
      <c r="K233" s="78" t="e">
        <f t="shared" si="29"/>
        <v>#N/A</v>
      </c>
      <c r="L233" s="81"/>
      <c r="M233" s="79"/>
      <c r="N233" s="79"/>
      <c r="O233" s="80"/>
      <c r="P233" s="80"/>
      <c r="Q233" s="122"/>
      <c r="R233" s="81">
        <f t="shared" si="28"/>
        <v>0</v>
      </c>
      <c r="S233" s="140" t="e">
        <f t="array" ref="S233">INDEX('G Project Timeline-OPM update'!$G$7:$L$35,MATCH(1,('G Project Timeline-OPM update'!$C$7:$C$35=N233)*('G Project Timeline-OPM update'!$B$7:$B$35=M233)*('G Project Timeline-OPM update'!$D$7:$D$35=O233),0),MATCH(P233,'G Project Timeline-OPM update'!$G$4:$L$4,0))-14</f>
        <v>#N/A</v>
      </c>
      <c r="T233" s="81" t="e">
        <f t="shared" si="2"/>
        <v>#N/A</v>
      </c>
      <c r="U233" s="83" t="str">
        <f>IFERROR(VLOOKUP(G233,'Bidding list 26'!$B$2:$P$38,15,0),"")</f>
        <v/>
      </c>
      <c r="V233" s="83" t="e">
        <f t="shared" si="3"/>
        <v>#N/A</v>
      </c>
      <c r="W233" s="83" t="e">
        <f t="shared" si="30"/>
        <v>#VALUE!</v>
      </c>
      <c r="X233" s="83" t="e">
        <f t="shared" si="20"/>
        <v>#N/A</v>
      </c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87"/>
      <c r="AI233" s="122"/>
      <c r="AJ233" s="60"/>
      <c r="AK233" s="5"/>
      <c r="AL233" s="3">
        <f t="shared" si="24"/>
        <v>0</v>
      </c>
      <c r="AM233" s="3">
        <f t="shared" si="25"/>
        <v>0</v>
      </c>
      <c r="AN233" s="3">
        <f t="shared" si="26"/>
        <v>0</v>
      </c>
      <c r="AO233" s="3">
        <f t="shared" si="27"/>
        <v>0</v>
      </c>
    </row>
    <row r="234" spans="1:41" ht="13">
      <c r="A234" s="81"/>
      <c r="B234" s="122"/>
      <c r="C234" s="122"/>
      <c r="D234" s="122"/>
      <c r="E234" s="122"/>
      <c r="F234" s="81"/>
      <c r="G234" s="122"/>
      <c r="H234" s="122" t="e">
        <f>VLOOKUP(G234,'Bidding list 26'!$B$4:$G$277,6,0)</f>
        <v>#N/A</v>
      </c>
      <c r="I234" s="77" t="e">
        <f>VLOOKUP(G234,'Bidding list 26'!$B$4:$I$1016,8,0)</f>
        <v>#N/A</v>
      </c>
      <c r="J234" s="81"/>
      <c r="K234" s="78" t="e">
        <f t="shared" si="29"/>
        <v>#N/A</v>
      </c>
      <c r="L234" s="81"/>
      <c r="M234" s="79"/>
      <c r="N234" s="79"/>
      <c r="O234" s="80"/>
      <c r="P234" s="80"/>
      <c r="Q234" s="122"/>
      <c r="R234" s="81">
        <f t="shared" si="28"/>
        <v>0</v>
      </c>
      <c r="S234" s="140" t="e">
        <f t="array" ref="S234">INDEX('G Project Timeline-OPM update'!$G$7:$L$35,MATCH(1,('G Project Timeline-OPM update'!$C$7:$C$35=N234)*('G Project Timeline-OPM update'!$B$7:$B$35=M234)*('G Project Timeline-OPM update'!$D$7:$D$35=O234),0),MATCH(P234,'G Project Timeline-OPM update'!$G$4:$L$4,0))-14</f>
        <v>#N/A</v>
      </c>
      <c r="T234" s="81" t="e">
        <f t="shared" si="2"/>
        <v>#N/A</v>
      </c>
      <c r="U234" s="83" t="str">
        <f>IFERROR(VLOOKUP(G234,'Bidding list 26'!$B$2:$P$38,15,0),"")</f>
        <v/>
      </c>
      <c r="V234" s="83" t="e">
        <f t="shared" si="3"/>
        <v>#N/A</v>
      </c>
      <c r="W234" s="83" t="e">
        <f t="shared" si="30"/>
        <v>#VALUE!</v>
      </c>
      <c r="X234" s="83" t="e">
        <f t="shared" si="20"/>
        <v>#N/A</v>
      </c>
      <c r="Y234" s="122"/>
      <c r="Z234" s="122"/>
      <c r="AA234" s="122"/>
      <c r="AB234" s="122"/>
      <c r="AC234" s="122"/>
      <c r="AD234" s="122"/>
      <c r="AE234" s="122"/>
      <c r="AF234" s="122"/>
      <c r="AG234" s="122"/>
      <c r="AH234" s="87"/>
      <c r="AI234" s="122"/>
      <c r="AJ234" s="60"/>
      <c r="AK234" s="5"/>
      <c r="AL234" s="3">
        <f t="shared" si="24"/>
        <v>0</v>
      </c>
      <c r="AM234" s="3">
        <f t="shared" si="25"/>
        <v>0</v>
      </c>
      <c r="AN234" s="3">
        <f t="shared" si="26"/>
        <v>0</v>
      </c>
      <c r="AO234" s="3">
        <f t="shared" si="27"/>
        <v>0</v>
      </c>
    </row>
    <row r="235" spans="1:41" ht="13">
      <c r="A235" s="81"/>
      <c r="B235" s="122"/>
      <c r="C235" s="122"/>
      <c r="D235" s="122"/>
      <c r="E235" s="122"/>
      <c r="F235" s="81"/>
      <c r="G235" s="122"/>
      <c r="H235" s="122" t="e">
        <f>VLOOKUP(G235,'Bidding list 26'!$B$4:$G$277,6,0)</f>
        <v>#N/A</v>
      </c>
      <c r="I235" s="77" t="e">
        <f>VLOOKUP(G235,'Bidding list 26'!$B$4:$I$1016,8,0)</f>
        <v>#N/A</v>
      </c>
      <c r="J235" s="81"/>
      <c r="K235" s="78" t="e">
        <f t="shared" si="29"/>
        <v>#N/A</v>
      </c>
      <c r="L235" s="81"/>
      <c r="M235" s="79"/>
      <c r="N235" s="79"/>
      <c r="O235" s="80"/>
      <c r="P235" s="80"/>
      <c r="Q235" s="122"/>
      <c r="R235" s="81">
        <f t="shared" si="28"/>
        <v>0</v>
      </c>
      <c r="S235" s="140" t="e">
        <f t="array" ref="S235">INDEX('G Project Timeline-OPM update'!$G$7:$L$35,MATCH(1,('G Project Timeline-OPM update'!$C$7:$C$35=N235)*('G Project Timeline-OPM update'!$B$7:$B$35=M235)*('G Project Timeline-OPM update'!$D$7:$D$35=O235),0),MATCH(P235,'G Project Timeline-OPM update'!$G$4:$L$4,0))-14</f>
        <v>#N/A</v>
      </c>
      <c r="T235" s="81" t="e">
        <f t="shared" si="2"/>
        <v>#N/A</v>
      </c>
      <c r="U235" s="83" t="str">
        <f>IFERROR(VLOOKUP(G235,'Bidding list 26'!$B$2:$P$38,15,0),"")</f>
        <v/>
      </c>
      <c r="V235" s="83" t="e">
        <f t="shared" si="3"/>
        <v>#N/A</v>
      </c>
      <c r="W235" s="83" t="e">
        <f t="shared" si="30"/>
        <v>#VALUE!</v>
      </c>
      <c r="X235" s="83" t="e">
        <f t="shared" si="20"/>
        <v>#N/A</v>
      </c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87"/>
      <c r="AI235" s="122"/>
      <c r="AJ235" s="60"/>
      <c r="AK235" s="5"/>
      <c r="AL235" s="3">
        <f t="shared" si="24"/>
        <v>0</v>
      </c>
      <c r="AM235" s="3">
        <f t="shared" si="25"/>
        <v>0</v>
      </c>
      <c r="AN235" s="3">
        <f t="shared" si="26"/>
        <v>0</v>
      </c>
      <c r="AO235" s="3">
        <f t="shared" si="27"/>
        <v>0</v>
      </c>
    </row>
    <row r="236" spans="1:41" ht="13">
      <c r="A236" s="81"/>
      <c r="B236" s="122"/>
      <c r="C236" s="122"/>
      <c r="D236" s="122"/>
      <c r="E236" s="122"/>
      <c r="F236" s="81"/>
      <c r="G236" s="122"/>
      <c r="H236" s="122" t="e">
        <f>VLOOKUP(G236,'Bidding list 26'!$B$4:$G$277,6,0)</f>
        <v>#N/A</v>
      </c>
      <c r="I236" s="77" t="e">
        <f>VLOOKUP(G236,'Bidding list 26'!$B$4:$I$1016,8,0)</f>
        <v>#N/A</v>
      </c>
      <c r="J236" s="81"/>
      <c r="K236" s="78" t="e">
        <f t="shared" si="29"/>
        <v>#N/A</v>
      </c>
      <c r="L236" s="81"/>
      <c r="M236" s="79"/>
      <c r="N236" s="79"/>
      <c r="O236" s="80"/>
      <c r="P236" s="80"/>
      <c r="Q236" s="122"/>
      <c r="R236" s="81">
        <f t="shared" si="28"/>
        <v>0</v>
      </c>
      <c r="S236" s="140" t="e">
        <f t="array" ref="S236">INDEX('G Project Timeline-OPM update'!$G$7:$L$35,MATCH(1,('G Project Timeline-OPM update'!$C$7:$C$35=N236)*('G Project Timeline-OPM update'!$B$7:$B$35=M236)*('G Project Timeline-OPM update'!$D$7:$D$35=O236),0),MATCH(P236,'G Project Timeline-OPM update'!$G$4:$L$4,0))-14</f>
        <v>#N/A</v>
      </c>
      <c r="T236" s="81" t="e">
        <f t="shared" si="2"/>
        <v>#N/A</v>
      </c>
      <c r="U236" s="83" t="str">
        <f>IFERROR(VLOOKUP(G236,'Bidding list 26'!$B$2:$P$38,15,0),"")</f>
        <v/>
      </c>
      <c r="V236" s="83" t="e">
        <f t="shared" si="3"/>
        <v>#N/A</v>
      </c>
      <c r="W236" s="83" t="e">
        <f t="shared" si="30"/>
        <v>#VALUE!</v>
      </c>
      <c r="X236" s="83" t="e">
        <f t="shared" si="20"/>
        <v>#N/A</v>
      </c>
      <c r="Y236" s="122"/>
      <c r="Z236" s="122"/>
      <c r="AA236" s="122"/>
      <c r="AB236" s="122"/>
      <c r="AC236" s="122"/>
      <c r="AD236" s="122"/>
      <c r="AE236" s="122"/>
      <c r="AF236" s="122"/>
      <c r="AG236" s="122"/>
      <c r="AH236" s="87"/>
      <c r="AI236" s="122"/>
      <c r="AJ236" s="60"/>
      <c r="AK236" s="5"/>
      <c r="AL236" s="3">
        <f t="shared" si="24"/>
        <v>0</v>
      </c>
      <c r="AM236" s="3">
        <f t="shared" si="25"/>
        <v>0</v>
      </c>
      <c r="AN236" s="3">
        <f t="shared" si="26"/>
        <v>0</v>
      </c>
      <c r="AO236" s="3">
        <f t="shared" si="27"/>
        <v>0</v>
      </c>
    </row>
    <row r="237" spans="1:41" ht="13">
      <c r="A237" s="81"/>
      <c r="B237" s="122"/>
      <c r="C237" s="122"/>
      <c r="D237" s="122"/>
      <c r="E237" s="122"/>
      <c r="F237" s="81"/>
      <c r="G237" s="122"/>
      <c r="H237" s="122" t="e">
        <f>VLOOKUP(G237,'Bidding list 26'!$B$4:$G$277,6,0)</f>
        <v>#N/A</v>
      </c>
      <c r="I237" s="77" t="e">
        <f>VLOOKUP(G237,'Bidding list 26'!$B$4:$I$1016,8,0)</f>
        <v>#N/A</v>
      </c>
      <c r="J237" s="81"/>
      <c r="K237" s="78" t="e">
        <f t="shared" si="29"/>
        <v>#N/A</v>
      </c>
      <c r="L237" s="81"/>
      <c r="M237" s="79"/>
      <c r="N237" s="79"/>
      <c r="O237" s="80"/>
      <c r="P237" s="80"/>
      <c r="Q237" s="122"/>
      <c r="R237" s="81">
        <f t="shared" si="28"/>
        <v>0</v>
      </c>
      <c r="S237" s="140" t="e">
        <f t="array" ref="S237">INDEX('G Project Timeline-OPM update'!$G$7:$L$35,MATCH(1,('G Project Timeline-OPM update'!$C$7:$C$35=N237)*('G Project Timeline-OPM update'!$B$7:$B$35=M237)*('G Project Timeline-OPM update'!$D$7:$D$35=O237),0),MATCH(P237,'G Project Timeline-OPM update'!$G$4:$L$4,0))-14</f>
        <v>#N/A</v>
      </c>
      <c r="T237" s="81" t="e">
        <f t="shared" si="2"/>
        <v>#N/A</v>
      </c>
      <c r="U237" s="83" t="str">
        <f>IFERROR(VLOOKUP(G237,'Bidding list 26'!$B$2:$P$38,15,0),"")</f>
        <v/>
      </c>
      <c r="V237" s="83" t="e">
        <f t="shared" si="3"/>
        <v>#N/A</v>
      </c>
      <c r="W237" s="83" t="e">
        <f t="shared" si="30"/>
        <v>#VALUE!</v>
      </c>
      <c r="X237" s="83" t="e">
        <f t="shared" si="20"/>
        <v>#N/A</v>
      </c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87"/>
      <c r="AI237" s="122"/>
      <c r="AJ237" s="60"/>
      <c r="AK237" s="5"/>
      <c r="AL237" s="3">
        <f t="shared" si="24"/>
        <v>0</v>
      </c>
      <c r="AM237" s="3">
        <f t="shared" si="25"/>
        <v>0</v>
      </c>
      <c r="AN237" s="3">
        <f t="shared" si="26"/>
        <v>0</v>
      </c>
      <c r="AO237" s="3">
        <f t="shared" si="27"/>
        <v>0</v>
      </c>
    </row>
    <row r="238" spans="1:41" ht="13">
      <c r="A238" s="81"/>
      <c r="B238" s="122"/>
      <c r="C238" s="122"/>
      <c r="D238" s="122"/>
      <c r="E238" s="122"/>
      <c r="F238" s="81"/>
      <c r="G238" s="122"/>
      <c r="H238" s="122" t="e">
        <f>VLOOKUP(G238,'Bidding list 26'!$B$4:$G$277,6,0)</f>
        <v>#N/A</v>
      </c>
      <c r="I238" s="77" t="e">
        <f>VLOOKUP(G238,'Bidding list 26'!$B$4:$I$1016,8,0)</f>
        <v>#N/A</v>
      </c>
      <c r="J238" s="81"/>
      <c r="K238" s="78" t="e">
        <f t="shared" si="29"/>
        <v>#N/A</v>
      </c>
      <c r="L238" s="81"/>
      <c r="M238" s="79"/>
      <c r="N238" s="79"/>
      <c r="O238" s="80"/>
      <c r="P238" s="80"/>
      <c r="Q238" s="122"/>
      <c r="R238" s="81">
        <f t="shared" si="28"/>
        <v>0</v>
      </c>
      <c r="S238" s="140" t="e">
        <f t="array" ref="S238">INDEX('G Project Timeline-OPM update'!$G$7:$L$35,MATCH(1,('G Project Timeline-OPM update'!$C$7:$C$35=N238)*('G Project Timeline-OPM update'!$B$7:$B$35=M238)*('G Project Timeline-OPM update'!$D$7:$D$35=O238),0),MATCH(P238,'G Project Timeline-OPM update'!$G$4:$L$4,0))-14</f>
        <v>#N/A</v>
      </c>
      <c r="T238" s="81" t="e">
        <f t="shared" si="2"/>
        <v>#N/A</v>
      </c>
      <c r="U238" s="83" t="str">
        <f>IFERROR(VLOOKUP(G238,'Bidding list 26'!$B$2:$P$38,15,0),"")</f>
        <v/>
      </c>
      <c r="V238" s="83" t="e">
        <f t="shared" si="3"/>
        <v>#N/A</v>
      </c>
      <c r="W238" s="83" t="e">
        <f t="shared" si="30"/>
        <v>#VALUE!</v>
      </c>
      <c r="X238" s="83" t="e">
        <f t="shared" si="20"/>
        <v>#N/A</v>
      </c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87"/>
      <c r="AI238" s="122"/>
      <c r="AJ238" s="60"/>
      <c r="AK238" s="5"/>
      <c r="AL238" s="3">
        <f t="shared" si="24"/>
        <v>0</v>
      </c>
      <c r="AM238" s="3">
        <f t="shared" si="25"/>
        <v>0</v>
      </c>
      <c r="AN238" s="3">
        <f t="shared" si="26"/>
        <v>0</v>
      </c>
      <c r="AO238" s="3">
        <f t="shared" si="27"/>
        <v>0</v>
      </c>
    </row>
    <row r="239" spans="1:41" ht="13">
      <c r="A239" s="81"/>
      <c r="B239" s="122"/>
      <c r="C239" s="122"/>
      <c r="D239" s="122"/>
      <c r="E239" s="122"/>
      <c r="F239" s="81"/>
      <c r="G239" s="122"/>
      <c r="H239" s="122" t="e">
        <f>VLOOKUP(G239,'Bidding list 26'!$B$4:$G$277,6,0)</f>
        <v>#N/A</v>
      </c>
      <c r="I239" s="77" t="e">
        <f>VLOOKUP(G239,'Bidding list 26'!$B$4:$I$1016,8,0)</f>
        <v>#N/A</v>
      </c>
      <c r="J239" s="81"/>
      <c r="K239" s="78" t="e">
        <f t="shared" si="29"/>
        <v>#N/A</v>
      </c>
      <c r="L239" s="81"/>
      <c r="M239" s="79"/>
      <c r="N239" s="79"/>
      <c r="O239" s="80"/>
      <c r="P239" s="80"/>
      <c r="Q239" s="122"/>
      <c r="R239" s="81">
        <f t="shared" si="28"/>
        <v>0</v>
      </c>
      <c r="S239" s="140" t="e">
        <f t="array" ref="S239">INDEX('G Project Timeline-OPM update'!$G$7:$L$35,MATCH(1,('G Project Timeline-OPM update'!$C$7:$C$35=N239)*('G Project Timeline-OPM update'!$B$7:$B$35=M239)*('G Project Timeline-OPM update'!$D$7:$D$35=O239),0),MATCH(P239,'G Project Timeline-OPM update'!$G$4:$L$4,0))-14</f>
        <v>#N/A</v>
      </c>
      <c r="T239" s="81" t="e">
        <f t="shared" si="2"/>
        <v>#N/A</v>
      </c>
      <c r="U239" s="83" t="str">
        <f>IFERROR(VLOOKUP(G239,'Bidding list 26'!$B$2:$P$38,15,0),"")</f>
        <v/>
      </c>
      <c r="V239" s="83" t="e">
        <f t="shared" si="3"/>
        <v>#N/A</v>
      </c>
      <c r="W239" s="83" t="e">
        <f t="shared" si="30"/>
        <v>#VALUE!</v>
      </c>
      <c r="X239" s="83" t="e">
        <f t="shared" si="20"/>
        <v>#N/A</v>
      </c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87"/>
      <c r="AI239" s="122"/>
      <c r="AJ239" s="60"/>
      <c r="AK239" s="5"/>
      <c r="AL239" s="3">
        <f t="shared" si="24"/>
        <v>0</v>
      </c>
      <c r="AM239" s="3">
        <f t="shared" si="25"/>
        <v>0</v>
      </c>
      <c r="AN239" s="3">
        <f t="shared" si="26"/>
        <v>0</v>
      </c>
      <c r="AO239" s="3">
        <f t="shared" si="27"/>
        <v>0</v>
      </c>
    </row>
    <row r="240" spans="1:41" ht="13">
      <c r="A240" s="81"/>
      <c r="B240" s="122"/>
      <c r="C240" s="122"/>
      <c r="D240" s="122"/>
      <c r="E240" s="122"/>
      <c r="F240" s="81"/>
      <c r="G240" s="122"/>
      <c r="H240" s="122" t="e">
        <f>VLOOKUP(G240,'Bidding list 26'!$B$4:$G$277,6,0)</f>
        <v>#N/A</v>
      </c>
      <c r="I240" s="77" t="e">
        <f>VLOOKUP(G240,'Bidding list 26'!$B$4:$I$1016,8,0)</f>
        <v>#N/A</v>
      </c>
      <c r="J240" s="81"/>
      <c r="K240" s="78" t="e">
        <f t="shared" si="29"/>
        <v>#N/A</v>
      </c>
      <c r="L240" s="81"/>
      <c r="M240" s="79"/>
      <c r="N240" s="79"/>
      <c r="O240" s="80"/>
      <c r="P240" s="80"/>
      <c r="Q240" s="122"/>
      <c r="R240" s="81">
        <f t="shared" si="28"/>
        <v>0</v>
      </c>
      <c r="S240" s="140" t="e">
        <f t="array" ref="S240">INDEX('G Project Timeline-OPM update'!$G$7:$L$35,MATCH(1,('G Project Timeline-OPM update'!$C$7:$C$35=N240)*('G Project Timeline-OPM update'!$B$7:$B$35=M240)*('G Project Timeline-OPM update'!$D$7:$D$35=O240),0),MATCH(P240,'G Project Timeline-OPM update'!$G$4:$L$4,0))-14</f>
        <v>#N/A</v>
      </c>
      <c r="T240" s="81" t="e">
        <f t="shared" si="2"/>
        <v>#N/A</v>
      </c>
      <c r="U240" s="83" t="str">
        <f>IFERROR(VLOOKUP(G240,'Bidding list 26'!$B$2:$P$38,15,0),"")</f>
        <v/>
      </c>
      <c r="V240" s="83" t="e">
        <f t="shared" si="3"/>
        <v>#N/A</v>
      </c>
      <c r="W240" s="83" t="e">
        <f t="shared" si="30"/>
        <v>#VALUE!</v>
      </c>
      <c r="X240" s="83" t="e">
        <f t="shared" si="20"/>
        <v>#N/A</v>
      </c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87"/>
      <c r="AI240" s="122"/>
      <c r="AJ240" s="60"/>
      <c r="AK240" s="5"/>
      <c r="AL240" s="3">
        <f t="shared" si="24"/>
        <v>0</v>
      </c>
      <c r="AM240" s="3">
        <f t="shared" si="25"/>
        <v>0</v>
      </c>
      <c r="AN240" s="3">
        <f t="shared" si="26"/>
        <v>0</v>
      </c>
      <c r="AO240" s="3">
        <f t="shared" si="27"/>
        <v>0</v>
      </c>
    </row>
    <row r="241" spans="1:41" ht="13">
      <c r="A241" s="81"/>
      <c r="B241" s="122"/>
      <c r="C241" s="122"/>
      <c r="D241" s="122"/>
      <c r="E241" s="122"/>
      <c r="F241" s="81"/>
      <c r="G241" s="122"/>
      <c r="H241" s="122" t="e">
        <f>VLOOKUP(G241,'Bidding list 26'!$B$4:$G$277,6,0)</f>
        <v>#N/A</v>
      </c>
      <c r="I241" s="77" t="e">
        <f>VLOOKUP(G241,'Bidding list 26'!$B$4:$I$1016,8,0)</f>
        <v>#N/A</v>
      </c>
      <c r="J241" s="81"/>
      <c r="K241" s="78" t="e">
        <f t="shared" si="29"/>
        <v>#N/A</v>
      </c>
      <c r="L241" s="81"/>
      <c r="M241" s="79"/>
      <c r="N241" s="79"/>
      <c r="O241" s="80"/>
      <c r="P241" s="80"/>
      <c r="Q241" s="122"/>
      <c r="R241" s="81">
        <f t="shared" si="28"/>
        <v>0</v>
      </c>
      <c r="S241" s="140" t="e">
        <f t="array" ref="S241">INDEX('G Project Timeline-OPM update'!$G$7:$L$35,MATCH(1,('G Project Timeline-OPM update'!$C$7:$C$35=N241)*('G Project Timeline-OPM update'!$B$7:$B$35=M241)*('G Project Timeline-OPM update'!$D$7:$D$35=O241),0),MATCH(P241,'G Project Timeline-OPM update'!$G$4:$L$4,0))-14</f>
        <v>#N/A</v>
      </c>
      <c r="T241" s="81" t="e">
        <f t="shared" si="2"/>
        <v>#N/A</v>
      </c>
      <c r="U241" s="83" t="str">
        <f>IFERROR(VLOOKUP(G241,'Bidding list 26'!$B$2:$P$38,15,0),"")</f>
        <v/>
      </c>
      <c r="V241" s="83" t="e">
        <f t="shared" si="3"/>
        <v>#N/A</v>
      </c>
      <c r="W241" s="83" t="e">
        <f t="shared" si="30"/>
        <v>#VALUE!</v>
      </c>
      <c r="X241" s="83" t="e">
        <f t="shared" si="20"/>
        <v>#N/A</v>
      </c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87"/>
      <c r="AI241" s="122"/>
      <c r="AJ241" s="60"/>
      <c r="AK241" s="5"/>
      <c r="AL241" s="3">
        <f t="shared" si="24"/>
        <v>0</v>
      </c>
      <c r="AM241" s="3">
        <f t="shared" si="25"/>
        <v>0</v>
      </c>
      <c r="AN241" s="3">
        <f t="shared" si="26"/>
        <v>0</v>
      </c>
      <c r="AO241" s="3">
        <f t="shared" si="27"/>
        <v>0</v>
      </c>
    </row>
    <row r="242" spans="1:41" ht="13">
      <c r="A242" s="81"/>
      <c r="B242" s="122"/>
      <c r="C242" s="122"/>
      <c r="D242" s="122"/>
      <c r="E242" s="122"/>
      <c r="F242" s="81"/>
      <c r="G242" s="122"/>
      <c r="H242" s="122" t="e">
        <f>VLOOKUP(G242,'Bidding list 26'!$B$4:$G$277,6,0)</f>
        <v>#N/A</v>
      </c>
      <c r="I242" s="77" t="e">
        <f>VLOOKUP(G242,'Bidding list 26'!$B$4:$I$1016,8,0)</f>
        <v>#N/A</v>
      </c>
      <c r="J242" s="81"/>
      <c r="K242" s="78" t="e">
        <f t="shared" si="29"/>
        <v>#N/A</v>
      </c>
      <c r="L242" s="81"/>
      <c r="M242" s="79"/>
      <c r="N242" s="79"/>
      <c r="O242" s="80"/>
      <c r="P242" s="80"/>
      <c r="Q242" s="122"/>
      <c r="R242" s="81">
        <f t="shared" si="28"/>
        <v>0</v>
      </c>
      <c r="S242" s="140" t="e">
        <f t="array" ref="S242">INDEX('G Project Timeline-OPM update'!$G$7:$L$35,MATCH(1,('G Project Timeline-OPM update'!$C$7:$C$35=N242)*('G Project Timeline-OPM update'!$B$7:$B$35=M242)*('G Project Timeline-OPM update'!$D$7:$D$35=O242),0),MATCH(P242,'G Project Timeline-OPM update'!$G$4:$L$4,0))-14</f>
        <v>#N/A</v>
      </c>
      <c r="T242" s="81" t="e">
        <f t="shared" si="2"/>
        <v>#N/A</v>
      </c>
      <c r="U242" s="83" t="str">
        <f>IFERROR(VLOOKUP(G242,'Bidding list 26'!$B$2:$P$38,15,0),"")</f>
        <v/>
      </c>
      <c r="V242" s="83" t="e">
        <f t="shared" si="3"/>
        <v>#N/A</v>
      </c>
      <c r="W242" s="83" t="e">
        <f t="shared" si="30"/>
        <v>#VALUE!</v>
      </c>
      <c r="X242" s="83" t="e">
        <f t="shared" si="20"/>
        <v>#N/A</v>
      </c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87"/>
      <c r="AI242" s="122"/>
      <c r="AJ242" s="60"/>
      <c r="AK242" s="5"/>
      <c r="AL242" s="3">
        <f t="shared" si="24"/>
        <v>0</v>
      </c>
      <c r="AM242" s="3">
        <f t="shared" si="25"/>
        <v>0</v>
      </c>
      <c r="AN242" s="3">
        <f t="shared" si="26"/>
        <v>0</v>
      </c>
      <c r="AO242" s="3">
        <f t="shared" si="27"/>
        <v>0</v>
      </c>
    </row>
    <row r="243" spans="1:41" ht="13">
      <c r="A243" s="81"/>
      <c r="B243" s="122"/>
      <c r="C243" s="122"/>
      <c r="D243" s="122"/>
      <c r="E243" s="122"/>
      <c r="F243" s="81"/>
      <c r="G243" s="122"/>
      <c r="H243" s="122" t="e">
        <f>VLOOKUP(G243,'Bidding list 26'!$B$4:$G$277,6,0)</f>
        <v>#N/A</v>
      </c>
      <c r="I243" s="77" t="e">
        <f>VLOOKUP(G243,'Bidding list 26'!$B$4:$I$1016,8,0)</f>
        <v>#N/A</v>
      </c>
      <c r="J243" s="81"/>
      <c r="K243" s="78" t="e">
        <f t="shared" si="29"/>
        <v>#N/A</v>
      </c>
      <c r="L243" s="81"/>
      <c r="M243" s="79"/>
      <c r="N243" s="79"/>
      <c r="O243" s="80"/>
      <c r="P243" s="80"/>
      <c r="Q243" s="122"/>
      <c r="R243" s="81">
        <f t="shared" si="28"/>
        <v>0</v>
      </c>
      <c r="S243" s="140" t="e">
        <f t="array" ref="S243">INDEX('G Project Timeline-OPM update'!$G$7:$L$35,MATCH(1,('G Project Timeline-OPM update'!$C$7:$C$35=N243)*('G Project Timeline-OPM update'!$B$7:$B$35=M243)*('G Project Timeline-OPM update'!$D$7:$D$35=O243),0),MATCH(P243,'G Project Timeline-OPM update'!$G$4:$L$4,0))-14</f>
        <v>#N/A</v>
      </c>
      <c r="T243" s="81" t="e">
        <f t="shared" si="2"/>
        <v>#N/A</v>
      </c>
      <c r="U243" s="83" t="str">
        <f>IFERROR(VLOOKUP(G243,'Bidding list 26'!$B$2:$P$38,15,0),"")</f>
        <v/>
      </c>
      <c r="V243" s="83" t="e">
        <f t="shared" si="3"/>
        <v>#N/A</v>
      </c>
      <c r="W243" s="83" t="e">
        <f t="shared" si="30"/>
        <v>#VALUE!</v>
      </c>
      <c r="X243" s="83" t="e">
        <f t="shared" si="20"/>
        <v>#N/A</v>
      </c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87"/>
      <c r="AI243" s="122"/>
      <c r="AJ243" s="60"/>
      <c r="AK243" s="5"/>
      <c r="AL243" s="3">
        <f t="shared" si="24"/>
        <v>0</v>
      </c>
      <c r="AM243" s="3">
        <f t="shared" si="25"/>
        <v>0</v>
      </c>
      <c r="AN243" s="3">
        <f t="shared" si="26"/>
        <v>0</v>
      </c>
      <c r="AO243" s="3">
        <f t="shared" si="27"/>
        <v>0</v>
      </c>
    </row>
    <row r="244" spans="1:41" ht="13">
      <c r="A244" s="81"/>
      <c r="B244" s="122"/>
      <c r="C244" s="122"/>
      <c r="D244" s="122"/>
      <c r="E244" s="122"/>
      <c r="F244" s="81"/>
      <c r="G244" s="122"/>
      <c r="H244" s="122" t="e">
        <f>VLOOKUP(G244,'Bidding list 26'!$B$4:$G$277,6,0)</f>
        <v>#N/A</v>
      </c>
      <c r="I244" s="77" t="e">
        <f>VLOOKUP(G244,'Bidding list 26'!$B$4:$I$1016,8,0)</f>
        <v>#N/A</v>
      </c>
      <c r="J244" s="81"/>
      <c r="K244" s="78" t="e">
        <f t="shared" si="29"/>
        <v>#N/A</v>
      </c>
      <c r="L244" s="81"/>
      <c r="M244" s="79"/>
      <c r="N244" s="79"/>
      <c r="O244" s="80"/>
      <c r="P244" s="80"/>
      <c r="Q244" s="122"/>
      <c r="R244" s="81">
        <f t="shared" si="28"/>
        <v>0</v>
      </c>
      <c r="S244" s="140" t="e">
        <f t="array" ref="S244">INDEX('G Project Timeline-OPM update'!$G$7:$L$35,MATCH(1,('G Project Timeline-OPM update'!$C$7:$C$35=N244)*('G Project Timeline-OPM update'!$B$7:$B$35=M244)*('G Project Timeline-OPM update'!$D$7:$D$35=O244),0),MATCH(P244,'G Project Timeline-OPM update'!$G$4:$L$4,0))-14</f>
        <v>#N/A</v>
      </c>
      <c r="T244" s="81" t="e">
        <f t="shared" si="2"/>
        <v>#N/A</v>
      </c>
      <c r="U244" s="83" t="str">
        <f>IFERROR(VLOOKUP(G244,'Bidding list 26'!$B$2:$P$38,15,0),"")</f>
        <v/>
      </c>
      <c r="V244" s="83" t="e">
        <f t="shared" si="3"/>
        <v>#N/A</v>
      </c>
      <c r="W244" s="83" t="e">
        <f t="shared" si="30"/>
        <v>#VALUE!</v>
      </c>
      <c r="X244" s="83" t="e">
        <f t="shared" si="20"/>
        <v>#N/A</v>
      </c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87"/>
      <c r="AI244" s="122"/>
      <c r="AJ244" s="60"/>
      <c r="AK244" s="5"/>
      <c r="AL244" s="3">
        <f t="shared" si="24"/>
        <v>0</v>
      </c>
      <c r="AM244" s="3">
        <f t="shared" si="25"/>
        <v>0</v>
      </c>
      <c r="AN244" s="3">
        <f t="shared" si="26"/>
        <v>0</v>
      </c>
      <c r="AO244" s="3">
        <f t="shared" si="27"/>
        <v>0</v>
      </c>
    </row>
    <row r="245" spans="1:41" ht="13">
      <c r="A245" s="81"/>
      <c r="B245" s="122"/>
      <c r="C245" s="122"/>
      <c r="D245" s="122"/>
      <c r="E245" s="122"/>
      <c r="F245" s="81"/>
      <c r="G245" s="122"/>
      <c r="H245" s="122" t="e">
        <f>VLOOKUP(G245,'Bidding list 26'!$B$4:$G$277,6,0)</f>
        <v>#N/A</v>
      </c>
      <c r="I245" s="77" t="e">
        <f>VLOOKUP(G245,'Bidding list 26'!$B$4:$I$1016,8,0)</f>
        <v>#N/A</v>
      </c>
      <c r="J245" s="81"/>
      <c r="K245" s="78" t="e">
        <f t="shared" si="29"/>
        <v>#N/A</v>
      </c>
      <c r="L245" s="81"/>
      <c r="M245" s="79"/>
      <c r="N245" s="79"/>
      <c r="O245" s="80"/>
      <c r="P245" s="80"/>
      <c r="Q245" s="122"/>
      <c r="R245" s="81">
        <f t="shared" si="28"/>
        <v>0</v>
      </c>
      <c r="S245" s="140" t="e">
        <f t="array" ref="S245">INDEX('G Project Timeline-OPM update'!$G$7:$L$35,MATCH(1,('G Project Timeline-OPM update'!$C$7:$C$35=N245)*('G Project Timeline-OPM update'!$B$7:$B$35=M245)*('G Project Timeline-OPM update'!$D$7:$D$35=O245),0),MATCH(P245,'G Project Timeline-OPM update'!$G$4:$L$4,0))-14</f>
        <v>#N/A</v>
      </c>
      <c r="T245" s="81" t="e">
        <f t="shared" si="2"/>
        <v>#N/A</v>
      </c>
      <c r="U245" s="83" t="str">
        <f>IFERROR(VLOOKUP(G245,'Bidding list 26'!$B$2:$P$38,15,0),"")</f>
        <v/>
      </c>
      <c r="V245" s="83" t="e">
        <f t="shared" si="3"/>
        <v>#N/A</v>
      </c>
      <c r="W245" s="83" t="e">
        <f t="shared" si="30"/>
        <v>#VALUE!</v>
      </c>
      <c r="X245" s="83" t="e">
        <f t="shared" si="20"/>
        <v>#N/A</v>
      </c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87"/>
      <c r="AI245" s="122"/>
      <c r="AJ245" s="60"/>
      <c r="AK245" s="5"/>
      <c r="AL245" s="3">
        <f t="shared" si="24"/>
        <v>0</v>
      </c>
      <c r="AM245" s="3">
        <f t="shared" si="25"/>
        <v>0</v>
      </c>
      <c r="AN245" s="3">
        <f t="shared" si="26"/>
        <v>0</v>
      </c>
      <c r="AO245" s="3">
        <f t="shared" si="27"/>
        <v>0</v>
      </c>
    </row>
    <row r="246" spans="1:41" ht="13">
      <c r="A246" s="81"/>
      <c r="B246" s="122"/>
      <c r="C246" s="122"/>
      <c r="D246" s="122"/>
      <c r="E246" s="122"/>
      <c r="F246" s="81"/>
      <c r="G246" s="122"/>
      <c r="H246" s="122" t="e">
        <f>VLOOKUP(G246,'Bidding list 26'!$B$4:$G$277,6,0)</f>
        <v>#N/A</v>
      </c>
      <c r="I246" s="77" t="e">
        <f>VLOOKUP(G246,'Bidding list 26'!$B$4:$I$1016,8,0)</f>
        <v>#N/A</v>
      </c>
      <c r="J246" s="81"/>
      <c r="K246" s="78" t="e">
        <f t="shared" si="29"/>
        <v>#N/A</v>
      </c>
      <c r="L246" s="81"/>
      <c r="M246" s="79"/>
      <c r="N246" s="79"/>
      <c r="O246" s="80"/>
      <c r="P246" s="80"/>
      <c r="Q246" s="122"/>
      <c r="R246" s="81">
        <f t="shared" si="28"/>
        <v>0</v>
      </c>
      <c r="S246" s="140" t="e">
        <f t="array" ref="S246">INDEX('G Project Timeline-OPM update'!$G$7:$L$35,MATCH(1,('G Project Timeline-OPM update'!$C$7:$C$35=N246)*('G Project Timeline-OPM update'!$B$7:$B$35=M246)*('G Project Timeline-OPM update'!$D$7:$D$35=O246),0),MATCH(P246,'G Project Timeline-OPM update'!$G$4:$L$4,0))-14</f>
        <v>#N/A</v>
      </c>
      <c r="T246" s="81" t="e">
        <f t="shared" si="2"/>
        <v>#N/A</v>
      </c>
      <c r="U246" s="83" t="str">
        <f>IFERROR(VLOOKUP(G246,'Bidding list 26'!$B$2:$P$38,15,0),"")</f>
        <v/>
      </c>
      <c r="V246" s="83" t="e">
        <f t="shared" si="3"/>
        <v>#N/A</v>
      </c>
      <c r="W246" s="83" t="e">
        <f t="shared" si="30"/>
        <v>#VALUE!</v>
      </c>
      <c r="X246" s="83" t="e">
        <f t="shared" si="20"/>
        <v>#N/A</v>
      </c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87"/>
      <c r="AI246" s="122"/>
      <c r="AJ246" s="60"/>
      <c r="AK246" s="5"/>
      <c r="AL246" s="3">
        <f t="shared" si="24"/>
        <v>0</v>
      </c>
      <c r="AM246" s="3">
        <f t="shared" si="25"/>
        <v>0</v>
      </c>
      <c r="AN246" s="3">
        <f t="shared" si="26"/>
        <v>0</v>
      </c>
      <c r="AO246" s="3">
        <f t="shared" si="27"/>
        <v>0</v>
      </c>
    </row>
    <row r="247" spans="1:41" ht="13">
      <c r="A247" s="81"/>
      <c r="B247" s="122"/>
      <c r="C247" s="122"/>
      <c r="D247" s="122"/>
      <c r="E247" s="122"/>
      <c r="F247" s="81"/>
      <c r="G247" s="122"/>
      <c r="H247" s="122" t="e">
        <f>VLOOKUP(G247,'Bidding list 26'!$B$4:$G$277,6,0)</f>
        <v>#N/A</v>
      </c>
      <c r="I247" s="77" t="e">
        <f>VLOOKUP(G247,'Bidding list 26'!$B$4:$I$1016,8,0)</f>
        <v>#N/A</v>
      </c>
      <c r="J247" s="81"/>
      <c r="K247" s="78" t="e">
        <f t="shared" si="29"/>
        <v>#N/A</v>
      </c>
      <c r="L247" s="81"/>
      <c r="M247" s="79"/>
      <c r="N247" s="79"/>
      <c r="O247" s="80"/>
      <c r="P247" s="80"/>
      <c r="Q247" s="122"/>
      <c r="R247" s="81">
        <f t="shared" si="28"/>
        <v>0</v>
      </c>
      <c r="S247" s="140" t="e">
        <f t="array" ref="S247">INDEX('G Project Timeline-OPM update'!$G$7:$L$35,MATCH(1,('G Project Timeline-OPM update'!$C$7:$C$35=N247)*('G Project Timeline-OPM update'!$B$7:$B$35=M247)*('G Project Timeline-OPM update'!$D$7:$D$35=O247),0),MATCH(P247,'G Project Timeline-OPM update'!$G$4:$L$4,0))-14</f>
        <v>#N/A</v>
      </c>
      <c r="T247" s="81" t="e">
        <f t="shared" si="2"/>
        <v>#N/A</v>
      </c>
      <c r="U247" s="83" t="str">
        <f>IFERROR(VLOOKUP(G247,'Bidding list 26'!$B$2:$P$38,15,0),"")</f>
        <v/>
      </c>
      <c r="V247" s="83" t="e">
        <f t="shared" si="3"/>
        <v>#N/A</v>
      </c>
      <c r="W247" s="83" t="e">
        <f t="shared" si="30"/>
        <v>#VALUE!</v>
      </c>
      <c r="X247" s="83" t="e">
        <f t="shared" si="20"/>
        <v>#N/A</v>
      </c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87"/>
      <c r="AI247" s="122"/>
      <c r="AJ247" s="60"/>
      <c r="AK247" s="5"/>
      <c r="AL247" s="3">
        <f t="shared" si="24"/>
        <v>0</v>
      </c>
      <c r="AM247" s="3">
        <f t="shared" si="25"/>
        <v>0</v>
      </c>
      <c r="AN247" s="3">
        <f t="shared" si="26"/>
        <v>0</v>
      </c>
      <c r="AO247" s="3">
        <f t="shared" si="27"/>
        <v>0</v>
      </c>
    </row>
    <row r="248" spans="1:41" ht="13">
      <c r="A248" s="81"/>
      <c r="B248" s="122"/>
      <c r="C248" s="122"/>
      <c r="D248" s="122"/>
      <c r="E248" s="122"/>
      <c r="F248" s="81"/>
      <c r="G248" s="122"/>
      <c r="H248" s="122" t="e">
        <f>VLOOKUP(G248,'Bidding list 26'!$B$4:$G$277,6,0)</f>
        <v>#N/A</v>
      </c>
      <c r="I248" s="77" t="e">
        <f>VLOOKUP(G248,'Bidding list 26'!$B$4:$I$1016,8,0)</f>
        <v>#N/A</v>
      </c>
      <c r="J248" s="81"/>
      <c r="K248" s="78" t="e">
        <f t="shared" si="29"/>
        <v>#N/A</v>
      </c>
      <c r="L248" s="81"/>
      <c r="M248" s="79"/>
      <c r="N248" s="79"/>
      <c r="O248" s="80"/>
      <c r="P248" s="80"/>
      <c r="Q248" s="122"/>
      <c r="R248" s="81">
        <f t="shared" si="28"/>
        <v>0</v>
      </c>
      <c r="S248" s="140" t="e">
        <f t="array" ref="S248">INDEX('G Project Timeline-OPM update'!$G$7:$L$35,MATCH(1,('G Project Timeline-OPM update'!$C$7:$C$35=N248)*('G Project Timeline-OPM update'!$B$7:$B$35=M248)*('G Project Timeline-OPM update'!$D$7:$D$35=O248),0),MATCH(P248,'G Project Timeline-OPM update'!$G$4:$L$4,0))-14</f>
        <v>#N/A</v>
      </c>
      <c r="T248" s="81" t="e">
        <f t="shared" si="2"/>
        <v>#N/A</v>
      </c>
      <c r="U248" s="83" t="str">
        <f>IFERROR(VLOOKUP(G248,'Bidding list 26'!$B$2:$P$38,15,0),"")</f>
        <v/>
      </c>
      <c r="V248" s="83" t="e">
        <f t="shared" si="3"/>
        <v>#N/A</v>
      </c>
      <c r="W248" s="83" t="e">
        <f t="shared" si="30"/>
        <v>#VALUE!</v>
      </c>
      <c r="X248" s="83" t="e">
        <f t="shared" si="20"/>
        <v>#N/A</v>
      </c>
      <c r="Y248" s="122"/>
      <c r="Z248" s="122"/>
      <c r="AA248" s="122"/>
      <c r="AB248" s="122"/>
      <c r="AC248" s="122"/>
      <c r="AD248" s="122"/>
      <c r="AE248" s="122"/>
      <c r="AF248" s="122"/>
      <c r="AG248" s="122"/>
      <c r="AH248" s="87"/>
      <c r="AI248" s="122"/>
      <c r="AJ248" s="60"/>
      <c r="AK248" s="5"/>
      <c r="AL248" s="3">
        <f t="shared" si="24"/>
        <v>0</v>
      </c>
      <c r="AM248" s="3">
        <f t="shared" si="25"/>
        <v>0</v>
      </c>
      <c r="AN248" s="3">
        <f t="shared" si="26"/>
        <v>0</v>
      </c>
      <c r="AO248" s="3">
        <f t="shared" si="27"/>
        <v>0</v>
      </c>
    </row>
    <row r="249" spans="1:41" ht="13">
      <c r="A249" s="81"/>
      <c r="B249" s="122"/>
      <c r="C249" s="122"/>
      <c r="D249" s="122"/>
      <c r="E249" s="122"/>
      <c r="F249" s="81"/>
      <c r="G249" s="122"/>
      <c r="H249" s="122" t="e">
        <f>VLOOKUP(G249,'Bidding list 26'!$B$4:$G$277,6,0)</f>
        <v>#N/A</v>
      </c>
      <c r="I249" s="77" t="e">
        <f>VLOOKUP(G249,'Bidding list 26'!$B$4:$I$1016,8,0)</f>
        <v>#N/A</v>
      </c>
      <c r="J249" s="81"/>
      <c r="K249" s="78" t="e">
        <f t="shared" si="29"/>
        <v>#N/A</v>
      </c>
      <c r="L249" s="81"/>
      <c r="M249" s="79"/>
      <c r="N249" s="79"/>
      <c r="O249" s="80"/>
      <c r="P249" s="80"/>
      <c r="Q249" s="122"/>
      <c r="R249" s="81">
        <f t="shared" si="28"/>
        <v>0</v>
      </c>
      <c r="S249" s="140" t="e">
        <f t="array" ref="S249">INDEX('G Project Timeline-OPM update'!$G$7:$L$35,MATCH(1,('G Project Timeline-OPM update'!$C$7:$C$35=N249)*('G Project Timeline-OPM update'!$B$7:$B$35=M249)*('G Project Timeline-OPM update'!$D$7:$D$35=O249),0),MATCH(P249,'G Project Timeline-OPM update'!$G$4:$L$4,0))-14</f>
        <v>#N/A</v>
      </c>
      <c r="T249" s="81" t="e">
        <f t="shared" si="2"/>
        <v>#N/A</v>
      </c>
      <c r="U249" s="83" t="str">
        <f>IFERROR(VLOOKUP(G249,'Bidding list 26'!$B$2:$P$38,15,0),"")</f>
        <v/>
      </c>
      <c r="V249" s="83" t="e">
        <f t="shared" si="3"/>
        <v>#N/A</v>
      </c>
      <c r="W249" s="83" t="e">
        <f t="shared" si="30"/>
        <v>#VALUE!</v>
      </c>
      <c r="X249" s="83" t="e">
        <f t="shared" si="20"/>
        <v>#N/A</v>
      </c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87"/>
      <c r="AI249" s="122"/>
      <c r="AJ249" s="60"/>
      <c r="AK249" s="5"/>
      <c r="AL249" s="3">
        <f t="shared" si="24"/>
        <v>0</v>
      </c>
      <c r="AM249" s="3">
        <f t="shared" si="25"/>
        <v>0</v>
      </c>
      <c r="AN249" s="3">
        <f t="shared" si="26"/>
        <v>0</v>
      </c>
      <c r="AO249" s="3">
        <f t="shared" si="27"/>
        <v>0</v>
      </c>
    </row>
    <row r="250" spans="1:41" ht="13">
      <c r="A250" s="81"/>
      <c r="B250" s="122"/>
      <c r="C250" s="122"/>
      <c r="D250" s="122"/>
      <c r="E250" s="122"/>
      <c r="F250" s="81"/>
      <c r="G250" s="122"/>
      <c r="H250" s="122" t="e">
        <f>VLOOKUP(G250,'Bidding list 26'!$B$4:$G$277,6,0)</f>
        <v>#N/A</v>
      </c>
      <c r="I250" s="77" t="e">
        <f>VLOOKUP(G250,'Bidding list 26'!$B$4:$I$1016,8,0)</f>
        <v>#N/A</v>
      </c>
      <c r="J250" s="81"/>
      <c r="K250" s="78" t="e">
        <f t="shared" si="29"/>
        <v>#N/A</v>
      </c>
      <c r="L250" s="81"/>
      <c r="M250" s="79"/>
      <c r="N250" s="79"/>
      <c r="O250" s="80"/>
      <c r="P250" s="80"/>
      <c r="Q250" s="122"/>
      <c r="R250" s="81">
        <f t="shared" si="28"/>
        <v>0</v>
      </c>
      <c r="S250" s="140" t="e">
        <f t="array" ref="S250">INDEX('G Project Timeline-OPM update'!$G$7:$L$35,MATCH(1,('G Project Timeline-OPM update'!$C$7:$C$35=N250)*('G Project Timeline-OPM update'!$B$7:$B$35=M250)*('G Project Timeline-OPM update'!$D$7:$D$35=O250),0),MATCH(P250,'G Project Timeline-OPM update'!$G$4:$L$4,0))-14</f>
        <v>#N/A</v>
      </c>
      <c r="T250" s="81" t="e">
        <f t="shared" si="2"/>
        <v>#N/A</v>
      </c>
      <c r="U250" s="83" t="str">
        <f>IFERROR(VLOOKUP(G250,'Bidding list 26'!$B$2:$P$38,15,0),"")</f>
        <v/>
      </c>
      <c r="V250" s="83" t="e">
        <f t="shared" si="3"/>
        <v>#N/A</v>
      </c>
      <c r="W250" s="83" t="e">
        <f t="shared" si="30"/>
        <v>#VALUE!</v>
      </c>
      <c r="X250" s="83" t="e">
        <f t="shared" si="20"/>
        <v>#N/A</v>
      </c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87"/>
      <c r="AI250" s="122"/>
      <c r="AJ250" s="60"/>
      <c r="AK250" s="5"/>
      <c r="AL250" s="3">
        <f t="shared" si="24"/>
        <v>0</v>
      </c>
      <c r="AM250" s="3">
        <f t="shared" si="25"/>
        <v>0</v>
      </c>
      <c r="AN250" s="3">
        <f t="shared" si="26"/>
        <v>0</v>
      </c>
      <c r="AO250" s="3">
        <f t="shared" si="27"/>
        <v>0</v>
      </c>
    </row>
    <row r="251" spans="1:41" ht="13">
      <c r="A251" s="81"/>
      <c r="B251" s="122"/>
      <c r="C251" s="122"/>
      <c r="D251" s="122"/>
      <c r="E251" s="122"/>
      <c r="F251" s="81"/>
      <c r="G251" s="122"/>
      <c r="H251" s="122" t="e">
        <f>VLOOKUP(G251,'Bidding list 26'!$B$4:$G$277,6,0)</f>
        <v>#N/A</v>
      </c>
      <c r="I251" s="77" t="e">
        <f>VLOOKUP(G251,'Bidding list 26'!$B$4:$I$1016,8,0)</f>
        <v>#N/A</v>
      </c>
      <c r="J251" s="81"/>
      <c r="K251" s="78" t="e">
        <f t="shared" si="29"/>
        <v>#N/A</v>
      </c>
      <c r="L251" s="81"/>
      <c r="M251" s="79"/>
      <c r="N251" s="79"/>
      <c r="O251" s="80"/>
      <c r="P251" s="80"/>
      <c r="Q251" s="122"/>
      <c r="R251" s="81">
        <f t="shared" si="28"/>
        <v>0</v>
      </c>
      <c r="S251" s="140" t="e">
        <f t="array" ref="S251">INDEX('G Project Timeline-OPM update'!$G$7:$L$35,MATCH(1,('G Project Timeline-OPM update'!$C$7:$C$35=N251)*('G Project Timeline-OPM update'!$B$7:$B$35=M251)*('G Project Timeline-OPM update'!$D$7:$D$35=O251),0),MATCH(P251,'G Project Timeline-OPM update'!$G$4:$L$4,0))-14</f>
        <v>#N/A</v>
      </c>
      <c r="T251" s="81" t="e">
        <f t="shared" si="2"/>
        <v>#N/A</v>
      </c>
      <c r="U251" s="83" t="str">
        <f>IFERROR(VLOOKUP(G251,'Bidding list 26'!$B$2:$P$38,15,0),"")</f>
        <v/>
      </c>
      <c r="V251" s="83" t="e">
        <f t="shared" si="3"/>
        <v>#N/A</v>
      </c>
      <c r="W251" s="83" t="e">
        <f t="shared" si="30"/>
        <v>#VALUE!</v>
      </c>
      <c r="X251" s="83" t="e">
        <f t="shared" si="20"/>
        <v>#N/A</v>
      </c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87"/>
      <c r="AI251" s="122"/>
      <c r="AJ251" s="60"/>
      <c r="AK251" s="5"/>
      <c r="AL251" s="3">
        <f t="shared" si="24"/>
        <v>0</v>
      </c>
      <c r="AM251" s="3">
        <f t="shared" si="25"/>
        <v>0</v>
      </c>
      <c r="AN251" s="3">
        <f t="shared" si="26"/>
        <v>0</v>
      </c>
      <c r="AO251" s="3">
        <f t="shared" si="27"/>
        <v>0</v>
      </c>
    </row>
    <row r="252" spans="1:41" ht="13">
      <c r="A252" s="81"/>
      <c r="B252" s="122"/>
      <c r="C252" s="122"/>
      <c r="D252" s="122"/>
      <c r="E252" s="122"/>
      <c r="F252" s="81"/>
      <c r="G252" s="122"/>
      <c r="H252" s="122" t="e">
        <f>VLOOKUP(G252,'Bidding list 26'!$B$4:$G$277,6,0)</f>
        <v>#N/A</v>
      </c>
      <c r="I252" s="77" t="e">
        <f>VLOOKUP(G252,'Bidding list 26'!$B$4:$I$1016,8,0)</f>
        <v>#N/A</v>
      </c>
      <c r="J252" s="81"/>
      <c r="K252" s="78" t="e">
        <f t="shared" si="29"/>
        <v>#N/A</v>
      </c>
      <c r="L252" s="81"/>
      <c r="M252" s="79"/>
      <c r="N252" s="79"/>
      <c r="O252" s="80"/>
      <c r="P252" s="80"/>
      <c r="Q252" s="122"/>
      <c r="R252" s="81">
        <f t="shared" si="28"/>
        <v>0</v>
      </c>
      <c r="S252" s="140" t="e">
        <f t="array" ref="S252">INDEX('G Project Timeline-OPM update'!$G$7:$L$35,MATCH(1,('G Project Timeline-OPM update'!$C$7:$C$35=N252)*('G Project Timeline-OPM update'!$B$7:$B$35=M252)*('G Project Timeline-OPM update'!$D$7:$D$35=O252),0),MATCH(P252,'G Project Timeline-OPM update'!$G$4:$L$4,0))-14</f>
        <v>#N/A</v>
      </c>
      <c r="T252" s="81" t="e">
        <f t="shared" si="2"/>
        <v>#N/A</v>
      </c>
      <c r="U252" s="83" t="str">
        <f>IFERROR(VLOOKUP(G252,'Bidding list 26'!$B$2:$P$38,15,0),"")</f>
        <v/>
      </c>
      <c r="V252" s="83" t="e">
        <f t="shared" si="3"/>
        <v>#N/A</v>
      </c>
      <c r="W252" s="83" t="e">
        <f t="shared" si="30"/>
        <v>#VALUE!</v>
      </c>
      <c r="X252" s="83" t="e">
        <f t="shared" si="20"/>
        <v>#N/A</v>
      </c>
      <c r="Y252" s="122"/>
      <c r="Z252" s="122"/>
      <c r="AA252" s="122"/>
      <c r="AB252" s="122"/>
      <c r="AC252" s="122"/>
      <c r="AD252" s="122"/>
      <c r="AE252" s="122"/>
      <c r="AF252" s="122"/>
      <c r="AG252" s="122"/>
      <c r="AH252" s="87"/>
      <c r="AI252" s="122"/>
      <c r="AJ252" s="60"/>
      <c r="AK252" s="5"/>
      <c r="AL252" s="3">
        <f t="shared" si="24"/>
        <v>0</v>
      </c>
      <c r="AM252" s="3">
        <f t="shared" si="25"/>
        <v>0</v>
      </c>
      <c r="AN252" s="3">
        <f t="shared" si="26"/>
        <v>0</v>
      </c>
      <c r="AO252" s="3">
        <f t="shared" si="27"/>
        <v>0</v>
      </c>
    </row>
    <row r="253" spans="1:41" ht="13">
      <c r="A253" s="81"/>
      <c r="B253" s="122"/>
      <c r="C253" s="122"/>
      <c r="D253" s="122"/>
      <c r="E253" s="122"/>
      <c r="F253" s="81"/>
      <c r="G253" s="122"/>
      <c r="H253" s="122" t="e">
        <f>VLOOKUP(G253,'Bidding list 26'!$B$4:$G$277,6,0)</f>
        <v>#N/A</v>
      </c>
      <c r="I253" s="77" t="e">
        <f>VLOOKUP(G253,'Bidding list 26'!$B$4:$I$1016,8,0)</f>
        <v>#N/A</v>
      </c>
      <c r="J253" s="81"/>
      <c r="K253" s="78" t="e">
        <f t="shared" si="29"/>
        <v>#N/A</v>
      </c>
      <c r="L253" s="81"/>
      <c r="M253" s="79"/>
      <c r="N253" s="79"/>
      <c r="O253" s="80"/>
      <c r="P253" s="80"/>
      <c r="Q253" s="122"/>
      <c r="R253" s="81">
        <f t="shared" si="28"/>
        <v>0</v>
      </c>
      <c r="S253" s="140" t="e">
        <f t="array" ref="S253">INDEX('G Project Timeline-OPM update'!$G$7:$L$35,MATCH(1,('G Project Timeline-OPM update'!$C$7:$C$35=N253)*('G Project Timeline-OPM update'!$B$7:$B$35=M253)*('G Project Timeline-OPM update'!$D$7:$D$35=O253),0),MATCH(P253,'G Project Timeline-OPM update'!$G$4:$L$4,0))-14</f>
        <v>#N/A</v>
      </c>
      <c r="T253" s="81" t="e">
        <f t="shared" si="2"/>
        <v>#N/A</v>
      </c>
      <c r="U253" s="83" t="str">
        <f>IFERROR(VLOOKUP(G253,'Bidding list 26'!$B$2:$P$38,15,0),"")</f>
        <v/>
      </c>
      <c r="V253" s="83" t="e">
        <f t="shared" si="3"/>
        <v>#N/A</v>
      </c>
      <c r="W253" s="83" t="e">
        <f t="shared" si="30"/>
        <v>#VALUE!</v>
      </c>
      <c r="X253" s="83" t="e">
        <f t="shared" si="20"/>
        <v>#N/A</v>
      </c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87"/>
      <c r="AI253" s="122"/>
      <c r="AJ253" s="60"/>
      <c r="AK253" s="5"/>
      <c r="AL253" s="3">
        <f t="shared" si="24"/>
        <v>0</v>
      </c>
      <c r="AM253" s="3">
        <f t="shared" si="25"/>
        <v>0</v>
      </c>
      <c r="AN253" s="3">
        <f t="shared" si="26"/>
        <v>0</v>
      </c>
      <c r="AO253" s="3">
        <f t="shared" si="27"/>
        <v>0</v>
      </c>
    </row>
    <row r="254" spans="1:41" ht="13">
      <c r="A254" s="81"/>
      <c r="B254" s="122"/>
      <c r="C254" s="122"/>
      <c r="D254" s="122"/>
      <c r="E254" s="122"/>
      <c r="F254" s="81"/>
      <c r="G254" s="122"/>
      <c r="H254" s="122" t="e">
        <f>VLOOKUP(G254,'Bidding list 26'!$B$4:$G$277,6,0)</f>
        <v>#N/A</v>
      </c>
      <c r="I254" s="77" t="e">
        <f>VLOOKUP(G254,'Bidding list 26'!$B$4:$I$1016,8,0)</f>
        <v>#N/A</v>
      </c>
      <c r="J254" s="81"/>
      <c r="K254" s="78" t="e">
        <f t="shared" si="29"/>
        <v>#N/A</v>
      </c>
      <c r="L254" s="81"/>
      <c r="M254" s="79"/>
      <c r="N254" s="79"/>
      <c r="O254" s="80"/>
      <c r="P254" s="80"/>
      <c r="Q254" s="122"/>
      <c r="R254" s="81">
        <f t="shared" si="28"/>
        <v>0</v>
      </c>
      <c r="S254" s="140" t="e">
        <f t="array" ref="S254">INDEX('G Project Timeline-OPM update'!$G$7:$L$35,MATCH(1,('G Project Timeline-OPM update'!$C$7:$C$35=N254)*('G Project Timeline-OPM update'!$B$7:$B$35=M254)*('G Project Timeline-OPM update'!$D$7:$D$35=O254),0),MATCH(P254,'G Project Timeline-OPM update'!$G$4:$L$4,0))-14</f>
        <v>#N/A</v>
      </c>
      <c r="T254" s="81" t="e">
        <f t="shared" si="2"/>
        <v>#N/A</v>
      </c>
      <c r="U254" s="83" t="str">
        <f>IFERROR(VLOOKUP(G254,'Bidding list 26'!$B$2:$P$38,15,0),"")</f>
        <v/>
      </c>
      <c r="V254" s="83" t="e">
        <f t="shared" si="3"/>
        <v>#N/A</v>
      </c>
      <c r="W254" s="83" t="e">
        <f t="shared" si="30"/>
        <v>#VALUE!</v>
      </c>
      <c r="X254" s="83" t="e">
        <f t="shared" si="20"/>
        <v>#N/A</v>
      </c>
      <c r="Y254" s="122"/>
      <c r="Z254" s="122"/>
      <c r="AA254" s="122"/>
      <c r="AB254" s="122"/>
      <c r="AC254" s="122"/>
      <c r="AD254" s="122"/>
      <c r="AE254" s="122"/>
      <c r="AF254" s="122"/>
      <c r="AG254" s="122"/>
      <c r="AH254" s="87"/>
      <c r="AI254" s="122"/>
      <c r="AJ254" s="60"/>
      <c r="AK254" s="5"/>
      <c r="AL254" s="3">
        <f t="shared" si="24"/>
        <v>0</v>
      </c>
      <c r="AM254" s="3">
        <f t="shared" si="25"/>
        <v>0</v>
      </c>
      <c r="AN254" s="3">
        <f t="shared" si="26"/>
        <v>0</v>
      </c>
      <c r="AO254" s="3">
        <f t="shared" si="27"/>
        <v>0</v>
      </c>
    </row>
    <row r="255" spans="1:41" ht="13">
      <c r="A255" s="81"/>
      <c r="B255" s="122"/>
      <c r="C255" s="122"/>
      <c r="D255" s="122"/>
      <c r="E255" s="122"/>
      <c r="F255" s="81"/>
      <c r="G255" s="122"/>
      <c r="H255" s="122" t="e">
        <f>VLOOKUP(G255,'Bidding list 26'!$B$4:$G$277,6,0)</f>
        <v>#N/A</v>
      </c>
      <c r="I255" s="77" t="e">
        <f>VLOOKUP(G255,'Bidding list 26'!$B$4:$I$1016,8,0)</f>
        <v>#N/A</v>
      </c>
      <c r="J255" s="81"/>
      <c r="K255" s="78" t="e">
        <f t="shared" si="29"/>
        <v>#N/A</v>
      </c>
      <c r="L255" s="81"/>
      <c r="M255" s="79"/>
      <c r="N255" s="79"/>
      <c r="O255" s="80"/>
      <c r="P255" s="80"/>
      <c r="Q255" s="122"/>
      <c r="R255" s="81">
        <f t="shared" si="28"/>
        <v>0</v>
      </c>
      <c r="S255" s="140" t="e">
        <f t="array" ref="S255">INDEX('G Project Timeline-OPM update'!$G$7:$L$35,MATCH(1,('G Project Timeline-OPM update'!$C$7:$C$35=N255)*('G Project Timeline-OPM update'!$B$7:$B$35=M255)*('G Project Timeline-OPM update'!$D$7:$D$35=O255),0),MATCH(P255,'G Project Timeline-OPM update'!$G$4:$L$4,0))-14</f>
        <v>#N/A</v>
      </c>
      <c r="T255" s="81" t="e">
        <f t="shared" si="2"/>
        <v>#N/A</v>
      </c>
      <c r="U255" s="83" t="str">
        <f>IFERROR(VLOOKUP(G255,'Bidding list 26'!$B$2:$P$38,15,0),"")</f>
        <v/>
      </c>
      <c r="V255" s="83" t="e">
        <f t="shared" si="3"/>
        <v>#N/A</v>
      </c>
      <c r="W255" s="83" t="e">
        <f t="shared" si="30"/>
        <v>#VALUE!</v>
      </c>
      <c r="X255" s="83" t="e">
        <f t="shared" si="20"/>
        <v>#N/A</v>
      </c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87"/>
      <c r="AI255" s="122"/>
      <c r="AJ255" s="60"/>
      <c r="AK255" s="5"/>
      <c r="AL255" s="3">
        <f t="shared" si="24"/>
        <v>0</v>
      </c>
      <c r="AM255" s="3">
        <f t="shared" si="25"/>
        <v>0</v>
      </c>
      <c r="AN255" s="3">
        <f t="shared" si="26"/>
        <v>0</v>
      </c>
      <c r="AO255" s="3">
        <f t="shared" si="27"/>
        <v>0</v>
      </c>
    </row>
    <row r="256" spans="1:41" ht="13">
      <c r="A256" s="81"/>
      <c r="B256" s="122"/>
      <c r="C256" s="122"/>
      <c r="D256" s="122"/>
      <c r="E256" s="122"/>
      <c r="F256" s="81"/>
      <c r="G256" s="122"/>
      <c r="H256" s="122" t="e">
        <f>VLOOKUP(G256,'Bidding list 26'!$B$4:$G$277,6,0)</f>
        <v>#N/A</v>
      </c>
      <c r="I256" s="77" t="e">
        <f>VLOOKUP(G256,'Bidding list 26'!$B$4:$I$1016,8,0)</f>
        <v>#N/A</v>
      </c>
      <c r="J256" s="81"/>
      <c r="K256" s="78" t="e">
        <f t="shared" si="29"/>
        <v>#N/A</v>
      </c>
      <c r="L256" s="81"/>
      <c r="M256" s="79"/>
      <c r="N256" s="79"/>
      <c r="O256" s="80"/>
      <c r="P256" s="80"/>
      <c r="Q256" s="122"/>
      <c r="R256" s="81">
        <f t="shared" si="28"/>
        <v>0</v>
      </c>
      <c r="S256" s="140" t="e">
        <f t="array" ref="S256">INDEX('G Project Timeline-OPM update'!$G$7:$L$35,MATCH(1,('G Project Timeline-OPM update'!$C$7:$C$35=N256)*('G Project Timeline-OPM update'!$B$7:$B$35=M256)*('G Project Timeline-OPM update'!$D$7:$D$35=O256),0),MATCH(P256,'G Project Timeline-OPM update'!$G$4:$L$4,0))-14</f>
        <v>#N/A</v>
      </c>
      <c r="T256" s="81" t="e">
        <f t="shared" si="2"/>
        <v>#N/A</v>
      </c>
      <c r="U256" s="83" t="str">
        <f>IFERROR(VLOOKUP(G256,'Bidding list 26'!$B$2:$P$38,15,0),"")</f>
        <v/>
      </c>
      <c r="V256" s="83" t="e">
        <f t="shared" si="3"/>
        <v>#N/A</v>
      </c>
      <c r="W256" s="83" t="e">
        <f t="shared" si="30"/>
        <v>#VALUE!</v>
      </c>
      <c r="X256" s="83" t="e">
        <f t="shared" si="20"/>
        <v>#N/A</v>
      </c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87"/>
      <c r="AI256" s="122"/>
      <c r="AJ256" s="60"/>
      <c r="AK256" s="5"/>
      <c r="AL256" s="3">
        <f t="shared" si="24"/>
        <v>0</v>
      </c>
      <c r="AM256" s="3">
        <f t="shared" si="25"/>
        <v>0</v>
      </c>
      <c r="AN256" s="3">
        <f t="shared" si="26"/>
        <v>0</v>
      </c>
      <c r="AO256" s="3">
        <f t="shared" si="27"/>
        <v>0</v>
      </c>
    </row>
    <row r="257" spans="1:41" ht="13">
      <c r="A257" s="81"/>
      <c r="B257" s="122"/>
      <c r="C257" s="122"/>
      <c r="D257" s="122"/>
      <c r="E257" s="122"/>
      <c r="F257" s="81"/>
      <c r="G257" s="122"/>
      <c r="H257" s="122" t="e">
        <f>VLOOKUP(G257,'Bidding list 26'!$B$4:$G$277,6,0)</f>
        <v>#N/A</v>
      </c>
      <c r="I257" s="77" t="e">
        <f>VLOOKUP(G257,'Bidding list 26'!$B$4:$I$1016,8,0)</f>
        <v>#N/A</v>
      </c>
      <c r="J257" s="81"/>
      <c r="K257" s="78" t="e">
        <f t="shared" si="29"/>
        <v>#N/A</v>
      </c>
      <c r="L257" s="81"/>
      <c r="M257" s="79"/>
      <c r="N257" s="79"/>
      <c r="O257" s="80"/>
      <c r="P257" s="80"/>
      <c r="Q257" s="122"/>
      <c r="R257" s="81">
        <f t="shared" si="28"/>
        <v>0</v>
      </c>
      <c r="S257" s="140" t="e">
        <f t="array" ref="S257">INDEX('G Project Timeline-OPM update'!$G$7:$L$35,MATCH(1,('G Project Timeline-OPM update'!$C$7:$C$35=N257)*('G Project Timeline-OPM update'!$B$7:$B$35=M257)*('G Project Timeline-OPM update'!$D$7:$D$35=O257),0),MATCH(P257,'G Project Timeline-OPM update'!$G$4:$L$4,0))-14</f>
        <v>#N/A</v>
      </c>
      <c r="T257" s="81" t="e">
        <f t="shared" ref="T257:T511" si="31">S257-A257</f>
        <v>#N/A</v>
      </c>
      <c r="U257" s="83" t="str">
        <f>IFERROR(VLOOKUP(G257,'Bidding list 26'!$B$2:$P$38,15,0),"")</f>
        <v/>
      </c>
      <c r="V257" s="83" t="e">
        <f t="shared" ref="V257:V511" si="32">S257-U257</f>
        <v>#N/A</v>
      </c>
      <c r="W257" s="83" t="e">
        <f t="shared" si="30"/>
        <v>#VALUE!</v>
      </c>
      <c r="X257" s="83" t="e">
        <f t="shared" si="20"/>
        <v>#N/A</v>
      </c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87"/>
      <c r="AI257" s="122"/>
      <c r="AJ257" s="60"/>
      <c r="AK257" s="5"/>
      <c r="AL257" s="3">
        <f t="shared" si="24"/>
        <v>0</v>
      </c>
      <c r="AM257" s="3">
        <f t="shared" si="25"/>
        <v>0</v>
      </c>
      <c r="AN257" s="3">
        <f t="shared" si="26"/>
        <v>0</v>
      </c>
      <c r="AO257" s="3">
        <f t="shared" si="27"/>
        <v>0</v>
      </c>
    </row>
    <row r="258" spans="1:41" ht="13">
      <c r="A258" s="81"/>
      <c r="B258" s="122"/>
      <c r="C258" s="122"/>
      <c r="D258" s="122"/>
      <c r="E258" s="122"/>
      <c r="F258" s="81"/>
      <c r="G258" s="122"/>
      <c r="H258" s="122" t="e">
        <f>VLOOKUP(G258,'Bidding list 26'!$B$4:$G$277,6,0)</f>
        <v>#N/A</v>
      </c>
      <c r="I258" s="77" t="e">
        <f>VLOOKUP(G258,'Bidding list 26'!$B$4:$I$1016,8,0)</f>
        <v>#N/A</v>
      </c>
      <c r="J258" s="81"/>
      <c r="K258" s="78" t="e">
        <f t="shared" si="29"/>
        <v>#N/A</v>
      </c>
      <c r="L258" s="81"/>
      <c r="M258" s="79"/>
      <c r="N258" s="79"/>
      <c r="O258" s="80"/>
      <c r="P258" s="80"/>
      <c r="Q258" s="122"/>
      <c r="R258" s="81">
        <f t="shared" si="28"/>
        <v>0</v>
      </c>
      <c r="S258" s="140" t="e">
        <f t="array" ref="S258">INDEX('G Project Timeline-OPM update'!$G$7:$L$35,MATCH(1,('G Project Timeline-OPM update'!$C$7:$C$35=N258)*('G Project Timeline-OPM update'!$B$7:$B$35=M258)*('G Project Timeline-OPM update'!$D$7:$D$35=O258),0),MATCH(P258,'G Project Timeline-OPM update'!$G$4:$L$4,0))-14</f>
        <v>#N/A</v>
      </c>
      <c r="T258" s="81" t="e">
        <f t="shared" si="31"/>
        <v>#N/A</v>
      </c>
      <c r="U258" s="83" t="str">
        <f>IFERROR(VLOOKUP(G258,'Bidding list 26'!$B$2:$P$38,15,0),"")</f>
        <v/>
      </c>
      <c r="V258" s="83" t="e">
        <f t="shared" si="32"/>
        <v>#N/A</v>
      </c>
      <c r="W258" s="83" t="e">
        <f t="shared" si="30"/>
        <v>#VALUE!</v>
      </c>
      <c r="X258" s="83" t="e">
        <f t="shared" si="20"/>
        <v>#N/A</v>
      </c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87"/>
      <c r="AI258" s="122"/>
      <c r="AJ258" s="60"/>
      <c r="AK258" s="5"/>
      <c r="AL258" s="3">
        <f t="shared" si="24"/>
        <v>0</v>
      </c>
      <c r="AM258" s="3">
        <f t="shared" si="25"/>
        <v>0</v>
      </c>
      <c r="AN258" s="3">
        <f t="shared" si="26"/>
        <v>0</v>
      </c>
      <c r="AO258" s="3">
        <f t="shared" si="27"/>
        <v>0</v>
      </c>
    </row>
    <row r="259" spans="1:41" ht="13">
      <c r="A259" s="81"/>
      <c r="B259" s="122"/>
      <c r="C259" s="122"/>
      <c r="D259" s="122"/>
      <c r="E259" s="122"/>
      <c r="F259" s="81"/>
      <c r="G259" s="122"/>
      <c r="H259" s="122" t="e">
        <f>VLOOKUP(G259,'Bidding list 26'!$B$4:$G$277,6,0)</f>
        <v>#N/A</v>
      </c>
      <c r="I259" s="77" t="e">
        <f>VLOOKUP(G259,'Bidding list 26'!$B$4:$I$1016,8,0)</f>
        <v>#N/A</v>
      </c>
      <c r="J259" s="81"/>
      <c r="K259" s="78" t="e">
        <f t="shared" si="29"/>
        <v>#N/A</v>
      </c>
      <c r="L259" s="81"/>
      <c r="M259" s="79"/>
      <c r="N259" s="79"/>
      <c r="O259" s="80"/>
      <c r="P259" s="80"/>
      <c r="Q259" s="122"/>
      <c r="R259" s="81">
        <f t="shared" si="28"/>
        <v>0</v>
      </c>
      <c r="S259" s="140" t="e">
        <f t="array" ref="S259">INDEX('G Project Timeline-OPM update'!$G$7:$L$35,MATCH(1,('G Project Timeline-OPM update'!$C$7:$C$35=N259)*('G Project Timeline-OPM update'!$B$7:$B$35=M259)*('G Project Timeline-OPM update'!$D$7:$D$35=O259),0),MATCH(P259,'G Project Timeline-OPM update'!$G$4:$L$4,0))-14</f>
        <v>#N/A</v>
      </c>
      <c r="T259" s="81" t="e">
        <f t="shared" si="31"/>
        <v>#N/A</v>
      </c>
      <c r="U259" s="83" t="str">
        <f>IFERROR(VLOOKUP(G259,'Bidding list 26'!$B$2:$P$38,15,0),"")</f>
        <v/>
      </c>
      <c r="V259" s="83" t="e">
        <f t="shared" si="32"/>
        <v>#N/A</v>
      </c>
      <c r="W259" s="83" t="e">
        <f t="shared" si="30"/>
        <v>#VALUE!</v>
      </c>
      <c r="X259" s="83" t="e">
        <f t="shared" si="20"/>
        <v>#N/A</v>
      </c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87"/>
      <c r="AI259" s="122"/>
      <c r="AJ259" s="60"/>
      <c r="AK259" s="5"/>
      <c r="AL259" s="3">
        <f t="shared" si="24"/>
        <v>0</v>
      </c>
      <c r="AM259" s="3">
        <f t="shared" si="25"/>
        <v>0</v>
      </c>
      <c r="AN259" s="3">
        <f t="shared" si="26"/>
        <v>0</v>
      </c>
      <c r="AO259" s="3">
        <f t="shared" si="27"/>
        <v>0</v>
      </c>
    </row>
    <row r="260" spans="1:41" ht="13">
      <c r="A260" s="81"/>
      <c r="B260" s="122"/>
      <c r="C260" s="122"/>
      <c r="D260" s="122"/>
      <c r="E260" s="122"/>
      <c r="F260" s="81"/>
      <c r="G260" s="122"/>
      <c r="H260" s="122" t="e">
        <f>VLOOKUP(G260,'Bidding list 26'!$B$4:$G$277,6,0)</f>
        <v>#N/A</v>
      </c>
      <c r="I260" s="77" t="e">
        <f>VLOOKUP(G260,'Bidding list 26'!$B$4:$I$1016,8,0)</f>
        <v>#N/A</v>
      </c>
      <c r="J260" s="81"/>
      <c r="K260" s="78" t="e">
        <f t="shared" si="29"/>
        <v>#N/A</v>
      </c>
      <c r="L260" s="81"/>
      <c r="M260" s="79"/>
      <c r="N260" s="79"/>
      <c r="O260" s="80"/>
      <c r="P260" s="80"/>
      <c r="Q260" s="122"/>
      <c r="R260" s="81">
        <f t="shared" si="28"/>
        <v>0</v>
      </c>
      <c r="S260" s="140" t="e">
        <f t="array" ref="S260">INDEX('G Project Timeline-OPM update'!$G$7:$L$35,MATCH(1,('G Project Timeline-OPM update'!$C$7:$C$35=N260)*('G Project Timeline-OPM update'!$B$7:$B$35=M260)*('G Project Timeline-OPM update'!$D$7:$D$35=O260),0),MATCH(P260,'G Project Timeline-OPM update'!$G$4:$L$4,0))-14</f>
        <v>#N/A</v>
      </c>
      <c r="T260" s="81" t="e">
        <f t="shared" si="31"/>
        <v>#N/A</v>
      </c>
      <c r="U260" s="83" t="str">
        <f>IFERROR(VLOOKUP(G260,'Bidding list 26'!$B$2:$P$38,15,0),"")</f>
        <v/>
      </c>
      <c r="V260" s="83" t="e">
        <f t="shared" si="32"/>
        <v>#N/A</v>
      </c>
      <c r="W260" s="83" t="e">
        <f t="shared" si="30"/>
        <v>#VALUE!</v>
      </c>
      <c r="X260" s="83" t="e">
        <f t="shared" si="20"/>
        <v>#N/A</v>
      </c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87"/>
      <c r="AI260" s="122"/>
      <c r="AJ260" s="60"/>
      <c r="AK260" s="5"/>
      <c r="AL260" s="3">
        <f t="shared" si="24"/>
        <v>0</v>
      </c>
      <c r="AM260" s="3">
        <f t="shared" si="25"/>
        <v>0</v>
      </c>
      <c r="AN260" s="3">
        <f t="shared" si="26"/>
        <v>0</v>
      </c>
      <c r="AO260" s="3">
        <f t="shared" si="27"/>
        <v>0</v>
      </c>
    </row>
    <row r="261" spans="1:41" ht="13">
      <c r="A261" s="81"/>
      <c r="B261" s="122"/>
      <c r="C261" s="122"/>
      <c r="D261" s="122"/>
      <c r="E261" s="122"/>
      <c r="F261" s="81"/>
      <c r="G261" s="122"/>
      <c r="H261" s="122" t="e">
        <f>VLOOKUP(G261,'Bidding list 26'!$B$4:$G$277,6,0)</f>
        <v>#N/A</v>
      </c>
      <c r="I261" s="77" t="e">
        <f>VLOOKUP(G261,'Bidding list 26'!$B$4:$I$1016,8,0)</f>
        <v>#N/A</v>
      </c>
      <c r="J261" s="81"/>
      <c r="K261" s="78" t="e">
        <f t="shared" si="29"/>
        <v>#N/A</v>
      </c>
      <c r="L261" s="81"/>
      <c r="M261" s="79"/>
      <c r="N261" s="79"/>
      <c r="O261" s="80"/>
      <c r="P261" s="80"/>
      <c r="Q261" s="122"/>
      <c r="R261" s="81">
        <f t="shared" si="28"/>
        <v>0</v>
      </c>
      <c r="S261" s="140" t="e">
        <f t="array" ref="S261">INDEX('G Project Timeline-OPM update'!$G$7:$L$35,MATCH(1,('G Project Timeline-OPM update'!$C$7:$C$35=N261)*('G Project Timeline-OPM update'!$B$7:$B$35=M261)*('G Project Timeline-OPM update'!$D$7:$D$35=O261),0),MATCH(P261,'G Project Timeline-OPM update'!$G$4:$L$4,0))-14</f>
        <v>#N/A</v>
      </c>
      <c r="T261" s="81" t="e">
        <f t="shared" si="31"/>
        <v>#N/A</v>
      </c>
      <c r="U261" s="83" t="str">
        <f>IFERROR(VLOOKUP(G261,'Bidding list 26'!$B$2:$P$38,15,0),"")</f>
        <v/>
      </c>
      <c r="V261" s="83" t="e">
        <f t="shared" si="32"/>
        <v>#N/A</v>
      </c>
      <c r="W261" s="83" t="e">
        <f t="shared" si="30"/>
        <v>#VALUE!</v>
      </c>
      <c r="X261" s="83" t="e">
        <f t="shared" si="20"/>
        <v>#N/A</v>
      </c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87"/>
      <c r="AI261" s="122"/>
      <c r="AJ261" s="60"/>
      <c r="AK261" s="5"/>
      <c r="AL261" s="3">
        <f t="shared" si="24"/>
        <v>0</v>
      </c>
      <c r="AM261" s="3">
        <f t="shared" si="25"/>
        <v>0</v>
      </c>
      <c r="AN261" s="3">
        <f t="shared" si="26"/>
        <v>0</v>
      </c>
      <c r="AO261" s="3">
        <f t="shared" si="27"/>
        <v>0</v>
      </c>
    </row>
    <row r="262" spans="1:41" ht="13">
      <c r="A262" s="81"/>
      <c r="B262" s="122"/>
      <c r="C262" s="122"/>
      <c r="D262" s="122"/>
      <c r="E262" s="122"/>
      <c r="F262" s="81"/>
      <c r="G262" s="122"/>
      <c r="H262" s="122" t="e">
        <f>VLOOKUP(G262,'Bidding list 26'!$B$4:$G$277,6,0)</f>
        <v>#N/A</v>
      </c>
      <c r="I262" s="77" t="e">
        <f>VLOOKUP(G262,'Bidding list 26'!$B$4:$I$1016,8,0)</f>
        <v>#N/A</v>
      </c>
      <c r="J262" s="81"/>
      <c r="K262" s="78" t="e">
        <f t="shared" si="29"/>
        <v>#N/A</v>
      </c>
      <c r="L262" s="81"/>
      <c r="M262" s="79"/>
      <c r="N262" s="79"/>
      <c r="O262" s="80"/>
      <c r="P262" s="80"/>
      <c r="Q262" s="122"/>
      <c r="R262" s="81">
        <f t="shared" si="28"/>
        <v>0</v>
      </c>
      <c r="S262" s="140" t="e">
        <f t="array" ref="S262">INDEX('G Project Timeline-OPM update'!$G$7:$L$35,MATCH(1,('G Project Timeline-OPM update'!$C$7:$C$35=N262)*('G Project Timeline-OPM update'!$B$7:$B$35=M262)*('G Project Timeline-OPM update'!$D$7:$D$35=O262),0),MATCH(P262,'G Project Timeline-OPM update'!$G$4:$L$4,0))-14</f>
        <v>#N/A</v>
      </c>
      <c r="T262" s="81" t="e">
        <f t="shared" si="31"/>
        <v>#N/A</v>
      </c>
      <c r="U262" s="83" t="str">
        <f>IFERROR(VLOOKUP(G262,'Bidding list 26'!$B$2:$P$38,15,0),"")</f>
        <v/>
      </c>
      <c r="V262" s="83" t="e">
        <f t="shared" si="32"/>
        <v>#N/A</v>
      </c>
      <c r="W262" s="83" t="e">
        <f t="shared" si="30"/>
        <v>#VALUE!</v>
      </c>
      <c r="X262" s="83" t="e">
        <f t="shared" si="20"/>
        <v>#N/A</v>
      </c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87"/>
      <c r="AI262" s="122"/>
      <c r="AJ262" s="60"/>
      <c r="AK262" s="5"/>
      <c r="AL262" s="3">
        <f t="shared" si="24"/>
        <v>0</v>
      </c>
      <c r="AM262" s="3">
        <f t="shared" si="25"/>
        <v>0</v>
      </c>
      <c r="AN262" s="3">
        <f t="shared" si="26"/>
        <v>0</v>
      </c>
      <c r="AO262" s="3">
        <f t="shared" si="27"/>
        <v>0</v>
      </c>
    </row>
    <row r="263" spans="1:41" ht="13">
      <c r="A263" s="81"/>
      <c r="B263" s="122"/>
      <c r="C263" s="122"/>
      <c r="D263" s="122"/>
      <c r="E263" s="122"/>
      <c r="F263" s="81"/>
      <c r="G263" s="122"/>
      <c r="H263" s="122" t="e">
        <f>VLOOKUP(G263,'Bidding list 26'!$B$4:$G$277,6,0)</f>
        <v>#N/A</v>
      </c>
      <c r="I263" s="77" t="e">
        <f>VLOOKUP(G263,'Bidding list 26'!$B$4:$I$1016,8,0)</f>
        <v>#N/A</v>
      </c>
      <c r="J263" s="81"/>
      <c r="K263" s="78" t="e">
        <f t="shared" si="29"/>
        <v>#N/A</v>
      </c>
      <c r="L263" s="81"/>
      <c r="M263" s="79"/>
      <c r="N263" s="79"/>
      <c r="O263" s="80"/>
      <c r="P263" s="80"/>
      <c r="Q263" s="122"/>
      <c r="R263" s="81">
        <f t="shared" si="28"/>
        <v>0</v>
      </c>
      <c r="S263" s="140" t="e">
        <f t="array" ref="S263">INDEX('G Project Timeline-OPM update'!$G$7:$L$35,MATCH(1,('G Project Timeline-OPM update'!$C$7:$C$35=N263)*('G Project Timeline-OPM update'!$B$7:$B$35=M263)*('G Project Timeline-OPM update'!$D$7:$D$35=O263),0),MATCH(P263,'G Project Timeline-OPM update'!$G$4:$L$4,0))-14</f>
        <v>#N/A</v>
      </c>
      <c r="T263" s="81" t="e">
        <f t="shared" si="31"/>
        <v>#N/A</v>
      </c>
      <c r="U263" s="83" t="str">
        <f>IFERROR(VLOOKUP(G263,'Bidding list 26'!$B$2:$P$38,15,0),"")</f>
        <v/>
      </c>
      <c r="V263" s="83" t="e">
        <f t="shared" si="32"/>
        <v>#N/A</v>
      </c>
      <c r="W263" s="83" t="e">
        <f t="shared" si="30"/>
        <v>#VALUE!</v>
      </c>
      <c r="X263" s="83" t="e">
        <f t="shared" si="20"/>
        <v>#N/A</v>
      </c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87"/>
      <c r="AI263" s="122"/>
      <c r="AJ263" s="60"/>
      <c r="AK263" s="5"/>
      <c r="AL263" s="3">
        <f t="shared" si="24"/>
        <v>0</v>
      </c>
      <c r="AM263" s="3">
        <f t="shared" si="25"/>
        <v>0</v>
      </c>
      <c r="AN263" s="3">
        <f t="shared" si="26"/>
        <v>0</v>
      </c>
      <c r="AO263" s="3">
        <f t="shared" si="27"/>
        <v>0</v>
      </c>
    </row>
    <row r="264" spans="1:41" ht="13">
      <c r="A264" s="81"/>
      <c r="B264" s="122"/>
      <c r="C264" s="122"/>
      <c r="D264" s="122"/>
      <c r="E264" s="122"/>
      <c r="F264" s="81"/>
      <c r="G264" s="122"/>
      <c r="H264" s="122" t="e">
        <f>VLOOKUP(G264,'Bidding list 26'!$B$4:$G$277,6,0)</f>
        <v>#N/A</v>
      </c>
      <c r="I264" s="77" t="e">
        <f>VLOOKUP(G264,'Bidding list 26'!$B$4:$I$1016,8,0)</f>
        <v>#N/A</v>
      </c>
      <c r="J264" s="81"/>
      <c r="K264" s="78" t="e">
        <f t="shared" si="29"/>
        <v>#N/A</v>
      </c>
      <c r="L264" s="81"/>
      <c r="M264" s="79"/>
      <c r="N264" s="79"/>
      <c r="O264" s="80"/>
      <c r="P264" s="80"/>
      <c r="Q264" s="122"/>
      <c r="R264" s="81">
        <f t="shared" si="28"/>
        <v>0</v>
      </c>
      <c r="S264" s="140" t="e">
        <f t="array" ref="S264">INDEX('G Project Timeline-OPM update'!$G$7:$L$35,MATCH(1,('G Project Timeline-OPM update'!$C$7:$C$35=N264)*('G Project Timeline-OPM update'!$B$7:$B$35=M264)*('G Project Timeline-OPM update'!$D$7:$D$35=O264),0),MATCH(P264,'G Project Timeline-OPM update'!$G$4:$L$4,0))-14</f>
        <v>#N/A</v>
      </c>
      <c r="T264" s="81" t="e">
        <f t="shared" si="31"/>
        <v>#N/A</v>
      </c>
      <c r="U264" s="83" t="str">
        <f>IFERROR(VLOOKUP(G264,'Bidding list 26'!$B$2:$P$38,15,0),"")</f>
        <v/>
      </c>
      <c r="V264" s="83" t="e">
        <f t="shared" si="32"/>
        <v>#N/A</v>
      </c>
      <c r="W264" s="83" t="e">
        <f t="shared" si="30"/>
        <v>#VALUE!</v>
      </c>
      <c r="X264" s="83" t="e">
        <f t="shared" si="20"/>
        <v>#N/A</v>
      </c>
      <c r="Y264" s="122"/>
      <c r="Z264" s="122"/>
      <c r="AA264" s="122"/>
      <c r="AB264" s="122"/>
      <c r="AC264" s="122"/>
      <c r="AD264" s="122"/>
      <c r="AE264" s="122"/>
      <c r="AF264" s="122"/>
      <c r="AG264" s="122"/>
      <c r="AH264" s="87"/>
      <c r="AI264" s="122"/>
      <c r="AJ264" s="60"/>
      <c r="AK264" s="5"/>
      <c r="AL264" s="3">
        <f t="shared" si="24"/>
        <v>0</v>
      </c>
      <c r="AM264" s="3">
        <f t="shared" si="25"/>
        <v>0</v>
      </c>
      <c r="AN264" s="3">
        <f t="shared" si="26"/>
        <v>0</v>
      </c>
      <c r="AO264" s="3">
        <f t="shared" si="27"/>
        <v>0</v>
      </c>
    </row>
    <row r="265" spans="1:41" ht="13">
      <c r="A265" s="81"/>
      <c r="B265" s="122"/>
      <c r="C265" s="122"/>
      <c r="D265" s="122"/>
      <c r="E265" s="122"/>
      <c r="F265" s="81"/>
      <c r="G265" s="122"/>
      <c r="H265" s="122" t="e">
        <f>VLOOKUP(G265,'Bidding list 26'!$B$4:$G$277,6,0)</f>
        <v>#N/A</v>
      </c>
      <c r="I265" s="77" t="e">
        <f>VLOOKUP(G265,'Bidding list 26'!$B$4:$I$1016,8,0)</f>
        <v>#N/A</v>
      </c>
      <c r="J265" s="81"/>
      <c r="K265" s="78" t="e">
        <f t="shared" si="29"/>
        <v>#N/A</v>
      </c>
      <c r="L265" s="81"/>
      <c r="M265" s="79"/>
      <c r="N265" s="79"/>
      <c r="O265" s="80"/>
      <c r="P265" s="80"/>
      <c r="Q265" s="122"/>
      <c r="R265" s="81">
        <f t="shared" si="28"/>
        <v>0</v>
      </c>
      <c r="S265" s="140" t="e">
        <f t="array" ref="S265">INDEX('G Project Timeline-OPM update'!$G$7:$L$35,MATCH(1,('G Project Timeline-OPM update'!$C$7:$C$35=N265)*('G Project Timeline-OPM update'!$B$7:$B$35=M265)*('G Project Timeline-OPM update'!$D$7:$D$35=O265),0),MATCH(P265,'G Project Timeline-OPM update'!$G$4:$L$4,0))-14</f>
        <v>#N/A</v>
      </c>
      <c r="T265" s="81" t="e">
        <f t="shared" si="31"/>
        <v>#N/A</v>
      </c>
      <c r="U265" s="83" t="str">
        <f>IFERROR(VLOOKUP(G265,'Bidding list 26'!$B$2:$P$38,15,0),"")</f>
        <v/>
      </c>
      <c r="V265" s="83" t="e">
        <f t="shared" si="32"/>
        <v>#N/A</v>
      </c>
      <c r="W265" s="83" t="e">
        <f t="shared" si="30"/>
        <v>#VALUE!</v>
      </c>
      <c r="X265" s="83" t="e">
        <f t="shared" si="20"/>
        <v>#N/A</v>
      </c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87"/>
      <c r="AI265" s="122"/>
      <c r="AJ265" s="60"/>
      <c r="AK265" s="5"/>
      <c r="AL265" s="3">
        <f t="shared" si="24"/>
        <v>0</v>
      </c>
      <c r="AM265" s="3">
        <f t="shared" si="25"/>
        <v>0</v>
      </c>
      <c r="AN265" s="3">
        <f t="shared" si="26"/>
        <v>0</v>
      </c>
      <c r="AO265" s="3">
        <f t="shared" si="27"/>
        <v>0</v>
      </c>
    </row>
    <row r="266" spans="1:41" ht="13">
      <c r="A266" s="81"/>
      <c r="B266" s="122"/>
      <c r="C266" s="122"/>
      <c r="D266" s="122"/>
      <c r="E266" s="122"/>
      <c r="F266" s="81"/>
      <c r="G266" s="122"/>
      <c r="H266" s="122" t="e">
        <f>VLOOKUP(G266,'Bidding list 26'!$B$4:$G$277,6,0)</f>
        <v>#N/A</v>
      </c>
      <c r="I266" s="77" t="e">
        <f>VLOOKUP(G266,'Bidding list 26'!$B$4:$I$1016,8,0)</f>
        <v>#N/A</v>
      </c>
      <c r="J266" s="81"/>
      <c r="K266" s="78" t="e">
        <f t="shared" si="29"/>
        <v>#N/A</v>
      </c>
      <c r="L266" s="81"/>
      <c r="M266" s="79"/>
      <c r="N266" s="79"/>
      <c r="O266" s="80"/>
      <c r="P266" s="80"/>
      <c r="Q266" s="122"/>
      <c r="R266" s="81">
        <f t="shared" si="28"/>
        <v>0</v>
      </c>
      <c r="S266" s="140" t="e">
        <f t="array" ref="S266">INDEX('G Project Timeline-OPM update'!$G$7:$L$35,MATCH(1,('G Project Timeline-OPM update'!$C$7:$C$35=N266)*('G Project Timeline-OPM update'!$B$7:$B$35=M266)*('G Project Timeline-OPM update'!$D$7:$D$35=O266),0),MATCH(P266,'G Project Timeline-OPM update'!$G$4:$L$4,0))-14</f>
        <v>#N/A</v>
      </c>
      <c r="T266" s="81" t="e">
        <f t="shared" si="31"/>
        <v>#N/A</v>
      </c>
      <c r="U266" s="83" t="str">
        <f>IFERROR(VLOOKUP(G266,'Bidding list 26'!$B$2:$P$38,15,0),"")</f>
        <v/>
      </c>
      <c r="V266" s="83" t="e">
        <f t="shared" si="32"/>
        <v>#N/A</v>
      </c>
      <c r="W266" s="83" t="e">
        <f t="shared" si="30"/>
        <v>#VALUE!</v>
      </c>
      <c r="X266" s="83" t="e">
        <f t="shared" si="20"/>
        <v>#N/A</v>
      </c>
      <c r="Y266" s="122"/>
      <c r="Z266" s="122"/>
      <c r="AA266" s="122"/>
      <c r="AB266" s="122"/>
      <c r="AC266" s="122"/>
      <c r="AD266" s="122"/>
      <c r="AE266" s="122"/>
      <c r="AF266" s="122"/>
      <c r="AG266" s="122"/>
      <c r="AH266" s="87"/>
      <c r="AI266" s="122"/>
      <c r="AJ266" s="60"/>
      <c r="AK266" s="5"/>
      <c r="AL266" s="3">
        <f t="shared" si="24"/>
        <v>0</v>
      </c>
      <c r="AM266" s="3">
        <f t="shared" si="25"/>
        <v>0</v>
      </c>
      <c r="AN266" s="3">
        <f t="shared" si="26"/>
        <v>0</v>
      </c>
      <c r="AO266" s="3">
        <f t="shared" si="27"/>
        <v>0</v>
      </c>
    </row>
    <row r="267" spans="1:41" ht="13">
      <c r="A267" s="81"/>
      <c r="B267" s="122"/>
      <c r="C267" s="122"/>
      <c r="D267" s="122"/>
      <c r="E267" s="122"/>
      <c r="F267" s="81"/>
      <c r="G267" s="122"/>
      <c r="H267" s="122" t="e">
        <f>VLOOKUP(G267,'Bidding list 26'!$B$4:$G$277,6,0)</f>
        <v>#N/A</v>
      </c>
      <c r="I267" s="77" t="e">
        <f>VLOOKUP(G267,'Bidding list 26'!$B$4:$I$1016,8,0)</f>
        <v>#N/A</v>
      </c>
      <c r="J267" s="81"/>
      <c r="K267" s="78" t="e">
        <f t="shared" si="29"/>
        <v>#N/A</v>
      </c>
      <c r="L267" s="81"/>
      <c r="M267" s="79"/>
      <c r="N267" s="79"/>
      <c r="O267" s="80"/>
      <c r="P267" s="80"/>
      <c r="Q267" s="122"/>
      <c r="R267" s="81">
        <f t="shared" si="28"/>
        <v>0</v>
      </c>
      <c r="S267" s="140" t="e">
        <f t="array" ref="S267">INDEX('G Project Timeline-OPM update'!$G$7:$L$35,MATCH(1,('G Project Timeline-OPM update'!$C$7:$C$35=N267)*('G Project Timeline-OPM update'!$B$7:$B$35=M267)*('G Project Timeline-OPM update'!$D$7:$D$35=O267),0),MATCH(P267,'G Project Timeline-OPM update'!$G$4:$L$4,0))-14</f>
        <v>#N/A</v>
      </c>
      <c r="T267" s="81" t="e">
        <f t="shared" si="31"/>
        <v>#N/A</v>
      </c>
      <c r="U267" s="83" t="str">
        <f>IFERROR(VLOOKUP(G267,'Bidding list 26'!$B$2:$P$38,15,0),"")</f>
        <v/>
      </c>
      <c r="V267" s="83" t="e">
        <f t="shared" si="32"/>
        <v>#N/A</v>
      </c>
      <c r="W267" s="83" t="e">
        <f t="shared" si="30"/>
        <v>#VALUE!</v>
      </c>
      <c r="X267" s="83" t="e">
        <f t="shared" si="20"/>
        <v>#N/A</v>
      </c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87"/>
      <c r="AI267" s="122"/>
      <c r="AJ267" s="60"/>
      <c r="AK267" s="5"/>
      <c r="AL267" s="3">
        <f t="shared" si="24"/>
        <v>0</v>
      </c>
      <c r="AM267" s="3">
        <f t="shared" si="25"/>
        <v>0</v>
      </c>
      <c r="AN267" s="3">
        <f t="shared" si="26"/>
        <v>0</v>
      </c>
      <c r="AO267" s="3">
        <f t="shared" si="27"/>
        <v>0</v>
      </c>
    </row>
    <row r="268" spans="1:41" ht="13">
      <c r="A268" s="81"/>
      <c r="B268" s="122"/>
      <c r="C268" s="122"/>
      <c r="D268" s="122"/>
      <c r="E268" s="122"/>
      <c r="F268" s="81"/>
      <c r="G268" s="122"/>
      <c r="H268" s="122" t="e">
        <f>VLOOKUP(G268,'Bidding list 26'!$B$4:$G$277,6,0)</f>
        <v>#N/A</v>
      </c>
      <c r="I268" s="77" t="e">
        <f>VLOOKUP(G268,'Bidding list 26'!$B$4:$I$1016,8,0)</f>
        <v>#N/A</v>
      </c>
      <c r="J268" s="81"/>
      <c r="K268" s="78" t="e">
        <f t="shared" si="29"/>
        <v>#N/A</v>
      </c>
      <c r="L268" s="81"/>
      <c r="M268" s="79"/>
      <c r="N268" s="79"/>
      <c r="O268" s="80"/>
      <c r="P268" s="80"/>
      <c r="Q268" s="122"/>
      <c r="R268" s="81">
        <f t="shared" si="28"/>
        <v>0</v>
      </c>
      <c r="S268" s="140" t="e">
        <f t="array" ref="S268">INDEX('G Project Timeline-OPM update'!$G$7:$L$35,MATCH(1,('G Project Timeline-OPM update'!$C$7:$C$35=N268)*('G Project Timeline-OPM update'!$B$7:$B$35=M268)*('G Project Timeline-OPM update'!$D$7:$D$35=O268),0),MATCH(P268,'G Project Timeline-OPM update'!$G$4:$L$4,0))-14</f>
        <v>#N/A</v>
      </c>
      <c r="T268" s="81" t="e">
        <f t="shared" si="31"/>
        <v>#N/A</v>
      </c>
      <c r="U268" s="83" t="str">
        <f>IFERROR(VLOOKUP(G268,'Bidding list 26'!$B$2:$P$38,15,0),"")</f>
        <v/>
      </c>
      <c r="V268" s="83" t="e">
        <f t="shared" si="32"/>
        <v>#N/A</v>
      </c>
      <c r="W268" s="83" t="e">
        <f t="shared" si="30"/>
        <v>#VALUE!</v>
      </c>
      <c r="X268" s="83" t="e">
        <f t="shared" si="20"/>
        <v>#N/A</v>
      </c>
      <c r="Y268" s="122"/>
      <c r="Z268" s="122"/>
      <c r="AA268" s="122"/>
      <c r="AB268" s="122"/>
      <c r="AC268" s="122"/>
      <c r="AD268" s="122"/>
      <c r="AE268" s="122"/>
      <c r="AF268" s="122"/>
      <c r="AG268" s="122"/>
      <c r="AH268" s="87"/>
      <c r="AI268" s="122"/>
      <c r="AJ268" s="60"/>
      <c r="AK268" s="5"/>
      <c r="AL268" s="3">
        <f t="shared" si="24"/>
        <v>0</v>
      </c>
      <c r="AM268" s="3">
        <f t="shared" si="25"/>
        <v>0</v>
      </c>
      <c r="AN268" s="3">
        <f t="shared" si="26"/>
        <v>0</v>
      </c>
      <c r="AO268" s="3">
        <f t="shared" si="27"/>
        <v>0</v>
      </c>
    </row>
    <row r="269" spans="1:41" ht="13">
      <c r="A269" s="81"/>
      <c r="B269" s="122"/>
      <c r="C269" s="122"/>
      <c r="D269" s="122"/>
      <c r="E269" s="122"/>
      <c r="F269" s="81"/>
      <c r="G269" s="122"/>
      <c r="H269" s="122" t="e">
        <f>VLOOKUP(G269,'Bidding list 26'!$B$4:$G$277,6,0)</f>
        <v>#N/A</v>
      </c>
      <c r="I269" s="77" t="e">
        <f>VLOOKUP(G269,'Bidding list 26'!$B$4:$I$1016,8,0)</f>
        <v>#N/A</v>
      </c>
      <c r="J269" s="81"/>
      <c r="K269" s="78" t="e">
        <f t="shared" si="29"/>
        <v>#N/A</v>
      </c>
      <c r="L269" s="81"/>
      <c r="M269" s="79"/>
      <c r="N269" s="79"/>
      <c r="O269" s="80"/>
      <c r="P269" s="80"/>
      <c r="Q269" s="122"/>
      <c r="R269" s="81">
        <f t="shared" si="28"/>
        <v>0</v>
      </c>
      <c r="S269" s="140" t="e">
        <f t="array" ref="S269">INDEX('G Project Timeline-OPM update'!$G$7:$L$35,MATCH(1,('G Project Timeline-OPM update'!$C$7:$C$35=N269)*('G Project Timeline-OPM update'!$B$7:$B$35=M269)*('G Project Timeline-OPM update'!$D$7:$D$35=O269),0),MATCH(P269,'G Project Timeline-OPM update'!$G$4:$L$4,0))-14</f>
        <v>#N/A</v>
      </c>
      <c r="T269" s="81" t="e">
        <f t="shared" si="31"/>
        <v>#N/A</v>
      </c>
      <c r="U269" s="83" t="str">
        <f>IFERROR(VLOOKUP(G269,'Bidding list 26'!$B$2:$P$38,15,0),"")</f>
        <v/>
      </c>
      <c r="V269" s="83" t="e">
        <f t="shared" si="32"/>
        <v>#N/A</v>
      </c>
      <c r="W269" s="83" t="e">
        <f t="shared" si="30"/>
        <v>#VALUE!</v>
      </c>
      <c r="X269" s="83" t="e">
        <f t="shared" si="20"/>
        <v>#N/A</v>
      </c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87"/>
      <c r="AI269" s="122"/>
      <c r="AJ269" s="60"/>
      <c r="AK269" s="5"/>
      <c r="AL269" s="3">
        <f t="shared" si="24"/>
        <v>0</v>
      </c>
      <c r="AM269" s="3">
        <f t="shared" si="25"/>
        <v>0</v>
      </c>
      <c r="AN269" s="3">
        <f t="shared" si="26"/>
        <v>0</v>
      </c>
      <c r="AO269" s="3">
        <f t="shared" si="27"/>
        <v>0</v>
      </c>
    </row>
    <row r="270" spans="1:41" ht="13">
      <c r="A270" s="81"/>
      <c r="B270" s="122"/>
      <c r="C270" s="122"/>
      <c r="D270" s="122"/>
      <c r="E270" s="122"/>
      <c r="F270" s="81"/>
      <c r="G270" s="122"/>
      <c r="H270" s="122" t="e">
        <f>VLOOKUP(G270,'Bidding list 26'!$B$4:$G$277,6,0)</f>
        <v>#N/A</v>
      </c>
      <c r="I270" s="77" t="e">
        <f>VLOOKUP(G270,'Bidding list 26'!$B$4:$I$1016,8,0)</f>
        <v>#N/A</v>
      </c>
      <c r="J270" s="81"/>
      <c r="K270" s="78" t="e">
        <f t="shared" si="29"/>
        <v>#N/A</v>
      </c>
      <c r="L270" s="81"/>
      <c r="M270" s="79"/>
      <c r="N270" s="79"/>
      <c r="O270" s="80"/>
      <c r="P270" s="80"/>
      <c r="Q270" s="122"/>
      <c r="R270" s="81">
        <f t="shared" si="28"/>
        <v>0</v>
      </c>
      <c r="S270" s="140" t="e">
        <f t="array" ref="S270">INDEX('G Project Timeline-OPM update'!$G$7:$L$35,MATCH(1,('G Project Timeline-OPM update'!$C$7:$C$35=N270)*('G Project Timeline-OPM update'!$B$7:$B$35=M270)*('G Project Timeline-OPM update'!$D$7:$D$35=O270),0),MATCH(P270,'G Project Timeline-OPM update'!$G$4:$L$4,0))-14</f>
        <v>#N/A</v>
      </c>
      <c r="T270" s="81" t="e">
        <f t="shared" si="31"/>
        <v>#N/A</v>
      </c>
      <c r="U270" s="83" t="str">
        <f>IFERROR(VLOOKUP(G270,'Bidding list 26'!$B$2:$P$38,15,0),"")</f>
        <v/>
      </c>
      <c r="V270" s="83" t="e">
        <f t="shared" si="32"/>
        <v>#N/A</v>
      </c>
      <c r="W270" s="83" t="e">
        <f t="shared" si="30"/>
        <v>#VALUE!</v>
      </c>
      <c r="X270" s="83" t="e">
        <f t="shared" si="20"/>
        <v>#N/A</v>
      </c>
      <c r="Y270" s="122"/>
      <c r="Z270" s="122"/>
      <c r="AA270" s="122"/>
      <c r="AB270" s="122"/>
      <c r="AC270" s="122"/>
      <c r="AD270" s="122"/>
      <c r="AE270" s="122"/>
      <c r="AF270" s="122"/>
      <c r="AG270" s="122"/>
      <c r="AH270" s="87"/>
      <c r="AI270" s="122"/>
      <c r="AJ270" s="60"/>
      <c r="AK270" s="5"/>
      <c r="AL270" s="3">
        <f t="shared" si="24"/>
        <v>0</v>
      </c>
      <c r="AM270" s="3">
        <f t="shared" si="25"/>
        <v>0</v>
      </c>
      <c r="AN270" s="3">
        <f t="shared" si="26"/>
        <v>0</v>
      </c>
      <c r="AO270" s="3">
        <f t="shared" si="27"/>
        <v>0</v>
      </c>
    </row>
    <row r="271" spans="1:41" ht="13">
      <c r="A271" s="81"/>
      <c r="B271" s="122"/>
      <c r="C271" s="122"/>
      <c r="D271" s="122"/>
      <c r="E271" s="122"/>
      <c r="F271" s="81"/>
      <c r="G271" s="122"/>
      <c r="H271" s="122" t="e">
        <f>VLOOKUP(G271,'Bidding list 26'!$B$4:$G$277,6,0)</f>
        <v>#N/A</v>
      </c>
      <c r="I271" s="77" t="e">
        <f>VLOOKUP(G271,'Bidding list 26'!$B$4:$I$1016,8,0)</f>
        <v>#N/A</v>
      </c>
      <c r="J271" s="81"/>
      <c r="K271" s="78" t="e">
        <f t="shared" si="29"/>
        <v>#N/A</v>
      </c>
      <c r="L271" s="81"/>
      <c r="M271" s="79"/>
      <c r="N271" s="79"/>
      <c r="O271" s="80"/>
      <c r="P271" s="80"/>
      <c r="Q271" s="122"/>
      <c r="R271" s="81">
        <f t="shared" si="28"/>
        <v>0</v>
      </c>
      <c r="S271" s="140" t="e">
        <f t="array" ref="S271">INDEX('G Project Timeline-OPM update'!$G$7:$L$35,MATCH(1,('G Project Timeline-OPM update'!$C$7:$C$35=N271)*('G Project Timeline-OPM update'!$B$7:$B$35=M271)*('G Project Timeline-OPM update'!$D$7:$D$35=O271),0),MATCH(P271,'G Project Timeline-OPM update'!$G$4:$L$4,0))-14</f>
        <v>#N/A</v>
      </c>
      <c r="T271" s="81" t="e">
        <f t="shared" si="31"/>
        <v>#N/A</v>
      </c>
      <c r="U271" s="83" t="str">
        <f>IFERROR(VLOOKUP(G271,'Bidding list 26'!$B$2:$P$38,15,0),"")</f>
        <v/>
      </c>
      <c r="V271" s="83" t="e">
        <f t="shared" si="32"/>
        <v>#N/A</v>
      </c>
      <c r="W271" s="83" t="e">
        <f t="shared" si="30"/>
        <v>#VALUE!</v>
      </c>
      <c r="X271" s="83" t="e">
        <f t="shared" si="20"/>
        <v>#N/A</v>
      </c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87"/>
      <c r="AI271" s="122"/>
      <c r="AJ271" s="60"/>
      <c r="AK271" s="5"/>
      <c r="AL271" s="3">
        <f t="shared" si="24"/>
        <v>0</v>
      </c>
      <c r="AM271" s="3">
        <f t="shared" si="25"/>
        <v>0</v>
      </c>
      <c r="AN271" s="3">
        <f t="shared" si="26"/>
        <v>0</v>
      </c>
      <c r="AO271" s="3">
        <f t="shared" si="27"/>
        <v>0</v>
      </c>
    </row>
    <row r="272" spans="1:41" ht="13">
      <c r="A272" s="81"/>
      <c r="B272" s="122"/>
      <c r="C272" s="122"/>
      <c r="D272" s="122"/>
      <c r="E272" s="122"/>
      <c r="F272" s="81"/>
      <c r="G272" s="122"/>
      <c r="H272" s="122" t="e">
        <f>VLOOKUP(G272,'Bidding list 26'!$B$4:$G$277,6,0)</f>
        <v>#N/A</v>
      </c>
      <c r="I272" s="77" t="e">
        <f>VLOOKUP(G272,'Bidding list 26'!$B$4:$I$1016,8,0)</f>
        <v>#N/A</v>
      </c>
      <c r="J272" s="81"/>
      <c r="K272" s="78" t="e">
        <f t="shared" si="29"/>
        <v>#N/A</v>
      </c>
      <c r="L272" s="81"/>
      <c r="M272" s="79"/>
      <c r="N272" s="79"/>
      <c r="O272" s="80"/>
      <c r="P272" s="80"/>
      <c r="Q272" s="122"/>
      <c r="R272" s="81">
        <f t="shared" si="28"/>
        <v>0</v>
      </c>
      <c r="S272" s="140" t="e">
        <f t="array" ref="S272">INDEX('G Project Timeline-OPM update'!$G$7:$L$35,MATCH(1,('G Project Timeline-OPM update'!$C$7:$C$35=N272)*('G Project Timeline-OPM update'!$B$7:$B$35=M272)*('G Project Timeline-OPM update'!$D$7:$D$35=O272),0),MATCH(P272,'G Project Timeline-OPM update'!$G$4:$L$4,0))-14</f>
        <v>#N/A</v>
      </c>
      <c r="T272" s="81" t="e">
        <f t="shared" si="31"/>
        <v>#N/A</v>
      </c>
      <c r="U272" s="83" t="str">
        <f>IFERROR(VLOOKUP(G272,'Bidding list 26'!$B$2:$P$38,15,0),"")</f>
        <v/>
      </c>
      <c r="V272" s="83" t="e">
        <f t="shared" si="32"/>
        <v>#N/A</v>
      </c>
      <c r="W272" s="83" t="e">
        <f t="shared" si="30"/>
        <v>#VALUE!</v>
      </c>
      <c r="X272" s="83" t="e">
        <f t="shared" si="20"/>
        <v>#N/A</v>
      </c>
      <c r="Y272" s="122"/>
      <c r="Z272" s="122"/>
      <c r="AA272" s="122"/>
      <c r="AB272" s="122"/>
      <c r="AC272" s="122"/>
      <c r="AD272" s="122"/>
      <c r="AE272" s="122"/>
      <c r="AF272" s="122"/>
      <c r="AG272" s="122"/>
      <c r="AH272" s="87"/>
      <c r="AI272" s="122"/>
      <c r="AJ272" s="60"/>
      <c r="AK272" s="5"/>
      <c r="AL272" s="3">
        <f t="shared" si="24"/>
        <v>0</v>
      </c>
      <c r="AM272" s="3">
        <f t="shared" si="25"/>
        <v>0</v>
      </c>
      <c r="AN272" s="3">
        <f t="shared" si="26"/>
        <v>0</v>
      </c>
      <c r="AO272" s="3">
        <f t="shared" si="27"/>
        <v>0</v>
      </c>
    </row>
    <row r="273" spans="1:41" ht="13">
      <c r="A273" s="81"/>
      <c r="B273" s="122"/>
      <c r="C273" s="122"/>
      <c r="D273" s="122"/>
      <c r="E273" s="122"/>
      <c r="F273" s="81"/>
      <c r="G273" s="122"/>
      <c r="H273" s="122" t="e">
        <f>VLOOKUP(G273,'Bidding list 26'!$B$4:$G$277,6,0)</f>
        <v>#N/A</v>
      </c>
      <c r="I273" s="77" t="e">
        <f>VLOOKUP(G273,'Bidding list 26'!$B$4:$I$1016,8,0)</f>
        <v>#N/A</v>
      </c>
      <c r="J273" s="81"/>
      <c r="K273" s="78" t="e">
        <f t="shared" si="29"/>
        <v>#N/A</v>
      </c>
      <c r="L273" s="81"/>
      <c r="M273" s="79"/>
      <c r="N273" s="79"/>
      <c r="O273" s="80"/>
      <c r="P273" s="80"/>
      <c r="Q273" s="122"/>
      <c r="R273" s="81">
        <f t="shared" si="28"/>
        <v>0</v>
      </c>
      <c r="S273" s="140" t="e">
        <f t="array" ref="S273">INDEX('G Project Timeline-OPM update'!$G$7:$L$35,MATCH(1,('G Project Timeline-OPM update'!$C$7:$C$35=N273)*('G Project Timeline-OPM update'!$B$7:$B$35=M273)*('G Project Timeline-OPM update'!$D$7:$D$35=O273),0),MATCH(P273,'G Project Timeline-OPM update'!$G$4:$L$4,0))-14</f>
        <v>#N/A</v>
      </c>
      <c r="T273" s="81" t="e">
        <f t="shared" si="31"/>
        <v>#N/A</v>
      </c>
      <c r="U273" s="83" t="str">
        <f>IFERROR(VLOOKUP(G273,'Bidding list 26'!$B$2:$P$38,15,0),"")</f>
        <v/>
      </c>
      <c r="V273" s="83" t="e">
        <f t="shared" si="32"/>
        <v>#N/A</v>
      </c>
      <c r="W273" s="83" t="e">
        <f t="shared" si="30"/>
        <v>#VALUE!</v>
      </c>
      <c r="X273" s="83" t="e">
        <f t="shared" si="20"/>
        <v>#N/A</v>
      </c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87"/>
      <c r="AI273" s="122"/>
      <c r="AJ273" s="60"/>
      <c r="AK273" s="5"/>
      <c r="AL273" s="3">
        <f t="shared" si="24"/>
        <v>0</v>
      </c>
      <c r="AM273" s="3">
        <f t="shared" si="25"/>
        <v>0</v>
      </c>
      <c r="AN273" s="3">
        <f t="shared" si="26"/>
        <v>0</v>
      </c>
      <c r="AO273" s="3">
        <f t="shared" si="27"/>
        <v>0</v>
      </c>
    </row>
    <row r="274" spans="1:41" ht="13">
      <c r="A274" s="81"/>
      <c r="B274" s="122"/>
      <c r="C274" s="122"/>
      <c r="D274" s="122"/>
      <c r="E274" s="122"/>
      <c r="F274" s="81"/>
      <c r="G274" s="122"/>
      <c r="H274" s="122" t="e">
        <f>VLOOKUP(G274,'Bidding list 26'!$B$4:$G$277,6,0)</f>
        <v>#N/A</v>
      </c>
      <c r="I274" s="77" t="e">
        <f>VLOOKUP(G274,'Bidding list 26'!$B$4:$I$1016,8,0)</f>
        <v>#N/A</v>
      </c>
      <c r="J274" s="81"/>
      <c r="K274" s="78" t="e">
        <f t="shared" si="29"/>
        <v>#N/A</v>
      </c>
      <c r="L274" s="81"/>
      <c r="M274" s="79"/>
      <c r="N274" s="79"/>
      <c r="O274" s="80"/>
      <c r="P274" s="80"/>
      <c r="Q274" s="122"/>
      <c r="R274" s="81">
        <f t="shared" si="28"/>
        <v>0</v>
      </c>
      <c r="S274" s="140" t="e">
        <f t="array" ref="S274">INDEX('G Project Timeline-OPM update'!$G$7:$L$35,MATCH(1,('G Project Timeline-OPM update'!$C$7:$C$35=N274)*('G Project Timeline-OPM update'!$B$7:$B$35=M274)*('G Project Timeline-OPM update'!$D$7:$D$35=O274),0),MATCH(P274,'G Project Timeline-OPM update'!$G$4:$L$4,0))-14</f>
        <v>#N/A</v>
      </c>
      <c r="T274" s="81" t="e">
        <f t="shared" si="31"/>
        <v>#N/A</v>
      </c>
      <c r="U274" s="83" t="str">
        <f>IFERROR(VLOOKUP(G274,'Bidding list 26'!$B$2:$P$38,15,0),"")</f>
        <v/>
      </c>
      <c r="V274" s="83" t="e">
        <f t="shared" si="32"/>
        <v>#N/A</v>
      </c>
      <c r="W274" s="83" t="e">
        <f t="shared" si="30"/>
        <v>#VALUE!</v>
      </c>
      <c r="X274" s="83" t="e">
        <f t="shared" si="20"/>
        <v>#N/A</v>
      </c>
      <c r="Y274" s="122"/>
      <c r="Z274" s="122"/>
      <c r="AA274" s="122"/>
      <c r="AB274" s="122"/>
      <c r="AC274" s="122"/>
      <c r="AD274" s="122"/>
      <c r="AE274" s="122"/>
      <c r="AF274" s="122"/>
      <c r="AG274" s="122"/>
      <c r="AH274" s="87"/>
      <c r="AI274" s="122"/>
      <c r="AJ274" s="60"/>
      <c r="AK274" s="5"/>
      <c r="AL274" s="3">
        <f t="shared" si="24"/>
        <v>0</v>
      </c>
      <c r="AM274" s="3">
        <f t="shared" si="25"/>
        <v>0</v>
      </c>
      <c r="AN274" s="3">
        <f t="shared" si="26"/>
        <v>0</v>
      </c>
      <c r="AO274" s="3">
        <f t="shared" si="27"/>
        <v>0</v>
      </c>
    </row>
    <row r="275" spans="1:41" ht="13">
      <c r="A275" s="81"/>
      <c r="B275" s="122"/>
      <c r="C275" s="122"/>
      <c r="D275" s="122"/>
      <c r="E275" s="122"/>
      <c r="F275" s="81"/>
      <c r="G275" s="122"/>
      <c r="H275" s="122" t="e">
        <f>VLOOKUP(G275,'Bidding list 26'!$B$4:$G$277,6,0)</f>
        <v>#N/A</v>
      </c>
      <c r="I275" s="77" t="e">
        <f>VLOOKUP(G275,'Bidding list 26'!$B$4:$I$1016,8,0)</f>
        <v>#N/A</v>
      </c>
      <c r="J275" s="81"/>
      <c r="K275" s="78" t="e">
        <f t="shared" si="29"/>
        <v>#N/A</v>
      </c>
      <c r="L275" s="81"/>
      <c r="M275" s="79"/>
      <c r="N275" s="79"/>
      <c r="O275" s="80"/>
      <c r="P275" s="80"/>
      <c r="Q275" s="122"/>
      <c r="R275" s="81">
        <f t="shared" si="28"/>
        <v>0</v>
      </c>
      <c r="S275" s="140" t="e">
        <f t="array" ref="S275">INDEX('G Project Timeline-OPM update'!$G$7:$L$35,MATCH(1,('G Project Timeline-OPM update'!$C$7:$C$35=N275)*('G Project Timeline-OPM update'!$B$7:$B$35=M275)*('G Project Timeline-OPM update'!$D$7:$D$35=O275),0),MATCH(P275,'G Project Timeline-OPM update'!$G$4:$L$4,0))-14</f>
        <v>#N/A</v>
      </c>
      <c r="T275" s="81" t="e">
        <f t="shared" si="31"/>
        <v>#N/A</v>
      </c>
      <c r="U275" s="83" t="str">
        <f>IFERROR(VLOOKUP(G275,'Bidding list 26'!$B$2:$P$38,15,0),"")</f>
        <v/>
      </c>
      <c r="V275" s="83" t="e">
        <f t="shared" si="32"/>
        <v>#N/A</v>
      </c>
      <c r="W275" s="83" t="e">
        <f t="shared" si="30"/>
        <v>#VALUE!</v>
      </c>
      <c r="X275" s="83" t="e">
        <f t="shared" si="20"/>
        <v>#N/A</v>
      </c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87"/>
      <c r="AI275" s="122"/>
      <c r="AJ275" s="60"/>
      <c r="AK275" s="5"/>
      <c r="AL275" s="3">
        <f t="shared" si="24"/>
        <v>0</v>
      </c>
      <c r="AM275" s="3">
        <f t="shared" si="25"/>
        <v>0</v>
      </c>
      <c r="AN275" s="3">
        <f t="shared" si="26"/>
        <v>0</v>
      </c>
      <c r="AO275" s="3">
        <f t="shared" si="27"/>
        <v>0</v>
      </c>
    </row>
    <row r="276" spans="1:41" ht="13">
      <c r="A276" s="81"/>
      <c r="B276" s="122"/>
      <c r="C276" s="122"/>
      <c r="D276" s="122"/>
      <c r="E276" s="122"/>
      <c r="F276" s="81"/>
      <c r="G276" s="122"/>
      <c r="H276" s="122" t="e">
        <f>VLOOKUP(G276,'Bidding list 26'!$B$4:$G$277,6,0)</f>
        <v>#N/A</v>
      </c>
      <c r="I276" s="77" t="e">
        <f>VLOOKUP(G276,'Bidding list 26'!$B$4:$I$1016,8,0)</f>
        <v>#N/A</v>
      </c>
      <c r="J276" s="81"/>
      <c r="K276" s="78" t="e">
        <f t="shared" si="29"/>
        <v>#N/A</v>
      </c>
      <c r="L276" s="81"/>
      <c r="M276" s="79"/>
      <c r="N276" s="79"/>
      <c r="O276" s="80"/>
      <c r="P276" s="80"/>
      <c r="Q276" s="122"/>
      <c r="R276" s="81">
        <f t="shared" si="28"/>
        <v>0</v>
      </c>
      <c r="S276" s="140" t="e">
        <f t="array" ref="S276">INDEX('G Project Timeline-OPM update'!$G$7:$L$35,MATCH(1,('G Project Timeline-OPM update'!$C$7:$C$35=N276)*('G Project Timeline-OPM update'!$B$7:$B$35=M276)*('G Project Timeline-OPM update'!$D$7:$D$35=O276),0),MATCH(P276,'G Project Timeline-OPM update'!$G$4:$L$4,0))-14</f>
        <v>#N/A</v>
      </c>
      <c r="T276" s="81" t="e">
        <f t="shared" si="31"/>
        <v>#N/A</v>
      </c>
      <c r="U276" s="83" t="str">
        <f>IFERROR(VLOOKUP(G276,'Bidding list 26'!$B$2:$P$38,15,0),"")</f>
        <v/>
      </c>
      <c r="V276" s="83" t="e">
        <f t="shared" si="32"/>
        <v>#N/A</v>
      </c>
      <c r="W276" s="83" t="e">
        <f t="shared" si="30"/>
        <v>#VALUE!</v>
      </c>
      <c r="X276" s="83" t="e">
        <f t="shared" si="20"/>
        <v>#N/A</v>
      </c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87"/>
      <c r="AI276" s="122"/>
      <c r="AJ276" s="60"/>
      <c r="AK276" s="5"/>
      <c r="AL276" s="3">
        <f t="shared" si="24"/>
        <v>0</v>
      </c>
      <c r="AM276" s="3">
        <f t="shared" si="25"/>
        <v>0</v>
      </c>
      <c r="AN276" s="3">
        <f t="shared" si="26"/>
        <v>0</v>
      </c>
      <c r="AO276" s="3">
        <f t="shared" si="27"/>
        <v>0</v>
      </c>
    </row>
    <row r="277" spans="1:41" ht="13">
      <c r="A277" s="81"/>
      <c r="B277" s="122"/>
      <c r="C277" s="122"/>
      <c r="D277" s="122"/>
      <c r="E277" s="122"/>
      <c r="F277" s="81"/>
      <c r="G277" s="122"/>
      <c r="H277" s="122" t="e">
        <f>VLOOKUP(G277,'Bidding list 26'!$B$4:$G$277,6,0)</f>
        <v>#N/A</v>
      </c>
      <c r="I277" s="77" t="e">
        <f>VLOOKUP(G277,'Bidding list 26'!$B$4:$I$1016,8,0)</f>
        <v>#N/A</v>
      </c>
      <c r="J277" s="81"/>
      <c r="K277" s="78" t="e">
        <f t="shared" si="29"/>
        <v>#N/A</v>
      </c>
      <c r="L277" s="81"/>
      <c r="M277" s="79"/>
      <c r="N277" s="79"/>
      <c r="O277" s="80"/>
      <c r="P277" s="80"/>
      <c r="Q277" s="122"/>
      <c r="R277" s="81">
        <f t="shared" si="28"/>
        <v>0</v>
      </c>
      <c r="S277" s="140" t="e">
        <f t="array" ref="S277">INDEX('G Project Timeline-OPM update'!$G$7:$L$35,MATCH(1,('G Project Timeline-OPM update'!$C$7:$C$35=N277)*('G Project Timeline-OPM update'!$B$7:$B$35=M277)*('G Project Timeline-OPM update'!$D$7:$D$35=O277),0),MATCH(P277,'G Project Timeline-OPM update'!$G$4:$L$4,0))-14</f>
        <v>#N/A</v>
      </c>
      <c r="T277" s="81" t="e">
        <f t="shared" si="31"/>
        <v>#N/A</v>
      </c>
      <c r="U277" s="83" t="str">
        <f>IFERROR(VLOOKUP(G277,'Bidding list 26'!$B$2:$P$38,15,0),"")</f>
        <v/>
      </c>
      <c r="V277" s="83" t="e">
        <f t="shared" si="32"/>
        <v>#N/A</v>
      </c>
      <c r="W277" s="83" t="e">
        <f t="shared" si="30"/>
        <v>#VALUE!</v>
      </c>
      <c r="X277" s="83" t="e">
        <f t="shared" si="20"/>
        <v>#N/A</v>
      </c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87"/>
      <c r="AI277" s="122"/>
      <c r="AJ277" s="60"/>
      <c r="AK277" s="5"/>
      <c r="AL277" s="3">
        <f t="shared" si="24"/>
        <v>0</v>
      </c>
      <c r="AM277" s="3">
        <f t="shared" si="25"/>
        <v>0</v>
      </c>
      <c r="AN277" s="3">
        <f t="shared" si="26"/>
        <v>0</v>
      </c>
      <c r="AO277" s="3">
        <f t="shared" si="27"/>
        <v>0</v>
      </c>
    </row>
    <row r="278" spans="1:41" ht="13">
      <c r="A278" s="81"/>
      <c r="B278" s="122"/>
      <c r="C278" s="122"/>
      <c r="D278" s="122"/>
      <c r="E278" s="122"/>
      <c r="F278" s="81"/>
      <c r="G278" s="122"/>
      <c r="H278" s="122" t="e">
        <f>VLOOKUP(G278,'Bidding list 26'!$B$4:$G$277,6,0)</f>
        <v>#N/A</v>
      </c>
      <c r="I278" s="77" t="e">
        <f>VLOOKUP(G278,'Bidding list 26'!$B$4:$I$1016,8,0)</f>
        <v>#N/A</v>
      </c>
      <c r="J278" s="81"/>
      <c r="K278" s="78" t="e">
        <f t="shared" si="29"/>
        <v>#N/A</v>
      </c>
      <c r="L278" s="81"/>
      <c r="M278" s="79"/>
      <c r="N278" s="79"/>
      <c r="O278" s="80"/>
      <c r="P278" s="80"/>
      <c r="Q278" s="122"/>
      <c r="R278" s="81">
        <f t="shared" si="28"/>
        <v>0</v>
      </c>
      <c r="S278" s="140" t="e">
        <f t="array" ref="S278">INDEX('G Project Timeline-OPM update'!$G$7:$L$35,MATCH(1,('G Project Timeline-OPM update'!$C$7:$C$35=N278)*('G Project Timeline-OPM update'!$B$7:$B$35=M278)*('G Project Timeline-OPM update'!$D$7:$D$35=O278),0),MATCH(P278,'G Project Timeline-OPM update'!$G$4:$L$4,0))-14</f>
        <v>#N/A</v>
      </c>
      <c r="T278" s="81" t="e">
        <f t="shared" si="31"/>
        <v>#N/A</v>
      </c>
      <c r="U278" s="83" t="str">
        <f>IFERROR(VLOOKUP(G278,'Bidding list 26'!$B$2:$P$38,15,0),"")</f>
        <v/>
      </c>
      <c r="V278" s="83" t="e">
        <f t="shared" si="32"/>
        <v>#N/A</v>
      </c>
      <c r="W278" s="83" t="e">
        <f t="shared" si="30"/>
        <v>#VALUE!</v>
      </c>
      <c r="X278" s="83" t="e">
        <f t="shared" si="20"/>
        <v>#N/A</v>
      </c>
      <c r="Y278" s="122"/>
      <c r="Z278" s="122"/>
      <c r="AA278" s="122"/>
      <c r="AB278" s="122"/>
      <c r="AC278" s="122"/>
      <c r="AD278" s="122"/>
      <c r="AE278" s="122"/>
      <c r="AF278" s="122"/>
      <c r="AG278" s="122"/>
      <c r="AH278" s="87"/>
      <c r="AI278" s="122"/>
      <c r="AJ278" s="60"/>
      <c r="AK278" s="5"/>
      <c r="AL278" s="3">
        <f t="shared" si="24"/>
        <v>0</v>
      </c>
      <c r="AM278" s="3">
        <f t="shared" si="25"/>
        <v>0</v>
      </c>
      <c r="AN278" s="3">
        <f t="shared" si="26"/>
        <v>0</v>
      </c>
      <c r="AO278" s="3">
        <f t="shared" si="27"/>
        <v>0</v>
      </c>
    </row>
    <row r="279" spans="1:41" ht="13">
      <c r="A279" s="81"/>
      <c r="B279" s="122"/>
      <c r="C279" s="122"/>
      <c r="D279" s="122"/>
      <c r="E279" s="122"/>
      <c r="F279" s="81"/>
      <c r="G279" s="122"/>
      <c r="H279" s="122" t="e">
        <f>VLOOKUP(G279,'Bidding list 26'!$B$4:$G$277,6,0)</f>
        <v>#N/A</v>
      </c>
      <c r="I279" s="77" t="e">
        <f>VLOOKUP(G279,'Bidding list 26'!$B$4:$I$1016,8,0)</f>
        <v>#N/A</v>
      </c>
      <c r="J279" s="81"/>
      <c r="K279" s="78" t="e">
        <f t="shared" si="29"/>
        <v>#N/A</v>
      </c>
      <c r="L279" s="81"/>
      <c r="M279" s="79"/>
      <c r="N279" s="79"/>
      <c r="O279" s="80"/>
      <c r="P279" s="80"/>
      <c r="Q279" s="122"/>
      <c r="R279" s="81">
        <f t="shared" si="28"/>
        <v>0</v>
      </c>
      <c r="S279" s="140" t="e">
        <f t="array" ref="S279">INDEX('G Project Timeline-OPM update'!$G$7:$L$35,MATCH(1,('G Project Timeline-OPM update'!$C$7:$C$35=N279)*('G Project Timeline-OPM update'!$B$7:$B$35=M279)*('G Project Timeline-OPM update'!$D$7:$D$35=O279),0),MATCH(P279,'G Project Timeline-OPM update'!$G$4:$L$4,0))-14</f>
        <v>#N/A</v>
      </c>
      <c r="T279" s="81" t="e">
        <f t="shared" si="31"/>
        <v>#N/A</v>
      </c>
      <c r="U279" s="83" t="str">
        <f>IFERROR(VLOOKUP(G279,'Bidding list 26'!$B$2:$P$38,15,0),"")</f>
        <v/>
      </c>
      <c r="V279" s="83" t="e">
        <f t="shared" si="32"/>
        <v>#N/A</v>
      </c>
      <c r="W279" s="83" t="e">
        <f t="shared" si="30"/>
        <v>#VALUE!</v>
      </c>
      <c r="X279" s="83" t="e">
        <f t="shared" si="20"/>
        <v>#N/A</v>
      </c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87"/>
      <c r="AI279" s="122"/>
      <c r="AJ279" s="60"/>
      <c r="AK279" s="5"/>
      <c r="AL279" s="3">
        <f t="shared" si="24"/>
        <v>0</v>
      </c>
      <c r="AM279" s="3">
        <f t="shared" si="25"/>
        <v>0</v>
      </c>
      <c r="AN279" s="3">
        <f t="shared" si="26"/>
        <v>0</v>
      </c>
      <c r="AO279" s="3">
        <f t="shared" si="27"/>
        <v>0</v>
      </c>
    </row>
    <row r="280" spans="1:41" ht="13">
      <c r="A280" s="81"/>
      <c r="B280" s="122"/>
      <c r="C280" s="122"/>
      <c r="D280" s="122"/>
      <c r="E280" s="122"/>
      <c r="F280" s="81"/>
      <c r="G280" s="122"/>
      <c r="H280" s="122" t="e">
        <f>VLOOKUP(G280,'Bidding list 26'!$B$4:$G$277,6,0)</f>
        <v>#N/A</v>
      </c>
      <c r="I280" s="77" t="e">
        <f>VLOOKUP(G280,'Bidding list 26'!$B$4:$I$1016,8,0)</f>
        <v>#N/A</v>
      </c>
      <c r="J280" s="81"/>
      <c r="K280" s="78" t="e">
        <f t="shared" si="29"/>
        <v>#N/A</v>
      </c>
      <c r="L280" s="81"/>
      <c r="M280" s="79"/>
      <c r="N280" s="79"/>
      <c r="O280" s="80"/>
      <c r="P280" s="80"/>
      <c r="Q280" s="122"/>
      <c r="R280" s="81">
        <f t="shared" si="28"/>
        <v>0</v>
      </c>
      <c r="S280" s="140" t="e">
        <f t="array" ref="S280">INDEX('G Project Timeline-OPM update'!$G$7:$L$35,MATCH(1,('G Project Timeline-OPM update'!$C$7:$C$35=N280)*('G Project Timeline-OPM update'!$B$7:$B$35=M280)*('G Project Timeline-OPM update'!$D$7:$D$35=O280),0),MATCH(P280,'G Project Timeline-OPM update'!$G$4:$L$4,0))-14</f>
        <v>#N/A</v>
      </c>
      <c r="T280" s="81" t="e">
        <f t="shared" si="31"/>
        <v>#N/A</v>
      </c>
      <c r="U280" s="83" t="str">
        <f>IFERROR(VLOOKUP(G280,'Bidding list 26'!$B$2:$P$38,15,0),"")</f>
        <v/>
      </c>
      <c r="V280" s="83" t="e">
        <f t="shared" si="32"/>
        <v>#N/A</v>
      </c>
      <c r="W280" s="83" t="e">
        <f t="shared" si="30"/>
        <v>#VALUE!</v>
      </c>
      <c r="X280" s="83" t="e">
        <f t="shared" si="20"/>
        <v>#N/A</v>
      </c>
      <c r="Y280" s="122"/>
      <c r="Z280" s="122"/>
      <c r="AA280" s="122"/>
      <c r="AB280" s="122"/>
      <c r="AC280" s="122"/>
      <c r="AD280" s="122"/>
      <c r="AE280" s="122"/>
      <c r="AF280" s="122"/>
      <c r="AG280" s="122"/>
      <c r="AH280" s="87"/>
      <c r="AI280" s="122"/>
      <c r="AJ280" s="60"/>
      <c r="AK280" s="5"/>
      <c r="AL280" s="3">
        <f t="shared" si="24"/>
        <v>0</v>
      </c>
      <c r="AM280" s="3">
        <f t="shared" si="25"/>
        <v>0</v>
      </c>
      <c r="AN280" s="3">
        <f t="shared" si="26"/>
        <v>0</v>
      </c>
      <c r="AO280" s="3">
        <f t="shared" si="27"/>
        <v>0</v>
      </c>
    </row>
    <row r="281" spans="1:41" ht="13">
      <c r="A281" s="81"/>
      <c r="B281" s="122"/>
      <c r="C281" s="122"/>
      <c r="D281" s="122"/>
      <c r="E281" s="122"/>
      <c r="F281" s="81"/>
      <c r="G281" s="122"/>
      <c r="H281" s="122" t="e">
        <f>VLOOKUP(G281,'Bidding list 26'!$B$4:$G$277,6,0)</f>
        <v>#N/A</v>
      </c>
      <c r="I281" s="77" t="e">
        <f>VLOOKUP(G281,'Bidding list 26'!$B$4:$I$1016,8,0)</f>
        <v>#N/A</v>
      </c>
      <c r="J281" s="81"/>
      <c r="K281" s="78" t="e">
        <f t="shared" si="29"/>
        <v>#N/A</v>
      </c>
      <c r="L281" s="81"/>
      <c r="M281" s="79"/>
      <c r="N281" s="79"/>
      <c r="O281" s="80"/>
      <c r="P281" s="80"/>
      <c r="Q281" s="122"/>
      <c r="R281" s="81">
        <f t="shared" si="28"/>
        <v>0</v>
      </c>
      <c r="S281" s="140" t="e">
        <f t="array" ref="S281">INDEX('G Project Timeline-OPM update'!$G$7:$L$35,MATCH(1,('G Project Timeline-OPM update'!$C$7:$C$35=N281)*('G Project Timeline-OPM update'!$B$7:$B$35=M281)*('G Project Timeline-OPM update'!$D$7:$D$35=O281),0),MATCH(P281,'G Project Timeline-OPM update'!$G$4:$L$4,0))-14</f>
        <v>#N/A</v>
      </c>
      <c r="T281" s="81" t="e">
        <f t="shared" si="31"/>
        <v>#N/A</v>
      </c>
      <c r="U281" s="83" t="str">
        <f>IFERROR(VLOOKUP(G281,'Bidding list 26'!$B$2:$P$38,15,0),"")</f>
        <v/>
      </c>
      <c r="V281" s="83" t="e">
        <f t="shared" si="32"/>
        <v>#N/A</v>
      </c>
      <c r="W281" s="83" t="e">
        <f t="shared" si="30"/>
        <v>#VALUE!</v>
      </c>
      <c r="X281" s="83" t="e">
        <f t="shared" si="20"/>
        <v>#N/A</v>
      </c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87"/>
      <c r="AI281" s="122"/>
      <c r="AJ281" s="60"/>
      <c r="AK281" s="5"/>
      <c r="AL281" s="3">
        <f t="shared" si="24"/>
        <v>0</v>
      </c>
      <c r="AM281" s="3">
        <f t="shared" si="25"/>
        <v>0</v>
      </c>
      <c r="AN281" s="3">
        <f t="shared" si="26"/>
        <v>0</v>
      </c>
      <c r="AO281" s="3">
        <f t="shared" si="27"/>
        <v>0</v>
      </c>
    </row>
    <row r="282" spans="1:41" ht="13">
      <c r="A282" s="81"/>
      <c r="B282" s="122"/>
      <c r="C282" s="122"/>
      <c r="D282" s="122"/>
      <c r="E282" s="122"/>
      <c r="F282" s="81"/>
      <c r="G282" s="122"/>
      <c r="H282" s="122" t="e">
        <f>VLOOKUP(G282,'Bidding list 26'!$B$4:$G$277,6,0)</f>
        <v>#N/A</v>
      </c>
      <c r="I282" s="77" t="e">
        <f>VLOOKUP(G282,'Bidding list 26'!$B$4:$I$1016,8,0)</f>
        <v>#N/A</v>
      </c>
      <c r="J282" s="81"/>
      <c r="K282" s="78" t="e">
        <f t="shared" si="29"/>
        <v>#N/A</v>
      </c>
      <c r="L282" s="81"/>
      <c r="M282" s="79"/>
      <c r="N282" s="79"/>
      <c r="O282" s="80"/>
      <c r="P282" s="80"/>
      <c r="Q282" s="122"/>
      <c r="R282" s="81">
        <f t="shared" si="28"/>
        <v>0</v>
      </c>
      <c r="S282" s="140" t="e">
        <f t="array" ref="S282">INDEX('G Project Timeline-OPM update'!$G$7:$L$35,MATCH(1,('G Project Timeline-OPM update'!$C$7:$C$35=N282)*('G Project Timeline-OPM update'!$B$7:$B$35=M282)*('G Project Timeline-OPM update'!$D$7:$D$35=O282),0),MATCH(P282,'G Project Timeline-OPM update'!$G$4:$L$4,0))-14</f>
        <v>#N/A</v>
      </c>
      <c r="T282" s="81" t="e">
        <f t="shared" si="31"/>
        <v>#N/A</v>
      </c>
      <c r="U282" s="83" t="str">
        <f>IFERROR(VLOOKUP(G282,'Bidding list 26'!$B$2:$P$38,15,0),"")</f>
        <v/>
      </c>
      <c r="V282" s="83" t="e">
        <f t="shared" si="32"/>
        <v>#N/A</v>
      </c>
      <c r="W282" s="83" t="e">
        <f t="shared" si="30"/>
        <v>#VALUE!</v>
      </c>
      <c r="X282" s="83" t="e">
        <f t="shared" si="20"/>
        <v>#N/A</v>
      </c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87"/>
      <c r="AI282" s="122"/>
      <c r="AJ282" s="60"/>
      <c r="AK282" s="5"/>
      <c r="AL282" s="3">
        <f t="shared" si="24"/>
        <v>0</v>
      </c>
      <c r="AM282" s="3">
        <f t="shared" si="25"/>
        <v>0</v>
      </c>
      <c r="AN282" s="3">
        <f t="shared" si="26"/>
        <v>0</v>
      </c>
      <c r="AO282" s="3">
        <f t="shared" si="27"/>
        <v>0</v>
      </c>
    </row>
    <row r="283" spans="1:41" ht="13">
      <c r="A283" s="81"/>
      <c r="B283" s="122"/>
      <c r="C283" s="122"/>
      <c r="D283" s="122"/>
      <c r="E283" s="122"/>
      <c r="F283" s="81"/>
      <c r="G283" s="122"/>
      <c r="H283" s="122" t="e">
        <f>VLOOKUP(G283,'Bidding list 26'!$B$4:$G$277,6,0)</f>
        <v>#N/A</v>
      </c>
      <c r="I283" s="77" t="e">
        <f>VLOOKUP(G283,'Bidding list 26'!$B$4:$I$1016,8,0)</f>
        <v>#N/A</v>
      </c>
      <c r="J283" s="81"/>
      <c r="K283" s="78" t="e">
        <f t="shared" si="29"/>
        <v>#N/A</v>
      </c>
      <c r="L283" s="81"/>
      <c r="M283" s="79"/>
      <c r="N283" s="79"/>
      <c r="O283" s="80"/>
      <c r="P283" s="80"/>
      <c r="Q283" s="122"/>
      <c r="R283" s="81">
        <f t="shared" si="28"/>
        <v>0</v>
      </c>
      <c r="S283" s="140" t="e">
        <f t="array" ref="S283">INDEX('G Project Timeline-OPM update'!$G$7:$L$35,MATCH(1,('G Project Timeline-OPM update'!$C$7:$C$35=N283)*('G Project Timeline-OPM update'!$B$7:$B$35=M283)*('G Project Timeline-OPM update'!$D$7:$D$35=O283),0),MATCH(P283,'G Project Timeline-OPM update'!$G$4:$L$4,0))-14</f>
        <v>#N/A</v>
      </c>
      <c r="T283" s="81" t="e">
        <f t="shared" si="31"/>
        <v>#N/A</v>
      </c>
      <c r="U283" s="83" t="str">
        <f>IFERROR(VLOOKUP(G283,'Bidding list 26'!$B$2:$P$38,15,0),"")</f>
        <v/>
      </c>
      <c r="V283" s="83" t="e">
        <f t="shared" si="32"/>
        <v>#N/A</v>
      </c>
      <c r="W283" s="83" t="e">
        <f t="shared" si="30"/>
        <v>#VALUE!</v>
      </c>
      <c r="X283" s="83" t="e">
        <f t="shared" si="20"/>
        <v>#N/A</v>
      </c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87"/>
      <c r="AI283" s="122"/>
      <c r="AJ283" s="60"/>
      <c r="AK283" s="5"/>
      <c r="AL283" s="3">
        <f t="shared" si="24"/>
        <v>0</v>
      </c>
      <c r="AM283" s="3">
        <f t="shared" si="25"/>
        <v>0</v>
      </c>
      <c r="AN283" s="3">
        <f t="shared" si="26"/>
        <v>0</v>
      </c>
      <c r="AO283" s="3">
        <f t="shared" si="27"/>
        <v>0</v>
      </c>
    </row>
    <row r="284" spans="1:41" ht="13">
      <c r="A284" s="81"/>
      <c r="B284" s="122"/>
      <c r="C284" s="122"/>
      <c r="D284" s="122"/>
      <c r="E284" s="122"/>
      <c r="F284" s="81"/>
      <c r="G284" s="122"/>
      <c r="H284" s="122" t="e">
        <f>VLOOKUP(G284,'Bidding list 26'!$B$4:$G$277,6,0)</f>
        <v>#N/A</v>
      </c>
      <c r="I284" s="77" t="e">
        <f>VLOOKUP(G284,'Bidding list 26'!$B$4:$I$1016,8,0)</f>
        <v>#N/A</v>
      </c>
      <c r="J284" s="81"/>
      <c r="K284" s="78" t="e">
        <f t="shared" si="29"/>
        <v>#N/A</v>
      </c>
      <c r="L284" s="81"/>
      <c r="M284" s="79"/>
      <c r="N284" s="79"/>
      <c r="O284" s="80"/>
      <c r="P284" s="80"/>
      <c r="Q284" s="122"/>
      <c r="R284" s="81">
        <f t="shared" si="28"/>
        <v>0</v>
      </c>
      <c r="S284" s="140" t="e">
        <f t="array" ref="S284">INDEX('G Project Timeline-OPM update'!$G$7:$L$35,MATCH(1,('G Project Timeline-OPM update'!$C$7:$C$35=N284)*('G Project Timeline-OPM update'!$B$7:$B$35=M284)*('G Project Timeline-OPM update'!$D$7:$D$35=O284),0),MATCH(P284,'G Project Timeline-OPM update'!$G$4:$L$4,0))-14</f>
        <v>#N/A</v>
      </c>
      <c r="T284" s="81" t="e">
        <f t="shared" si="31"/>
        <v>#N/A</v>
      </c>
      <c r="U284" s="83" t="str">
        <f>IFERROR(VLOOKUP(G284,'Bidding list 26'!$B$2:$P$38,15,0),"")</f>
        <v/>
      </c>
      <c r="V284" s="83" t="e">
        <f t="shared" si="32"/>
        <v>#N/A</v>
      </c>
      <c r="W284" s="83" t="e">
        <f t="shared" si="30"/>
        <v>#VALUE!</v>
      </c>
      <c r="X284" s="83" t="e">
        <f t="shared" si="20"/>
        <v>#N/A</v>
      </c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87"/>
      <c r="AI284" s="122"/>
      <c r="AJ284" s="60"/>
      <c r="AK284" s="5"/>
      <c r="AL284" s="3">
        <f t="shared" si="24"/>
        <v>0</v>
      </c>
      <c r="AM284" s="3">
        <f t="shared" si="25"/>
        <v>0</v>
      </c>
      <c r="AN284" s="3">
        <f t="shared" si="26"/>
        <v>0</v>
      </c>
      <c r="AO284" s="3">
        <f t="shared" si="27"/>
        <v>0</v>
      </c>
    </row>
    <row r="285" spans="1:41" ht="13">
      <c r="A285" s="81"/>
      <c r="B285" s="122"/>
      <c r="C285" s="122"/>
      <c r="D285" s="122"/>
      <c r="E285" s="122"/>
      <c r="F285" s="81"/>
      <c r="G285" s="122"/>
      <c r="H285" s="122" t="e">
        <f>VLOOKUP(G285,'Bidding list 26'!$B$4:$G$277,6,0)</f>
        <v>#N/A</v>
      </c>
      <c r="I285" s="77" t="e">
        <f>VLOOKUP(G285,'Bidding list 26'!$B$4:$I$1016,8,0)</f>
        <v>#N/A</v>
      </c>
      <c r="J285" s="81"/>
      <c r="K285" s="78" t="e">
        <f t="shared" si="29"/>
        <v>#N/A</v>
      </c>
      <c r="L285" s="81"/>
      <c r="M285" s="79"/>
      <c r="N285" s="79"/>
      <c r="O285" s="80"/>
      <c r="P285" s="80"/>
      <c r="Q285" s="122"/>
      <c r="R285" s="81">
        <f t="shared" si="28"/>
        <v>0</v>
      </c>
      <c r="S285" s="140" t="e">
        <f t="array" ref="S285">INDEX('G Project Timeline-OPM update'!$G$7:$L$35,MATCH(1,('G Project Timeline-OPM update'!$C$7:$C$35=N285)*('G Project Timeline-OPM update'!$B$7:$B$35=M285)*('G Project Timeline-OPM update'!$D$7:$D$35=O285),0),MATCH(P285,'G Project Timeline-OPM update'!$G$4:$L$4,0))-14</f>
        <v>#N/A</v>
      </c>
      <c r="T285" s="81" t="e">
        <f t="shared" si="31"/>
        <v>#N/A</v>
      </c>
      <c r="U285" s="83" t="str">
        <f>IFERROR(VLOOKUP(G285,'Bidding list 26'!$B$2:$P$38,15,0),"")</f>
        <v/>
      </c>
      <c r="V285" s="83" t="e">
        <f t="shared" si="32"/>
        <v>#N/A</v>
      </c>
      <c r="W285" s="83" t="e">
        <f t="shared" si="30"/>
        <v>#VALUE!</v>
      </c>
      <c r="X285" s="83" t="e">
        <f t="shared" si="20"/>
        <v>#N/A</v>
      </c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87"/>
      <c r="AI285" s="122"/>
      <c r="AJ285" s="60"/>
      <c r="AK285" s="5"/>
      <c r="AL285" s="3">
        <f t="shared" si="24"/>
        <v>0</v>
      </c>
      <c r="AM285" s="3">
        <f t="shared" si="25"/>
        <v>0</v>
      </c>
      <c r="AN285" s="3">
        <f t="shared" si="26"/>
        <v>0</v>
      </c>
      <c r="AO285" s="3">
        <f t="shared" si="27"/>
        <v>0</v>
      </c>
    </row>
    <row r="286" spans="1:41" ht="13">
      <c r="A286" s="81"/>
      <c r="B286" s="122"/>
      <c r="C286" s="122"/>
      <c r="D286" s="122"/>
      <c r="E286" s="122"/>
      <c r="F286" s="81"/>
      <c r="G286" s="122"/>
      <c r="H286" s="122" t="e">
        <f>VLOOKUP(G286,'Bidding list 26'!$B$4:$G$277,6,0)</f>
        <v>#N/A</v>
      </c>
      <c r="I286" s="77" t="e">
        <f>VLOOKUP(G286,'Bidding list 26'!$B$4:$I$1016,8,0)</f>
        <v>#N/A</v>
      </c>
      <c r="J286" s="81"/>
      <c r="K286" s="78" t="e">
        <f t="shared" si="29"/>
        <v>#N/A</v>
      </c>
      <c r="L286" s="81"/>
      <c r="M286" s="79"/>
      <c r="N286" s="79"/>
      <c r="O286" s="80"/>
      <c r="P286" s="80"/>
      <c r="Q286" s="122"/>
      <c r="R286" s="81">
        <f t="shared" si="28"/>
        <v>0</v>
      </c>
      <c r="S286" s="140" t="e">
        <f t="array" ref="S286">INDEX('G Project Timeline-OPM update'!$G$7:$L$35,MATCH(1,('G Project Timeline-OPM update'!$C$7:$C$35=N286)*('G Project Timeline-OPM update'!$B$7:$B$35=M286)*('G Project Timeline-OPM update'!$D$7:$D$35=O286),0),MATCH(P286,'G Project Timeline-OPM update'!$G$4:$L$4,0))-14</f>
        <v>#N/A</v>
      </c>
      <c r="T286" s="81" t="e">
        <f t="shared" si="31"/>
        <v>#N/A</v>
      </c>
      <c r="U286" s="83" t="str">
        <f>IFERROR(VLOOKUP(G286,'Bidding list 26'!$B$2:$P$38,15,0),"")</f>
        <v/>
      </c>
      <c r="V286" s="83" t="e">
        <f t="shared" si="32"/>
        <v>#N/A</v>
      </c>
      <c r="W286" s="83" t="e">
        <f t="shared" si="30"/>
        <v>#VALUE!</v>
      </c>
      <c r="X286" s="83" t="e">
        <f t="shared" si="20"/>
        <v>#N/A</v>
      </c>
      <c r="Y286" s="122"/>
      <c r="Z286" s="122"/>
      <c r="AA286" s="122"/>
      <c r="AB286" s="122"/>
      <c r="AC286" s="122"/>
      <c r="AD286" s="122"/>
      <c r="AE286" s="122"/>
      <c r="AF286" s="122"/>
      <c r="AG286" s="122"/>
      <c r="AH286" s="87"/>
      <c r="AI286" s="122"/>
      <c r="AJ286" s="60"/>
      <c r="AK286" s="5"/>
      <c r="AL286" s="3">
        <f t="shared" si="24"/>
        <v>0</v>
      </c>
      <c r="AM286" s="3">
        <f t="shared" si="25"/>
        <v>0</v>
      </c>
      <c r="AN286" s="3">
        <f t="shared" si="26"/>
        <v>0</v>
      </c>
      <c r="AO286" s="3">
        <f t="shared" si="27"/>
        <v>0</v>
      </c>
    </row>
    <row r="287" spans="1:41" ht="13">
      <c r="A287" s="81"/>
      <c r="B287" s="122"/>
      <c r="C287" s="122"/>
      <c r="D287" s="122"/>
      <c r="E287" s="122"/>
      <c r="F287" s="81"/>
      <c r="G287" s="122"/>
      <c r="H287" s="122" t="e">
        <f>VLOOKUP(G287,'Bidding list 26'!$B$4:$G$277,6,0)</f>
        <v>#N/A</v>
      </c>
      <c r="I287" s="77" t="e">
        <f>VLOOKUP(G287,'Bidding list 26'!$B$4:$I$1016,8,0)</f>
        <v>#N/A</v>
      </c>
      <c r="J287" s="81"/>
      <c r="K287" s="78" t="e">
        <f t="shared" si="29"/>
        <v>#N/A</v>
      </c>
      <c r="L287" s="81"/>
      <c r="M287" s="79"/>
      <c r="N287" s="79"/>
      <c r="O287" s="80"/>
      <c r="P287" s="80"/>
      <c r="Q287" s="122"/>
      <c r="R287" s="81">
        <f t="shared" si="28"/>
        <v>0</v>
      </c>
      <c r="S287" s="140" t="e">
        <f t="array" ref="S287">INDEX('G Project Timeline-OPM update'!$G$7:$L$35,MATCH(1,('G Project Timeline-OPM update'!$C$7:$C$35=N287)*('G Project Timeline-OPM update'!$B$7:$B$35=M287)*('G Project Timeline-OPM update'!$D$7:$D$35=O287),0),MATCH(P287,'G Project Timeline-OPM update'!$G$4:$L$4,0))-14</f>
        <v>#N/A</v>
      </c>
      <c r="T287" s="81" t="e">
        <f t="shared" si="31"/>
        <v>#N/A</v>
      </c>
      <c r="U287" s="83" t="str">
        <f>IFERROR(VLOOKUP(G287,'Bidding list 26'!$B$2:$P$38,15,0),"")</f>
        <v/>
      </c>
      <c r="V287" s="83" t="e">
        <f t="shared" si="32"/>
        <v>#N/A</v>
      </c>
      <c r="W287" s="83" t="e">
        <f t="shared" si="30"/>
        <v>#VALUE!</v>
      </c>
      <c r="X287" s="83" t="e">
        <f t="shared" si="20"/>
        <v>#N/A</v>
      </c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87"/>
      <c r="AI287" s="122"/>
      <c r="AJ287" s="60"/>
      <c r="AK287" s="5"/>
      <c r="AL287" s="3">
        <f t="shared" si="24"/>
        <v>0</v>
      </c>
      <c r="AM287" s="3">
        <f t="shared" si="25"/>
        <v>0</v>
      </c>
      <c r="AN287" s="3">
        <f t="shared" si="26"/>
        <v>0</v>
      </c>
      <c r="AO287" s="3">
        <f t="shared" si="27"/>
        <v>0</v>
      </c>
    </row>
    <row r="288" spans="1:41" ht="13">
      <c r="A288" s="81"/>
      <c r="B288" s="122"/>
      <c r="C288" s="122"/>
      <c r="D288" s="122"/>
      <c r="E288" s="122"/>
      <c r="F288" s="81"/>
      <c r="G288" s="122"/>
      <c r="H288" s="122" t="e">
        <f>VLOOKUP(G288,'Bidding list 26'!$B$4:$G$277,6,0)</f>
        <v>#N/A</v>
      </c>
      <c r="I288" s="77" t="e">
        <f>VLOOKUP(G288,'Bidding list 26'!$B$4:$I$1016,8,0)</f>
        <v>#N/A</v>
      </c>
      <c r="J288" s="81"/>
      <c r="K288" s="78" t="e">
        <f t="shared" si="29"/>
        <v>#N/A</v>
      </c>
      <c r="L288" s="81"/>
      <c r="M288" s="79"/>
      <c r="N288" s="79"/>
      <c r="O288" s="80"/>
      <c r="P288" s="80"/>
      <c r="Q288" s="122"/>
      <c r="R288" s="81">
        <f t="shared" si="28"/>
        <v>0</v>
      </c>
      <c r="S288" s="140" t="e">
        <f t="array" ref="S288">INDEX('G Project Timeline-OPM update'!$G$7:$L$35,MATCH(1,('G Project Timeline-OPM update'!$C$7:$C$35=N288)*('G Project Timeline-OPM update'!$B$7:$B$35=M288)*('G Project Timeline-OPM update'!$D$7:$D$35=O288),0),MATCH(P288,'G Project Timeline-OPM update'!$G$4:$L$4,0))-14</f>
        <v>#N/A</v>
      </c>
      <c r="T288" s="81" t="e">
        <f t="shared" si="31"/>
        <v>#N/A</v>
      </c>
      <c r="U288" s="83" t="str">
        <f>IFERROR(VLOOKUP(G288,'Bidding list 26'!$B$2:$P$38,15,0),"")</f>
        <v/>
      </c>
      <c r="V288" s="83" t="e">
        <f t="shared" si="32"/>
        <v>#N/A</v>
      </c>
      <c r="W288" s="83" t="e">
        <f t="shared" si="30"/>
        <v>#VALUE!</v>
      </c>
      <c r="X288" s="83" t="e">
        <f t="shared" si="20"/>
        <v>#N/A</v>
      </c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87"/>
      <c r="AI288" s="122"/>
      <c r="AJ288" s="60"/>
      <c r="AK288" s="5"/>
      <c r="AL288" s="3">
        <f t="shared" si="24"/>
        <v>0</v>
      </c>
      <c r="AM288" s="3">
        <f t="shared" si="25"/>
        <v>0</v>
      </c>
      <c r="AN288" s="3">
        <f t="shared" si="26"/>
        <v>0</v>
      </c>
      <c r="AO288" s="3">
        <f t="shared" si="27"/>
        <v>0</v>
      </c>
    </row>
    <row r="289" spans="1:41" ht="13">
      <c r="A289" s="81"/>
      <c r="B289" s="122"/>
      <c r="C289" s="122"/>
      <c r="D289" s="122"/>
      <c r="E289" s="122"/>
      <c r="F289" s="81"/>
      <c r="G289" s="122"/>
      <c r="H289" s="122" t="e">
        <f>VLOOKUP(G289,'Bidding list 26'!$B$4:$G$277,6,0)</f>
        <v>#N/A</v>
      </c>
      <c r="I289" s="77" t="e">
        <f>VLOOKUP(G289,'Bidding list 26'!$B$4:$I$1016,8,0)</f>
        <v>#N/A</v>
      </c>
      <c r="J289" s="81"/>
      <c r="K289" s="78" t="e">
        <f t="shared" si="29"/>
        <v>#N/A</v>
      </c>
      <c r="L289" s="81"/>
      <c r="M289" s="79"/>
      <c r="N289" s="79"/>
      <c r="O289" s="80"/>
      <c r="P289" s="80"/>
      <c r="Q289" s="122"/>
      <c r="R289" s="81">
        <f t="shared" si="28"/>
        <v>0</v>
      </c>
      <c r="S289" s="140" t="e">
        <f t="array" ref="S289">INDEX('G Project Timeline-OPM update'!$G$7:$L$35,MATCH(1,('G Project Timeline-OPM update'!$C$7:$C$35=N289)*('G Project Timeline-OPM update'!$B$7:$B$35=M289)*('G Project Timeline-OPM update'!$D$7:$D$35=O289),0),MATCH(P289,'G Project Timeline-OPM update'!$G$4:$L$4,0))-14</f>
        <v>#N/A</v>
      </c>
      <c r="T289" s="81" t="e">
        <f t="shared" si="31"/>
        <v>#N/A</v>
      </c>
      <c r="U289" s="83" t="str">
        <f>IFERROR(VLOOKUP(G289,'Bidding list 26'!$B$2:$P$38,15,0),"")</f>
        <v/>
      </c>
      <c r="V289" s="83" t="e">
        <f t="shared" si="32"/>
        <v>#N/A</v>
      </c>
      <c r="W289" s="83" t="e">
        <f t="shared" si="30"/>
        <v>#VALUE!</v>
      </c>
      <c r="X289" s="83" t="e">
        <f t="shared" si="20"/>
        <v>#N/A</v>
      </c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87"/>
      <c r="AI289" s="122"/>
      <c r="AJ289" s="60"/>
      <c r="AK289" s="5"/>
      <c r="AL289" s="3">
        <f t="shared" si="24"/>
        <v>0</v>
      </c>
      <c r="AM289" s="3">
        <f t="shared" si="25"/>
        <v>0</v>
      </c>
      <c r="AN289" s="3">
        <f t="shared" si="26"/>
        <v>0</v>
      </c>
      <c r="AO289" s="3">
        <f t="shared" si="27"/>
        <v>0</v>
      </c>
    </row>
    <row r="290" spans="1:41" ht="13">
      <c r="A290" s="81"/>
      <c r="B290" s="122"/>
      <c r="C290" s="122"/>
      <c r="D290" s="122"/>
      <c r="E290" s="122"/>
      <c r="F290" s="81"/>
      <c r="G290" s="122"/>
      <c r="H290" s="122" t="e">
        <f>VLOOKUP(G290,'Bidding list 26'!$B$4:$G$277,6,0)</f>
        <v>#N/A</v>
      </c>
      <c r="I290" s="77" t="e">
        <f>VLOOKUP(G290,'Bidding list 26'!$B$4:$I$1016,8,0)</f>
        <v>#N/A</v>
      </c>
      <c r="J290" s="81"/>
      <c r="K290" s="78" t="e">
        <f t="shared" si="29"/>
        <v>#N/A</v>
      </c>
      <c r="L290" s="81"/>
      <c r="M290" s="79"/>
      <c r="N290" s="79"/>
      <c r="O290" s="80"/>
      <c r="P290" s="80"/>
      <c r="Q290" s="122"/>
      <c r="R290" s="81">
        <f t="shared" si="28"/>
        <v>0</v>
      </c>
      <c r="S290" s="140" t="e">
        <f t="array" ref="S290">INDEX('G Project Timeline-OPM update'!$G$7:$L$35,MATCH(1,('G Project Timeline-OPM update'!$C$7:$C$35=N290)*('G Project Timeline-OPM update'!$B$7:$B$35=M290)*('G Project Timeline-OPM update'!$D$7:$D$35=O290),0),MATCH(P290,'G Project Timeline-OPM update'!$G$4:$L$4,0))-14</f>
        <v>#N/A</v>
      </c>
      <c r="T290" s="81" t="e">
        <f t="shared" si="31"/>
        <v>#N/A</v>
      </c>
      <c r="U290" s="83" t="str">
        <f>IFERROR(VLOOKUP(G290,'Bidding list 26'!$B$2:$P$38,15,0),"")</f>
        <v/>
      </c>
      <c r="V290" s="83" t="e">
        <f t="shared" si="32"/>
        <v>#N/A</v>
      </c>
      <c r="W290" s="83" t="e">
        <f t="shared" si="30"/>
        <v>#VALUE!</v>
      </c>
      <c r="X290" s="83" t="e">
        <f t="shared" si="20"/>
        <v>#N/A</v>
      </c>
      <c r="Y290" s="122"/>
      <c r="Z290" s="122"/>
      <c r="AA290" s="122"/>
      <c r="AB290" s="122"/>
      <c r="AC290" s="122"/>
      <c r="AD290" s="122"/>
      <c r="AE290" s="122"/>
      <c r="AF290" s="122"/>
      <c r="AG290" s="122"/>
      <c r="AH290" s="87"/>
      <c r="AI290" s="122"/>
      <c r="AJ290" s="60"/>
      <c r="AK290" s="5"/>
      <c r="AL290" s="3">
        <f t="shared" si="24"/>
        <v>0</v>
      </c>
      <c r="AM290" s="3">
        <f t="shared" si="25"/>
        <v>0</v>
      </c>
      <c r="AN290" s="3">
        <f t="shared" si="26"/>
        <v>0</v>
      </c>
      <c r="AO290" s="3">
        <f t="shared" si="27"/>
        <v>0</v>
      </c>
    </row>
    <row r="291" spans="1:41" ht="13">
      <c r="A291" s="81"/>
      <c r="B291" s="122"/>
      <c r="C291" s="122"/>
      <c r="D291" s="122"/>
      <c r="E291" s="122"/>
      <c r="F291" s="81"/>
      <c r="G291" s="122"/>
      <c r="H291" s="122" t="e">
        <f>VLOOKUP(G291,'Bidding list 26'!$B$4:$G$277,6,0)</f>
        <v>#N/A</v>
      </c>
      <c r="I291" s="77" t="e">
        <f>VLOOKUP(G291,'Bidding list 26'!$B$4:$I$1016,8,0)</f>
        <v>#N/A</v>
      </c>
      <c r="J291" s="81"/>
      <c r="K291" s="78" t="e">
        <f t="shared" si="29"/>
        <v>#N/A</v>
      </c>
      <c r="L291" s="81"/>
      <c r="M291" s="79"/>
      <c r="N291" s="79"/>
      <c r="O291" s="80"/>
      <c r="P291" s="80"/>
      <c r="Q291" s="122"/>
      <c r="R291" s="81">
        <f t="shared" si="28"/>
        <v>0</v>
      </c>
      <c r="S291" s="140" t="e">
        <f t="array" ref="S291">INDEX('G Project Timeline-OPM update'!$G$7:$L$35,MATCH(1,('G Project Timeline-OPM update'!$C$7:$C$35=N291)*('G Project Timeline-OPM update'!$B$7:$B$35=M291)*('G Project Timeline-OPM update'!$D$7:$D$35=O291),0),MATCH(P291,'G Project Timeline-OPM update'!$G$4:$L$4,0))-14</f>
        <v>#N/A</v>
      </c>
      <c r="T291" s="81" t="e">
        <f t="shared" si="31"/>
        <v>#N/A</v>
      </c>
      <c r="U291" s="83" t="str">
        <f>IFERROR(VLOOKUP(G291,'Bidding list 26'!$B$2:$P$38,15,0),"")</f>
        <v/>
      </c>
      <c r="V291" s="83" t="e">
        <f t="shared" si="32"/>
        <v>#N/A</v>
      </c>
      <c r="W291" s="83" t="e">
        <f t="shared" si="30"/>
        <v>#VALUE!</v>
      </c>
      <c r="X291" s="83" t="e">
        <f t="shared" si="20"/>
        <v>#N/A</v>
      </c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87"/>
      <c r="AI291" s="122"/>
      <c r="AJ291" s="60"/>
      <c r="AK291" s="5"/>
      <c r="AL291" s="3">
        <f t="shared" si="24"/>
        <v>0</v>
      </c>
      <c r="AM291" s="3">
        <f t="shared" si="25"/>
        <v>0</v>
      </c>
      <c r="AN291" s="3">
        <f t="shared" si="26"/>
        <v>0</v>
      </c>
      <c r="AO291" s="3">
        <f t="shared" si="27"/>
        <v>0</v>
      </c>
    </row>
    <row r="292" spans="1:41" ht="13">
      <c r="A292" s="81"/>
      <c r="B292" s="122"/>
      <c r="C292" s="122"/>
      <c r="D292" s="122"/>
      <c r="E292" s="122"/>
      <c r="F292" s="81"/>
      <c r="G292" s="122"/>
      <c r="H292" s="122" t="e">
        <f>VLOOKUP(G292,'Bidding list 26'!$B$4:$G$277,6,0)</f>
        <v>#N/A</v>
      </c>
      <c r="I292" s="77" t="e">
        <f>VLOOKUP(G292,'Bidding list 26'!$B$4:$I$1016,8,0)</f>
        <v>#N/A</v>
      </c>
      <c r="J292" s="81"/>
      <c r="K292" s="78" t="e">
        <f t="shared" si="29"/>
        <v>#N/A</v>
      </c>
      <c r="L292" s="81"/>
      <c r="M292" s="79"/>
      <c r="N292" s="79"/>
      <c r="O292" s="80"/>
      <c r="P292" s="80"/>
      <c r="Q292" s="122"/>
      <c r="R292" s="81">
        <f t="shared" si="28"/>
        <v>0</v>
      </c>
      <c r="S292" s="140" t="e">
        <f t="array" ref="S292">INDEX('G Project Timeline-OPM update'!$G$7:$L$35,MATCH(1,('G Project Timeline-OPM update'!$C$7:$C$35=N292)*('G Project Timeline-OPM update'!$B$7:$B$35=M292)*('G Project Timeline-OPM update'!$D$7:$D$35=O292),0),MATCH(P292,'G Project Timeline-OPM update'!$G$4:$L$4,0))-14</f>
        <v>#N/A</v>
      </c>
      <c r="T292" s="81" t="e">
        <f t="shared" si="31"/>
        <v>#N/A</v>
      </c>
      <c r="U292" s="83" t="str">
        <f>IFERROR(VLOOKUP(G292,'Bidding list 26'!$B$2:$P$38,15,0),"")</f>
        <v/>
      </c>
      <c r="V292" s="83" t="e">
        <f t="shared" si="32"/>
        <v>#N/A</v>
      </c>
      <c r="W292" s="83" t="e">
        <f t="shared" si="30"/>
        <v>#VALUE!</v>
      </c>
      <c r="X292" s="83" t="e">
        <f t="shared" si="20"/>
        <v>#N/A</v>
      </c>
      <c r="Y292" s="122"/>
      <c r="Z292" s="122"/>
      <c r="AA292" s="122"/>
      <c r="AB292" s="122"/>
      <c r="AC292" s="122"/>
      <c r="AD292" s="122"/>
      <c r="AE292" s="122"/>
      <c r="AF292" s="122"/>
      <c r="AG292" s="122"/>
      <c r="AH292" s="87"/>
      <c r="AI292" s="122"/>
      <c r="AJ292" s="60"/>
      <c r="AK292" s="5"/>
      <c r="AL292" s="3">
        <f t="shared" si="24"/>
        <v>0</v>
      </c>
      <c r="AM292" s="3">
        <f t="shared" si="25"/>
        <v>0</v>
      </c>
      <c r="AN292" s="3">
        <f t="shared" si="26"/>
        <v>0</v>
      </c>
      <c r="AO292" s="3">
        <f t="shared" si="27"/>
        <v>0</v>
      </c>
    </row>
    <row r="293" spans="1:41" ht="13">
      <c r="A293" s="81"/>
      <c r="B293" s="122"/>
      <c r="C293" s="122"/>
      <c r="D293" s="122"/>
      <c r="E293" s="122"/>
      <c r="F293" s="81"/>
      <c r="G293" s="122"/>
      <c r="H293" s="122" t="e">
        <f>VLOOKUP(G293,'Bidding list 26'!$B$4:$G$277,6,0)</f>
        <v>#N/A</v>
      </c>
      <c r="I293" s="77" t="e">
        <f>VLOOKUP(G293,'Bidding list 26'!$B$4:$I$1016,8,0)</f>
        <v>#N/A</v>
      </c>
      <c r="J293" s="81"/>
      <c r="K293" s="78" t="e">
        <f t="shared" si="29"/>
        <v>#N/A</v>
      </c>
      <c r="L293" s="81"/>
      <c r="M293" s="79"/>
      <c r="N293" s="79"/>
      <c r="O293" s="80"/>
      <c r="P293" s="80"/>
      <c r="Q293" s="122"/>
      <c r="R293" s="81">
        <f t="shared" si="28"/>
        <v>0</v>
      </c>
      <c r="S293" s="140" t="e">
        <f t="array" ref="S293">INDEX('G Project Timeline-OPM update'!$G$7:$L$35,MATCH(1,('G Project Timeline-OPM update'!$C$7:$C$35=N293)*('G Project Timeline-OPM update'!$B$7:$B$35=M293)*('G Project Timeline-OPM update'!$D$7:$D$35=O293),0),MATCH(P293,'G Project Timeline-OPM update'!$G$4:$L$4,0))-14</f>
        <v>#N/A</v>
      </c>
      <c r="T293" s="81" t="e">
        <f t="shared" si="31"/>
        <v>#N/A</v>
      </c>
      <c r="U293" s="83" t="str">
        <f>IFERROR(VLOOKUP(G293,'Bidding list 26'!$B$2:$P$38,15,0),"")</f>
        <v/>
      </c>
      <c r="V293" s="83" t="e">
        <f t="shared" si="32"/>
        <v>#N/A</v>
      </c>
      <c r="W293" s="83" t="e">
        <f t="shared" si="30"/>
        <v>#VALUE!</v>
      </c>
      <c r="X293" s="83" t="e">
        <f t="shared" si="20"/>
        <v>#N/A</v>
      </c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87"/>
      <c r="AI293" s="122"/>
      <c r="AJ293" s="60"/>
      <c r="AK293" s="5"/>
      <c r="AL293" s="3">
        <f t="shared" si="24"/>
        <v>0</v>
      </c>
      <c r="AM293" s="3">
        <f t="shared" si="25"/>
        <v>0</v>
      </c>
      <c r="AN293" s="3">
        <f t="shared" si="26"/>
        <v>0</v>
      </c>
      <c r="AO293" s="3">
        <f t="shared" si="27"/>
        <v>0</v>
      </c>
    </row>
    <row r="294" spans="1:41" ht="13">
      <c r="A294" s="81"/>
      <c r="B294" s="122"/>
      <c r="C294" s="122"/>
      <c r="D294" s="122"/>
      <c r="E294" s="122"/>
      <c r="F294" s="81"/>
      <c r="G294" s="122"/>
      <c r="H294" s="122" t="e">
        <f>VLOOKUP(G294,'Bidding list 26'!$B$4:$G$277,6,0)</f>
        <v>#N/A</v>
      </c>
      <c r="I294" s="77" t="e">
        <f>VLOOKUP(G294,'Bidding list 26'!$B$4:$I$1016,8,0)</f>
        <v>#N/A</v>
      </c>
      <c r="J294" s="81"/>
      <c r="K294" s="78" t="e">
        <f t="shared" si="29"/>
        <v>#N/A</v>
      </c>
      <c r="L294" s="81"/>
      <c r="M294" s="79"/>
      <c r="N294" s="79"/>
      <c r="O294" s="80"/>
      <c r="P294" s="80"/>
      <c r="Q294" s="122"/>
      <c r="R294" s="81">
        <f t="shared" si="28"/>
        <v>0</v>
      </c>
      <c r="S294" s="140" t="e">
        <f t="array" ref="S294">INDEX('G Project Timeline-OPM update'!$G$7:$L$35,MATCH(1,('G Project Timeline-OPM update'!$C$7:$C$35=N294)*('G Project Timeline-OPM update'!$B$7:$B$35=M294)*('G Project Timeline-OPM update'!$D$7:$D$35=O294),0),MATCH(P294,'G Project Timeline-OPM update'!$G$4:$L$4,0))-14</f>
        <v>#N/A</v>
      </c>
      <c r="T294" s="81" t="e">
        <f t="shared" si="31"/>
        <v>#N/A</v>
      </c>
      <c r="U294" s="83" t="str">
        <f>IFERROR(VLOOKUP(G294,'Bidding list 26'!$B$2:$P$38,15,0),"")</f>
        <v/>
      </c>
      <c r="V294" s="83" t="e">
        <f t="shared" si="32"/>
        <v>#N/A</v>
      </c>
      <c r="W294" s="83" t="e">
        <f t="shared" si="30"/>
        <v>#VALUE!</v>
      </c>
      <c r="X294" s="83" t="e">
        <f t="shared" si="20"/>
        <v>#N/A</v>
      </c>
      <c r="Y294" s="122"/>
      <c r="Z294" s="122"/>
      <c r="AA294" s="122"/>
      <c r="AB294" s="122"/>
      <c r="AC294" s="122"/>
      <c r="AD294" s="122"/>
      <c r="AE294" s="122"/>
      <c r="AF294" s="122"/>
      <c r="AG294" s="122"/>
      <c r="AH294" s="87"/>
      <c r="AI294" s="122"/>
      <c r="AJ294" s="60"/>
      <c r="AK294" s="5"/>
      <c r="AL294" s="3">
        <f t="shared" si="24"/>
        <v>0</v>
      </c>
      <c r="AM294" s="3">
        <f t="shared" si="25"/>
        <v>0</v>
      </c>
      <c r="AN294" s="3">
        <f t="shared" si="26"/>
        <v>0</v>
      </c>
      <c r="AO294" s="3">
        <f t="shared" si="27"/>
        <v>0</v>
      </c>
    </row>
    <row r="295" spans="1:41" ht="13">
      <c r="A295" s="81"/>
      <c r="B295" s="122"/>
      <c r="C295" s="122"/>
      <c r="D295" s="122"/>
      <c r="E295" s="122"/>
      <c r="F295" s="81"/>
      <c r="G295" s="122"/>
      <c r="H295" s="122" t="e">
        <f>VLOOKUP(G295,'Bidding list 26'!$B$4:$G$277,6,0)</f>
        <v>#N/A</v>
      </c>
      <c r="I295" s="77" t="e">
        <f>VLOOKUP(G295,'Bidding list 26'!$B$4:$I$1016,8,0)</f>
        <v>#N/A</v>
      </c>
      <c r="J295" s="81"/>
      <c r="K295" s="78" t="e">
        <f t="shared" si="29"/>
        <v>#N/A</v>
      </c>
      <c r="L295" s="81"/>
      <c r="M295" s="79"/>
      <c r="N295" s="79"/>
      <c r="O295" s="80"/>
      <c r="P295" s="80"/>
      <c r="Q295" s="122"/>
      <c r="R295" s="81">
        <f t="shared" si="28"/>
        <v>0</v>
      </c>
      <c r="S295" s="140" t="e">
        <f t="array" ref="S295">INDEX('G Project Timeline-OPM update'!$G$7:$L$35,MATCH(1,('G Project Timeline-OPM update'!$C$7:$C$35=N295)*('G Project Timeline-OPM update'!$B$7:$B$35=M295)*('G Project Timeline-OPM update'!$D$7:$D$35=O295),0),MATCH(P295,'G Project Timeline-OPM update'!$G$4:$L$4,0))-14</f>
        <v>#N/A</v>
      </c>
      <c r="T295" s="81" t="e">
        <f t="shared" si="31"/>
        <v>#N/A</v>
      </c>
      <c r="U295" s="83" t="str">
        <f>IFERROR(VLOOKUP(G295,'Bidding list 26'!$B$2:$P$38,15,0),"")</f>
        <v/>
      </c>
      <c r="V295" s="83" t="e">
        <f t="shared" si="32"/>
        <v>#N/A</v>
      </c>
      <c r="W295" s="83" t="e">
        <f t="shared" si="30"/>
        <v>#VALUE!</v>
      </c>
      <c r="X295" s="83" t="e">
        <f t="shared" si="20"/>
        <v>#N/A</v>
      </c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87"/>
      <c r="AI295" s="122"/>
      <c r="AJ295" s="60"/>
      <c r="AK295" s="5"/>
      <c r="AL295" s="3">
        <f t="shared" si="24"/>
        <v>0</v>
      </c>
      <c r="AM295" s="3">
        <f t="shared" si="25"/>
        <v>0</v>
      </c>
      <c r="AN295" s="3">
        <f t="shared" si="26"/>
        <v>0</v>
      </c>
      <c r="AO295" s="3">
        <f t="shared" si="27"/>
        <v>0</v>
      </c>
    </row>
    <row r="296" spans="1:41" ht="13">
      <c r="A296" s="81"/>
      <c r="B296" s="122"/>
      <c r="C296" s="122"/>
      <c r="D296" s="122"/>
      <c r="E296" s="122"/>
      <c r="F296" s="81"/>
      <c r="G296" s="122"/>
      <c r="H296" s="122" t="e">
        <f>VLOOKUP(G296,'Bidding list 26'!$B$4:$G$277,6,0)</f>
        <v>#N/A</v>
      </c>
      <c r="I296" s="77" t="e">
        <f>VLOOKUP(G296,'Bidding list 26'!$B$4:$I$1016,8,0)</f>
        <v>#N/A</v>
      </c>
      <c r="J296" s="81"/>
      <c r="K296" s="78" t="e">
        <f t="shared" si="29"/>
        <v>#N/A</v>
      </c>
      <c r="L296" s="81"/>
      <c r="M296" s="79"/>
      <c r="N296" s="79"/>
      <c r="O296" s="80"/>
      <c r="P296" s="80"/>
      <c r="Q296" s="122"/>
      <c r="R296" s="81">
        <f t="shared" si="28"/>
        <v>0</v>
      </c>
      <c r="S296" s="140" t="e">
        <f t="array" ref="S296">INDEX('G Project Timeline-OPM update'!$G$7:$L$35,MATCH(1,('G Project Timeline-OPM update'!$C$7:$C$35=N296)*('G Project Timeline-OPM update'!$B$7:$B$35=M296)*('G Project Timeline-OPM update'!$D$7:$D$35=O296),0),MATCH(P296,'G Project Timeline-OPM update'!$G$4:$L$4,0))-14</f>
        <v>#N/A</v>
      </c>
      <c r="T296" s="81" t="e">
        <f t="shared" si="31"/>
        <v>#N/A</v>
      </c>
      <c r="U296" s="83" t="str">
        <f>IFERROR(VLOOKUP(G296,'Bidding list 26'!$B$2:$P$38,15,0),"")</f>
        <v/>
      </c>
      <c r="V296" s="83" t="e">
        <f t="shared" si="32"/>
        <v>#N/A</v>
      </c>
      <c r="W296" s="83" t="e">
        <f t="shared" si="30"/>
        <v>#VALUE!</v>
      </c>
      <c r="X296" s="83" t="e">
        <f t="shared" si="20"/>
        <v>#N/A</v>
      </c>
      <c r="Y296" s="122"/>
      <c r="Z296" s="122"/>
      <c r="AA296" s="122"/>
      <c r="AB296" s="122"/>
      <c r="AC296" s="122"/>
      <c r="AD296" s="122"/>
      <c r="AE296" s="122"/>
      <c r="AF296" s="122"/>
      <c r="AG296" s="122"/>
      <c r="AH296" s="87"/>
      <c r="AI296" s="122"/>
      <c r="AJ296" s="60"/>
      <c r="AK296" s="5"/>
      <c r="AL296" s="3">
        <f t="shared" si="24"/>
        <v>0</v>
      </c>
      <c r="AM296" s="3">
        <f t="shared" si="25"/>
        <v>0</v>
      </c>
      <c r="AN296" s="3">
        <f t="shared" si="26"/>
        <v>0</v>
      </c>
      <c r="AO296" s="3">
        <f t="shared" si="27"/>
        <v>0</v>
      </c>
    </row>
    <row r="297" spans="1:41" ht="13">
      <c r="A297" s="81"/>
      <c r="B297" s="122"/>
      <c r="C297" s="122"/>
      <c r="D297" s="122"/>
      <c r="E297" s="122"/>
      <c r="F297" s="81"/>
      <c r="G297" s="122"/>
      <c r="H297" s="122" t="e">
        <f>VLOOKUP(G297,'Bidding list 26'!$B$4:$G$277,6,0)</f>
        <v>#N/A</v>
      </c>
      <c r="I297" s="77" t="e">
        <f>VLOOKUP(G297,'Bidding list 26'!$B$4:$I$1016,8,0)</f>
        <v>#N/A</v>
      </c>
      <c r="J297" s="81"/>
      <c r="K297" s="78" t="e">
        <f t="shared" si="29"/>
        <v>#N/A</v>
      </c>
      <c r="L297" s="81"/>
      <c r="M297" s="79"/>
      <c r="N297" s="79"/>
      <c r="O297" s="80"/>
      <c r="P297" s="80"/>
      <c r="Q297" s="122"/>
      <c r="R297" s="81">
        <f t="shared" si="28"/>
        <v>0</v>
      </c>
      <c r="S297" s="140" t="e">
        <f t="array" ref="S297">INDEX('G Project Timeline-OPM update'!$G$7:$L$35,MATCH(1,('G Project Timeline-OPM update'!$C$7:$C$35=N297)*('G Project Timeline-OPM update'!$B$7:$B$35=M297)*('G Project Timeline-OPM update'!$D$7:$D$35=O297),0),MATCH(P297,'G Project Timeline-OPM update'!$G$4:$L$4,0))-14</f>
        <v>#N/A</v>
      </c>
      <c r="T297" s="81" t="e">
        <f t="shared" si="31"/>
        <v>#N/A</v>
      </c>
      <c r="U297" s="83" t="str">
        <f>IFERROR(VLOOKUP(G297,'Bidding list 26'!$B$2:$P$38,15,0),"")</f>
        <v/>
      </c>
      <c r="V297" s="83" t="e">
        <f t="shared" si="32"/>
        <v>#N/A</v>
      </c>
      <c r="W297" s="83" t="e">
        <f t="shared" si="30"/>
        <v>#VALUE!</v>
      </c>
      <c r="X297" s="83" t="e">
        <f t="shared" si="20"/>
        <v>#N/A</v>
      </c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87"/>
      <c r="AI297" s="122"/>
      <c r="AJ297" s="60"/>
      <c r="AK297" s="5"/>
      <c r="AL297" s="3">
        <f t="shared" si="24"/>
        <v>0</v>
      </c>
      <c r="AM297" s="3">
        <f t="shared" si="25"/>
        <v>0</v>
      </c>
      <c r="AN297" s="3">
        <f t="shared" si="26"/>
        <v>0</v>
      </c>
      <c r="AO297" s="3">
        <f t="shared" si="27"/>
        <v>0</v>
      </c>
    </row>
    <row r="298" spans="1:41" ht="13">
      <c r="A298" s="81"/>
      <c r="B298" s="122"/>
      <c r="C298" s="122"/>
      <c r="D298" s="122"/>
      <c r="E298" s="122"/>
      <c r="F298" s="81"/>
      <c r="G298" s="122"/>
      <c r="H298" s="122" t="e">
        <f>VLOOKUP(G298,'Bidding list 26'!$B$4:$G$277,6,0)</f>
        <v>#N/A</v>
      </c>
      <c r="I298" s="77" t="e">
        <f>VLOOKUP(G298,'Bidding list 26'!$B$4:$I$1016,8,0)</f>
        <v>#N/A</v>
      </c>
      <c r="J298" s="81"/>
      <c r="K298" s="78" t="e">
        <f t="shared" si="29"/>
        <v>#N/A</v>
      </c>
      <c r="L298" s="81"/>
      <c r="M298" s="79"/>
      <c r="N298" s="79"/>
      <c r="O298" s="80"/>
      <c r="P298" s="80"/>
      <c r="Q298" s="122"/>
      <c r="R298" s="81">
        <f t="shared" si="28"/>
        <v>0</v>
      </c>
      <c r="S298" s="140" t="e">
        <f t="array" ref="S298">INDEX('G Project Timeline-OPM update'!$G$7:$L$35,MATCH(1,('G Project Timeline-OPM update'!$C$7:$C$35=N298)*('G Project Timeline-OPM update'!$B$7:$B$35=M298)*('G Project Timeline-OPM update'!$D$7:$D$35=O298),0),MATCH(P298,'G Project Timeline-OPM update'!$G$4:$L$4,0))-14</f>
        <v>#N/A</v>
      </c>
      <c r="T298" s="81" t="e">
        <f t="shared" si="31"/>
        <v>#N/A</v>
      </c>
      <c r="U298" s="83" t="str">
        <f>IFERROR(VLOOKUP(G298,'Bidding list 26'!$B$2:$P$38,15,0),"")</f>
        <v/>
      </c>
      <c r="V298" s="83" t="e">
        <f t="shared" si="32"/>
        <v>#N/A</v>
      </c>
      <c r="W298" s="83" t="e">
        <f t="shared" si="30"/>
        <v>#VALUE!</v>
      </c>
      <c r="X298" s="83" t="e">
        <f t="shared" si="20"/>
        <v>#N/A</v>
      </c>
      <c r="Y298" s="122"/>
      <c r="Z298" s="122"/>
      <c r="AA298" s="122"/>
      <c r="AB298" s="122"/>
      <c r="AC298" s="122"/>
      <c r="AD298" s="122"/>
      <c r="AE298" s="122"/>
      <c r="AF298" s="122"/>
      <c r="AG298" s="122"/>
      <c r="AH298" s="87"/>
      <c r="AI298" s="122"/>
      <c r="AJ298" s="60"/>
      <c r="AK298" s="5"/>
      <c r="AL298" s="3">
        <f t="shared" si="24"/>
        <v>0</v>
      </c>
      <c r="AM298" s="3">
        <f t="shared" si="25"/>
        <v>0</v>
      </c>
      <c r="AN298" s="3">
        <f t="shared" si="26"/>
        <v>0</v>
      </c>
      <c r="AO298" s="3">
        <f t="shared" si="27"/>
        <v>0</v>
      </c>
    </row>
    <row r="299" spans="1:41" ht="13">
      <c r="A299" s="81"/>
      <c r="B299" s="122"/>
      <c r="C299" s="122"/>
      <c r="D299" s="122"/>
      <c r="E299" s="122"/>
      <c r="F299" s="81"/>
      <c r="G299" s="122"/>
      <c r="H299" s="122" t="e">
        <f>VLOOKUP(G299,'Bidding list 26'!$B$4:$G$277,6,0)</f>
        <v>#N/A</v>
      </c>
      <c r="I299" s="77" t="e">
        <f>VLOOKUP(G299,'Bidding list 26'!$B$4:$I$1016,8,0)</f>
        <v>#N/A</v>
      </c>
      <c r="J299" s="81"/>
      <c r="K299" s="78" t="e">
        <f t="shared" si="29"/>
        <v>#N/A</v>
      </c>
      <c r="L299" s="81"/>
      <c r="M299" s="79"/>
      <c r="N299" s="79"/>
      <c r="O299" s="80"/>
      <c r="P299" s="80"/>
      <c r="Q299" s="122"/>
      <c r="R299" s="81">
        <f t="shared" si="28"/>
        <v>0</v>
      </c>
      <c r="S299" s="140" t="e">
        <f t="array" ref="S299">INDEX('G Project Timeline-OPM update'!$G$7:$L$35,MATCH(1,('G Project Timeline-OPM update'!$C$7:$C$35=N299)*('G Project Timeline-OPM update'!$B$7:$B$35=M299)*('G Project Timeline-OPM update'!$D$7:$D$35=O299),0),MATCH(P299,'G Project Timeline-OPM update'!$G$4:$L$4,0))-14</f>
        <v>#N/A</v>
      </c>
      <c r="T299" s="81" t="e">
        <f t="shared" si="31"/>
        <v>#N/A</v>
      </c>
      <c r="U299" s="83" t="str">
        <f>IFERROR(VLOOKUP(G299,'Bidding list 26'!$B$2:$P$38,15,0),"")</f>
        <v/>
      </c>
      <c r="V299" s="83" t="e">
        <f t="shared" si="32"/>
        <v>#N/A</v>
      </c>
      <c r="W299" s="83" t="e">
        <f t="shared" si="30"/>
        <v>#VALUE!</v>
      </c>
      <c r="X299" s="83" t="e">
        <f t="shared" si="20"/>
        <v>#N/A</v>
      </c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87"/>
      <c r="AI299" s="122"/>
      <c r="AJ299" s="60"/>
      <c r="AK299" s="5"/>
      <c r="AL299" s="3">
        <f t="shared" si="24"/>
        <v>0</v>
      </c>
      <c r="AM299" s="3">
        <f t="shared" si="25"/>
        <v>0</v>
      </c>
      <c r="AN299" s="3">
        <f t="shared" si="26"/>
        <v>0</v>
      </c>
      <c r="AO299" s="3">
        <f t="shared" si="27"/>
        <v>0</v>
      </c>
    </row>
    <row r="300" spans="1:41" ht="13">
      <c r="A300" s="81"/>
      <c r="B300" s="122"/>
      <c r="C300" s="122"/>
      <c r="D300" s="122"/>
      <c r="E300" s="122"/>
      <c r="F300" s="81"/>
      <c r="G300" s="122"/>
      <c r="H300" s="122" t="e">
        <f>VLOOKUP(G300,'Bidding list 26'!$B$4:$G$277,6,0)</f>
        <v>#N/A</v>
      </c>
      <c r="I300" s="77" t="e">
        <f>VLOOKUP(G300,'Bidding list 26'!$B$4:$I$1016,8,0)</f>
        <v>#N/A</v>
      </c>
      <c r="J300" s="81"/>
      <c r="K300" s="78" t="e">
        <f t="shared" si="29"/>
        <v>#N/A</v>
      </c>
      <c r="L300" s="81"/>
      <c r="M300" s="79"/>
      <c r="N300" s="79"/>
      <c r="O300" s="80"/>
      <c r="P300" s="80"/>
      <c r="Q300" s="122"/>
      <c r="R300" s="81">
        <f t="shared" si="28"/>
        <v>0</v>
      </c>
      <c r="S300" s="140" t="e">
        <f t="array" ref="S300">INDEX('G Project Timeline-OPM update'!$G$7:$L$35,MATCH(1,('G Project Timeline-OPM update'!$C$7:$C$35=N300)*('G Project Timeline-OPM update'!$B$7:$B$35=M300)*('G Project Timeline-OPM update'!$D$7:$D$35=O300),0),MATCH(P300,'G Project Timeline-OPM update'!$G$4:$L$4,0))-14</f>
        <v>#N/A</v>
      </c>
      <c r="T300" s="81" t="e">
        <f t="shared" si="31"/>
        <v>#N/A</v>
      </c>
      <c r="U300" s="83" t="str">
        <f>IFERROR(VLOOKUP(G300,'Bidding list 26'!$B$2:$P$38,15,0),"")</f>
        <v/>
      </c>
      <c r="V300" s="83" t="e">
        <f t="shared" si="32"/>
        <v>#N/A</v>
      </c>
      <c r="W300" s="83" t="e">
        <f t="shared" si="30"/>
        <v>#VALUE!</v>
      </c>
      <c r="X300" s="83" t="e">
        <f t="shared" si="20"/>
        <v>#N/A</v>
      </c>
      <c r="Y300" s="122"/>
      <c r="Z300" s="122"/>
      <c r="AA300" s="122"/>
      <c r="AB300" s="122"/>
      <c r="AC300" s="122"/>
      <c r="AD300" s="122"/>
      <c r="AE300" s="122"/>
      <c r="AF300" s="122"/>
      <c r="AG300" s="122"/>
      <c r="AH300" s="87"/>
      <c r="AI300" s="122"/>
      <c r="AJ300" s="60"/>
      <c r="AK300" s="5"/>
      <c r="AL300" s="3">
        <f t="shared" si="24"/>
        <v>0</v>
      </c>
      <c r="AM300" s="3">
        <f t="shared" si="25"/>
        <v>0</v>
      </c>
      <c r="AN300" s="3">
        <f t="shared" si="26"/>
        <v>0</v>
      </c>
      <c r="AO300" s="3">
        <f t="shared" si="27"/>
        <v>0</v>
      </c>
    </row>
    <row r="301" spans="1:41" ht="13">
      <c r="A301" s="81"/>
      <c r="B301" s="122"/>
      <c r="C301" s="122"/>
      <c r="D301" s="122"/>
      <c r="E301" s="122"/>
      <c r="F301" s="81"/>
      <c r="G301" s="122"/>
      <c r="H301" s="122" t="e">
        <f>VLOOKUP(G301,'Bidding list 26'!$B$4:$G$277,6,0)</f>
        <v>#N/A</v>
      </c>
      <c r="I301" s="77" t="e">
        <f>VLOOKUP(G301,'Bidding list 26'!$B$4:$I$1016,8,0)</f>
        <v>#N/A</v>
      </c>
      <c r="J301" s="81"/>
      <c r="K301" s="78" t="e">
        <f t="shared" si="29"/>
        <v>#N/A</v>
      </c>
      <c r="L301" s="81"/>
      <c r="M301" s="79"/>
      <c r="N301" s="79"/>
      <c r="O301" s="80"/>
      <c r="P301" s="80"/>
      <c r="Q301" s="122"/>
      <c r="R301" s="81">
        <f t="shared" si="28"/>
        <v>0</v>
      </c>
      <c r="S301" s="140" t="e">
        <f t="array" ref="S301">INDEX('G Project Timeline-OPM update'!$G$7:$L$35,MATCH(1,('G Project Timeline-OPM update'!$C$7:$C$35=N301)*('G Project Timeline-OPM update'!$B$7:$B$35=M301)*('G Project Timeline-OPM update'!$D$7:$D$35=O301),0),MATCH(P301,'G Project Timeline-OPM update'!$G$4:$L$4,0))-14</f>
        <v>#N/A</v>
      </c>
      <c r="T301" s="81" t="e">
        <f t="shared" si="31"/>
        <v>#N/A</v>
      </c>
      <c r="U301" s="83" t="str">
        <f>IFERROR(VLOOKUP(G301,'Bidding list 26'!$B$2:$P$38,15,0),"")</f>
        <v/>
      </c>
      <c r="V301" s="83" t="e">
        <f t="shared" si="32"/>
        <v>#N/A</v>
      </c>
      <c r="W301" s="83" t="e">
        <f t="shared" si="30"/>
        <v>#VALUE!</v>
      </c>
      <c r="X301" s="83" t="e">
        <f t="shared" si="20"/>
        <v>#N/A</v>
      </c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87"/>
      <c r="AI301" s="122"/>
      <c r="AJ301" s="60"/>
      <c r="AK301" s="5"/>
      <c r="AL301" s="3">
        <f t="shared" si="24"/>
        <v>0</v>
      </c>
      <c r="AM301" s="3">
        <f t="shared" si="25"/>
        <v>0</v>
      </c>
      <c r="AN301" s="3">
        <f t="shared" si="26"/>
        <v>0</v>
      </c>
      <c r="AO301" s="3">
        <f t="shared" si="27"/>
        <v>0</v>
      </c>
    </row>
    <row r="302" spans="1:41" ht="13">
      <c r="A302" s="81"/>
      <c r="B302" s="122"/>
      <c r="C302" s="122"/>
      <c r="D302" s="122"/>
      <c r="E302" s="122"/>
      <c r="F302" s="81"/>
      <c r="G302" s="122"/>
      <c r="H302" s="122" t="e">
        <f>VLOOKUP(G302,'Bidding list 26'!$B$4:$G$277,6,0)</f>
        <v>#N/A</v>
      </c>
      <c r="I302" s="77" t="e">
        <f>VLOOKUP(G302,'Bidding list 26'!$B$4:$I$1016,8,0)</f>
        <v>#N/A</v>
      </c>
      <c r="J302" s="81"/>
      <c r="K302" s="78" t="e">
        <f t="shared" si="29"/>
        <v>#N/A</v>
      </c>
      <c r="L302" s="81"/>
      <c r="M302" s="79"/>
      <c r="N302" s="79"/>
      <c r="O302" s="80"/>
      <c r="P302" s="80"/>
      <c r="Q302" s="122"/>
      <c r="R302" s="81">
        <f t="shared" si="28"/>
        <v>0</v>
      </c>
      <c r="S302" s="140" t="e">
        <f t="array" ref="S302">INDEX('G Project Timeline-OPM update'!$G$7:$L$35,MATCH(1,('G Project Timeline-OPM update'!$C$7:$C$35=N302)*('G Project Timeline-OPM update'!$B$7:$B$35=M302)*('G Project Timeline-OPM update'!$D$7:$D$35=O302),0),MATCH(P302,'G Project Timeline-OPM update'!$G$4:$L$4,0))-14</f>
        <v>#N/A</v>
      </c>
      <c r="T302" s="81" t="e">
        <f t="shared" si="31"/>
        <v>#N/A</v>
      </c>
      <c r="U302" s="83" t="str">
        <f>IFERROR(VLOOKUP(G302,'Bidding list 26'!$B$2:$P$38,15,0),"")</f>
        <v/>
      </c>
      <c r="V302" s="83" t="e">
        <f t="shared" si="32"/>
        <v>#N/A</v>
      </c>
      <c r="W302" s="83" t="e">
        <f t="shared" si="30"/>
        <v>#VALUE!</v>
      </c>
      <c r="X302" s="83" t="e">
        <f t="shared" si="20"/>
        <v>#N/A</v>
      </c>
      <c r="Y302" s="122"/>
      <c r="Z302" s="122"/>
      <c r="AA302" s="122"/>
      <c r="AB302" s="122"/>
      <c r="AC302" s="122"/>
      <c r="AD302" s="122"/>
      <c r="AE302" s="122"/>
      <c r="AF302" s="122"/>
      <c r="AG302" s="122"/>
      <c r="AH302" s="87"/>
      <c r="AI302" s="122"/>
      <c r="AJ302" s="60"/>
      <c r="AK302" s="5"/>
      <c r="AL302" s="3">
        <f t="shared" si="24"/>
        <v>0</v>
      </c>
      <c r="AM302" s="3">
        <f t="shared" si="25"/>
        <v>0</v>
      </c>
      <c r="AN302" s="3">
        <f t="shared" si="26"/>
        <v>0</v>
      </c>
      <c r="AO302" s="3">
        <f t="shared" si="27"/>
        <v>0</v>
      </c>
    </row>
    <row r="303" spans="1:41" ht="13">
      <c r="A303" s="81"/>
      <c r="B303" s="122"/>
      <c r="C303" s="122"/>
      <c r="D303" s="122"/>
      <c r="E303" s="122"/>
      <c r="F303" s="81"/>
      <c r="G303" s="122"/>
      <c r="H303" s="122" t="e">
        <f>VLOOKUP(G303,'Bidding list 26'!$B$4:$G$277,6,0)</f>
        <v>#N/A</v>
      </c>
      <c r="I303" s="77" t="e">
        <f>VLOOKUP(G303,'Bidding list 26'!$B$4:$I$1016,8,0)</f>
        <v>#N/A</v>
      </c>
      <c r="J303" s="81"/>
      <c r="K303" s="78" t="e">
        <f t="shared" si="29"/>
        <v>#N/A</v>
      </c>
      <c r="L303" s="81"/>
      <c r="M303" s="79"/>
      <c r="N303" s="79"/>
      <c r="O303" s="80"/>
      <c r="P303" s="80"/>
      <c r="Q303" s="122"/>
      <c r="R303" s="81">
        <f t="shared" si="28"/>
        <v>0</v>
      </c>
      <c r="S303" s="140" t="e">
        <f t="array" ref="S303">INDEX('G Project Timeline-OPM update'!$G$7:$L$35,MATCH(1,('G Project Timeline-OPM update'!$C$7:$C$35=N303)*('G Project Timeline-OPM update'!$B$7:$B$35=M303)*('G Project Timeline-OPM update'!$D$7:$D$35=O303),0),MATCH(P303,'G Project Timeline-OPM update'!$G$4:$L$4,0))-14</f>
        <v>#N/A</v>
      </c>
      <c r="T303" s="81" t="e">
        <f t="shared" si="31"/>
        <v>#N/A</v>
      </c>
      <c r="U303" s="83" t="str">
        <f>IFERROR(VLOOKUP(G303,'Bidding list 26'!$B$2:$P$38,15,0),"")</f>
        <v/>
      </c>
      <c r="V303" s="83" t="e">
        <f t="shared" si="32"/>
        <v>#N/A</v>
      </c>
      <c r="W303" s="83" t="e">
        <f t="shared" si="30"/>
        <v>#VALUE!</v>
      </c>
      <c r="X303" s="83" t="e">
        <f t="shared" si="20"/>
        <v>#N/A</v>
      </c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87"/>
      <c r="AI303" s="122"/>
      <c r="AJ303" s="60"/>
      <c r="AK303" s="5"/>
      <c r="AL303" s="3">
        <f t="shared" si="24"/>
        <v>0</v>
      </c>
      <c r="AM303" s="3">
        <f t="shared" si="25"/>
        <v>0</v>
      </c>
      <c r="AN303" s="3">
        <f t="shared" si="26"/>
        <v>0</v>
      </c>
      <c r="AO303" s="3">
        <f t="shared" si="27"/>
        <v>0</v>
      </c>
    </row>
    <row r="304" spans="1:41" ht="13">
      <c r="A304" s="81"/>
      <c r="B304" s="122"/>
      <c r="C304" s="122"/>
      <c r="D304" s="122"/>
      <c r="E304" s="122"/>
      <c r="F304" s="81"/>
      <c r="G304" s="122"/>
      <c r="H304" s="122" t="e">
        <f>VLOOKUP(G304,'Bidding list 26'!$B$4:$G$277,6,0)</f>
        <v>#N/A</v>
      </c>
      <c r="I304" s="77" t="e">
        <f>VLOOKUP(G304,'Bidding list 26'!$B$4:$I$1016,8,0)</f>
        <v>#N/A</v>
      </c>
      <c r="J304" s="81"/>
      <c r="K304" s="78" t="e">
        <f t="shared" si="29"/>
        <v>#N/A</v>
      </c>
      <c r="L304" s="81"/>
      <c r="M304" s="79"/>
      <c r="N304" s="79"/>
      <c r="O304" s="80"/>
      <c r="P304" s="80"/>
      <c r="Q304" s="122"/>
      <c r="R304" s="81">
        <f t="shared" si="28"/>
        <v>0</v>
      </c>
      <c r="S304" s="140" t="e">
        <f t="array" ref="S304">INDEX('G Project Timeline-OPM update'!$G$7:$L$35,MATCH(1,('G Project Timeline-OPM update'!$C$7:$C$35=N304)*('G Project Timeline-OPM update'!$B$7:$B$35=M304)*('G Project Timeline-OPM update'!$D$7:$D$35=O304),0),MATCH(P304,'G Project Timeline-OPM update'!$G$4:$L$4,0))-14</f>
        <v>#N/A</v>
      </c>
      <c r="T304" s="81" t="e">
        <f t="shared" si="31"/>
        <v>#N/A</v>
      </c>
      <c r="U304" s="83" t="str">
        <f>IFERROR(VLOOKUP(G304,'Bidding list 26'!$B$2:$P$38,15,0),"")</f>
        <v/>
      </c>
      <c r="V304" s="83" t="e">
        <f t="shared" si="32"/>
        <v>#N/A</v>
      </c>
      <c r="W304" s="83" t="e">
        <f t="shared" si="30"/>
        <v>#VALUE!</v>
      </c>
      <c r="X304" s="83" t="e">
        <f t="shared" si="20"/>
        <v>#N/A</v>
      </c>
      <c r="Y304" s="122"/>
      <c r="Z304" s="122"/>
      <c r="AA304" s="122"/>
      <c r="AB304" s="122"/>
      <c r="AC304" s="122"/>
      <c r="AD304" s="122"/>
      <c r="AE304" s="122"/>
      <c r="AF304" s="122"/>
      <c r="AG304" s="122"/>
      <c r="AH304" s="87"/>
      <c r="AI304" s="122"/>
      <c r="AJ304" s="60"/>
      <c r="AK304" s="5"/>
      <c r="AL304" s="3">
        <f t="shared" si="24"/>
        <v>0</v>
      </c>
      <c r="AM304" s="3">
        <f t="shared" si="25"/>
        <v>0</v>
      </c>
      <c r="AN304" s="3">
        <f t="shared" si="26"/>
        <v>0</v>
      </c>
      <c r="AO304" s="3">
        <f t="shared" si="27"/>
        <v>0</v>
      </c>
    </row>
    <row r="305" spans="1:41" ht="13">
      <c r="A305" s="81"/>
      <c r="B305" s="122"/>
      <c r="C305" s="122"/>
      <c r="D305" s="122"/>
      <c r="E305" s="122"/>
      <c r="F305" s="81"/>
      <c r="G305" s="122"/>
      <c r="H305" s="122" t="e">
        <f>VLOOKUP(G305,'Bidding list 26'!$B$4:$G$277,6,0)</f>
        <v>#N/A</v>
      </c>
      <c r="I305" s="77" t="e">
        <f>VLOOKUP(G305,'Bidding list 26'!$B$4:$I$1016,8,0)</f>
        <v>#N/A</v>
      </c>
      <c r="J305" s="81"/>
      <c r="K305" s="78" t="e">
        <f t="shared" si="29"/>
        <v>#N/A</v>
      </c>
      <c r="L305" s="81"/>
      <c r="M305" s="79"/>
      <c r="N305" s="79"/>
      <c r="O305" s="80"/>
      <c r="P305" s="80"/>
      <c r="Q305" s="122"/>
      <c r="R305" s="81">
        <f t="shared" si="28"/>
        <v>0</v>
      </c>
      <c r="S305" s="140" t="e">
        <f t="array" ref="S305">INDEX('G Project Timeline-OPM update'!$G$7:$L$35,MATCH(1,('G Project Timeline-OPM update'!$C$7:$C$35=N305)*('G Project Timeline-OPM update'!$B$7:$B$35=M305)*('G Project Timeline-OPM update'!$D$7:$D$35=O305),0),MATCH(P305,'G Project Timeline-OPM update'!$G$4:$L$4,0))-14</f>
        <v>#N/A</v>
      </c>
      <c r="T305" s="81" t="e">
        <f t="shared" si="31"/>
        <v>#N/A</v>
      </c>
      <c r="U305" s="83" t="str">
        <f>IFERROR(VLOOKUP(G305,'Bidding list 26'!$B$2:$P$38,15,0),"")</f>
        <v/>
      </c>
      <c r="V305" s="83" t="e">
        <f t="shared" si="32"/>
        <v>#N/A</v>
      </c>
      <c r="W305" s="83" t="e">
        <f t="shared" si="30"/>
        <v>#VALUE!</v>
      </c>
      <c r="X305" s="83" t="e">
        <f t="shared" si="20"/>
        <v>#N/A</v>
      </c>
      <c r="Y305" s="122"/>
      <c r="Z305" s="122"/>
      <c r="AA305" s="122"/>
      <c r="AB305" s="122"/>
      <c r="AC305" s="122"/>
      <c r="AD305" s="122"/>
      <c r="AE305" s="122"/>
      <c r="AF305" s="122"/>
      <c r="AG305" s="122"/>
      <c r="AH305" s="87"/>
      <c r="AI305" s="122"/>
      <c r="AJ305" s="60"/>
      <c r="AK305" s="5"/>
      <c r="AL305" s="3">
        <f t="shared" si="24"/>
        <v>0</v>
      </c>
      <c r="AM305" s="3">
        <f t="shared" si="25"/>
        <v>0</v>
      </c>
      <c r="AN305" s="3">
        <f t="shared" si="26"/>
        <v>0</v>
      </c>
      <c r="AO305" s="3">
        <f t="shared" si="27"/>
        <v>0</v>
      </c>
    </row>
    <row r="306" spans="1:41" ht="13">
      <c r="A306" s="81"/>
      <c r="B306" s="122"/>
      <c r="C306" s="122"/>
      <c r="D306" s="122"/>
      <c r="E306" s="122"/>
      <c r="F306" s="81"/>
      <c r="G306" s="122"/>
      <c r="H306" s="122" t="e">
        <f>VLOOKUP(G306,'Bidding list 26'!$B$4:$G$277,6,0)</f>
        <v>#N/A</v>
      </c>
      <c r="I306" s="77" t="e">
        <f>VLOOKUP(G306,'Bidding list 26'!$B$4:$I$1016,8,0)</f>
        <v>#N/A</v>
      </c>
      <c r="J306" s="81"/>
      <c r="K306" s="78" t="e">
        <f t="shared" si="29"/>
        <v>#N/A</v>
      </c>
      <c r="L306" s="81"/>
      <c r="M306" s="79"/>
      <c r="N306" s="79"/>
      <c r="O306" s="80"/>
      <c r="P306" s="80"/>
      <c r="Q306" s="122"/>
      <c r="R306" s="81">
        <f t="shared" si="28"/>
        <v>0</v>
      </c>
      <c r="S306" s="140" t="e">
        <f t="array" ref="S306">INDEX('G Project Timeline-OPM update'!$G$7:$L$35,MATCH(1,('G Project Timeline-OPM update'!$C$7:$C$35=N306)*('G Project Timeline-OPM update'!$B$7:$B$35=M306)*('G Project Timeline-OPM update'!$D$7:$D$35=O306),0),MATCH(P306,'G Project Timeline-OPM update'!$G$4:$L$4,0))-14</f>
        <v>#N/A</v>
      </c>
      <c r="T306" s="81" t="e">
        <f t="shared" si="31"/>
        <v>#N/A</v>
      </c>
      <c r="U306" s="83" t="str">
        <f>IFERROR(VLOOKUP(G306,'Bidding list 26'!$B$2:$P$38,15,0),"")</f>
        <v/>
      </c>
      <c r="V306" s="83" t="e">
        <f t="shared" si="32"/>
        <v>#N/A</v>
      </c>
      <c r="W306" s="83" t="e">
        <f t="shared" si="30"/>
        <v>#VALUE!</v>
      </c>
      <c r="X306" s="83" t="e">
        <f t="shared" si="20"/>
        <v>#N/A</v>
      </c>
      <c r="Y306" s="122"/>
      <c r="Z306" s="122"/>
      <c r="AA306" s="122"/>
      <c r="AB306" s="122"/>
      <c r="AC306" s="122"/>
      <c r="AD306" s="122"/>
      <c r="AE306" s="122"/>
      <c r="AF306" s="122"/>
      <c r="AG306" s="122"/>
      <c r="AH306" s="87"/>
      <c r="AI306" s="122"/>
      <c r="AJ306" s="60"/>
      <c r="AK306" s="5"/>
      <c r="AL306" s="3">
        <f t="shared" si="24"/>
        <v>0</v>
      </c>
      <c r="AM306" s="3">
        <f t="shared" si="25"/>
        <v>0</v>
      </c>
      <c r="AN306" s="3">
        <f t="shared" si="26"/>
        <v>0</v>
      </c>
      <c r="AO306" s="3">
        <f t="shared" si="27"/>
        <v>0</v>
      </c>
    </row>
    <row r="307" spans="1:41" ht="13">
      <c r="A307" s="81"/>
      <c r="B307" s="122"/>
      <c r="C307" s="122"/>
      <c r="D307" s="122"/>
      <c r="E307" s="122"/>
      <c r="F307" s="81"/>
      <c r="G307" s="122"/>
      <c r="H307" s="122" t="e">
        <f>VLOOKUP(G307,'Bidding list 26'!$B$4:$G$277,6,0)</f>
        <v>#N/A</v>
      </c>
      <c r="I307" s="77" t="e">
        <f>VLOOKUP(G307,'Bidding list 26'!$B$4:$I$1016,8,0)</f>
        <v>#N/A</v>
      </c>
      <c r="J307" s="81"/>
      <c r="K307" s="78" t="e">
        <f t="shared" si="29"/>
        <v>#N/A</v>
      </c>
      <c r="L307" s="81"/>
      <c r="M307" s="79"/>
      <c r="N307" s="79"/>
      <c r="O307" s="80"/>
      <c r="P307" s="80"/>
      <c r="Q307" s="122"/>
      <c r="R307" s="81">
        <f t="shared" si="28"/>
        <v>0</v>
      </c>
      <c r="S307" s="140" t="e">
        <f t="array" ref="S307">INDEX('G Project Timeline-OPM update'!$G$7:$L$35,MATCH(1,('G Project Timeline-OPM update'!$C$7:$C$35=N307)*('G Project Timeline-OPM update'!$B$7:$B$35=M307)*('G Project Timeline-OPM update'!$D$7:$D$35=O307),0),MATCH(P307,'G Project Timeline-OPM update'!$G$4:$L$4,0))-14</f>
        <v>#N/A</v>
      </c>
      <c r="T307" s="81" t="e">
        <f t="shared" si="31"/>
        <v>#N/A</v>
      </c>
      <c r="U307" s="83" t="str">
        <f>IFERROR(VLOOKUP(G307,'Bidding list 26'!$B$2:$P$38,15,0),"")</f>
        <v/>
      </c>
      <c r="V307" s="83" t="e">
        <f t="shared" si="32"/>
        <v>#N/A</v>
      </c>
      <c r="W307" s="83" t="e">
        <f t="shared" si="30"/>
        <v>#VALUE!</v>
      </c>
      <c r="X307" s="83" t="e">
        <f t="shared" si="20"/>
        <v>#N/A</v>
      </c>
      <c r="Y307" s="122"/>
      <c r="Z307" s="122"/>
      <c r="AA307" s="122"/>
      <c r="AB307" s="122"/>
      <c r="AC307" s="122"/>
      <c r="AD307" s="122"/>
      <c r="AE307" s="122"/>
      <c r="AF307" s="122"/>
      <c r="AG307" s="122"/>
      <c r="AH307" s="87"/>
      <c r="AI307" s="122"/>
      <c r="AJ307" s="60"/>
      <c r="AK307" s="5"/>
      <c r="AL307" s="3">
        <f t="shared" si="24"/>
        <v>0</v>
      </c>
      <c r="AM307" s="3">
        <f t="shared" si="25"/>
        <v>0</v>
      </c>
      <c r="AN307" s="3">
        <f t="shared" si="26"/>
        <v>0</v>
      </c>
      <c r="AO307" s="3">
        <f t="shared" si="27"/>
        <v>0</v>
      </c>
    </row>
    <row r="308" spans="1:41" ht="13">
      <c r="A308" s="81"/>
      <c r="B308" s="122"/>
      <c r="C308" s="122"/>
      <c r="D308" s="122"/>
      <c r="E308" s="122"/>
      <c r="F308" s="81"/>
      <c r="G308" s="122"/>
      <c r="H308" s="122" t="e">
        <f>VLOOKUP(G308,'Bidding list 26'!$B$4:$G$277,6,0)</f>
        <v>#N/A</v>
      </c>
      <c r="I308" s="77" t="e">
        <f>VLOOKUP(G308,'Bidding list 26'!$B$4:$I$1016,8,0)</f>
        <v>#N/A</v>
      </c>
      <c r="J308" s="81"/>
      <c r="K308" s="78" t="e">
        <f t="shared" si="29"/>
        <v>#N/A</v>
      </c>
      <c r="L308" s="81"/>
      <c r="M308" s="79"/>
      <c r="N308" s="79"/>
      <c r="O308" s="80"/>
      <c r="P308" s="80"/>
      <c r="Q308" s="122"/>
      <c r="R308" s="81">
        <f t="shared" si="28"/>
        <v>0</v>
      </c>
      <c r="S308" s="140" t="e">
        <f t="array" ref="S308">INDEX('G Project Timeline-OPM update'!$G$7:$L$35,MATCH(1,('G Project Timeline-OPM update'!$C$7:$C$35=N308)*('G Project Timeline-OPM update'!$B$7:$B$35=M308)*('G Project Timeline-OPM update'!$D$7:$D$35=O308),0),MATCH(P308,'G Project Timeline-OPM update'!$G$4:$L$4,0))-14</f>
        <v>#N/A</v>
      </c>
      <c r="T308" s="81" t="e">
        <f t="shared" si="31"/>
        <v>#N/A</v>
      </c>
      <c r="U308" s="83" t="str">
        <f>IFERROR(VLOOKUP(G308,'Bidding list 26'!$B$2:$P$38,15,0),"")</f>
        <v/>
      </c>
      <c r="V308" s="83" t="e">
        <f t="shared" si="32"/>
        <v>#N/A</v>
      </c>
      <c r="W308" s="83" t="e">
        <f t="shared" si="30"/>
        <v>#VALUE!</v>
      </c>
      <c r="X308" s="83" t="e">
        <f t="shared" si="20"/>
        <v>#N/A</v>
      </c>
      <c r="Y308" s="122"/>
      <c r="Z308" s="122"/>
      <c r="AA308" s="122"/>
      <c r="AB308" s="122"/>
      <c r="AC308" s="122"/>
      <c r="AD308" s="122"/>
      <c r="AE308" s="122"/>
      <c r="AF308" s="122"/>
      <c r="AG308" s="122"/>
      <c r="AH308" s="87"/>
      <c r="AI308" s="122"/>
      <c r="AJ308" s="60"/>
      <c r="AK308" s="5"/>
      <c r="AL308" s="3">
        <f t="shared" si="24"/>
        <v>0</v>
      </c>
      <c r="AM308" s="3">
        <f t="shared" si="25"/>
        <v>0</v>
      </c>
      <c r="AN308" s="3">
        <f t="shared" si="26"/>
        <v>0</v>
      </c>
      <c r="AO308" s="3">
        <f t="shared" si="27"/>
        <v>0</v>
      </c>
    </row>
    <row r="309" spans="1:41" ht="13">
      <c r="A309" s="81"/>
      <c r="B309" s="122"/>
      <c r="C309" s="122"/>
      <c r="D309" s="122"/>
      <c r="E309" s="122"/>
      <c r="F309" s="81"/>
      <c r="G309" s="122"/>
      <c r="H309" s="122" t="e">
        <f>VLOOKUP(G309,'Bidding list 26'!$B$4:$G$277,6,0)</f>
        <v>#N/A</v>
      </c>
      <c r="I309" s="77" t="e">
        <f>VLOOKUP(G309,'Bidding list 26'!$B$4:$I$1016,8,0)</f>
        <v>#N/A</v>
      </c>
      <c r="J309" s="81"/>
      <c r="K309" s="78" t="e">
        <f t="shared" si="29"/>
        <v>#N/A</v>
      </c>
      <c r="L309" s="81"/>
      <c r="M309" s="79"/>
      <c r="N309" s="79"/>
      <c r="O309" s="80"/>
      <c r="P309" s="80"/>
      <c r="Q309" s="122"/>
      <c r="R309" s="81">
        <f t="shared" si="28"/>
        <v>0</v>
      </c>
      <c r="S309" s="140" t="e">
        <f t="array" ref="S309">INDEX('G Project Timeline-OPM update'!$G$7:$L$35,MATCH(1,('G Project Timeline-OPM update'!$C$7:$C$35=N309)*('G Project Timeline-OPM update'!$B$7:$B$35=M309)*('G Project Timeline-OPM update'!$D$7:$D$35=O309),0),MATCH(P309,'G Project Timeline-OPM update'!$G$4:$L$4,0))-14</f>
        <v>#N/A</v>
      </c>
      <c r="T309" s="81" t="e">
        <f t="shared" si="31"/>
        <v>#N/A</v>
      </c>
      <c r="U309" s="83" t="str">
        <f>IFERROR(VLOOKUP(G309,'Bidding list 26'!$B$2:$P$38,15,0),"")</f>
        <v/>
      </c>
      <c r="V309" s="83" t="e">
        <f t="shared" si="32"/>
        <v>#N/A</v>
      </c>
      <c r="W309" s="83" t="e">
        <f t="shared" si="30"/>
        <v>#VALUE!</v>
      </c>
      <c r="X309" s="83" t="e">
        <f t="shared" si="20"/>
        <v>#N/A</v>
      </c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87"/>
      <c r="AI309" s="122"/>
      <c r="AJ309" s="60"/>
      <c r="AK309" s="5"/>
      <c r="AL309" s="3">
        <f t="shared" si="24"/>
        <v>0</v>
      </c>
      <c r="AM309" s="3">
        <f t="shared" si="25"/>
        <v>0</v>
      </c>
      <c r="AN309" s="3">
        <f t="shared" si="26"/>
        <v>0</v>
      </c>
      <c r="AO309" s="3">
        <f t="shared" si="27"/>
        <v>0</v>
      </c>
    </row>
    <row r="310" spans="1:41" ht="13">
      <c r="A310" s="81"/>
      <c r="B310" s="122"/>
      <c r="C310" s="122"/>
      <c r="D310" s="122"/>
      <c r="E310" s="122"/>
      <c r="F310" s="81"/>
      <c r="G310" s="122"/>
      <c r="H310" s="122" t="e">
        <f>VLOOKUP(G310,'Bidding list 26'!$B$4:$G$277,6,0)</f>
        <v>#N/A</v>
      </c>
      <c r="I310" s="77" t="e">
        <f>VLOOKUP(G310,'Bidding list 26'!$B$4:$I$1016,8,0)</f>
        <v>#N/A</v>
      </c>
      <c r="J310" s="81"/>
      <c r="K310" s="78" t="e">
        <f t="shared" si="29"/>
        <v>#N/A</v>
      </c>
      <c r="L310" s="81"/>
      <c r="M310" s="79"/>
      <c r="N310" s="79"/>
      <c r="O310" s="80"/>
      <c r="P310" s="80"/>
      <c r="Q310" s="122"/>
      <c r="R310" s="81">
        <f t="shared" si="28"/>
        <v>0</v>
      </c>
      <c r="S310" s="140" t="e">
        <f t="array" ref="S310">INDEX('G Project Timeline-OPM update'!$G$7:$L$35,MATCH(1,('G Project Timeline-OPM update'!$C$7:$C$35=N310)*('G Project Timeline-OPM update'!$B$7:$B$35=M310)*('G Project Timeline-OPM update'!$D$7:$D$35=O310),0),MATCH(P310,'G Project Timeline-OPM update'!$G$4:$L$4,0))-14</f>
        <v>#N/A</v>
      </c>
      <c r="T310" s="81" t="e">
        <f t="shared" si="31"/>
        <v>#N/A</v>
      </c>
      <c r="U310" s="83" t="str">
        <f>IFERROR(VLOOKUP(G310,'Bidding list 26'!$B$2:$P$38,15,0),"")</f>
        <v/>
      </c>
      <c r="V310" s="83" t="e">
        <f t="shared" si="32"/>
        <v>#N/A</v>
      </c>
      <c r="W310" s="83" t="e">
        <f t="shared" si="30"/>
        <v>#VALUE!</v>
      </c>
      <c r="X310" s="83" t="e">
        <f t="shared" si="20"/>
        <v>#N/A</v>
      </c>
      <c r="Y310" s="122"/>
      <c r="Z310" s="122"/>
      <c r="AA310" s="122"/>
      <c r="AB310" s="122"/>
      <c r="AC310" s="122"/>
      <c r="AD310" s="122"/>
      <c r="AE310" s="122"/>
      <c r="AF310" s="122"/>
      <c r="AG310" s="122"/>
      <c r="AH310" s="87"/>
      <c r="AI310" s="122"/>
      <c r="AJ310" s="60"/>
      <c r="AK310" s="5"/>
      <c r="AL310" s="3">
        <f t="shared" si="24"/>
        <v>0</v>
      </c>
      <c r="AM310" s="3">
        <f t="shared" si="25"/>
        <v>0</v>
      </c>
      <c r="AN310" s="3">
        <f t="shared" si="26"/>
        <v>0</v>
      </c>
      <c r="AO310" s="3">
        <f t="shared" si="27"/>
        <v>0</v>
      </c>
    </row>
    <row r="311" spans="1:41" ht="13">
      <c r="A311" s="81"/>
      <c r="B311" s="122"/>
      <c r="C311" s="122"/>
      <c r="D311" s="122"/>
      <c r="E311" s="122"/>
      <c r="F311" s="81"/>
      <c r="G311" s="122"/>
      <c r="H311" s="122" t="e">
        <f>VLOOKUP(G311,'Bidding list 26'!$B$4:$G$277,6,0)</f>
        <v>#N/A</v>
      </c>
      <c r="I311" s="77" t="e">
        <f>VLOOKUP(G311,'Bidding list 26'!$B$4:$I$1016,8,0)</f>
        <v>#N/A</v>
      </c>
      <c r="J311" s="81"/>
      <c r="K311" s="78" t="e">
        <f t="shared" si="29"/>
        <v>#N/A</v>
      </c>
      <c r="L311" s="81"/>
      <c r="M311" s="79"/>
      <c r="N311" s="79"/>
      <c r="O311" s="80"/>
      <c r="P311" s="80"/>
      <c r="Q311" s="122"/>
      <c r="R311" s="81">
        <f t="shared" si="28"/>
        <v>0</v>
      </c>
      <c r="S311" s="140" t="e">
        <f t="array" ref="S311">INDEX('G Project Timeline-OPM update'!$G$7:$L$35,MATCH(1,('G Project Timeline-OPM update'!$C$7:$C$35=N311)*('G Project Timeline-OPM update'!$B$7:$B$35=M311)*('G Project Timeline-OPM update'!$D$7:$D$35=O311),0),MATCH(P311,'G Project Timeline-OPM update'!$G$4:$L$4,0))-14</f>
        <v>#N/A</v>
      </c>
      <c r="T311" s="81" t="e">
        <f t="shared" si="31"/>
        <v>#N/A</v>
      </c>
      <c r="U311" s="83" t="str">
        <f>IFERROR(VLOOKUP(G311,'Bidding list 26'!$B$2:$P$38,15,0),"")</f>
        <v/>
      </c>
      <c r="V311" s="83" t="e">
        <f t="shared" si="32"/>
        <v>#N/A</v>
      </c>
      <c r="W311" s="83" t="e">
        <f t="shared" si="30"/>
        <v>#VALUE!</v>
      </c>
      <c r="X311" s="83" t="e">
        <f t="shared" si="20"/>
        <v>#N/A</v>
      </c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87"/>
      <c r="AI311" s="122"/>
      <c r="AJ311" s="60"/>
      <c r="AK311" s="5"/>
      <c r="AL311" s="3">
        <f t="shared" si="24"/>
        <v>0</v>
      </c>
      <c r="AM311" s="3">
        <f t="shared" si="25"/>
        <v>0</v>
      </c>
      <c r="AN311" s="3">
        <f t="shared" si="26"/>
        <v>0</v>
      </c>
      <c r="AO311" s="3">
        <f t="shared" si="27"/>
        <v>0</v>
      </c>
    </row>
    <row r="312" spans="1:41" ht="13">
      <c r="A312" s="81"/>
      <c r="B312" s="122"/>
      <c r="C312" s="122"/>
      <c r="D312" s="122"/>
      <c r="E312" s="122"/>
      <c r="F312" s="81"/>
      <c r="G312" s="122"/>
      <c r="H312" s="122" t="e">
        <f>VLOOKUP(G312,'Bidding list 26'!$B$4:$G$277,6,0)</f>
        <v>#N/A</v>
      </c>
      <c r="I312" s="77" t="e">
        <f>VLOOKUP(G312,'Bidding list 26'!$B$4:$I$1016,8,0)</f>
        <v>#N/A</v>
      </c>
      <c r="J312" s="81"/>
      <c r="K312" s="78" t="e">
        <f t="shared" si="29"/>
        <v>#N/A</v>
      </c>
      <c r="L312" s="81"/>
      <c r="M312" s="79"/>
      <c r="N312" s="79"/>
      <c r="O312" s="80"/>
      <c r="P312" s="80"/>
      <c r="Q312" s="122"/>
      <c r="R312" s="81">
        <f t="shared" si="28"/>
        <v>0</v>
      </c>
      <c r="S312" s="140" t="e">
        <f t="array" ref="S312">INDEX('G Project Timeline-OPM update'!$G$7:$L$35,MATCH(1,('G Project Timeline-OPM update'!$C$7:$C$35=N312)*('G Project Timeline-OPM update'!$B$7:$B$35=M312)*('G Project Timeline-OPM update'!$D$7:$D$35=O312),0),MATCH(P312,'G Project Timeline-OPM update'!$G$4:$L$4,0))-14</f>
        <v>#N/A</v>
      </c>
      <c r="T312" s="81" t="e">
        <f t="shared" si="31"/>
        <v>#N/A</v>
      </c>
      <c r="U312" s="83" t="str">
        <f>IFERROR(VLOOKUP(G312,'Bidding list 26'!$B$2:$P$38,15,0),"")</f>
        <v/>
      </c>
      <c r="V312" s="83" t="e">
        <f t="shared" si="32"/>
        <v>#N/A</v>
      </c>
      <c r="W312" s="83" t="e">
        <f t="shared" si="30"/>
        <v>#VALUE!</v>
      </c>
      <c r="X312" s="83" t="e">
        <f t="shared" si="20"/>
        <v>#N/A</v>
      </c>
      <c r="Y312" s="122"/>
      <c r="Z312" s="122"/>
      <c r="AA312" s="122"/>
      <c r="AB312" s="122"/>
      <c r="AC312" s="122"/>
      <c r="AD312" s="122"/>
      <c r="AE312" s="122"/>
      <c r="AF312" s="122"/>
      <c r="AG312" s="122"/>
      <c r="AH312" s="87"/>
      <c r="AI312" s="122"/>
      <c r="AJ312" s="60"/>
      <c r="AK312" s="5"/>
      <c r="AL312" s="3">
        <f t="shared" si="24"/>
        <v>0</v>
      </c>
      <c r="AM312" s="3">
        <f t="shared" si="25"/>
        <v>0</v>
      </c>
      <c r="AN312" s="3">
        <f t="shared" si="26"/>
        <v>0</v>
      </c>
      <c r="AO312" s="3">
        <f t="shared" si="27"/>
        <v>0</v>
      </c>
    </row>
    <row r="313" spans="1:41" ht="13">
      <c r="A313" s="81"/>
      <c r="B313" s="122"/>
      <c r="C313" s="122"/>
      <c r="D313" s="122"/>
      <c r="E313" s="122"/>
      <c r="F313" s="81"/>
      <c r="G313" s="122"/>
      <c r="H313" s="122" t="e">
        <f>VLOOKUP(G313,'Bidding list 26'!$B$4:$G$277,6,0)</f>
        <v>#N/A</v>
      </c>
      <c r="I313" s="77" t="e">
        <f>VLOOKUP(G313,'Bidding list 26'!$B$4:$I$1016,8,0)</f>
        <v>#N/A</v>
      </c>
      <c r="J313" s="81"/>
      <c r="K313" s="78" t="e">
        <f t="shared" si="29"/>
        <v>#N/A</v>
      </c>
      <c r="L313" s="81"/>
      <c r="M313" s="79"/>
      <c r="N313" s="79"/>
      <c r="O313" s="80"/>
      <c r="P313" s="80"/>
      <c r="Q313" s="122"/>
      <c r="R313" s="81">
        <f t="shared" si="28"/>
        <v>0</v>
      </c>
      <c r="S313" s="140" t="e">
        <f t="array" ref="S313">INDEX('G Project Timeline-OPM update'!$G$7:$L$35,MATCH(1,('G Project Timeline-OPM update'!$C$7:$C$35=N313)*('G Project Timeline-OPM update'!$B$7:$B$35=M313)*('G Project Timeline-OPM update'!$D$7:$D$35=O313),0),MATCH(P313,'G Project Timeline-OPM update'!$G$4:$L$4,0))-14</f>
        <v>#N/A</v>
      </c>
      <c r="T313" s="81" t="e">
        <f t="shared" si="31"/>
        <v>#N/A</v>
      </c>
      <c r="U313" s="83" t="str">
        <f>IFERROR(VLOOKUP(G313,'Bidding list 26'!$B$2:$P$38,15,0),"")</f>
        <v/>
      </c>
      <c r="V313" s="83" t="e">
        <f t="shared" si="32"/>
        <v>#N/A</v>
      </c>
      <c r="W313" s="83" t="e">
        <f t="shared" si="30"/>
        <v>#VALUE!</v>
      </c>
      <c r="X313" s="83" t="e">
        <f t="shared" si="20"/>
        <v>#N/A</v>
      </c>
      <c r="Y313" s="122"/>
      <c r="Z313" s="122"/>
      <c r="AA313" s="122"/>
      <c r="AB313" s="122"/>
      <c r="AC313" s="122"/>
      <c r="AD313" s="122"/>
      <c r="AE313" s="122"/>
      <c r="AF313" s="122"/>
      <c r="AG313" s="122"/>
      <c r="AH313" s="87"/>
      <c r="AI313" s="122"/>
      <c r="AJ313" s="60"/>
      <c r="AK313" s="5"/>
      <c r="AL313" s="3">
        <f t="shared" si="24"/>
        <v>0</v>
      </c>
      <c r="AM313" s="3">
        <f t="shared" si="25"/>
        <v>0</v>
      </c>
      <c r="AN313" s="3">
        <f t="shared" si="26"/>
        <v>0</v>
      </c>
      <c r="AO313" s="3">
        <f t="shared" si="27"/>
        <v>0</v>
      </c>
    </row>
    <row r="314" spans="1:41" ht="13">
      <c r="A314" s="81"/>
      <c r="B314" s="122"/>
      <c r="C314" s="122"/>
      <c r="D314" s="122"/>
      <c r="E314" s="122"/>
      <c r="F314" s="81"/>
      <c r="G314" s="122"/>
      <c r="H314" s="122" t="e">
        <f>VLOOKUP(G314,'Bidding list 26'!$B$4:$G$277,6,0)</f>
        <v>#N/A</v>
      </c>
      <c r="I314" s="77" t="e">
        <f>VLOOKUP(G314,'Bidding list 26'!$B$4:$I$1016,8,0)</f>
        <v>#N/A</v>
      </c>
      <c r="J314" s="81"/>
      <c r="K314" s="78" t="e">
        <f t="shared" si="29"/>
        <v>#N/A</v>
      </c>
      <c r="L314" s="81"/>
      <c r="M314" s="79"/>
      <c r="N314" s="79"/>
      <c r="O314" s="80"/>
      <c r="P314" s="80"/>
      <c r="Q314" s="122"/>
      <c r="R314" s="81">
        <f t="shared" si="28"/>
        <v>0</v>
      </c>
      <c r="S314" s="140" t="e">
        <f t="array" ref="S314">INDEX('G Project Timeline-OPM update'!$G$7:$L$35,MATCH(1,('G Project Timeline-OPM update'!$C$7:$C$35=N314)*('G Project Timeline-OPM update'!$B$7:$B$35=M314)*('G Project Timeline-OPM update'!$D$7:$D$35=O314),0),MATCH(P314,'G Project Timeline-OPM update'!$G$4:$L$4,0))-14</f>
        <v>#N/A</v>
      </c>
      <c r="T314" s="81" t="e">
        <f t="shared" si="31"/>
        <v>#N/A</v>
      </c>
      <c r="U314" s="83" t="str">
        <f>IFERROR(VLOOKUP(G314,'Bidding list 26'!$B$2:$P$38,15,0),"")</f>
        <v/>
      </c>
      <c r="V314" s="83" t="e">
        <f t="shared" si="32"/>
        <v>#N/A</v>
      </c>
      <c r="W314" s="83" t="e">
        <f t="shared" si="30"/>
        <v>#VALUE!</v>
      </c>
      <c r="X314" s="83" t="e">
        <f t="shared" si="20"/>
        <v>#N/A</v>
      </c>
      <c r="Y314" s="122"/>
      <c r="Z314" s="122"/>
      <c r="AA314" s="122"/>
      <c r="AB314" s="122"/>
      <c r="AC314" s="122"/>
      <c r="AD314" s="122"/>
      <c r="AE314" s="122"/>
      <c r="AF314" s="122"/>
      <c r="AG314" s="122"/>
      <c r="AH314" s="87"/>
      <c r="AI314" s="122"/>
      <c r="AJ314" s="60"/>
      <c r="AK314" s="5"/>
      <c r="AL314" s="3">
        <f t="shared" si="24"/>
        <v>0</v>
      </c>
      <c r="AM314" s="3">
        <f t="shared" si="25"/>
        <v>0</v>
      </c>
      <c r="AN314" s="3">
        <f t="shared" si="26"/>
        <v>0</v>
      </c>
      <c r="AO314" s="3">
        <f t="shared" si="27"/>
        <v>0</v>
      </c>
    </row>
    <row r="315" spans="1:41" ht="13">
      <c r="A315" s="81"/>
      <c r="B315" s="122"/>
      <c r="C315" s="122"/>
      <c r="D315" s="122"/>
      <c r="E315" s="122"/>
      <c r="F315" s="81"/>
      <c r="G315" s="122"/>
      <c r="H315" s="122" t="e">
        <f>VLOOKUP(G315,'Bidding list 26'!$B$4:$G$277,6,0)</f>
        <v>#N/A</v>
      </c>
      <c r="I315" s="77" t="e">
        <f>VLOOKUP(G315,'Bidding list 26'!$B$4:$I$1016,8,0)</f>
        <v>#N/A</v>
      </c>
      <c r="J315" s="81"/>
      <c r="K315" s="78" t="e">
        <f t="shared" si="29"/>
        <v>#N/A</v>
      </c>
      <c r="L315" s="81"/>
      <c r="M315" s="79"/>
      <c r="N315" s="79"/>
      <c r="O315" s="80"/>
      <c r="P315" s="80"/>
      <c r="Q315" s="122"/>
      <c r="R315" s="81">
        <f t="shared" si="28"/>
        <v>0</v>
      </c>
      <c r="S315" s="140" t="e">
        <f t="array" ref="S315">INDEX('G Project Timeline-OPM update'!$G$7:$L$35,MATCH(1,('G Project Timeline-OPM update'!$C$7:$C$35=N315)*('G Project Timeline-OPM update'!$B$7:$B$35=M315)*('G Project Timeline-OPM update'!$D$7:$D$35=O315),0),MATCH(P315,'G Project Timeline-OPM update'!$G$4:$L$4,0))-14</f>
        <v>#N/A</v>
      </c>
      <c r="T315" s="81" t="e">
        <f t="shared" si="31"/>
        <v>#N/A</v>
      </c>
      <c r="U315" s="83" t="str">
        <f>IFERROR(VLOOKUP(G315,'Bidding list 26'!$B$2:$P$38,15,0),"")</f>
        <v/>
      </c>
      <c r="V315" s="83" t="e">
        <f t="shared" si="32"/>
        <v>#N/A</v>
      </c>
      <c r="W315" s="83" t="e">
        <f t="shared" si="30"/>
        <v>#VALUE!</v>
      </c>
      <c r="X315" s="83" t="e">
        <f t="shared" si="20"/>
        <v>#N/A</v>
      </c>
      <c r="Y315" s="122"/>
      <c r="Z315" s="122"/>
      <c r="AA315" s="122"/>
      <c r="AB315" s="122"/>
      <c r="AC315" s="122"/>
      <c r="AD315" s="122"/>
      <c r="AE315" s="122"/>
      <c r="AF315" s="122"/>
      <c r="AG315" s="122"/>
      <c r="AH315" s="87"/>
      <c r="AI315" s="122"/>
      <c r="AJ315" s="60"/>
      <c r="AK315" s="5"/>
      <c r="AL315" s="3">
        <f t="shared" si="24"/>
        <v>0</v>
      </c>
      <c r="AM315" s="3">
        <f t="shared" si="25"/>
        <v>0</v>
      </c>
      <c r="AN315" s="3">
        <f t="shared" si="26"/>
        <v>0</v>
      </c>
      <c r="AO315" s="3">
        <f t="shared" si="27"/>
        <v>0</v>
      </c>
    </row>
    <row r="316" spans="1:41" ht="13">
      <c r="A316" s="81"/>
      <c r="B316" s="122"/>
      <c r="C316" s="122"/>
      <c r="D316" s="122"/>
      <c r="E316" s="122"/>
      <c r="F316" s="81"/>
      <c r="G316" s="122"/>
      <c r="H316" s="122" t="e">
        <f>VLOOKUP(G316,'Bidding list 26'!$B$4:$G$277,6,0)</f>
        <v>#N/A</v>
      </c>
      <c r="I316" s="77" t="e">
        <f>VLOOKUP(G316,'Bidding list 26'!$B$4:$I$1016,8,0)</f>
        <v>#N/A</v>
      </c>
      <c r="J316" s="81"/>
      <c r="K316" s="78" t="e">
        <f t="shared" si="29"/>
        <v>#N/A</v>
      </c>
      <c r="L316" s="81"/>
      <c r="M316" s="79"/>
      <c r="N316" s="79"/>
      <c r="O316" s="80"/>
      <c r="P316" s="80"/>
      <c r="Q316" s="122"/>
      <c r="R316" s="81">
        <f t="shared" si="28"/>
        <v>0</v>
      </c>
      <c r="S316" s="140" t="e">
        <f t="array" ref="S316">INDEX('G Project Timeline-OPM update'!$G$7:$L$35,MATCH(1,('G Project Timeline-OPM update'!$C$7:$C$35=N316)*('G Project Timeline-OPM update'!$B$7:$B$35=M316)*('G Project Timeline-OPM update'!$D$7:$D$35=O316),0),MATCH(P316,'G Project Timeline-OPM update'!$G$4:$L$4,0))-14</f>
        <v>#N/A</v>
      </c>
      <c r="T316" s="81" t="e">
        <f t="shared" si="31"/>
        <v>#N/A</v>
      </c>
      <c r="U316" s="83" t="str">
        <f>IFERROR(VLOOKUP(G316,'Bidding list 26'!$B$2:$P$38,15,0),"")</f>
        <v/>
      </c>
      <c r="V316" s="83" t="e">
        <f t="shared" si="32"/>
        <v>#N/A</v>
      </c>
      <c r="W316" s="83" t="e">
        <f t="shared" si="30"/>
        <v>#VALUE!</v>
      </c>
      <c r="X316" s="83" t="e">
        <f t="shared" si="20"/>
        <v>#N/A</v>
      </c>
      <c r="Y316" s="122"/>
      <c r="Z316" s="122"/>
      <c r="AA316" s="122"/>
      <c r="AB316" s="122"/>
      <c r="AC316" s="122"/>
      <c r="AD316" s="122"/>
      <c r="AE316" s="122"/>
      <c r="AF316" s="122"/>
      <c r="AG316" s="122"/>
      <c r="AH316" s="87"/>
      <c r="AI316" s="122"/>
      <c r="AJ316" s="60"/>
      <c r="AK316" s="5"/>
      <c r="AL316" s="3">
        <f t="shared" si="24"/>
        <v>0</v>
      </c>
      <c r="AM316" s="3">
        <f t="shared" si="25"/>
        <v>0</v>
      </c>
      <c r="AN316" s="3">
        <f t="shared" si="26"/>
        <v>0</v>
      </c>
      <c r="AO316" s="3">
        <f t="shared" si="27"/>
        <v>0</v>
      </c>
    </row>
    <row r="317" spans="1:41" ht="13">
      <c r="A317" s="81"/>
      <c r="B317" s="122"/>
      <c r="C317" s="122"/>
      <c r="D317" s="122"/>
      <c r="E317" s="122"/>
      <c r="F317" s="81"/>
      <c r="G317" s="122"/>
      <c r="H317" s="122" t="e">
        <f>VLOOKUP(G317,'Bidding list 26'!$B$4:$G$277,6,0)</f>
        <v>#N/A</v>
      </c>
      <c r="I317" s="77" t="e">
        <f>VLOOKUP(G317,'Bidding list 26'!$B$4:$I$1016,8,0)</f>
        <v>#N/A</v>
      </c>
      <c r="J317" s="81"/>
      <c r="K317" s="78" t="e">
        <f t="shared" si="29"/>
        <v>#N/A</v>
      </c>
      <c r="L317" s="81"/>
      <c r="M317" s="79"/>
      <c r="N317" s="79"/>
      <c r="O317" s="80"/>
      <c r="P317" s="80"/>
      <c r="Q317" s="122"/>
      <c r="R317" s="81">
        <f t="shared" si="28"/>
        <v>0</v>
      </c>
      <c r="S317" s="140" t="e">
        <f t="array" ref="S317">INDEX('G Project Timeline-OPM update'!$G$7:$L$35,MATCH(1,('G Project Timeline-OPM update'!$C$7:$C$35=N317)*('G Project Timeline-OPM update'!$B$7:$B$35=M317)*('G Project Timeline-OPM update'!$D$7:$D$35=O317),0),MATCH(P317,'G Project Timeline-OPM update'!$G$4:$L$4,0))-14</f>
        <v>#N/A</v>
      </c>
      <c r="T317" s="81" t="e">
        <f t="shared" si="31"/>
        <v>#N/A</v>
      </c>
      <c r="U317" s="83" t="str">
        <f>IFERROR(VLOOKUP(G317,'Bidding list 26'!$B$2:$P$38,15,0),"")</f>
        <v/>
      </c>
      <c r="V317" s="83" t="e">
        <f t="shared" si="32"/>
        <v>#N/A</v>
      </c>
      <c r="W317" s="83" t="e">
        <f t="shared" si="30"/>
        <v>#VALUE!</v>
      </c>
      <c r="X317" s="83" t="e">
        <f t="shared" si="20"/>
        <v>#N/A</v>
      </c>
      <c r="Y317" s="122"/>
      <c r="Z317" s="122"/>
      <c r="AA317" s="122"/>
      <c r="AB317" s="122"/>
      <c r="AC317" s="122"/>
      <c r="AD317" s="122"/>
      <c r="AE317" s="122"/>
      <c r="AF317" s="122"/>
      <c r="AG317" s="122"/>
      <c r="AH317" s="87"/>
      <c r="AI317" s="122"/>
      <c r="AJ317" s="60"/>
      <c r="AK317" s="5"/>
      <c r="AL317" s="3">
        <f t="shared" si="24"/>
        <v>0</v>
      </c>
      <c r="AM317" s="3">
        <f t="shared" si="25"/>
        <v>0</v>
      </c>
      <c r="AN317" s="3">
        <f t="shared" si="26"/>
        <v>0</v>
      </c>
      <c r="AO317" s="3">
        <f t="shared" si="27"/>
        <v>0</v>
      </c>
    </row>
    <row r="318" spans="1:41" ht="13">
      <c r="A318" s="81"/>
      <c r="B318" s="122"/>
      <c r="C318" s="122"/>
      <c r="D318" s="122"/>
      <c r="E318" s="122"/>
      <c r="F318" s="81"/>
      <c r="G318" s="122"/>
      <c r="H318" s="122" t="e">
        <f>VLOOKUP(G318,'Bidding list 26'!$B$4:$G$277,6,0)</f>
        <v>#N/A</v>
      </c>
      <c r="I318" s="77" t="e">
        <f>VLOOKUP(G318,'Bidding list 26'!$B$4:$I$1016,8,0)</f>
        <v>#N/A</v>
      </c>
      <c r="J318" s="81"/>
      <c r="K318" s="78" t="e">
        <f t="shared" si="29"/>
        <v>#N/A</v>
      </c>
      <c r="L318" s="81"/>
      <c r="M318" s="79"/>
      <c r="N318" s="79"/>
      <c r="O318" s="80"/>
      <c r="P318" s="80"/>
      <c r="Q318" s="122"/>
      <c r="R318" s="81">
        <f t="shared" si="28"/>
        <v>0</v>
      </c>
      <c r="S318" s="140" t="e">
        <f t="array" ref="S318">INDEX('G Project Timeline-OPM update'!$G$7:$L$35,MATCH(1,('G Project Timeline-OPM update'!$C$7:$C$35=N318)*('G Project Timeline-OPM update'!$B$7:$B$35=M318)*('G Project Timeline-OPM update'!$D$7:$D$35=O318),0),MATCH(P318,'G Project Timeline-OPM update'!$G$4:$L$4,0))-14</f>
        <v>#N/A</v>
      </c>
      <c r="T318" s="81" t="e">
        <f t="shared" si="31"/>
        <v>#N/A</v>
      </c>
      <c r="U318" s="83" t="str">
        <f>IFERROR(VLOOKUP(G318,'Bidding list 26'!$B$2:$P$38,15,0),"")</f>
        <v/>
      </c>
      <c r="V318" s="83" t="e">
        <f t="shared" si="32"/>
        <v>#N/A</v>
      </c>
      <c r="W318" s="83" t="e">
        <f t="shared" si="30"/>
        <v>#VALUE!</v>
      </c>
      <c r="X318" s="83" t="e">
        <f t="shared" si="20"/>
        <v>#N/A</v>
      </c>
      <c r="Y318" s="122"/>
      <c r="Z318" s="122"/>
      <c r="AA318" s="122"/>
      <c r="AB318" s="122"/>
      <c r="AC318" s="122"/>
      <c r="AD318" s="122"/>
      <c r="AE318" s="122"/>
      <c r="AF318" s="122"/>
      <c r="AG318" s="122"/>
      <c r="AH318" s="87"/>
      <c r="AI318" s="122"/>
      <c r="AJ318" s="60"/>
      <c r="AK318" s="5"/>
      <c r="AL318" s="3">
        <f t="shared" si="24"/>
        <v>0</v>
      </c>
      <c r="AM318" s="3">
        <f t="shared" si="25"/>
        <v>0</v>
      </c>
      <c r="AN318" s="3">
        <f t="shared" si="26"/>
        <v>0</v>
      </c>
      <c r="AO318" s="3">
        <f t="shared" si="27"/>
        <v>0</v>
      </c>
    </row>
    <row r="319" spans="1:41" ht="13">
      <c r="A319" s="81"/>
      <c r="B319" s="122"/>
      <c r="C319" s="122"/>
      <c r="D319" s="122"/>
      <c r="E319" s="122"/>
      <c r="F319" s="81"/>
      <c r="G319" s="122"/>
      <c r="H319" s="122" t="e">
        <f>VLOOKUP(G319,'Bidding list 26'!$B$4:$G$277,6,0)</f>
        <v>#N/A</v>
      </c>
      <c r="I319" s="77" t="e">
        <f>VLOOKUP(G319,'Bidding list 26'!$B$4:$I$1016,8,0)</f>
        <v>#N/A</v>
      </c>
      <c r="J319" s="81"/>
      <c r="K319" s="78" t="e">
        <f t="shared" si="29"/>
        <v>#N/A</v>
      </c>
      <c r="L319" s="81"/>
      <c r="M319" s="79"/>
      <c r="N319" s="79"/>
      <c r="O319" s="80"/>
      <c r="P319" s="80"/>
      <c r="Q319" s="122"/>
      <c r="R319" s="81">
        <f t="shared" si="28"/>
        <v>0</v>
      </c>
      <c r="S319" s="140" t="e">
        <f t="array" ref="S319">INDEX('G Project Timeline-OPM update'!$G$7:$L$35,MATCH(1,('G Project Timeline-OPM update'!$C$7:$C$35=N319)*('G Project Timeline-OPM update'!$B$7:$B$35=M319)*('G Project Timeline-OPM update'!$D$7:$D$35=O319),0),MATCH(P319,'G Project Timeline-OPM update'!$G$4:$L$4,0))-14</f>
        <v>#N/A</v>
      </c>
      <c r="T319" s="81" t="e">
        <f t="shared" si="31"/>
        <v>#N/A</v>
      </c>
      <c r="U319" s="83" t="str">
        <f>IFERROR(VLOOKUP(G319,'Bidding list 26'!$B$2:$P$38,15,0),"")</f>
        <v/>
      </c>
      <c r="V319" s="83" t="e">
        <f t="shared" si="32"/>
        <v>#N/A</v>
      </c>
      <c r="W319" s="83" t="e">
        <f t="shared" si="30"/>
        <v>#VALUE!</v>
      </c>
      <c r="X319" s="83" t="e">
        <f t="shared" si="20"/>
        <v>#N/A</v>
      </c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87"/>
      <c r="AI319" s="122"/>
      <c r="AJ319" s="60"/>
      <c r="AK319" s="5"/>
      <c r="AL319" s="3">
        <f t="shared" si="24"/>
        <v>0</v>
      </c>
      <c r="AM319" s="3">
        <f t="shared" si="25"/>
        <v>0</v>
      </c>
      <c r="AN319" s="3">
        <f t="shared" si="26"/>
        <v>0</v>
      </c>
      <c r="AO319" s="3">
        <f t="shared" si="27"/>
        <v>0</v>
      </c>
    </row>
    <row r="320" spans="1:41" ht="13">
      <c r="A320" s="81"/>
      <c r="B320" s="122"/>
      <c r="C320" s="122"/>
      <c r="D320" s="122"/>
      <c r="E320" s="122"/>
      <c r="F320" s="81"/>
      <c r="G320" s="122"/>
      <c r="H320" s="122" t="e">
        <f>VLOOKUP(G320,'Bidding list 26'!$B$4:$G$277,6,0)</f>
        <v>#N/A</v>
      </c>
      <c r="I320" s="77" t="e">
        <f>VLOOKUP(G320,'Bidding list 26'!$B$4:$I$1016,8,0)</f>
        <v>#N/A</v>
      </c>
      <c r="J320" s="81"/>
      <c r="K320" s="78" t="e">
        <f t="shared" si="29"/>
        <v>#N/A</v>
      </c>
      <c r="L320" s="81"/>
      <c r="M320" s="79"/>
      <c r="N320" s="79"/>
      <c r="O320" s="80"/>
      <c r="P320" s="80"/>
      <c r="Q320" s="122"/>
      <c r="R320" s="81">
        <f t="shared" si="28"/>
        <v>0</v>
      </c>
      <c r="S320" s="140" t="e">
        <f t="array" ref="S320">INDEX('G Project Timeline-OPM update'!$G$7:$L$35,MATCH(1,('G Project Timeline-OPM update'!$C$7:$C$35=N320)*('G Project Timeline-OPM update'!$B$7:$B$35=M320)*('G Project Timeline-OPM update'!$D$7:$D$35=O320),0),MATCH(P320,'G Project Timeline-OPM update'!$G$4:$L$4,0))-14</f>
        <v>#N/A</v>
      </c>
      <c r="T320" s="81" t="e">
        <f t="shared" si="31"/>
        <v>#N/A</v>
      </c>
      <c r="U320" s="83" t="str">
        <f>IFERROR(VLOOKUP(G320,'Bidding list 26'!$B$2:$P$38,15,0),"")</f>
        <v/>
      </c>
      <c r="V320" s="83" t="e">
        <f t="shared" si="32"/>
        <v>#N/A</v>
      </c>
      <c r="W320" s="83" t="e">
        <f t="shared" si="30"/>
        <v>#VALUE!</v>
      </c>
      <c r="X320" s="83" t="e">
        <f t="shared" si="20"/>
        <v>#N/A</v>
      </c>
      <c r="Y320" s="122"/>
      <c r="Z320" s="122"/>
      <c r="AA320" s="122"/>
      <c r="AB320" s="122"/>
      <c r="AC320" s="122"/>
      <c r="AD320" s="122"/>
      <c r="AE320" s="122"/>
      <c r="AF320" s="122"/>
      <c r="AG320" s="122"/>
      <c r="AH320" s="87"/>
      <c r="AI320" s="122"/>
      <c r="AJ320" s="60"/>
      <c r="AK320" s="5"/>
      <c r="AL320" s="3">
        <f t="shared" si="24"/>
        <v>0</v>
      </c>
      <c r="AM320" s="3">
        <f t="shared" si="25"/>
        <v>0</v>
      </c>
      <c r="AN320" s="3">
        <f t="shared" si="26"/>
        <v>0</v>
      </c>
      <c r="AO320" s="3">
        <f t="shared" si="27"/>
        <v>0</v>
      </c>
    </row>
    <row r="321" spans="1:41" ht="13">
      <c r="A321" s="81"/>
      <c r="B321" s="122"/>
      <c r="C321" s="122"/>
      <c r="D321" s="122"/>
      <c r="E321" s="122"/>
      <c r="F321" s="81"/>
      <c r="G321" s="122"/>
      <c r="H321" s="122" t="e">
        <f>VLOOKUP(G321,'Bidding list 26'!$B$4:$G$277,6,0)</f>
        <v>#N/A</v>
      </c>
      <c r="I321" s="77" t="e">
        <f>VLOOKUP(G321,'Bidding list 26'!$B$4:$I$1016,8,0)</f>
        <v>#N/A</v>
      </c>
      <c r="J321" s="81"/>
      <c r="K321" s="78" t="e">
        <f t="shared" si="29"/>
        <v>#N/A</v>
      </c>
      <c r="L321" s="81"/>
      <c r="M321" s="79"/>
      <c r="N321" s="79"/>
      <c r="O321" s="80"/>
      <c r="P321" s="80"/>
      <c r="Q321" s="122"/>
      <c r="R321" s="81">
        <f t="shared" si="28"/>
        <v>0</v>
      </c>
      <c r="S321" s="140" t="e">
        <f t="array" ref="S321">INDEX('G Project Timeline-OPM update'!$G$7:$L$35,MATCH(1,('G Project Timeline-OPM update'!$C$7:$C$35=N321)*('G Project Timeline-OPM update'!$B$7:$B$35=M321)*('G Project Timeline-OPM update'!$D$7:$D$35=O321),0),MATCH(P321,'G Project Timeline-OPM update'!$G$4:$L$4,0))-14</f>
        <v>#N/A</v>
      </c>
      <c r="T321" s="81" t="e">
        <f t="shared" si="31"/>
        <v>#N/A</v>
      </c>
      <c r="U321" s="83" t="str">
        <f>IFERROR(VLOOKUP(G321,'Bidding list 26'!$B$2:$P$38,15,0),"")</f>
        <v/>
      </c>
      <c r="V321" s="83" t="e">
        <f t="shared" si="32"/>
        <v>#N/A</v>
      </c>
      <c r="W321" s="83" t="e">
        <f t="shared" si="30"/>
        <v>#VALUE!</v>
      </c>
      <c r="X321" s="83" t="e">
        <f t="shared" si="20"/>
        <v>#N/A</v>
      </c>
      <c r="Y321" s="122"/>
      <c r="Z321" s="122"/>
      <c r="AA321" s="122"/>
      <c r="AB321" s="122"/>
      <c r="AC321" s="122"/>
      <c r="AD321" s="122"/>
      <c r="AE321" s="122"/>
      <c r="AF321" s="122"/>
      <c r="AG321" s="122"/>
      <c r="AH321" s="87"/>
      <c r="AI321" s="122"/>
      <c r="AJ321" s="60"/>
      <c r="AK321" s="5"/>
      <c r="AL321" s="3">
        <f t="shared" si="24"/>
        <v>0</v>
      </c>
      <c r="AM321" s="3">
        <f t="shared" si="25"/>
        <v>0</v>
      </c>
      <c r="AN321" s="3">
        <f t="shared" si="26"/>
        <v>0</v>
      </c>
      <c r="AO321" s="3">
        <f t="shared" si="27"/>
        <v>0</v>
      </c>
    </row>
    <row r="322" spans="1:41" ht="13">
      <c r="A322" s="81"/>
      <c r="B322" s="122"/>
      <c r="C322" s="122"/>
      <c r="D322" s="122"/>
      <c r="E322" s="122"/>
      <c r="F322" s="81"/>
      <c r="G322" s="122"/>
      <c r="H322" s="122" t="e">
        <f>VLOOKUP(G322,'Bidding list 26'!$B$4:$G$277,6,0)</f>
        <v>#N/A</v>
      </c>
      <c r="I322" s="77" t="e">
        <f>VLOOKUP(G322,'Bidding list 26'!$B$4:$I$1016,8,0)</f>
        <v>#N/A</v>
      </c>
      <c r="J322" s="81"/>
      <c r="K322" s="78" t="e">
        <f t="shared" si="29"/>
        <v>#N/A</v>
      </c>
      <c r="L322" s="81"/>
      <c r="M322" s="79"/>
      <c r="N322" s="79"/>
      <c r="O322" s="80"/>
      <c r="P322" s="80"/>
      <c r="Q322" s="122"/>
      <c r="R322" s="81">
        <f t="shared" si="28"/>
        <v>0</v>
      </c>
      <c r="S322" s="140" t="e">
        <f t="array" ref="S322">INDEX('G Project Timeline-OPM update'!$G$7:$L$35,MATCH(1,('G Project Timeline-OPM update'!$C$7:$C$35=N322)*('G Project Timeline-OPM update'!$B$7:$B$35=M322)*('G Project Timeline-OPM update'!$D$7:$D$35=O322),0),MATCH(P322,'G Project Timeline-OPM update'!$G$4:$L$4,0))-14</f>
        <v>#N/A</v>
      </c>
      <c r="T322" s="81" t="e">
        <f t="shared" si="31"/>
        <v>#N/A</v>
      </c>
      <c r="U322" s="83" t="str">
        <f>IFERROR(VLOOKUP(G322,'Bidding list 26'!$B$2:$P$38,15,0),"")</f>
        <v/>
      </c>
      <c r="V322" s="83" t="e">
        <f t="shared" si="32"/>
        <v>#N/A</v>
      </c>
      <c r="W322" s="83" t="e">
        <f t="shared" si="30"/>
        <v>#VALUE!</v>
      </c>
      <c r="X322" s="83" t="e">
        <f t="shared" si="20"/>
        <v>#N/A</v>
      </c>
      <c r="Y322" s="122"/>
      <c r="Z322" s="122"/>
      <c r="AA322" s="122"/>
      <c r="AB322" s="122"/>
      <c r="AC322" s="122"/>
      <c r="AD322" s="122"/>
      <c r="AE322" s="122"/>
      <c r="AF322" s="122"/>
      <c r="AG322" s="122"/>
      <c r="AH322" s="87"/>
      <c r="AI322" s="122"/>
      <c r="AJ322" s="60"/>
      <c r="AK322" s="5"/>
      <c r="AL322" s="3">
        <f t="shared" si="24"/>
        <v>0</v>
      </c>
      <c r="AM322" s="3">
        <f t="shared" si="25"/>
        <v>0</v>
      </c>
      <c r="AN322" s="3">
        <f t="shared" si="26"/>
        <v>0</v>
      </c>
      <c r="AO322" s="3">
        <f t="shared" si="27"/>
        <v>0</v>
      </c>
    </row>
    <row r="323" spans="1:41" ht="13">
      <c r="A323" s="81"/>
      <c r="B323" s="122"/>
      <c r="C323" s="122"/>
      <c r="D323" s="122"/>
      <c r="E323" s="122"/>
      <c r="F323" s="81"/>
      <c r="G323" s="122"/>
      <c r="H323" s="122" t="e">
        <f>VLOOKUP(G323,'Bidding list 26'!$B$4:$G$277,6,0)</f>
        <v>#N/A</v>
      </c>
      <c r="I323" s="77" t="e">
        <f>VLOOKUP(G323,'Bidding list 26'!$B$4:$I$1016,8,0)</f>
        <v>#N/A</v>
      </c>
      <c r="J323" s="81"/>
      <c r="K323" s="78" t="e">
        <f t="shared" si="29"/>
        <v>#N/A</v>
      </c>
      <c r="L323" s="81"/>
      <c r="M323" s="79"/>
      <c r="N323" s="79"/>
      <c r="O323" s="80"/>
      <c r="P323" s="80"/>
      <c r="Q323" s="122"/>
      <c r="R323" s="81">
        <f t="shared" si="28"/>
        <v>0</v>
      </c>
      <c r="S323" s="140" t="e">
        <f t="array" ref="S323">INDEX('G Project Timeline-OPM update'!$G$7:$L$35,MATCH(1,('G Project Timeline-OPM update'!$C$7:$C$35=N323)*('G Project Timeline-OPM update'!$B$7:$B$35=M323)*('G Project Timeline-OPM update'!$D$7:$D$35=O323),0),MATCH(P323,'G Project Timeline-OPM update'!$G$4:$L$4,0))-14</f>
        <v>#N/A</v>
      </c>
      <c r="T323" s="81" t="e">
        <f t="shared" si="31"/>
        <v>#N/A</v>
      </c>
      <c r="U323" s="83" t="str">
        <f>IFERROR(VLOOKUP(G323,'Bidding list 26'!$B$2:$P$38,15,0),"")</f>
        <v/>
      </c>
      <c r="V323" s="83" t="e">
        <f t="shared" si="32"/>
        <v>#N/A</v>
      </c>
      <c r="W323" s="83" t="e">
        <f t="shared" si="30"/>
        <v>#VALUE!</v>
      </c>
      <c r="X323" s="83" t="e">
        <f t="shared" si="20"/>
        <v>#N/A</v>
      </c>
      <c r="Y323" s="122"/>
      <c r="Z323" s="122"/>
      <c r="AA323" s="122"/>
      <c r="AB323" s="122"/>
      <c r="AC323" s="122"/>
      <c r="AD323" s="122"/>
      <c r="AE323" s="122"/>
      <c r="AF323" s="122"/>
      <c r="AG323" s="122"/>
      <c r="AH323" s="87"/>
      <c r="AI323" s="122"/>
      <c r="AJ323" s="60"/>
      <c r="AK323" s="5"/>
      <c r="AL323" s="3">
        <f t="shared" si="24"/>
        <v>0</v>
      </c>
      <c r="AM323" s="3">
        <f t="shared" si="25"/>
        <v>0</v>
      </c>
      <c r="AN323" s="3">
        <f t="shared" si="26"/>
        <v>0</v>
      </c>
      <c r="AO323" s="3">
        <f t="shared" si="27"/>
        <v>0</v>
      </c>
    </row>
    <row r="324" spans="1:41" ht="13">
      <c r="A324" s="81"/>
      <c r="B324" s="122"/>
      <c r="C324" s="122"/>
      <c r="D324" s="122"/>
      <c r="E324" s="122"/>
      <c r="F324" s="81"/>
      <c r="G324" s="122"/>
      <c r="H324" s="122" t="e">
        <f>VLOOKUP(G324,'Bidding list 26'!$B$4:$G$277,6,0)</f>
        <v>#N/A</v>
      </c>
      <c r="I324" s="77" t="e">
        <f>VLOOKUP(G324,'Bidding list 26'!$B$4:$I$1016,8,0)</f>
        <v>#N/A</v>
      </c>
      <c r="J324" s="81"/>
      <c r="K324" s="78" t="e">
        <f t="shared" si="29"/>
        <v>#N/A</v>
      </c>
      <c r="L324" s="81"/>
      <c r="M324" s="79"/>
      <c r="N324" s="79"/>
      <c r="O324" s="80"/>
      <c r="P324" s="80"/>
      <c r="Q324" s="122"/>
      <c r="R324" s="81">
        <f t="shared" si="28"/>
        <v>0</v>
      </c>
      <c r="S324" s="140" t="e">
        <f t="array" ref="S324">INDEX('G Project Timeline-OPM update'!$G$7:$L$35,MATCH(1,('G Project Timeline-OPM update'!$C$7:$C$35=N324)*('G Project Timeline-OPM update'!$B$7:$B$35=M324)*('G Project Timeline-OPM update'!$D$7:$D$35=O324),0),MATCH(P324,'G Project Timeline-OPM update'!$G$4:$L$4,0))-14</f>
        <v>#N/A</v>
      </c>
      <c r="T324" s="81" t="e">
        <f t="shared" si="31"/>
        <v>#N/A</v>
      </c>
      <c r="U324" s="83" t="str">
        <f>IFERROR(VLOOKUP(G324,'Bidding list 26'!$B$2:$P$38,15,0),"")</f>
        <v/>
      </c>
      <c r="V324" s="83" t="e">
        <f t="shared" si="32"/>
        <v>#N/A</v>
      </c>
      <c r="W324" s="83" t="e">
        <f t="shared" si="30"/>
        <v>#VALUE!</v>
      </c>
      <c r="X324" s="83" t="e">
        <f t="shared" si="20"/>
        <v>#N/A</v>
      </c>
      <c r="Y324" s="122"/>
      <c r="Z324" s="122"/>
      <c r="AA324" s="122"/>
      <c r="AB324" s="122"/>
      <c r="AC324" s="122"/>
      <c r="AD324" s="122"/>
      <c r="AE324" s="122"/>
      <c r="AF324" s="122"/>
      <c r="AG324" s="122"/>
      <c r="AH324" s="87"/>
      <c r="AI324" s="122"/>
      <c r="AJ324" s="60"/>
      <c r="AK324" s="5"/>
      <c r="AL324" s="3">
        <f t="shared" si="24"/>
        <v>0</v>
      </c>
      <c r="AM324" s="3">
        <f t="shared" si="25"/>
        <v>0</v>
      </c>
      <c r="AN324" s="3">
        <f t="shared" si="26"/>
        <v>0</v>
      </c>
      <c r="AO324" s="3">
        <f t="shared" si="27"/>
        <v>0</v>
      </c>
    </row>
    <row r="325" spans="1:41" ht="13">
      <c r="A325" s="81"/>
      <c r="B325" s="122"/>
      <c r="C325" s="122"/>
      <c r="D325" s="122"/>
      <c r="E325" s="122"/>
      <c r="F325" s="81"/>
      <c r="G325" s="122"/>
      <c r="H325" s="122" t="e">
        <f>VLOOKUP(G325,'Bidding list 26'!$B$4:$G$277,6,0)</f>
        <v>#N/A</v>
      </c>
      <c r="I325" s="77" t="e">
        <f>VLOOKUP(G325,'Bidding list 26'!$B$4:$I$1016,8,0)</f>
        <v>#N/A</v>
      </c>
      <c r="J325" s="81"/>
      <c r="K325" s="78" t="e">
        <f t="shared" si="29"/>
        <v>#N/A</v>
      </c>
      <c r="L325" s="81"/>
      <c r="M325" s="79"/>
      <c r="N325" s="79"/>
      <c r="O325" s="80"/>
      <c r="P325" s="80"/>
      <c r="Q325" s="122"/>
      <c r="R325" s="81">
        <f t="shared" si="28"/>
        <v>0</v>
      </c>
      <c r="S325" s="140" t="e">
        <f t="array" ref="S325">INDEX('G Project Timeline-OPM update'!$G$7:$L$35,MATCH(1,('G Project Timeline-OPM update'!$C$7:$C$35=N325)*('G Project Timeline-OPM update'!$B$7:$B$35=M325)*('G Project Timeline-OPM update'!$D$7:$D$35=O325),0),MATCH(P325,'G Project Timeline-OPM update'!$G$4:$L$4,0))-14</f>
        <v>#N/A</v>
      </c>
      <c r="T325" s="81" t="e">
        <f t="shared" si="31"/>
        <v>#N/A</v>
      </c>
      <c r="U325" s="83" t="str">
        <f>IFERROR(VLOOKUP(G325,'Bidding list 26'!$B$2:$P$38,15,0),"")</f>
        <v/>
      </c>
      <c r="V325" s="83" t="e">
        <f t="shared" si="32"/>
        <v>#N/A</v>
      </c>
      <c r="W325" s="83" t="e">
        <f t="shared" si="30"/>
        <v>#VALUE!</v>
      </c>
      <c r="X325" s="83" t="e">
        <f t="shared" si="20"/>
        <v>#N/A</v>
      </c>
      <c r="Y325" s="122"/>
      <c r="Z325" s="122"/>
      <c r="AA325" s="122"/>
      <c r="AB325" s="122"/>
      <c r="AC325" s="122"/>
      <c r="AD325" s="122"/>
      <c r="AE325" s="122"/>
      <c r="AF325" s="122"/>
      <c r="AG325" s="122"/>
      <c r="AH325" s="87"/>
      <c r="AI325" s="122"/>
      <c r="AJ325" s="60"/>
      <c r="AK325" s="5"/>
      <c r="AL325" s="3">
        <f t="shared" si="24"/>
        <v>0</v>
      </c>
      <c r="AM325" s="3">
        <f t="shared" si="25"/>
        <v>0</v>
      </c>
      <c r="AN325" s="3">
        <f t="shared" si="26"/>
        <v>0</v>
      </c>
      <c r="AO325" s="3">
        <f t="shared" si="27"/>
        <v>0</v>
      </c>
    </row>
    <row r="326" spans="1:41" ht="13">
      <c r="A326" s="81"/>
      <c r="B326" s="122"/>
      <c r="C326" s="122"/>
      <c r="D326" s="122"/>
      <c r="E326" s="122"/>
      <c r="F326" s="81"/>
      <c r="G326" s="122"/>
      <c r="H326" s="122" t="e">
        <f>VLOOKUP(G326,'Bidding list 26'!$B$4:$G$277,6,0)</f>
        <v>#N/A</v>
      </c>
      <c r="I326" s="77" t="e">
        <f>VLOOKUP(G326,'Bidding list 26'!$B$4:$I$1016,8,0)</f>
        <v>#N/A</v>
      </c>
      <c r="J326" s="81"/>
      <c r="K326" s="78" t="e">
        <f t="shared" si="29"/>
        <v>#N/A</v>
      </c>
      <c r="L326" s="81"/>
      <c r="M326" s="79"/>
      <c r="N326" s="79"/>
      <c r="O326" s="80"/>
      <c r="P326" s="80"/>
      <c r="Q326" s="122"/>
      <c r="R326" s="81">
        <f t="shared" si="28"/>
        <v>0</v>
      </c>
      <c r="S326" s="140" t="e">
        <f t="array" ref="S326">INDEX('G Project Timeline-OPM update'!$G$7:$L$35,MATCH(1,('G Project Timeline-OPM update'!$C$7:$C$35=N326)*('G Project Timeline-OPM update'!$B$7:$B$35=M326)*('G Project Timeline-OPM update'!$D$7:$D$35=O326),0),MATCH(P326,'G Project Timeline-OPM update'!$G$4:$L$4,0))-14</f>
        <v>#N/A</v>
      </c>
      <c r="T326" s="81" t="e">
        <f t="shared" si="31"/>
        <v>#N/A</v>
      </c>
      <c r="U326" s="83" t="str">
        <f>IFERROR(VLOOKUP(G326,'Bidding list 26'!$B$2:$P$38,15,0),"")</f>
        <v/>
      </c>
      <c r="V326" s="83" t="e">
        <f t="shared" si="32"/>
        <v>#N/A</v>
      </c>
      <c r="W326" s="83" t="e">
        <f t="shared" si="30"/>
        <v>#VALUE!</v>
      </c>
      <c r="X326" s="83" t="e">
        <f t="shared" si="20"/>
        <v>#N/A</v>
      </c>
      <c r="Y326" s="122"/>
      <c r="Z326" s="122"/>
      <c r="AA326" s="122"/>
      <c r="AB326" s="122"/>
      <c r="AC326" s="122"/>
      <c r="AD326" s="122"/>
      <c r="AE326" s="122"/>
      <c r="AF326" s="122"/>
      <c r="AG326" s="122"/>
      <c r="AH326" s="87"/>
      <c r="AI326" s="122"/>
      <c r="AJ326" s="60"/>
      <c r="AK326" s="5"/>
      <c r="AL326" s="3">
        <f t="shared" si="24"/>
        <v>0</v>
      </c>
      <c r="AM326" s="3">
        <f t="shared" si="25"/>
        <v>0</v>
      </c>
      <c r="AN326" s="3">
        <f t="shared" si="26"/>
        <v>0</v>
      </c>
      <c r="AO326" s="3">
        <f t="shared" si="27"/>
        <v>0</v>
      </c>
    </row>
    <row r="327" spans="1:41" ht="13">
      <c r="A327" s="81"/>
      <c r="B327" s="122"/>
      <c r="C327" s="122"/>
      <c r="D327" s="122"/>
      <c r="E327" s="122"/>
      <c r="F327" s="81"/>
      <c r="G327" s="122"/>
      <c r="H327" s="122" t="e">
        <f>VLOOKUP(G327,'Bidding list 26'!$B$4:$G$277,6,0)</f>
        <v>#N/A</v>
      </c>
      <c r="I327" s="77" t="e">
        <f>VLOOKUP(G327,'Bidding list 26'!$B$4:$I$1016,8,0)</f>
        <v>#N/A</v>
      </c>
      <c r="J327" s="81"/>
      <c r="K327" s="78" t="e">
        <f t="shared" si="29"/>
        <v>#N/A</v>
      </c>
      <c r="L327" s="81"/>
      <c r="M327" s="79"/>
      <c r="N327" s="79"/>
      <c r="O327" s="80"/>
      <c r="P327" s="80"/>
      <c r="Q327" s="122"/>
      <c r="R327" s="81">
        <f t="shared" si="28"/>
        <v>0</v>
      </c>
      <c r="S327" s="140" t="e">
        <f t="array" ref="S327">INDEX('G Project Timeline-OPM update'!$G$7:$L$35,MATCH(1,('G Project Timeline-OPM update'!$C$7:$C$35=N327)*('G Project Timeline-OPM update'!$B$7:$B$35=M327)*('G Project Timeline-OPM update'!$D$7:$D$35=O327),0),MATCH(P327,'G Project Timeline-OPM update'!$G$4:$L$4,0))-14</f>
        <v>#N/A</v>
      </c>
      <c r="T327" s="81" t="e">
        <f t="shared" si="31"/>
        <v>#N/A</v>
      </c>
      <c r="U327" s="83" t="str">
        <f>IFERROR(VLOOKUP(G327,'Bidding list 26'!$B$2:$P$38,15,0),"")</f>
        <v/>
      </c>
      <c r="V327" s="83" t="e">
        <f t="shared" si="32"/>
        <v>#N/A</v>
      </c>
      <c r="W327" s="83" t="e">
        <f t="shared" si="30"/>
        <v>#VALUE!</v>
      </c>
      <c r="X327" s="83" t="e">
        <f t="shared" si="20"/>
        <v>#N/A</v>
      </c>
      <c r="Y327" s="122"/>
      <c r="Z327" s="122"/>
      <c r="AA327" s="122"/>
      <c r="AB327" s="122"/>
      <c r="AC327" s="122"/>
      <c r="AD327" s="122"/>
      <c r="AE327" s="122"/>
      <c r="AF327" s="122"/>
      <c r="AG327" s="122"/>
      <c r="AH327" s="87"/>
      <c r="AI327" s="122"/>
      <c r="AJ327" s="60"/>
      <c r="AK327" s="5"/>
      <c r="AL327" s="3">
        <f t="shared" si="24"/>
        <v>0</v>
      </c>
      <c r="AM327" s="3">
        <f t="shared" si="25"/>
        <v>0</v>
      </c>
      <c r="AN327" s="3">
        <f t="shared" si="26"/>
        <v>0</v>
      </c>
      <c r="AO327" s="3">
        <f t="shared" si="27"/>
        <v>0</v>
      </c>
    </row>
    <row r="328" spans="1:41" ht="13">
      <c r="A328" s="81"/>
      <c r="B328" s="122"/>
      <c r="C328" s="122"/>
      <c r="D328" s="122"/>
      <c r="E328" s="122"/>
      <c r="F328" s="81"/>
      <c r="G328" s="122"/>
      <c r="H328" s="122" t="e">
        <f>VLOOKUP(G328,'Bidding list 26'!$B$4:$G$277,6,0)</f>
        <v>#N/A</v>
      </c>
      <c r="I328" s="77" t="e">
        <f>VLOOKUP(G328,'Bidding list 26'!$B$4:$I$1016,8,0)</f>
        <v>#N/A</v>
      </c>
      <c r="J328" s="81"/>
      <c r="K328" s="78" t="e">
        <f t="shared" si="29"/>
        <v>#N/A</v>
      </c>
      <c r="L328" s="81"/>
      <c r="M328" s="79"/>
      <c r="N328" s="79"/>
      <c r="O328" s="80"/>
      <c r="P328" s="80"/>
      <c r="Q328" s="122"/>
      <c r="R328" s="81">
        <f t="shared" si="28"/>
        <v>0</v>
      </c>
      <c r="S328" s="140" t="e">
        <f t="array" ref="S328">INDEX('G Project Timeline-OPM update'!$G$7:$L$35,MATCH(1,('G Project Timeline-OPM update'!$C$7:$C$35=N328)*('G Project Timeline-OPM update'!$B$7:$B$35=M328)*('G Project Timeline-OPM update'!$D$7:$D$35=O328),0),MATCH(P328,'G Project Timeline-OPM update'!$G$4:$L$4,0))-14</f>
        <v>#N/A</v>
      </c>
      <c r="T328" s="81" t="e">
        <f t="shared" si="31"/>
        <v>#N/A</v>
      </c>
      <c r="U328" s="83" t="str">
        <f>IFERROR(VLOOKUP(G328,'Bidding list 26'!$B$2:$P$38,15,0),"")</f>
        <v/>
      </c>
      <c r="V328" s="83" t="e">
        <f t="shared" si="32"/>
        <v>#N/A</v>
      </c>
      <c r="W328" s="83" t="e">
        <f t="shared" si="30"/>
        <v>#VALUE!</v>
      </c>
      <c r="X328" s="83" t="e">
        <f t="shared" si="20"/>
        <v>#N/A</v>
      </c>
      <c r="Y328" s="122"/>
      <c r="Z328" s="122"/>
      <c r="AA328" s="122"/>
      <c r="AB328" s="122"/>
      <c r="AC328" s="122"/>
      <c r="AD328" s="122"/>
      <c r="AE328" s="122"/>
      <c r="AF328" s="122"/>
      <c r="AG328" s="122"/>
      <c r="AH328" s="87"/>
      <c r="AI328" s="122"/>
      <c r="AJ328" s="60"/>
      <c r="AK328" s="5"/>
      <c r="AL328" s="3">
        <f t="shared" si="24"/>
        <v>0</v>
      </c>
      <c r="AM328" s="3">
        <f t="shared" si="25"/>
        <v>0</v>
      </c>
      <c r="AN328" s="3">
        <f t="shared" si="26"/>
        <v>0</v>
      </c>
      <c r="AO328" s="3">
        <f t="shared" si="27"/>
        <v>0</v>
      </c>
    </row>
    <row r="329" spans="1:41" ht="13">
      <c r="A329" s="81"/>
      <c r="B329" s="122"/>
      <c r="C329" s="122"/>
      <c r="D329" s="122"/>
      <c r="E329" s="122"/>
      <c r="F329" s="81"/>
      <c r="G329" s="122"/>
      <c r="H329" s="122" t="e">
        <f>VLOOKUP(G329,'Bidding list 26'!$B$4:$G$277,6,0)</f>
        <v>#N/A</v>
      </c>
      <c r="I329" s="77" t="e">
        <f>VLOOKUP(G329,'Bidding list 26'!$B$4:$I$1016,8,0)</f>
        <v>#N/A</v>
      </c>
      <c r="J329" s="81"/>
      <c r="K329" s="78" t="e">
        <f t="shared" si="29"/>
        <v>#N/A</v>
      </c>
      <c r="L329" s="81"/>
      <c r="M329" s="79"/>
      <c r="N329" s="79"/>
      <c r="O329" s="80"/>
      <c r="P329" s="80"/>
      <c r="Q329" s="122"/>
      <c r="R329" s="81">
        <f t="shared" si="28"/>
        <v>0</v>
      </c>
      <c r="S329" s="140" t="e">
        <f t="array" ref="S329">INDEX('G Project Timeline-OPM update'!$G$7:$L$35,MATCH(1,('G Project Timeline-OPM update'!$C$7:$C$35=N329)*('G Project Timeline-OPM update'!$B$7:$B$35=M329)*('G Project Timeline-OPM update'!$D$7:$D$35=O329),0),MATCH(P329,'G Project Timeline-OPM update'!$G$4:$L$4,0))-14</f>
        <v>#N/A</v>
      </c>
      <c r="T329" s="81" t="e">
        <f t="shared" si="31"/>
        <v>#N/A</v>
      </c>
      <c r="U329" s="83" t="str">
        <f>IFERROR(VLOOKUP(G329,'Bidding list 26'!$B$2:$P$38,15,0),"")</f>
        <v/>
      </c>
      <c r="V329" s="83" t="e">
        <f t="shared" si="32"/>
        <v>#N/A</v>
      </c>
      <c r="W329" s="83" t="e">
        <f t="shared" si="30"/>
        <v>#VALUE!</v>
      </c>
      <c r="X329" s="83" t="e">
        <f t="shared" si="20"/>
        <v>#N/A</v>
      </c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87"/>
      <c r="AI329" s="122"/>
      <c r="AJ329" s="60"/>
      <c r="AK329" s="5"/>
      <c r="AL329" s="3">
        <f t="shared" si="24"/>
        <v>0</v>
      </c>
      <c r="AM329" s="3">
        <f t="shared" si="25"/>
        <v>0</v>
      </c>
      <c r="AN329" s="3">
        <f t="shared" si="26"/>
        <v>0</v>
      </c>
      <c r="AO329" s="3">
        <f t="shared" si="27"/>
        <v>0</v>
      </c>
    </row>
    <row r="330" spans="1:41" ht="13">
      <c r="A330" s="81"/>
      <c r="B330" s="122"/>
      <c r="C330" s="122"/>
      <c r="D330" s="122"/>
      <c r="E330" s="122"/>
      <c r="F330" s="81"/>
      <c r="G330" s="122"/>
      <c r="H330" s="122" t="e">
        <f>VLOOKUP(G330,'Bidding list 26'!$B$4:$G$277,6,0)</f>
        <v>#N/A</v>
      </c>
      <c r="I330" s="77" t="e">
        <f>VLOOKUP(G330,'Bidding list 26'!$B$4:$I$1016,8,0)</f>
        <v>#N/A</v>
      </c>
      <c r="J330" s="81"/>
      <c r="K330" s="78" t="e">
        <f t="shared" si="29"/>
        <v>#N/A</v>
      </c>
      <c r="L330" s="81"/>
      <c r="M330" s="79"/>
      <c r="N330" s="79"/>
      <c r="O330" s="80"/>
      <c r="P330" s="80"/>
      <c r="Q330" s="122"/>
      <c r="R330" s="81">
        <f t="shared" si="28"/>
        <v>0</v>
      </c>
      <c r="S330" s="140" t="e">
        <f t="array" ref="S330">INDEX('G Project Timeline-OPM update'!$G$7:$L$35,MATCH(1,('G Project Timeline-OPM update'!$C$7:$C$35=N330)*('G Project Timeline-OPM update'!$B$7:$B$35=M330)*('G Project Timeline-OPM update'!$D$7:$D$35=O330),0),MATCH(P330,'G Project Timeline-OPM update'!$G$4:$L$4,0))-14</f>
        <v>#N/A</v>
      </c>
      <c r="T330" s="81" t="e">
        <f t="shared" si="31"/>
        <v>#N/A</v>
      </c>
      <c r="U330" s="83" t="str">
        <f>IFERROR(VLOOKUP(G330,'Bidding list 26'!$B$2:$P$38,15,0),"")</f>
        <v/>
      </c>
      <c r="V330" s="83" t="e">
        <f t="shared" si="32"/>
        <v>#N/A</v>
      </c>
      <c r="W330" s="83" t="e">
        <f t="shared" si="30"/>
        <v>#VALUE!</v>
      </c>
      <c r="X330" s="83" t="e">
        <f t="shared" si="20"/>
        <v>#N/A</v>
      </c>
      <c r="Y330" s="122"/>
      <c r="Z330" s="122"/>
      <c r="AA330" s="122"/>
      <c r="AB330" s="122"/>
      <c r="AC330" s="122"/>
      <c r="AD330" s="122"/>
      <c r="AE330" s="122"/>
      <c r="AF330" s="122"/>
      <c r="AG330" s="122"/>
      <c r="AH330" s="87"/>
      <c r="AI330" s="122"/>
      <c r="AJ330" s="60"/>
      <c r="AK330" s="5"/>
      <c r="AL330" s="3">
        <f t="shared" si="24"/>
        <v>0</v>
      </c>
      <c r="AM330" s="3">
        <f t="shared" si="25"/>
        <v>0</v>
      </c>
      <c r="AN330" s="3">
        <f t="shared" si="26"/>
        <v>0</v>
      </c>
      <c r="AO330" s="3">
        <f t="shared" si="27"/>
        <v>0</v>
      </c>
    </row>
    <row r="331" spans="1:41" ht="13">
      <c r="A331" s="81"/>
      <c r="B331" s="122"/>
      <c r="C331" s="122"/>
      <c r="D331" s="122"/>
      <c r="E331" s="122"/>
      <c r="F331" s="81"/>
      <c r="G331" s="122"/>
      <c r="H331" s="122" t="e">
        <f>VLOOKUP(G331,'Bidding list 26'!$B$4:$G$277,6,0)</f>
        <v>#N/A</v>
      </c>
      <c r="I331" s="77" t="e">
        <f>VLOOKUP(G331,'Bidding list 26'!$B$4:$I$1016,8,0)</f>
        <v>#N/A</v>
      </c>
      <c r="J331" s="81"/>
      <c r="K331" s="78" t="e">
        <f t="shared" si="29"/>
        <v>#N/A</v>
      </c>
      <c r="L331" s="81"/>
      <c r="M331" s="79"/>
      <c r="N331" s="79"/>
      <c r="O331" s="80"/>
      <c r="P331" s="80"/>
      <c r="Q331" s="122"/>
      <c r="R331" s="81">
        <f t="shared" si="28"/>
        <v>0</v>
      </c>
      <c r="S331" s="140" t="e">
        <f t="array" ref="S331">INDEX('G Project Timeline-OPM update'!$G$7:$L$35,MATCH(1,('G Project Timeline-OPM update'!$C$7:$C$35=N331)*('G Project Timeline-OPM update'!$B$7:$B$35=M331)*('G Project Timeline-OPM update'!$D$7:$D$35=O331),0),MATCH(P331,'G Project Timeline-OPM update'!$G$4:$L$4,0))-14</f>
        <v>#N/A</v>
      </c>
      <c r="T331" s="81" t="e">
        <f t="shared" si="31"/>
        <v>#N/A</v>
      </c>
      <c r="U331" s="83" t="str">
        <f>IFERROR(VLOOKUP(G331,'Bidding list 26'!$B$2:$P$38,15,0),"")</f>
        <v/>
      </c>
      <c r="V331" s="83" t="e">
        <f t="shared" si="32"/>
        <v>#N/A</v>
      </c>
      <c r="W331" s="83" t="e">
        <f t="shared" si="30"/>
        <v>#VALUE!</v>
      </c>
      <c r="X331" s="83" t="e">
        <f t="shared" si="20"/>
        <v>#N/A</v>
      </c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87"/>
      <c r="AI331" s="122"/>
      <c r="AJ331" s="60"/>
      <c r="AK331" s="5"/>
      <c r="AL331" s="3">
        <f t="shared" si="24"/>
        <v>0</v>
      </c>
      <c r="AM331" s="3">
        <f t="shared" si="25"/>
        <v>0</v>
      </c>
      <c r="AN331" s="3">
        <f t="shared" si="26"/>
        <v>0</v>
      </c>
      <c r="AO331" s="3">
        <f t="shared" si="27"/>
        <v>0</v>
      </c>
    </row>
    <row r="332" spans="1:41" ht="13">
      <c r="A332" s="81"/>
      <c r="B332" s="122"/>
      <c r="C332" s="122"/>
      <c r="D332" s="122"/>
      <c r="E332" s="122"/>
      <c r="F332" s="81"/>
      <c r="G332" s="122"/>
      <c r="H332" s="122" t="e">
        <f>VLOOKUP(G332,'Bidding list 26'!$B$4:$G$277,6,0)</f>
        <v>#N/A</v>
      </c>
      <c r="I332" s="77" t="e">
        <f>VLOOKUP(G332,'Bidding list 26'!$B$4:$I$1016,8,0)</f>
        <v>#N/A</v>
      </c>
      <c r="J332" s="81"/>
      <c r="K332" s="78" t="e">
        <f t="shared" si="29"/>
        <v>#N/A</v>
      </c>
      <c r="L332" s="81"/>
      <c r="M332" s="79"/>
      <c r="N332" s="79"/>
      <c r="O332" s="80"/>
      <c r="P332" s="80"/>
      <c r="Q332" s="122"/>
      <c r="R332" s="81">
        <f t="shared" si="28"/>
        <v>0</v>
      </c>
      <c r="S332" s="140" t="e">
        <f t="array" ref="S332">INDEX('G Project Timeline-OPM update'!$G$7:$L$35,MATCH(1,('G Project Timeline-OPM update'!$C$7:$C$35=N332)*('G Project Timeline-OPM update'!$B$7:$B$35=M332)*('G Project Timeline-OPM update'!$D$7:$D$35=O332),0),MATCH(P332,'G Project Timeline-OPM update'!$G$4:$L$4,0))-14</f>
        <v>#N/A</v>
      </c>
      <c r="T332" s="81" t="e">
        <f t="shared" si="31"/>
        <v>#N/A</v>
      </c>
      <c r="U332" s="83" t="str">
        <f>IFERROR(VLOOKUP(G332,'Bidding list 26'!$B$2:$P$38,15,0),"")</f>
        <v/>
      </c>
      <c r="V332" s="83" t="e">
        <f t="shared" si="32"/>
        <v>#N/A</v>
      </c>
      <c r="W332" s="83" t="e">
        <f t="shared" si="30"/>
        <v>#VALUE!</v>
      </c>
      <c r="X332" s="83" t="e">
        <f t="shared" si="20"/>
        <v>#N/A</v>
      </c>
      <c r="Y332" s="122"/>
      <c r="Z332" s="122"/>
      <c r="AA332" s="122"/>
      <c r="AB332" s="122"/>
      <c r="AC332" s="122"/>
      <c r="AD332" s="122"/>
      <c r="AE332" s="122"/>
      <c r="AF332" s="122"/>
      <c r="AG332" s="122"/>
      <c r="AH332" s="87"/>
      <c r="AI332" s="122"/>
      <c r="AJ332" s="60"/>
      <c r="AK332" s="5"/>
      <c r="AL332" s="3">
        <f t="shared" si="24"/>
        <v>0</v>
      </c>
      <c r="AM332" s="3">
        <f t="shared" si="25"/>
        <v>0</v>
      </c>
      <c r="AN332" s="3">
        <f t="shared" si="26"/>
        <v>0</v>
      </c>
      <c r="AO332" s="3">
        <f t="shared" si="27"/>
        <v>0</v>
      </c>
    </row>
    <row r="333" spans="1:41" ht="13">
      <c r="A333" s="81"/>
      <c r="B333" s="122"/>
      <c r="C333" s="122"/>
      <c r="D333" s="122"/>
      <c r="E333" s="122"/>
      <c r="F333" s="81"/>
      <c r="G333" s="122"/>
      <c r="H333" s="122" t="e">
        <f>VLOOKUP(G333,'Bidding list 26'!$B$4:$G$277,6,0)</f>
        <v>#N/A</v>
      </c>
      <c r="I333" s="77" t="e">
        <f>VLOOKUP(G333,'Bidding list 26'!$B$4:$I$1016,8,0)</f>
        <v>#N/A</v>
      </c>
      <c r="J333" s="81"/>
      <c r="K333" s="78" t="e">
        <f t="shared" si="29"/>
        <v>#N/A</v>
      </c>
      <c r="L333" s="81"/>
      <c r="M333" s="79"/>
      <c r="N333" s="79"/>
      <c r="O333" s="80"/>
      <c r="P333" s="80"/>
      <c r="Q333" s="122"/>
      <c r="R333" s="81">
        <f t="shared" si="28"/>
        <v>0</v>
      </c>
      <c r="S333" s="140" t="e">
        <f t="array" ref="S333">INDEX('G Project Timeline-OPM update'!$G$7:$L$35,MATCH(1,('G Project Timeline-OPM update'!$C$7:$C$35=N333)*('G Project Timeline-OPM update'!$B$7:$B$35=M333)*('G Project Timeline-OPM update'!$D$7:$D$35=O333),0),MATCH(P333,'G Project Timeline-OPM update'!$G$4:$L$4,0))-14</f>
        <v>#N/A</v>
      </c>
      <c r="T333" s="81" t="e">
        <f t="shared" si="31"/>
        <v>#N/A</v>
      </c>
      <c r="U333" s="83" t="str">
        <f>IFERROR(VLOOKUP(G333,'Bidding list 26'!$B$2:$P$38,15,0),"")</f>
        <v/>
      </c>
      <c r="V333" s="83" t="e">
        <f t="shared" si="32"/>
        <v>#N/A</v>
      </c>
      <c r="W333" s="83" t="e">
        <f t="shared" si="30"/>
        <v>#VALUE!</v>
      </c>
      <c r="X333" s="83" t="e">
        <f t="shared" si="20"/>
        <v>#N/A</v>
      </c>
      <c r="Y333" s="122"/>
      <c r="Z333" s="122"/>
      <c r="AA333" s="122"/>
      <c r="AB333" s="122"/>
      <c r="AC333" s="122"/>
      <c r="AD333" s="122"/>
      <c r="AE333" s="122"/>
      <c r="AF333" s="122"/>
      <c r="AG333" s="122"/>
      <c r="AH333" s="87"/>
      <c r="AI333" s="122"/>
      <c r="AJ333" s="60"/>
      <c r="AK333" s="5"/>
      <c r="AL333" s="3">
        <f t="shared" si="24"/>
        <v>0</v>
      </c>
      <c r="AM333" s="3">
        <f t="shared" si="25"/>
        <v>0</v>
      </c>
      <c r="AN333" s="3">
        <f t="shared" si="26"/>
        <v>0</v>
      </c>
      <c r="AO333" s="3">
        <f t="shared" si="27"/>
        <v>0</v>
      </c>
    </row>
    <row r="334" spans="1:41" ht="13">
      <c r="A334" s="81"/>
      <c r="B334" s="122"/>
      <c r="C334" s="122"/>
      <c r="D334" s="122"/>
      <c r="E334" s="122"/>
      <c r="F334" s="81"/>
      <c r="G334" s="122"/>
      <c r="H334" s="122" t="e">
        <f>VLOOKUP(G334,'Bidding list 26'!$B$4:$G$277,6,0)</f>
        <v>#N/A</v>
      </c>
      <c r="I334" s="77" t="e">
        <f>VLOOKUP(G334,'Bidding list 26'!$B$4:$I$1016,8,0)</f>
        <v>#N/A</v>
      </c>
      <c r="J334" s="81"/>
      <c r="K334" s="78" t="e">
        <f t="shared" si="29"/>
        <v>#N/A</v>
      </c>
      <c r="L334" s="81"/>
      <c r="M334" s="79"/>
      <c r="N334" s="79"/>
      <c r="O334" s="80"/>
      <c r="P334" s="80"/>
      <c r="Q334" s="122"/>
      <c r="R334" s="81">
        <f t="shared" si="28"/>
        <v>0</v>
      </c>
      <c r="S334" s="140" t="e">
        <f t="array" ref="S334">INDEX('G Project Timeline-OPM update'!$G$7:$L$35,MATCH(1,('G Project Timeline-OPM update'!$C$7:$C$35=N334)*('G Project Timeline-OPM update'!$B$7:$B$35=M334)*('G Project Timeline-OPM update'!$D$7:$D$35=O334),0),MATCH(P334,'G Project Timeline-OPM update'!$G$4:$L$4,0))-14</f>
        <v>#N/A</v>
      </c>
      <c r="T334" s="81" t="e">
        <f t="shared" si="31"/>
        <v>#N/A</v>
      </c>
      <c r="U334" s="83" t="str">
        <f>IFERROR(VLOOKUP(G334,'Bidding list 26'!$B$2:$P$38,15,0),"")</f>
        <v/>
      </c>
      <c r="V334" s="83" t="e">
        <f t="shared" si="32"/>
        <v>#N/A</v>
      </c>
      <c r="W334" s="83" t="e">
        <f t="shared" si="30"/>
        <v>#VALUE!</v>
      </c>
      <c r="X334" s="83" t="e">
        <f t="shared" si="20"/>
        <v>#N/A</v>
      </c>
      <c r="Y334" s="122"/>
      <c r="Z334" s="122"/>
      <c r="AA334" s="122"/>
      <c r="AB334" s="122"/>
      <c r="AC334" s="122"/>
      <c r="AD334" s="122"/>
      <c r="AE334" s="122"/>
      <c r="AF334" s="122"/>
      <c r="AG334" s="122"/>
      <c r="AH334" s="87"/>
      <c r="AI334" s="122"/>
      <c r="AJ334" s="60"/>
      <c r="AK334" s="5"/>
      <c r="AL334" s="3">
        <f t="shared" si="24"/>
        <v>0</v>
      </c>
      <c r="AM334" s="3">
        <f t="shared" si="25"/>
        <v>0</v>
      </c>
      <c r="AN334" s="3">
        <f t="shared" si="26"/>
        <v>0</v>
      </c>
      <c r="AO334" s="3">
        <f t="shared" si="27"/>
        <v>0</v>
      </c>
    </row>
    <row r="335" spans="1:41" ht="13">
      <c r="A335" s="81"/>
      <c r="B335" s="122"/>
      <c r="C335" s="122"/>
      <c r="D335" s="122"/>
      <c r="E335" s="122"/>
      <c r="F335" s="81"/>
      <c r="G335" s="122"/>
      <c r="H335" s="122" t="e">
        <f>VLOOKUP(G335,'Bidding list 26'!$B$4:$G$277,6,0)</f>
        <v>#N/A</v>
      </c>
      <c r="I335" s="77" t="e">
        <f>VLOOKUP(G335,'Bidding list 26'!$B$4:$I$1016,8,0)</f>
        <v>#N/A</v>
      </c>
      <c r="J335" s="81"/>
      <c r="K335" s="78" t="e">
        <f t="shared" si="29"/>
        <v>#N/A</v>
      </c>
      <c r="L335" s="81"/>
      <c r="M335" s="79"/>
      <c r="N335" s="79"/>
      <c r="O335" s="80"/>
      <c r="P335" s="80"/>
      <c r="Q335" s="122"/>
      <c r="R335" s="81">
        <f t="shared" si="28"/>
        <v>0</v>
      </c>
      <c r="S335" s="140" t="e">
        <f t="array" ref="S335">INDEX('G Project Timeline-OPM update'!$G$7:$L$35,MATCH(1,('G Project Timeline-OPM update'!$C$7:$C$35=N335)*('G Project Timeline-OPM update'!$B$7:$B$35=M335)*('G Project Timeline-OPM update'!$D$7:$D$35=O335),0),MATCH(P335,'G Project Timeline-OPM update'!$G$4:$L$4,0))-14</f>
        <v>#N/A</v>
      </c>
      <c r="T335" s="81" t="e">
        <f t="shared" si="31"/>
        <v>#N/A</v>
      </c>
      <c r="U335" s="83" t="str">
        <f>IFERROR(VLOOKUP(G335,'Bidding list 26'!$B$2:$P$38,15,0),"")</f>
        <v/>
      </c>
      <c r="V335" s="83" t="e">
        <f t="shared" si="32"/>
        <v>#N/A</v>
      </c>
      <c r="W335" s="83" t="e">
        <f t="shared" si="30"/>
        <v>#VALUE!</v>
      </c>
      <c r="X335" s="83" t="e">
        <f t="shared" si="20"/>
        <v>#N/A</v>
      </c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87"/>
      <c r="AI335" s="122"/>
      <c r="AJ335" s="60"/>
      <c r="AK335" s="5"/>
      <c r="AL335" s="3">
        <f t="shared" si="24"/>
        <v>0</v>
      </c>
      <c r="AM335" s="3">
        <f t="shared" si="25"/>
        <v>0</v>
      </c>
      <c r="AN335" s="3">
        <f t="shared" si="26"/>
        <v>0</v>
      </c>
      <c r="AO335" s="3">
        <f t="shared" si="27"/>
        <v>0</v>
      </c>
    </row>
    <row r="336" spans="1:41" ht="13">
      <c r="A336" s="81"/>
      <c r="B336" s="122"/>
      <c r="C336" s="122"/>
      <c r="D336" s="122"/>
      <c r="E336" s="122"/>
      <c r="F336" s="81"/>
      <c r="G336" s="122"/>
      <c r="H336" s="122" t="e">
        <f>VLOOKUP(G336,'Bidding list 26'!$B$4:$G$277,6,0)</f>
        <v>#N/A</v>
      </c>
      <c r="I336" s="77" t="e">
        <f>VLOOKUP(G336,'Bidding list 26'!$B$4:$I$1016,8,0)</f>
        <v>#N/A</v>
      </c>
      <c r="J336" s="81"/>
      <c r="K336" s="78" t="e">
        <f t="shared" si="29"/>
        <v>#N/A</v>
      </c>
      <c r="L336" s="81"/>
      <c r="M336" s="79"/>
      <c r="N336" s="79"/>
      <c r="O336" s="80"/>
      <c r="P336" s="80"/>
      <c r="Q336" s="122"/>
      <c r="R336" s="81">
        <f t="shared" si="28"/>
        <v>0</v>
      </c>
      <c r="S336" s="140" t="e">
        <f t="array" ref="S336">INDEX('G Project Timeline-OPM update'!$G$7:$L$35,MATCH(1,('G Project Timeline-OPM update'!$C$7:$C$35=N336)*('G Project Timeline-OPM update'!$B$7:$B$35=M336)*('G Project Timeline-OPM update'!$D$7:$D$35=O336),0),MATCH(P336,'G Project Timeline-OPM update'!$G$4:$L$4,0))-14</f>
        <v>#N/A</v>
      </c>
      <c r="T336" s="81" t="e">
        <f t="shared" si="31"/>
        <v>#N/A</v>
      </c>
      <c r="U336" s="83" t="str">
        <f>IFERROR(VLOOKUP(G336,'Bidding list 26'!$B$2:$P$38,15,0),"")</f>
        <v/>
      </c>
      <c r="V336" s="83" t="e">
        <f t="shared" si="32"/>
        <v>#N/A</v>
      </c>
      <c r="W336" s="83" t="e">
        <f t="shared" si="30"/>
        <v>#VALUE!</v>
      </c>
      <c r="X336" s="83" t="e">
        <f t="shared" si="20"/>
        <v>#N/A</v>
      </c>
      <c r="Y336" s="122"/>
      <c r="Z336" s="122"/>
      <c r="AA336" s="122"/>
      <c r="AB336" s="122"/>
      <c r="AC336" s="122"/>
      <c r="AD336" s="122"/>
      <c r="AE336" s="122"/>
      <c r="AF336" s="122"/>
      <c r="AG336" s="122"/>
      <c r="AH336" s="87"/>
      <c r="AI336" s="122"/>
      <c r="AJ336" s="60"/>
      <c r="AK336" s="5"/>
      <c r="AL336" s="3">
        <f t="shared" si="24"/>
        <v>0</v>
      </c>
      <c r="AM336" s="3">
        <f t="shared" si="25"/>
        <v>0</v>
      </c>
      <c r="AN336" s="3">
        <f t="shared" si="26"/>
        <v>0</v>
      </c>
      <c r="AO336" s="3">
        <f t="shared" si="27"/>
        <v>0</v>
      </c>
    </row>
    <row r="337" spans="1:41" ht="13">
      <c r="A337" s="81"/>
      <c r="B337" s="122"/>
      <c r="C337" s="122"/>
      <c r="D337" s="122"/>
      <c r="E337" s="122"/>
      <c r="F337" s="81"/>
      <c r="G337" s="122"/>
      <c r="H337" s="122" t="e">
        <f>VLOOKUP(G337,'Bidding list 26'!$B$4:$G$277,6,0)</f>
        <v>#N/A</v>
      </c>
      <c r="I337" s="77" t="e">
        <f>VLOOKUP(G337,'Bidding list 26'!$B$4:$I$1016,8,0)</f>
        <v>#N/A</v>
      </c>
      <c r="J337" s="81"/>
      <c r="K337" s="78" t="e">
        <f t="shared" si="29"/>
        <v>#N/A</v>
      </c>
      <c r="L337" s="81"/>
      <c r="M337" s="79"/>
      <c r="N337" s="79"/>
      <c r="O337" s="80"/>
      <c r="P337" s="80"/>
      <c r="Q337" s="122"/>
      <c r="R337" s="81">
        <f t="shared" si="28"/>
        <v>0</v>
      </c>
      <c r="S337" s="140" t="e">
        <f t="array" ref="S337">INDEX('G Project Timeline-OPM update'!$G$7:$L$35,MATCH(1,('G Project Timeline-OPM update'!$C$7:$C$35=N337)*('G Project Timeline-OPM update'!$B$7:$B$35=M337)*('G Project Timeline-OPM update'!$D$7:$D$35=O337),0),MATCH(P337,'G Project Timeline-OPM update'!$G$4:$L$4,0))-14</f>
        <v>#N/A</v>
      </c>
      <c r="T337" s="81" t="e">
        <f t="shared" si="31"/>
        <v>#N/A</v>
      </c>
      <c r="U337" s="83" t="str">
        <f>IFERROR(VLOOKUP(G337,'Bidding list 26'!$B$2:$P$38,15,0),"")</f>
        <v/>
      </c>
      <c r="V337" s="83" t="e">
        <f t="shared" si="32"/>
        <v>#N/A</v>
      </c>
      <c r="W337" s="83" t="e">
        <f t="shared" si="30"/>
        <v>#VALUE!</v>
      </c>
      <c r="X337" s="83" t="e">
        <f t="shared" si="20"/>
        <v>#N/A</v>
      </c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87"/>
      <c r="AI337" s="122"/>
      <c r="AJ337" s="60"/>
      <c r="AK337" s="5"/>
      <c r="AL337" s="3">
        <f t="shared" si="24"/>
        <v>0</v>
      </c>
      <c r="AM337" s="3">
        <f t="shared" si="25"/>
        <v>0</v>
      </c>
      <c r="AN337" s="3">
        <f t="shared" si="26"/>
        <v>0</v>
      </c>
      <c r="AO337" s="3">
        <f t="shared" si="27"/>
        <v>0</v>
      </c>
    </row>
    <row r="338" spans="1:41" ht="13">
      <c r="A338" s="81"/>
      <c r="B338" s="122"/>
      <c r="C338" s="122"/>
      <c r="D338" s="122"/>
      <c r="E338" s="122"/>
      <c r="F338" s="81"/>
      <c r="G338" s="122"/>
      <c r="H338" s="122" t="e">
        <f>VLOOKUP(G338,'Bidding list 26'!$B$4:$G$277,6,0)</f>
        <v>#N/A</v>
      </c>
      <c r="I338" s="77" t="e">
        <f>VLOOKUP(G338,'Bidding list 26'!$B$4:$I$1016,8,0)</f>
        <v>#N/A</v>
      </c>
      <c r="J338" s="81"/>
      <c r="K338" s="78" t="e">
        <f t="shared" si="29"/>
        <v>#N/A</v>
      </c>
      <c r="L338" s="81"/>
      <c r="M338" s="79"/>
      <c r="N338" s="79"/>
      <c r="O338" s="80"/>
      <c r="P338" s="80"/>
      <c r="Q338" s="122"/>
      <c r="R338" s="81">
        <f t="shared" si="28"/>
        <v>0</v>
      </c>
      <c r="S338" s="140" t="e">
        <f t="array" ref="S338">INDEX('G Project Timeline-OPM update'!$G$7:$L$35,MATCH(1,('G Project Timeline-OPM update'!$C$7:$C$35=N338)*('G Project Timeline-OPM update'!$B$7:$B$35=M338)*('G Project Timeline-OPM update'!$D$7:$D$35=O338),0),MATCH(P338,'G Project Timeline-OPM update'!$G$4:$L$4,0))-14</f>
        <v>#N/A</v>
      </c>
      <c r="T338" s="81" t="e">
        <f t="shared" si="31"/>
        <v>#N/A</v>
      </c>
      <c r="U338" s="83" t="str">
        <f>IFERROR(VLOOKUP(G338,'Bidding list 26'!$B$2:$P$38,15,0),"")</f>
        <v/>
      </c>
      <c r="V338" s="83" t="e">
        <f t="shared" si="32"/>
        <v>#N/A</v>
      </c>
      <c r="W338" s="83" t="e">
        <f t="shared" si="30"/>
        <v>#VALUE!</v>
      </c>
      <c r="X338" s="83" t="e">
        <f t="shared" si="20"/>
        <v>#N/A</v>
      </c>
      <c r="Y338" s="122"/>
      <c r="Z338" s="122"/>
      <c r="AA338" s="122"/>
      <c r="AB338" s="122"/>
      <c r="AC338" s="122"/>
      <c r="AD338" s="122"/>
      <c r="AE338" s="122"/>
      <c r="AF338" s="122"/>
      <c r="AG338" s="122"/>
      <c r="AH338" s="87"/>
      <c r="AI338" s="122"/>
      <c r="AJ338" s="60"/>
      <c r="AK338" s="5"/>
      <c r="AL338" s="3">
        <f t="shared" si="24"/>
        <v>0</v>
      </c>
      <c r="AM338" s="3">
        <f t="shared" si="25"/>
        <v>0</v>
      </c>
      <c r="AN338" s="3">
        <f t="shared" si="26"/>
        <v>0</v>
      </c>
      <c r="AO338" s="3">
        <f t="shared" si="27"/>
        <v>0</v>
      </c>
    </row>
    <row r="339" spans="1:41" ht="13">
      <c r="A339" s="81"/>
      <c r="B339" s="122"/>
      <c r="C339" s="122"/>
      <c r="D339" s="122"/>
      <c r="E339" s="122"/>
      <c r="F339" s="81"/>
      <c r="G339" s="122"/>
      <c r="H339" s="122" t="e">
        <f>VLOOKUP(G339,'Bidding list 26'!$B$4:$G$277,6,0)</f>
        <v>#N/A</v>
      </c>
      <c r="I339" s="77" t="e">
        <f>VLOOKUP(G339,'Bidding list 26'!$B$4:$I$1016,8,0)</f>
        <v>#N/A</v>
      </c>
      <c r="J339" s="81"/>
      <c r="K339" s="78" t="e">
        <f t="shared" si="29"/>
        <v>#N/A</v>
      </c>
      <c r="L339" s="81"/>
      <c r="M339" s="79"/>
      <c r="N339" s="79"/>
      <c r="O339" s="80"/>
      <c r="P339" s="80"/>
      <c r="Q339" s="122"/>
      <c r="R339" s="81">
        <f t="shared" si="28"/>
        <v>0</v>
      </c>
      <c r="S339" s="140" t="e">
        <f t="array" ref="S339">INDEX('G Project Timeline-OPM update'!$G$7:$L$35,MATCH(1,('G Project Timeline-OPM update'!$C$7:$C$35=N339)*('G Project Timeline-OPM update'!$B$7:$B$35=M339)*('G Project Timeline-OPM update'!$D$7:$D$35=O339),0),MATCH(P339,'G Project Timeline-OPM update'!$G$4:$L$4,0))-14</f>
        <v>#N/A</v>
      </c>
      <c r="T339" s="81" t="e">
        <f t="shared" si="31"/>
        <v>#N/A</v>
      </c>
      <c r="U339" s="83" t="str">
        <f>IFERROR(VLOOKUP(G339,'Bidding list 26'!$B$2:$P$38,15,0),"")</f>
        <v/>
      </c>
      <c r="V339" s="83" t="e">
        <f t="shared" si="32"/>
        <v>#N/A</v>
      </c>
      <c r="W339" s="83" t="e">
        <f t="shared" si="30"/>
        <v>#VALUE!</v>
      </c>
      <c r="X339" s="83" t="e">
        <f t="shared" si="20"/>
        <v>#N/A</v>
      </c>
      <c r="Y339" s="122"/>
      <c r="Z339" s="122"/>
      <c r="AA339" s="122"/>
      <c r="AB339" s="122"/>
      <c r="AC339" s="122"/>
      <c r="AD339" s="122"/>
      <c r="AE339" s="122"/>
      <c r="AF339" s="122"/>
      <c r="AG339" s="122"/>
      <c r="AH339" s="87"/>
      <c r="AI339" s="122"/>
      <c r="AJ339" s="60"/>
      <c r="AK339" s="5"/>
      <c r="AL339" s="3">
        <f t="shared" si="24"/>
        <v>0</v>
      </c>
      <c r="AM339" s="3">
        <f t="shared" si="25"/>
        <v>0</v>
      </c>
      <c r="AN339" s="3">
        <f t="shared" si="26"/>
        <v>0</v>
      </c>
      <c r="AO339" s="3">
        <f t="shared" si="27"/>
        <v>0</v>
      </c>
    </row>
    <row r="340" spans="1:41" ht="13">
      <c r="A340" s="81"/>
      <c r="B340" s="122"/>
      <c r="C340" s="122"/>
      <c r="D340" s="122"/>
      <c r="E340" s="122"/>
      <c r="F340" s="81"/>
      <c r="G340" s="122"/>
      <c r="H340" s="122" t="e">
        <f>VLOOKUP(G340,'Bidding list 26'!$B$4:$G$277,6,0)</f>
        <v>#N/A</v>
      </c>
      <c r="I340" s="77" t="e">
        <f>VLOOKUP(G340,'Bidding list 26'!$B$4:$I$1016,8,0)</f>
        <v>#N/A</v>
      </c>
      <c r="J340" s="81"/>
      <c r="K340" s="78" t="e">
        <f t="shared" si="29"/>
        <v>#N/A</v>
      </c>
      <c r="L340" s="81"/>
      <c r="M340" s="79"/>
      <c r="N340" s="79"/>
      <c r="O340" s="80"/>
      <c r="P340" s="80"/>
      <c r="Q340" s="122"/>
      <c r="R340" s="81">
        <f t="shared" si="28"/>
        <v>0</v>
      </c>
      <c r="S340" s="140" t="e">
        <f t="array" ref="S340">INDEX('G Project Timeline-OPM update'!$G$7:$L$35,MATCH(1,('G Project Timeline-OPM update'!$C$7:$C$35=N340)*('G Project Timeline-OPM update'!$B$7:$B$35=M340)*('G Project Timeline-OPM update'!$D$7:$D$35=O340),0),MATCH(P340,'G Project Timeline-OPM update'!$G$4:$L$4,0))-14</f>
        <v>#N/A</v>
      </c>
      <c r="T340" s="81" t="e">
        <f t="shared" si="31"/>
        <v>#N/A</v>
      </c>
      <c r="U340" s="83" t="str">
        <f>IFERROR(VLOOKUP(G340,'Bidding list 26'!$B$2:$P$38,15,0),"")</f>
        <v/>
      </c>
      <c r="V340" s="83" t="e">
        <f t="shared" si="32"/>
        <v>#N/A</v>
      </c>
      <c r="W340" s="83" t="e">
        <f t="shared" si="30"/>
        <v>#VALUE!</v>
      </c>
      <c r="X340" s="83" t="e">
        <f t="shared" si="20"/>
        <v>#N/A</v>
      </c>
      <c r="Y340" s="122"/>
      <c r="Z340" s="122"/>
      <c r="AA340" s="122"/>
      <c r="AB340" s="122"/>
      <c r="AC340" s="122"/>
      <c r="AD340" s="122"/>
      <c r="AE340" s="122"/>
      <c r="AF340" s="122"/>
      <c r="AG340" s="122"/>
      <c r="AH340" s="87"/>
      <c r="AI340" s="122"/>
      <c r="AJ340" s="60"/>
      <c r="AK340" s="5"/>
      <c r="AL340" s="3">
        <f t="shared" si="24"/>
        <v>0</v>
      </c>
      <c r="AM340" s="3">
        <f t="shared" si="25"/>
        <v>0</v>
      </c>
      <c r="AN340" s="3">
        <f t="shared" si="26"/>
        <v>0</v>
      </c>
      <c r="AO340" s="3">
        <f t="shared" si="27"/>
        <v>0</v>
      </c>
    </row>
    <row r="341" spans="1:41" ht="13">
      <c r="A341" s="81"/>
      <c r="B341" s="122"/>
      <c r="C341" s="122"/>
      <c r="D341" s="122"/>
      <c r="E341" s="122"/>
      <c r="F341" s="81"/>
      <c r="G341" s="122"/>
      <c r="H341" s="122" t="e">
        <f>VLOOKUP(G341,'Bidding list 26'!$B$4:$G$277,6,0)</f>
        <v>#N/A</v>
      </c>
      <c r="I341" s="77" t="e">
        <f>VLOOKUP(G341,'Bidding list 26'!$B$4:$I$1016,8,0)</f>
        <v>#N/A</v>
      </c>
      <c r="J341" s="81"/>
      <c r="K341" s="78" t="e">
        <f t="shared" si="29"/>
        <v>#N/A</v>
      </c>
      <c r="L341" s="81"/>
      <c r="M341" s="79"/>
      <c r="N341" s="79"/>
      <c r="O341" s="80"/>
      <c r="P341" s="80"/>
      <c r="Q341" s="122"/>
      <c r="R341" s="81">
        <f t="shared" si="28"/>
        <v>0</v>
      </c>
      <c r="S341" s="140" t="e">
        <f t="array" ref="S341">INDEX('G Project Timeline-OPM update'!$G$7:$L$35,MATCH(1,('G Project Timeline-OPM update'!$C$7:$C$35=N341)*('G Project Timeline-OPM update'!$B$7:$B$35=M341)*('G Project Timeline-OPM update'!$D$7:$D$35=O341),0),MATCH(P341,'G Project Timeline-OPM update'!$G$4:$L$4,0))-14</f>
        <v>#N/A</v>
      </c>
      <c r="T341" s="81" t="e">
        <f t="shared" si="31"/>
        <v>#N/A</v>
      </c>
      <c r="U341" s="83" t="str">
        <f>IFERROR(VLOOKUP(G341,'Bidding list 26'!$B$2:$P$38,15,0),"")</f>
        <v/>
      </c>
      <c r="V341" s="83" t="e">
        <f t="shared" si="32"/>
        <v>#N/A</v>
      </c>
      <c r="W341" s="83" t="e">
        <f t="shared" si="30"/>
        <v>#VALUE!</v>
      </c>
      <c r="X341" s="83" t="e">
        <f t="shared" si="20"/>
        <v>#N/A</v>
      </c>
      <c r="Y341" s="122"/>
      <c r="Z341" s="122"/>
      <c r="AA341" s="122"/>
      <c r="AB341" s="122"/>
      <c r="AC341" s="122"/>
      <c r="AD341" s="122"/>
      <c r="AE341" s="122"/>
      <c r="AF341" s="122"/>
      <c r="AG341" s="122"/>
      <c r="AH341" s="87"/>
      <c r="AI341" s="122"/>
      <c r="AJ341" s="60"/>
      <c r="AK341" s="5"/>
      <c r="AL341" s="3">
        <f t="shared" si="24"/>
        <v>0</v>
      </c>
      <c r="AM341" s="3">
        <f t="shared" si="25"/>
        <v>0</v>
      </c>
      <c r="AN341" s="3">
        <f t="shared" si="26"/>
        <v>0</v>
      </c>
      <c r="AO341" s="3">
        <f t="shared" si="27"/>
        <v>0</v>
      </c>
    </row>
    <row r="342" spans="1:41" ht="13">
      <c r="A342" s="81"/>
      <c r="B342" s="122"/>
      <c r="C342" s="122"/>
      <c r="D342" s="122"/>
      <c r="E342" s="122"/>
      <c r="F342" s="81"/>
      <c r="G342" s="122"/>
      <c r="H342" s="122" t="e">
        <f>VLOOKUP(G342,'Bidding list 26'!$B$4:$G$277,6,0)</f>
        <v>#N/A</v>
      </c>
      <c r="I342" s="77" t="e">
        <f>VLOOKUP(G342,'Bidding list 26'!$B$4:$I$1016,8,0)</f>
        <v>#N/A</v>
      </c>
      <c r="J342" s="81"/>
      <c r="K342" s="78" t="e">
        <f t="shared" si="29"/>
        <v>#N/A</v>
      </c>
      <c r="L342" s="81"/>
      <c r="M342" s="79"/>
      <c r="N342" s="79"/>
      <c r="O342" s="80"/>
      <c r="P342" s="80"/>
      <c r="Q342" s="122"/>
      <c r="R342" s="81">
        <f t="shared" si="28"/>
        <v>0</v>
      </c>
      <c r="S342" s="140" t="e">
        <f t="array" ref="S342">INDEX('G Project Timeline-OPM update'!$G$7:$L$35,MATCH(1,('G Project Timeline-OPM update'!$C$7:$C$35=N342)*('G Project Timeline-OPM update'!$B$7:$B$35=M342)*('G Project Timeline-OPM update'!$D$7:$D$35=O342),0),MATCH(P342,'G Project Timeline-OPM update'!$G$4:$L$4,0))-14</f>
        <v>#N/A</v>
      </c>
      <c r="T342" s="81" t="e">
        <f t="shared" si="31"/>
        <v>#N/A</v>
      </c>
      <c r="U342" s="83" t="str">
        <f>IFERROR(VLOOKUP(G342,'Bidding list 26'!$B$2:$P$38,15,0),"")</f>
        <v/>
      </c>
      <c r="V342" s="83" t="e">
        <f t="shared" si="32"/>
        <v>#N/A</v>
      </c>
      <c r="W342" s="83" t="e">
        <f t="shared" si="30"/>
        <v>#VALUE!</v>
      </c>
      <c r="X342" s="83" t="e">
        <f t="shared" si="20"/>
        <v>#N/A</v>
      </c>
      <c r="Y342" s="122"/>
      <c r="Z342" s="122"/>
      <c r="AA342" s="122"/>
      <c r="AB342" s="122"/>
      <c r="AC342" s="122"/>
      <c r="AD342" s="122"/>
      <c r="AE342" s="122"/>
      <c r="AF342" s="122"/>
      <c r="AG342" s="122"/>
      <c r="AH342" s="87"/>
      <c r="AI342" s="122"/>
      <c r="AJ342" s="60"/>
      <c r="AK342" s="5"/>
      <c r="AL342" s="3">
        <f t="shared" si="24"/>
        <v>0</v>
      </c>
      <c r="AM342" s="3">
        <f t="shared" si="25"/>
        <v>0</v>
      </c>
      <c r="AN342" s="3">
        <f t="shared" si="26"/>
        <v>0</v>
      </c>
      <c r="AO342" s="3">
        <f t="shared" si="27"/>
        <v>0</v>
      </c>
    </row>
    <row r="343" spans="1:41" ht="13">
      <c r="A343" s="81"/>
      <c r="B343" s="122"/>
      <c r="C343" s="122"/>
      <c r="D343" s="122"/>
      <c r="E343" s="122"/>
      <c r="F343" s="81"/>
      <c r="G343" s="122"/>
      <c r="H343" s="122" t="e">
        <f>VLOOKUP(G343,'Bidding list 26'!$B$4:$G$277,6,0)</f>
        <v>#N/A</v>
      </c>
      <c r="I343" s="77" t="e">
        <f>VLOOKUP(G343,'Bidding list 26'!$B$4:$I$1016,8,0)</f>
        <v>#N/A</v>
      </c>
      <c r="J343" s="81"/>
      <c r="K343" s="78" t="e">
        <f t="shared" si="29"/>
        <v>#N/A</v>
      </c>
      <c r="L343" s="81"/>
      <c r="M343" s="79"/>
      <c r="N343" s="79"/>
      <c r="O343" s="80"/>
      <c r="P343" s="80"/>
      <c r="Q343" s="122"/>
      <c r="R343" s="81">
        <f t="shared" si="28"/>
        <v>0</v>
      </c>
      <c r="S343" s="140" t="e">
        <f t="array" ref="S343">INDEX('G Project Timeline-OPM update'!$G$7:$L$35,MATCH(1,('G Project Timeline-OPM update'!$C$7:$C$35=N343)*('G Project Timeline-OPM update'!$B$7:$B$35=M343)*('G Project Timeline-OPM update'!$D$7:$D$35=O343),0),MATCH(P343,'G Project Timeline-OPM update'!$G$4:$L$4,0))-14</f>
        <v>#N/A</v>
      </c>
      <c r="T343" s="81" t="e">
        <f t="shared" si="31"/>
        <v>#N/A</v>
      </c>
      <c r="U343" s="83" t="str">
        <f>IFERROR(VLOOKUP(G343,'Bidding list 26'!$B$2:$P$38,15,0),"")</f>
        <v/>
      </c>
      <c r="V343" s="83" t="e">
        <f t="shared" si="32"/>
        <v>#N/A</v>
      </c>
      <c r="W343" s="83" t="e">
        <f t="shared" si="30"/>
        <v>#VALUE!</v>
      </c>
      <c r="X343" s="83" t="e">
        <f t="shared" si="20"/>
        <v>#N/A</v>
      </c>
      <c r="Y343" s="122"/>
      <c r="Z343" s="122"/>
      <c r="AA343" s="122"/>
      <c r="AB343" s="122"/>
      <c r="AC343" s="122"/>
      <c r="AD343" s="122"/>
      <c r="AE343" s="122"/>
      <c r="AF343" s="122"/>
      <c r="AG343" s="122"/>
      <c r="AH343" s="87"/>
      <c r="AI343" s="122"/>
      <c r="AJ343" s="60"/>
      <c r="AK343" s="5"/>
      <c r="AL343" s="3">
        <f t="shared" si="24"/>
        <v>0</v>
      </c>
      <c r="AM343" s="3">
        <f t="shared" si="25"/>
        <v>0</v>
      </c>
      <c r="AN343" s="3">
        <f t="shared" si="26"/>
        <v>0</v>
      </c>
      <c r="AO343" s="3">
        <f t="shared" si="27"/>
        <v>0</v>
      </c>
    </row>
    <row r="344" spans="1:41" ht="13">
      <c r="A344" s="81"/>
      <c r="B344" s="122"/>
      <c r="C344" s="122"/>
      <c r="D344" s="122"/>
      <c r="E344" s="122"/>
      <c r="F344" s="81"/>
      <c r="G344" s="122"/>
      <c r="H344" s="122" t="e">
        <f>VLOOKUP(G344,'Bidding list 26'!$B$4:$G$277,6,0)</f>
        <v>#N/A</v>
      </c>
      <c r="I344" s="77" t="e">
        <f>VLOOKUP(G344,'Bidding list 26'!$B$4:$I$1016,8,0)</f>
        <v>#N/A</v>
      </c>
      <c r="J344" s="81"/>
      <c r="K344" s="78" t="e">
        <f t="shared" si="29"/>
        <v>#N/A</v>
      </c>
      <c r="L344" s="81"/>
      <c r="M344" s="79"/>
      <c r="N344" s="79"/>
      <c r="O344" s="80"/>
      <c r="P344" s="80"/>
      <c r="Q344" s="122"/>
      <c r="R344" s="81">
        <f t="shared" si="28"/>
        <v>0</v>
      </c>
      <c r="S344" s="140" t="e">
        <f t="array" ref="S344">INDEX('G Project Timeline-OPM update'!$G$7:$L$35,MATCH(1,('G Project Timeline-OPM update'!$C$7:$C$35=N344)*('G Project Timeline-OPM update'!$B$7:$B$35=M344)*('G Project Timeline-OPM update'!$D$7:$D$35=O344),0),MATCH(P344,'G Project Timeline-OPM update'!$G$4:$L$4,0))-14</f>
        <v>#N/A</v>
      </c>
      <c r="T344" s="81" t="e">
        <f t="shared" si="31"/>
        <v>#N/A</v>
      </c>
      <c r="U344" s="83" t="str">
        <f>IFERROR(VLOOKUP(G344,'Bidding list 26'!$B$2:$P$38,15,0),"")</f>
        <v/>
      </c>
      <c r="V344" s="83" t="e">
        <f t="shared" si="32"/>
        <v>#N/A</v>
      </c>
      <c r="W344" s="83" t="e">
        <f t="shared" si="30"/>
        <v>#VALUE!</v>
      </c>
      <c r="X344" s="83" t="e">
        <f t="shared" si="20"/>
        <v>#N/A</v>
      </c>
      <c r="Y344" s="122"/>
      <c r="Z344" s="122"/>
      <c r="AA344" s="122"/>
      <c r="AB344" s="122"/>
      <c r="AC344" s="122"/>
      <c r="AD344" s="122"/>
      <c r="AE344" s="122"/>
      <c r="AF344" s="122"/>
      <c r="AG344" s="122"/>
      <c r="AH344" s="87"/>
      <c r="AI344" s="122"/>
      <c r="AJ344" s="60"/>
      <c r="AK344" s="5"/>
      <c r="AL344" s="3">
        <f t="shared" si="24"/>
        <v>0</v>
      </c>
      <c r="AM344" s="3">
        <f t="shared" si="25"/>
        <v>0</v>
      </c>
      <c r="AN344" s="3">
        <f t="shared" si="26"/>
        <v>0</v>
      </c>
      <c r="AO344" s="3">
        <f t="shared" si="27"/>
        <v>0</v>
      </c>
    </row>
    <row r="345" spans="1:41" ht="13">
      <c r="A345" s="81"/>
      <c r="B345" s="122"/>
      <c r="C345" s="122"/>
      <c r="D345" s="122"/>
      <c r="E345" s="122"/>
      <c r="F345" s="81"/>
      <c r="G345" s="122"/>
      <c r="H345" s="122" t="e">
        <f>VLOOKUP(G345,'Bidding list 26'!$B$4:$G$277,6,0)</f>
        <v>#N/A</v>
      </c>
      <c r="I345" s="77" t="e">
        <f>VLOOKUP(G345,'Bidding list 26'!$B$4:$I$1016,8,0)</f>
        <v>#N/A</v>
      </c>
      <c r="J345" s="81"/>
      <c r="K345" s="78" t="e">
        <f t="shared" si="29"/>
        <v>#N/A</v>
      </c>
      <c r="L345" s="81"/>
      <c r="M345" s="79"/>
      <c r="N345" s="79"/>
      <c r="O345" s="80"/>
      <c r="P345" s="80"/>
      <c r="Q345" s="122"/>
      <c r="R345" s="81">
        <f t="shared" si="28"/>
        <v>0</v>
      </c>
      <c r="S345" s="140" t="e">
        <f t="array" ref="S345">INDEX('G Project Timeline-OPM update'!$G$7:$L$35,MATCH(1,('G Project Timeline-OPM update'!$C$7:$C$35=N345)*('G Project Timeline-OPM update'!$B$7:$B$35=M345)*('G Project Timeline-OPM update'!$D$7:$D$35=O345),0),MATCH(P345,'G Project Timeline-OPM update'!$G$4:$L$4,0))-14</f>
        <v>#N/A</v>
      </c>
      <c r="T345" s="81" t="e">
        <f t="shared" si="31"/>
        <v>#N/A</v>
      </c>
      <c r="U345" s="83" t="str">
        <f>IFERROR(VLOOKUP(G345,'Bidding list 26'!$B$2:$P$38,15,0),"")</f>
        <v/>
      </c>
      <c r="V345" s="83" t="e">
        <f t="shared" si="32"/>
        <v>#N/A</v>
      </c>
      <c r="W345" s="83" t="e">
        <f t="shared" si="30"/>
        <v>#VALUE!</v>
      </c>
      <c r="X345" s="83" t="e">
        <f t="shared" si="20"/>
        <v>#N/A</v>
      </c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87"/>
      <c r="AI345" s="122"/>
      <c r="AJ345" s="60"/>
      <c r="AK345" s="5"/>
      <c r="AL345" s="3">
        <f t="shared" si="24"/>
        <v>0</v>
      </c>
      <c r="AM345" s="3">
        <f t="shared" si="25"/>
        <v>0</v>
      </c>
      <c r="AN345" s="3">
        <f t="shared" si="26"/>
        <v>0</v>
      </c>
      <c r="AO345" s="3">
        <f t="shared" si="27"/>
        <v>0</v>
      </c>
    </row>
    <row r="346" spans="1:41" ht="13">
      <c r="A346" s="81"/>
      <c r="B346" s="122"/>
      <c r="C346" s="122"/>
      <c r="D346" s="122"/>
      <c r="E346" s="122"/>
      <c r="F346" s="81"/>
      <c r="G346" s="122"/>
      <c r="H346" s="122" t="e">
        <f>VLOOKUP(G346,'Bidding list 26'!$B$4:$G$277,6,0)</f>
        <v>#N/A</v>
      </c>
      <c r="I346" s="77" t="e">
        <f>VLOOKUP(G346,'Bidding list 26'!$B$4:$I$1016,8,0)</f>
        <v>#N/A</v>
      </c>
      <c r="J346" s="81"/>
      <c r="K346" s="78" t="e">
        <f t="shared" si="29"/>
        <v>#N/A</v>
      </c>
      <c r="L346" s="81"/>
      <c r="M346" s="79"/>
      <c r="N346" s="79"/>
      <c r="O346" s="80"/>
      <c r="P346" s="80"/>
      <c r="Q346" s="122"/>
      <c r="R346" s="81">
        <f t="shared" si="28"/>
        <v>0</v>
      </c>
      <c r="S346" s="140" t="e">
        <f t="array" ref="S346">INDEX('G Project Timeline-OPM update'!$G$7:$L$35,MATCH(1,('G Project Timeline-OPM update'!$C$7:$C$35=N346)*('G Project Timeline-OPM update'!$B$7:$B$35=M346)*('G Project Timeline-OPM update'!$D$7:$D$35=O346),0),MATCH(P346,'G Project Timeline-OPM update'!$G$4:$L$4,0))-14</f>
        <v>#N/A</v>
      </c>
      <c r="T346" s="81" t="e">
        <f t="shared" si="31"/>
        <v>#N/A</v>
      </c>
      <c r="U346" s="83" t="str">
        <f>IFERROR(VLOOKUP(G346,'Bidding list 26'!$B$2:$P$38,15,0),"")</f>
        <v/>
      </c>
      <c r="V346" s="83" t="e">
        <f t="shared" si="32"/>
        <v>#N/A</v>
      </c>
      <c r="W346" s="83" t="e">
        <f t="shared" si="30"/>
        <v>#VALUE!</v>
      </c>
      <c r="X346" s="83" t="e">
        <f t="shared" ref="X346:X600" si="33">IF(A346&gt;V346,"Late", "On time")</f>
        <v>#N/A</v>
      </c>
      <c r="Y346" s="122"/>
      <c r="Z346" s="122"/>
      <c r="AA346" s="122"/>
      <c r="AB346" s="122"/>
      <c r="AC346" s="122"/>
      <c r="AD346" s="122"/>
      <c r="AE346" s="122"/>
      <c r="AF346" s="122"/>
      <c r="AG346" s="122"/>
      <c r="AH346" s="87"/>
      <c r="AI346" s="122"/>
      <c r="AJ346" s="60"/>
      <c r="AK346" s="5"/>
      <c r="AL346" s="3">
        <f t="shared" si="24"/>
        <v>0</v>
      </c>
      <c r="AM346" s="3">
        <f t="shared" si="25"/>
        <v>0</v>
      </c>
      <c r="AN346" s="3">
        <f t="shared" si="26"/>
        <v>0</v>
      </c>
      <c r="AO346" s="3">
        <f t="shared" si="27"/>
        <v>0</v>
      </c>
    </row>
    <row r="347" spans="1:41" ht="13">
      <c r="A347" s="81"/>
      <c r="B347" s="122"/>
      <c r="C347" s="122"/>
      <c r="D347" s="122"/>
      <c r="E347" s="122"/>
      <c r="F347" s="81"/>
      <c r="G347" s="122"/>
      <c r="H347" s="122" t="e">
        <f>VLOOKUP(G347,'Bidding list 26'!$B$4:$G$277,6,0)</f>
        <v>#N/A</v>
      </c>
      <c r="I347" s="77" t="e">
        <f>VLOOKUP(G347,'Bidding list 26'!$B$4:$I$1016,8,0)</f>
        <v>#N/A</v>
      </c>
      <c r="J347" s="81"/>
      <c r="K347" s="78" t="e">
        <f t="shared" si="29"/>
        <v>#N/A</v>
      </c>
      <c r="L347" s="81"/>
      <c r="M347" s="79"/>
      <c r="N347" s="79"/>
      <c r="O347" s="80"/>
      <c r="P347" s="80"/>
      <c r="Q347" s="122"/>
      <c r="R347" s="81">
        <f t="shared" si="28"/>
        <v>0</v>
      </c>
      <c r="S347" s="140" t="e">
        <f t="array" ref="S347">INDEX('G Project Timeline-OPM update'!$G$7:$L$35,MATCH(1,('G Project Timeline-OPM update'!$C$7:$C$35=N347)*('G Project Timeline-OPM update'!$B$7:$B$35=M347)*('G Project Timeline-OPM update'!$D$7:$D$35=O347),0),MATCH(P347,'G Project Timeline-OPM update'!$G$4:$L$4,0))-14</f>
        <v>#N/A</v>
      </c>
      <c r="T347" s="81" t="e">
        <f t="shared" si="31"/>
        <v>#N/A</v>
      </c>
      <c r="U347" s="83" t="str">
        <f>IFERROR(VLOOKUP(G347,'Bidding list 26'!$B$2:$P$38,15,0),"")</f>
        <v/>
      </c>
      <c r="V347" s="83" t="e">
        <f t="shared" si="32"/>
        <v>#N/A</v>
      </c>
      <c r="W347" s="83" t="e">
        <f t="shared" si="30"/>
        <v>#VALUE!</v>
      </c>
      <c r="X347" s="83" t="e">
        <f t="shared" si="33"/>
        <v>#N/A</v>
      </c>
      <c r="Y347" s="122"/>
      <c r="Z347" s="122"/>
      <c r="AA347" s="122"/>
      <c r="AB347" s="122"/>
      <c r="AC347" s="122"/>
      <c r="AD347" s="122"/>
      <c r="AE347" s="122"/>
      <c r="AF347" s="122"/>
      <c r="AG347" s="122"/>
      <c r="AH347" s="87"/>
      <c r="AI347" s="122"/>
      <c r="AJ347" s="60"/>
      <c r="AK347" s="5"/>
      <c r="AL347" s="3">
        <f t="shared" si="24"/>
        <v>0</v>
      </c>
      <c r="AM347" s="3">
        <f t="shared" si="25"/>
        <v>0</v>
      </c>
      <c r="AN347" s="3">
        <f t="shared" si="26"/>
        <v>0</v>
      </c>
      <c r="AO347" s="3">
        <f t="shared" si="27"/>
        <v>0</v>
      </c>
    </row>
    <row r="348" spans="1:41" ht="13">
      <c r="A348" s="81"/>
      <c r="B348" s="122"/>
      <c r="C348" s="122"/>
      <c r="D348" s="122"/>
      <c r="E348" s="122"/>
      <c r="F348" s="81"/>
      <c r="G348" s="122"/>
      <c r="H348" s="122" t="e">
        <f>VLOOKUP(G348,'Bidding list 26'!$B$4:$G$277,6,0)</f>
        <v>#N/A</v>
      </c>
      <c r="I348" s="77" t="e">
        <f>VLOOKUP(G348,'Bidding list 26'!$B$4:$I$1016,8,0)</f>
        <v>#N/A</v>
      </c>
      <c r="J348" s="81"/>
      <c r="K348" s="78" t="e">
        <f t="shared" si="29"/>
        <v>#N/A</v>
      </c>
      <c r="L348" s="81"/>
      <c r="M348" s="79"/>
      <c r="N348" s="79"/>
      <c r="O348" s="80"/>
      <c r="P348" s="80"/>
      <c r="Q348" s="122"/>
      <c r="R348" s="81">
        <f t="shared" si="28"/>
        <v>0</v>
      </c>
      <c r="S348" s="140" t="e">
        <f t="array" ref="S348">INDEX('G Project Timeline-OPM update'!$G$7:$L$35,MATCH(1,('G Project Timeline-OPM update'!$C$7:$C$35=N348)*('G Project Timeline-OPM update'!$B$7:$B$35=M348)*('G Project Timeline-OPM update'!$D$7:$D$35=O348),0),MATCH(P348,'G Project Timeline-OPM update'!$G$4:$L$4,0))-14</f>
        <v>#N/A</v>
      </c>
      <c r="T348" s="81" t="e">
        <f t="shared" si="31"/>
        <v>#N/A</v>
      </c>
      <c r="U348" s="83" t="str">
        <f>IFERROR(VLOOKUP(G348,'Bidding list 26'!$B$2:$P$38,15,0),"")</f>
        <v/>
      </c>
      <c r="V348" s="83" t="e">
        <f t="shared" si="32"/>
        <v>#N/A</v>
      </c>
      <c r="W348" s="83" t="e">
        <f t="shared" si="30"/>
        <v>#VALUE!</v>
      </c>
      <c r="X348" s="83" t="e">
        <f t="shared" si="33"/>
        <v>#N/A</v>
      </c>
      <c r="Y348" s="122"/>
      <c r="Z348" s="122"/>
      <c r="AA348" s="122"/>
      <c r="AB348" s="122"/>
      <c r="AC348" s="122"/>
      <c r="AD348" s="122"/>
      <c r="AE348" s="122"/>
      <c r="AF348" s="122"/>
      <c r="AG348" s="122"/>
      <c r="AH348" s="87"/>
      <c r="AI348" s="122"/>
      <c r="AJ348" s="60"/>
      <c r="AK348" s="5"/>
      <c r="AL348" s="3">
        <f t="shared" si="24"/>
        <v>0</v>
      </c>
      <c r="AM348" s="3">
        <f t="shared" si="25"/>
        <v>0</v>
      </c>
      <c r="AN348" s="3">
        <f t="shared" si="26"/>
        <v>0</v>
      </c>
      <c r="AO348" s="3">
        <f t="shared" si="27"/>
        <v>0</v>
      </c>
    </row>
    <row r="349" spans="1:41" ht="13">
      <c r="A349" s="81"/>
      <c r="B349" s="122"/>
      <c r="C349" s="122"/>
      <c r="D349" s="122"/>
      <c r="E349" s="122"/>
      <c r="F349" s="81"/>
      <c r="G349" s="122"/>
      <c r="H349" s="122" t="e">
        <f>VLOOKUP(G349,'Bidding list 26'!$B$4:$G$277,6,0)</f>
        <v>#N/A</v>
      </c>
      <c r="I349" s="77" t="e">
        <f>VLOOKUP(G349,'Bidding list 26'!$B$4:$I$1016,8,0)</f>
        <v>#N/A</v>
      </c>
      <c r="J349" s="81"/>
      <c r="K349" s="78" t="e">
        <f t="shared" si="29"/>
        <v>#N/A</v>
      </c>
      <c r="L349" s="81"/>
      <c r="M349" s="79"/>
      <c r="N349" s="79"/>
      <c r="O349" s="80"/>
      <c r="P349" s="80"/>
      <c r="Q349" s="122"/>
      <c r="R349" s="81">
        <f t="shared" si="28"/>
        <v>0</v>
      </c>
      <c r="S349" s="140" t="e">
        <f t="array" ref="S349">INDEX('G Project Timeline-OPM update'!$G$7:$L$35,MATCH(1,('G Project Timeline-OPM update'!$C$7:$C$35=N349)*('G Project Timeline-OPM update'!$B$7:$B$35=M349)*('G Project Timeline-OPM update'!$D$7:$D$35=O349),0),MATCH(P349,'G Project Timeline-OPM update'!$G$4:$L$4,0))-14</f>
        <v>#N/A</v>
      </c>
      <c r="T349" s="81" t="e">
        <f t="shared" si="31"/>
        <v>#N/A</v>
      </c>
      <c r="U349" s="83" t="str">
        <f>IFERROR(VLOOKUP(G349,'Bidding list 26'!$B$2:$P$38,15,0),"")</f>
        <v/>
      </c>
      <c r="V349" s="83" t="e">
        <f t="shared" si="32"/>
        <v>#N/A</v>
      </c>
      <c r="W349" s="83" t="e">
        <f t="shared" si="30"/>
        <v>#VALUE!</v>
      </c>
      <c r="X349" s="83" t="e">
        <f t="shared" si="33"/>
        <v>#N/A</v>
      </c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87"/>
      <c r="AI349" s="122"/>
      <c r="AJ349" s="60"/>
      <c r="AK349" s="5"/>
      <c r="AL349" s="3">
        <f t="shared" si="24"/>
        <v>0</v>
      </c>
      <c r="AM349" s="3">
        <f t="shared" si="25"/>
        <v>0</v>
      </c>
      <c r="AN349" s="3">
        <f t="shared" si="26"/>
        <v>0</v>
      </c>
      <c r="AO349" s="3">
        <f t="shared" si="27"/>
        <v>0</v>
      </c>
    </row>
    <row r="350" spans="1:41" ht="13">
      <c r="A350" s="81"/>
      <c r="B350" s="122"/>
      <c r="C350" s="122"/>
      <c r="D350" s="122"/>
      <c r="E350" s="122"/>
      <c r="F350" s="81"/>
      <c r="G350" s="122"/>
      <c r="H350" s="122" t="e">
        <f>VLOOKUP(G350,'Bidding list 26'!$B$4:$G$277,6,0)</f>
        <v>#N/A</v>
      </c>
      <c r="I350" s="77" t="e">
        <f>VLOOKUP(G350,'Bidding list 26'!$B$4:$I$1016,8,0)</f>
        <v>#N/A</v>
      </c>
      <c r="J350" s="81"/>
      <c r="K350" s="78" t="e">
        <f t="shared" si="29"/>
        <v>#N/A</v>
      </c>
      <c r="L350" s="81"/>
      <c r="M350" s="79"/>
      <c r="N350" s="79"/>
      <c r="O350" s="80"/>
      <c r="P350" s="80"/>
      <c r="Q350" s="122"/>
      <c r="R350" s="81">
        <f t="shared" si="28"/>
        <v>0</v>
      </c>
      <c r="S350" s="140" t="e">
        <f t="array" ref="S350">INDEX('G Project Timeline-OPM update'!$G$7:$L$35,MATCH(1,('G Project Timeline-OPM update'!$C$7:$C$35=N350)*('G Project Timeline-OPM update'!$B$7:$B$35=M350)*('G Project Timeline-OPM update'!$D$7:$D$35=O350),0),MATCH(P350,'G Project Timeline-OPM update'!$G$4:$L$4,0))-14</f>
        <v>#N/A</v>
      </c>
      <c r="T350" s="81" t="e">
        <f t="shared" si="31"/>
        <v>#N/A</v>
      </c>
      <c r="U350" s="83" t="str">
        <f>IFERROR(VLOOKUP(G350,'Bidding list 26'!$B$2:$P$38,15,0),"")</f>
        <v/>
      </c>
      <c r="V350" s="83" t="e">
        <f t="shared" si="32"/>
        <v>#N/A</v>
      </c>
      <c r="W350" s="83" t="e">
        <f t="shared" si="30"/>
        <v>#VALUE!</v>
      </c>
      <c r="X350" s="83" t="e">
        <f t="shared" si="33"/>
        <v>#N/A</v>
      </c>
      <c r="Y350" s="122"/>
      <c r="Z350" s="122"/>
      <c r="AA350" s="122"/>
      <c r="AB350" s="122"/>
      <c r="AC350" s="122"/>
      <c r="AD350" s="122"/>
      <c r="AE350" s="122"/>
      <c r="AF350" s="122"/>
      <c r="AG350" s="122"/>
      <c r="AH350" s="87"/>
      <c r="AI350" s="122"/>
      <c r="AJ350" s="60"/>
      <c r="AK350" s="5"/>
      <c r="AL350" s="3">
        <f t="shared" si="24"/>
        <v>0</v>
      </c>
      <c r="AM350" s="3">
        <f t="shared" si="25"/>
        <v>0</v>
      </c>
      <c r="AN350" s="3">
        <f t="shared" si="26"/>
        <v>0</v>
      </c>
      <c r="AO350" s="3">
        <f t="shared" si="27"/>
        <v>0</v>
      </c>
    </row>
    <row r="351" spans="1:41" ht="13">
      <c r="A351" s="81"/>
      <c r="B351" s="122"/>
      <c r="C351" s="122"/>
      <c r="D351" s="122"/>
      <c r="E351" s="122"/>
      <c r="F351" s="81"/>
      <c r="G351" s="122"/>
      <c r="H351" s="122" t="e">
        <f>VLOOKUP(G351,'Bidding list 26'!$B$4:$G$277,6,0)</f>
        <v>#N/A</v>
      </c>
      <c r="I351" s="77" t="e">
        <f>VLOOKUP(G351,'Bidding list 26'!$B$4:$I$1016,8,0)</f>
        <v>#N/A</v>
      </c>
      <c r="J351" s="81"/>
      <c r="K351" s="78" t="e">
        <f t="shared" si="29"/>
        <v>#N/A</v>
      </c>
      <c r="L351" s="81"/>
      <c r="M351" s="79"/>
      <c r="N351" s="79"/>
      <c r="O351" s="80"/>
      <c r="P351" s="80"/>
      <c r="Q351" s="122"/>
      <c r="R351" s="81">
        <f t="shared" si="28"/>
        <v>0</v>
      </c>
      <c r="S351" s="140" t="e">
        <f t="array" ref="S351">INDEX('G Project Timeline-OPM update'!$G$7:$L$35,MATCH(1,('G Project Timeline-OPM update'!$C$7:$C$35=N351)*('G Project Timeline-OPM update'!$B$7:$B$35=M351)*('G Project Timeline-OPM update'!$D$7:$D$35=O351),0),MATCH(P351,'G Project Timeline-OPM update'!$G$4:$L$4,0))-14</f>
        <v>#N/A</v>
      </c>
      <c r="T351" s="81" t="e">
        <f t="shared" si="31"/>
        <v>#N/A</v>
      </c>
      <c r="U351" s="83" t="str">
        <f>IFERROR(VLOOKUP(G351,'Bidding list 26'!$B$2:$P$38,15,0),"")</f>
        <v/>
      </c>
      <c r="V351" s="83" t="e">
        <f t="shared" si="32"/>
        <v>#N/A</v>
      </c>
      <c r="W351" s="83" t="e">
        <f t="shared" si="30"/>
        <v>#VALUE!</v>
      </c>
      <c r="X351" s="83" t="e">
        <f t="shared" si="33"/>
        <v>#N/A</v>
      </c>
      <c r="Y351" s="122"/>
      <c r="Z351" s="122"/>
      <c r="AA351" s="122"/>
      <c r="AB351" s="122"/>
      <c r="AC351" s="122"/>
      <c r="AD351" s="122"/>
      <c r="AE351" s="122"/>
      <c r="AF351" s="122"/>
      <c r="AG351" s="122"/>
      <c r="AH351" s="87"/>
      <c r="AI351" s="122"/>
      <c r="AJ351" s="60"/>
      <c r="AK351" s="5"/>
      <c r="AL351" s="3">
        <f t="shared" si="24"/>
        <v>0</v>
      </c>
      <c r="AM351" s="3">
        <f t="shared" si="25"/>
        <v>0</v>
      </c>
      <c r="AN351" s="3">
        <f t="shared" si="26"/>
        <v>0</v>
      </c>
      <c r="AO351" s="3">
        <f t="shared" si="27"/>
        <v>0</v>
      </c>
    </row>
    <row r="352" spans="1:41" ht="13">
      <c r="A352" s="81"/>
      <c r="B352" s="122"/>
      <c r="C352" s="122"/>
      <c r="D352" s="122"/>
      <c r="E352" s="122"/>
      <c r="F352" s="81"/>
      <c r="G352" s="122"/>
      <c r="H352" s="122" t="e">
        <f>VLOOKUP(G352,'Bidding list 26'!$B$4:$G$277,6,0)</f>
        <v>#N/A</v>
      </c>
      <c r="I352" s="77" t="e">
        <f>VLOOKUP(G352,'Bidding list 26'!$B$4:$I$1016,8,0)</f>
        <v>#N/A</v>
      </c>
      <c r="J352" s="81"/>
      <c r="K352" s="78" t="e">
        <f t="shared" si="29"/>
        <v>#N/A</v>
      </c>
      <c r="L352" s="81"/>
      <c r="M352" s="79"/>
      <c r="N352" s="79"/>
      <c r="O352" s="80"/>
      <c r="P352" s="80"/>
      <c r="Q352" s="122"/>
      <c r="R352" s="81">
        <f t="shared" si="28"/>
        <v>0</v>
      </c>
      <c r="S352" s="140" t="e">
        <f t="array" ref="S352">INDEX('G Project Timeline-OPM update'!$G$7:$L$35,MATCH(1,('G Project Timeline-OPM update'!$C$7:$C$35=N352)*('G Project Timeline-OPM update'!$B$7:$B$35=M352)*('G Project Timeline-OPM update'!$D$7:$D$35=O352),0),MATCH(P352,'G Project Timeline-OPM update'!$G$4:$L$4,0))-14</f>
        <v>#N/A</v>
      </c>
      <c r="T352" s="81" t="e">
        <f t="shared" si="31"/>
        <v>#N/A</v>
      </c>
      <c r="U352" s="83" t="str">
        <f>IFERROR(VLOOKUP(G352,'Bidding list 26'!$B$2:$P$38,15,0),"")</f>
        <v/>
      </c>
      <c r="V352" s="83" t="e">
        <f t="shared" si="32"/>
        <v>#N/A</v>
      </c>
      <c r="W352" s="83" t="e">
        <f t="shared" si="30"/>
        <v>#VALUE!</v>
      </c>
      <c r="X352" s="83" t="e">
        <f t="shared" si="33"/>
        <v>#N/A</v>
      </c>
      <c r="Y352" s="122"/>
      <c r="Z352" s="122"/>
      <c r="AA352" s="122"/>
      <c r="AB352" s="122"/>
      <c r="AC352" s="122"/>
      <c r="AD352" s="122"/>
      <c r="AE352" s="122"/>
      <c r="AF352" s="122"/>
      <c r="AG352" s="122"/>
      <c r="AH352" s="87"/>
      <c r="AI352" s="122"/>
      <c r="AJ352" s="60"/>
      <c r="AK352" s="5"/>
      <c r="AL352" s="3">
        <f t="shared" si="24"/>
        <v>0</v>
      </c>
      <c r="AM352" s="3">
        <f t="shared" si="25"/>
        <v>0</v>
      </c>
      <c r="AN352" s="3">
        <f t="shared" si="26"/>
        <v>0</v>
      </c>
      <c r="AO352" s="3">
        <f t="shared" si="27"/>
        <v>0</v>
      </c>
    </row>
    <row r="353" spans="1:41" ht="13">
      <c r="A353" s="81"/>
      <c r="B353" s="122"/>
      <c r="C353" s="122"/>
      <c r="D353" s="122"/>
      <c r="E353" s="122"/>
      <c r="F353" s="81"/>
      <c r="G353" s="122"/>
      <c r="H353" s="122" t="e">
        <f>VLOOKUP(G353,'Bidding list 26'!$B$4:$G$277,6,0)</f>
        <v>#N/A</v>
      </c>
      <c r="I353" s="77" t="e">
        <f>VLOOKUP(G353,'Bidding list 26'!$B$4:$I$1016,8,0)</f>
        <v>#N/A</v>
      </c>
      <c r="J353" s="81"/>
      <c r="K353" s="78" t="e">
        <f t="shared" si="29"/>
        <v>#N/A</v>
      </c>
      <c r="L353" s="81"/>
      <c r="M353" s="79"/>
      <c r="N353" s="79"/>
      <c r="O353" s="80"/>
      <c r="P353" s="80"/>
      <c r="Q353" s="122"/>
      <c r="R353" s="81">
        <f t="shared" si="28"/>
        <v>0</v>
      </c>
      <c r="S353" s="140" t="e">
        <f t="array" ref="S353">INDEX('G Project Timeline-OPM update'!$G$7:$L$35,MATCH(1,('G Project Timeline-OPM update'!$C$7:$C$35=N353)*('G Project Timeline-OPM update'!$B$7:$B$35=M353)*('G Project Timeline-OPM update'!$D$7:$D$35=O353),0),MATCH(P353,'G Project Timeline-OPM update'!$G$4:$L$4,0))-14</f>
        <v>#N/A</v>
      </c>
      <c r="T353" s="81" t="e">
        <f t="shared" si="31"/>
        <v>#N/A</v>
      </c>
      <c r="U353" s="83" t="str">
        <f>IFERROR(VLOOKUP(G353,'Bidding list 26'!$B$2:$P$38,15,0),"")</f>
        <v/>
      </c>
      <c r="V353" s="83" t="e">
        <f t="shared" si="32"/>
        <v>#N/A</v>
      </c>
      <c r="W353" s="83" t="e">
        <f t="shared" si="30"/>
        <v>#VALUE!</v>
      </c>
      <c r="X353" s="83" t="e">
        <f t="shared" si="33"/>
        <v>#N/A</v>
      </c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87"/>
      <c r="AI353" s="122"/>
      <c r="AJ353" s="60"/>
      <c r="AK353" s="5"/>
      <c r="AL353" s="3">
        <f t="shared" si="24"/>
        <v>0</v>
      </c>
      <c r="AM353" s="3">
        <f t="shared" si="25"/>
        <v>0</v>
      </c>
      <c r="AN353" s="3">
        <f t="shared" si="26"/>
        <v>0</v>
      </c>
      <c r="AO353" s="3">
        <f t="shared" si="27"/>
        <v>0</v>
      </c>
    </row>
    <row r="354" spans="1:41" ht="13">
      <c r="A354" s="81"/>
      <c r="B354" s="122"/>
      <c r="C354" s="122"/>
      <c r="D354" s="122"/>
      <c r="E354" s="122"/>
      <c r="F354" s="81"/>
      <c r="G354" s="122"/>
      <c r="H354" s="122" t="e">
        <f>VLOOKUP(G354,'Bidding list 26'!$B$4:$G$277,6,0)</f>
        <v>#N/A</v>
      </c>
      <c r="I354" s="77" t="e">
        <f>VLOOKUP(G354,'Bidding list 26'!$B$4:$I$1016,8,0)</f>
        <v>#N/A</v>
      </c>
      <c r="J354" s="81"/>
      <c r="K354" s="78" t="e">
        <f t="shared" si="29"/>
        <v>#N/A</v>
      </c>
      <c r="L354" s="81"/>
      <c r="M354" s="79"/>
      <c r="N354" s="79"/>
      <c r="O354" s="80"/>
      <c r="P354" s="80"/>
      <c r="Q354" s="122"/>
      <c r="R354" s="81">
        <f t="shared" si="28"/>
        <v>0</v>
      </c>
      <c r="S354" s="140" t="e">
        <f t="array" ref="S354">INDEX('G Project Timeline-OPM update'!$G$7:$L$35,MATCH(1,('G Project Timeline-OPM update'!$C$7:$C$35=N354)*('G Project Timeline-OPM update'!$B$7:$B$35=M354)*('G Project Timeline-OPM update'!$D$7:$D$35=O354),0),MATCH(P354,'G Project Timeline-OPM update'!$G$4:$L$4,0))-14</f>
        <v>#N/A</v>
      </c>
      <c r="T354" s="81" t="e">
        <f t="shared" si="31"/>
        <v>#N/A</v>
      </c>
      <c r="U354" s="83" t="str">
        <f>IFERROR(VLOOKUP(G354,'Bidding list 26'!$B$2:$P$38,15,0),"")</f>
        <v/>
      </c>
      <c r="V354" s="83" t="e">
        <f t="shared" si="32"/>
        <v>#N/A</v>
      </c>
      <c r="W354" s="83" t="e">
        <f t="shared" si="30"/>
        <v>#VALUE!</v>
      </c>
      <c r="X354" s="83" t="e">
        <f t="shared" si="33"/>
        <v>#N/A</v>
      </c>
      <c r="Y354" s="122"/>
      <c r="Z354" s="122"/>
      <c r="AA354" s="122"/>
      <c r="AB354" s="122"/>
      <c r="AC354" s="122"/>
      <c r="AD354" s="122"/>
      <c r="AE354" s="122"/>
      <c r="AF354" s="122"/>
      <c r="AG354" s="122"/>
      <c r="AH354" s="87"/>
      <c r="AI354" s="122"/>
      <c r="AJ354" s="60"/>
      <c r="AK354" s="5"/>
      <c r="AL354" s="3">
        <f t="shared" si="24"/>
        <v>0</v>
      </c>
      <c r="AM354" s="3">
        <f t="shared" si="25"/>
        <v>0</v>
      </c>
      <c r="AN354" s="3">
        <f t="shared" si="26"/>
        <v>0</v>
      </c>
      <c r="AO354" s="3">
        <f t="shared" si="27"/>
        <v>0</v>
      </c>
    </row>
    <row r="355" spans="1:41" ht="13">
      <c r="A355" s="81"/>
      <c r="B355" s="122"/>
      <c r="C355" s="122"/>
      <c r="D355" s="122"/>
      <c r="E355" s="122"/>
      <c r="F355" s="81"/>
      <c r="G355" s="122"/>
      <c r="H355" s="122" t="e">
        <f>VLOOKUP(G355,'Bidding list 26'!$B$4:$G$277,6,0)</f>
        <v>#N/A</v>
      </c>
      <c r="I355" s="77" t="e">
        <f>VLOOKUP(G355,'Bidding list 26'!$B$4:$I$1016,8,0)</f>
        <v>#N/A</v>
      </c>
      <c r="J355" s="81"/>
      <c r="K355" s="78" t="e">
        <f t="shared" si="29"/>
        <v>#N/A</v>
      </c>
      <c r="L355" s="81"/>
      <c r="M355" s="79"/>
      <c r="N355" s="79"/>
      <c r="O355" s="80"/>
      <c r="P355" s="80"/>
      <c r="Q355" s="122"/>
      <c r="R355" s="81">
        <f t="shared" si="28"/>
        <v>0</v>
      </c>
      <c r="S355" s="140" t="e">
        <f t="array" ref="S355">INDEX('G Project Timeline-OPM update'!$G$7:$L$35,MATCH(1,('G Project Timeline-OPM update'!$C$7:$C$35=N355)*('G Project Timeline-OPM update'!$B$7:$B$35=M355)*('G Project Timeline-OPM update'!$D$7:$D$35=O355),0),MATCH(P355,'G Project Timeline-OPM update'!$G$4:$L$4,0))-14</f>
        <v>#N/A</v>
      </c>
      <c r="T355" s="81" t="e">
        <f t="shared" si="31"/>
        <v>#N/A</v>
      </c>
      <c r="U355" s="83" t="str">
        <f>IFERROR(VLOOKUP(G355,'Bidding list 26'!$B$2:$P$38,15,0),"")</f>
        <v/>
      </c>
      <c r="V355" s="83" t="e">
        <f t="shared" si="32"/>
        <v>#N/A</v>
      </c>
      <c r="W355" s="83" t="e">
        <f t="shared" si="30"/>
        <v>#VALUE!</v>
      </c>
      <c r="X355" s="83" t="e">
        <f t="shared" si="33"/>
        <v>#N/A</v>
      </c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87"/>
      <c r="AI355" s="122"/>
      <c r="AJ355" s="60"/>
      <c r="AK355" s="5"/>
      <c r="AL355" s="3">
        <f t="shared" si="24"/>
        <v>0</v>
      </c>
      <c r="AM355" s="3">
        <f t="shared" si="25"/>
        <v>0</v>
      </c>
      <c r="AN355" s="3">
        <f t="shared" si="26"/>
        <v>0</v>
      </c>
      <c r="AO355" s="3">
        <f t="shared" si="27"/>
        <v>0</v>
      </c>
    </row>
    <row r="356" spans="1:41" ht="13">
      <c r="A356" s="81"/>
      <c r="B356" s="122"/>
      <c r="C356" s="122"/>
      <c r="D356" s="122"/>
      <c r="E356" s="122"/>
      <c r="F356" s="81"/>
      <c r="G356" s="122"/>
      <c r="H356" s="122" t="e">
        <f>VLOOKUP(G356,'Bidding list 26'!$B$4:$G$277,6,0)</f>
        <v>#N/A</v>
      </c>
      <c r="I356" s="77" t="e">
        <f>VLOOKUP(G356,'Bidding list 26'!$B$4:$I$1016,8,0)</f>
        <v>#N/A</v>
      </c>
      <c r="J356" s="81"/>
      <c r="K356" s="78" t="e">
        <f t="shared" si="29"/>
        <v>#N/A</v>
      </c>
      <c r="L356" s="81"/>
      <c r="M356" s="79"/>
      <c r="N356" s="79"/>
      <c r="O356" s="80"/>
      <c r="P356" s="80"/>
      <c r="Q356" s="122"/>
      <c r="R356" s="81">
        <f t="shared" si="28"/>
        <v>0</v>
      </c>
      <c r="S356" s="140" t="e">
        <f t="array" ref="S356">INDEX('G Project Timeline-OPM update'!$G$7:$L$35,MATCH(1,('G Project Timeline-OPM update'!$C$7:$C$35=N356)*('G Project Timeline-OPM update'!$B$7:$B$35=M356)*('G Project Timeline-OPM update'!$D$7:$D$35=O356),0),MATCH(P356,'G Project Timeline-OPM update'!$G$4:$L$4,0))-14</f>
        <v>#N/A</v>
      </c>
      <c r="T356" s="81" t="e">
        <f t="shared" si="31"/>
        <v>#N/A</v>
      </c>
      <c r="U356" s="83" t="str">
        <f>IFERROR(VLOOKUP(G356,'Bidding list 26'!$B$2:$P$38,15,0),"")</f>
        <v/>
      </c>
      <c r="V356" s="83" t="e">
        <f t="shared" si="32"/>
        <v>#N/A</v>
      </c>
      <c r="W356" s="83" t="e">
        <f t="shared" si="30"/>
        <v>#VALUE!</v>
      </c>
      <c r="X356" s="83" t="e">
        <f t="shared" si="33"/>
        <v>#N/A</v>
      </c>
      <c r="Y356" s="122"/>
      <c r="Z356" s="122"/>
      <c r="AA356" s="122"/>
      <c r="AB356" s="122"/>
      <c r="AC356" s="122"/>
      <c r="AD356" s="122"/>
      <c r="AE356" s="122"/>
      <c r="AF356" s="122"/>
      <c r="AG356" s="122"/>
      <c r="AH356" s="87"/>
      <c r="AI356" s="122"/>
      <c r="AJ356" s="60"/>
      <c r="AK356" s="5"/>
      <c r="AL356" s="3">
        <f t="shared" si="24"/>
        <v>0</v>
      </c>
      <c r="AM356" s="3">
        <f t="shared" si="25"/>
        <v>0</v>
      </c>
      <c r="AN356" s="3">
        <f t="shared" si="26"/>
        <v>0</v>
      </c>
      <c r="AO356" s="3">
        <f t="shared" si="27"/>
        <v>0</v>
      </c>
    </row>
    <row r="357" spans="1:41" ht="13">
      <c r="A357" s="81"/>
      <c r="B357" s="122"/>
      <c r="C357" s="122"/>
      <c r="D357" s="122"/>
      <c r="E357" s="122"/>
      <c r="F357" s="81"/>
      <c r="G357" s="122"/>
      <c r="H357" s="122" t="e">
        <f>VLOOKUP(G357,'Bidding list 26'!$B$4:$G$277,6,0)</f>
        <v>#N/A</v>
      </c>
      <c r="I357" s="77" t="e">
        <f>VLOOKUP(G357,'Bidding list 26'!$B$4:$I$1016,8,0)</f>
        <v>#N/A</v>
      </c>
      <c r="J357" s="81"/>
      <c r="K357" s="78" t="e">
        <f t="shared" si="29"/>
        <v>#N/A</v>
      </c>
      <c r="L357" s="81"/>
      <c r="M357" s="79"/>
      <c r="N357" s="79"/>
      <c r="O357" s="80"/>
      <c r="P357" s="80"/>
      <c r="Q357" s="122"/>
      <c r="R357" s="81">
        <f t="shared" si="28"/>
        <v>0</v>
      </c>
      <c r="S357" s="140" t="e">
        <f t="array" ref="S357">INDEX('G Project Timeline-OPM update'!$G$7:$L$35,MATCH(1,('G Project Timeline-OPM update'!$C$7:$C$35=N357)*('G Project Timeline-OPM update'!$B$7:$B$35=M357)*('G Project Timeline-OPM update'!$D$7:$D$35=O357),0),MATCH(P357,'G Project Timeline-OPM update'!$G$4:$L$4,0))-14</f>
        <v>#N/A</v>
      </c>
      <c r="T357" s="81" t="e">
        <f t="shared" si="31"/>
        <v>#N/A</v>
      </c>
      <c r="U357" s="83" t="str">
        <f>IFERROR(VLOOKUP(G357,'Bidding list 26'!$B$2:$P$38,15,0),"")</f>
        <v/>
      </c>
      <c r="V357" s="83" t="e">
        <f t="shared" si="32"/>
        <v>#N/A</v>
      </c>
      <c r="W357" s="83" t="e">
        <f t="shared" si="30"/>
        <v>#VALUE!</v>
      </c>
      <c r="X357" s="83" t="e">
        <f t="shared" si="33"/>
        <v>#N/A</v>
      </c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87"/>
      <c r="AI357" s="122"/>
      <c r="AJ357" s="60"/>
      <c r="AK357" s="5"/>
      <c r="AL357" s="3">
        <f t="shared" si="24"/>
        <v>0</v>
      </c>
      <c r="AM357" s="3">
        <f t="shared" si="25"/>
        <v>0</v>
      </c>
      <c r="AN357" s="3">
        <f t="shared" si="26"/>
        <v>0</v>
      </c>
      <c r="AO357" s="3">
        <f t="shared" si="27"/>
        <v>0</v>
      </c>
    </row>
    <row r="358" spans="1:41" ht="13">
      <c r="A358" s="81"/>
      <c r="B358" s="122"/>
      <c r="C358" s="122"/>
      <c r="D358" s="122"/>
      <c r="E358" s="122"/>
      <c r="F358" s="81"/>
      <c r="G358" s="122"/>
      <c r="H358" s="122" t="e">
        <f>VLOOKUP(G358,'Bidding list 26'!$B$4:$G$277,6,0)</f>
        <v>#N/A</v>
      </c>
      <c r="I358" s="77" t="e">
        <f>VLOOKUP(G358,'Bidding list 26'!$B$4:$I$1016,8,0)</f>
        <v>#N/A</v>
      </c>
      <c r="J358" s="81"/>
      <c r="K358" s="78" t="e">
        <f t="shared" si="29"/>
        <v>#N/A</v>
      </c>
      <c r="L358" s="81"/>
      <c r="M358" s="79"/>
      <c r="N358" s="79"/>
      <c r="O358" s="80"/>
      <c r="P358" s="80"/>
      <c r="Q358" s="122"/>
      <c r="R358" s="81">
        <f t="shared" si="28"/>
        <v>0</v>
      </c>
      <c r="S358" s="140" t="e">
        <f t="array" ref="S358">INDEX('G Project Timeline-OPM update'!$G$7:$L$35,MATCH(1,('G Project Timeline-OPM update'!$C$7:$C$35=N358)*('G Project Timeline-OPM update'!$B$7:$B$35=M358)*('G Project Timeline-OPM update'!$D$7:$D$35=O358),0),MATCH(P358,'G Project Timeline-OPM update'!$G$4:$L$4,0))-14</f>
        <v>#N/A</v>
      </c>
      <c r="T358" s="81" t="e">
        <f t="shared" si="31"/>
        <v>#N/A</v>
      </c>
      <c r="U358" s="83" t="str">
        <f>IFERROR(VLOOKUP(G358,'Bidding list 26'!$B$2:$P$38,15,0),"")</f>
        <v/>
      </c>
      <c r="V358" s="83" t="e">
        <f t="shared" si="32"/>
        <v>#N/A</v>
      </c>
      <c r="W358" s="83" t="e">
        <f t="shared" si="30"/>
        <v>#VALUE!</v>
      </c>
      <c r="X358" s="83" t="e">
        <f t="shared" si="33"/>
        <v>#N/A</v>
      </c>
      <c r="Y358" s="122"/>
      <c r="Z358" s="122"/>
      <c r="AA358" s="122"/>
      <c r="AB358" s="122"/>
      <c r="AC358" s="122"/>
      <c r="AD358" s="122"/>
      <c r="AE358" s="122"/>
      <c r="AF358" s="122"/>
      <c r="AG358" s="122"/>
      <c r="AH358" s="87"/>
      <c r="AI358" s="122"/>
      <c r="AJ358" s="60"/>
      <c r="AK358" s="5"/>
      <c r="AL358" s="3">
        <f t="shared" si="24"/>
        <v>0</v>
      </c>
      <c r="AM358" s="3">
        <f t="shared" si="25"/>
        <v>0</v>
      </c>
      <c r="AN358" s="3">
        <f t="shared" si="26"/>
        <v>0</v>
      </c>
      <c r="AO358" s="3">
        <f t="shared" si="27"/>
        <v>0</v>
      </c>
    </row>
    <row r="359" spans="1:41" ht="13">
      <c r="A359" s="81"/>
      <c r="B359" s="122"/>
      <c r="C359" s="122"/>
      <c r="D359" s="122"/>
      <c r="E359" s="122"/>
      <c r="F359" s="81"/>
      <c r="G359" s="122"/>
      <c r="H359" s="122" t="e">
        <f>VLOOKUP(G359,'Bidding list 26'!$B$4:$G$277,6,0)</f>
        <v>#N/A</v>
      </c>
      <c r="I359" s="77" t="e">
        <f>VLOOKUP(G359,'Bidding list 26'!$B$4:$I$1016,8,0)</f>
        <v>#N/A</v>
      </c>
      <c r="J359" s="81"/>
      <c r="K359" s="78" t="e">
        <f t="shared" si="29"/>
        <v>#N/A</v>
      </c>
      <c r="L359" s="81"/>
      <c r="M359" s="79"/>
      <c r="N359" s="79"/>
      <c r="O359" s="80"/>
      <c r="P359" s="80"/>
      <c r="Q359" s="122"/>
      <c r="R359" s="81">
        <f t="shared" si="28"/>
        <v>0</v>
      </c>
      <c r="S359" s="140" t="e">
        <f t="array" ref="S359">INDEX('G Project Timeline-OPM update'!$G$7:$L$35,MATCH(1,('G Project Timeline-OPM update'!$C$7:$C$35=N359)*('G Project Timeline-OPM update'!$B$7:$B$35=M359)*('G Project Timeline-OPM update'!$D$7:$D$35=O359),0),MATCH(P359,'G Project Timeline-OPM update'!$G$4:$L$4,0))-14</f>
        <v>#N/A</v>
      </c>
      <c r="T359" s="81" t="e">
        <f t="shared" si="31"/>
        <v>#N/A</v>
      </c>
      <c r="U359" s="83" t="str">
        <f>IFERROR(VLOOKUP(G359,'Bidding list 26'!$B$2:$P$38,15,0),"")</f>
        <v/>
      </c>
      <c r="V359" s="83" t="e">
        <f t="shared" si="32"/>
        <v>#N/A</v>
      </c>
      <c r="W359" s="83" t="e">
        <f t="shared" si="30"/>
        <v>#VALUE!</v>
      </c>
      <c r="X359" s="83" t="e">
        <f t="shared" si="33"/>
        <v>#N/A</v>
      </c>
      <c r="Y359" s="122"/>
      <c r="Z359" s="122"/>
      <c r="AA359" s="122"/>
      <c r="AB359" s="122"/>
      <c r="AC359" s="122"/>
      <c r="AD359" s="122"/>
      <c r="AE359" s="122"/>
      <c r="AF359" s="122"/>
      <c r="AG359" s="122"/>
      <c r="AH359" s="87"/>
      <c r="AI359" s="122"/>
      <c r="AJ359" s="60"/>
      <c r="AK359" s="5"/>
      <c r="AL359" s="3">
        <f t="shared" si="24"/>
        <v>0</v>
      </c>
      <c r="AM359" s="3">
        <f t="shared" si="25"/>
        <v>0</v>
      </c>
      <c r="AN359" s="3">
        <f t="shared" si="26"/>
        <v>0</v>
      </c>
      <c r="AO359" s="3">
        <f t="shared" si="27"/>
        <v>0</v>
      </c>
    </row>
    <row r="360" spans="1:41" ht="13">
      <c r="A360" s="81"/>
      <c r="B360" s="122"/>
      <c r="C360" s="122"/>
      <c r="D360" s="122"/>
      <c r="E360" s="122"/>
      <c r="F360" s="81"/>
      <c r="G360" s="122"/>
      <c r="H360" s="122" t="e">
        <f>VLOOKUP(G360,'Bidding list 26'!$B$4:$G$277,6,0)</f>
        <v>#N/A</v>
      </c>
      <c r="I360" s="77" t="e">
        <f>VLOOKUP(G360,'Bidding list 26'!$B$4:$I$1016,8,0)</f>
        <v>#N/A</v>
      </c>
      <c r="J360" s="81"/>
      <c r="K360" s="78" t="e">
        <f t="shared" si="29"/>
        <v>#N/A</v>
      </c>
      <c r="L360" s="81"/>
      <c r="M360" s="79"/>
      <c r="N360" s="79"/>
      <c r="O360" s="80"/>
      <c r="P360" s="80"/>
      <c r="Q360" s="122"/>
      <c r="R360" s="81">
        <f t="shared" si="28"/>
        <v>0</v>
      </c>
      <c r="S360" s="140" t="e">
        <f t="array" ref="S360">INDEX('G Project Timeline-OPM update'!$G$7:$L$35,MATCH(1,('G Project Timeline-OPM update'!$C$7:$C$35=N360)*('G Project Timeline-OPM update'!$B$7:$B$35=M360)*('G Project Timeline-OPM update'!$D$7:$D$35=O360),0),MATCH(P360,'G Project Timeline-OPM update'!$G$4:$L$4,0))-14</f>
        <v>#N/A</v>
      </c>
      <c r="T360" s="81" t="e">
        <f t="shared" si="31"/>
        <v>#N/A</v>
      </c>
      <c r="U360" s="83" t="str">
        <f>IFERROR(VLOOKUP(G360,'Bidding list 26'!$B$2:$P$38,15,0),"")</f>
        <v/>
      </c>
      <c r="V360" s="83" t="e">
        <f t="shared" si="32"/>
        <v>#N/A</v>
      </c>
      <c r="W360" s="83" t="e">
        <f t="shared" si="30"/>
        <v>#VALUE!</v>
      </c>
      <c r="X360" s="83" t="e">
        <f t="shared" si="33"/>
        <v>#N/A</v>
      </c>
      <c r="Y360" s="122"/>
      <c r="Z360" s="122"/>
      <c r="AA360" s="122"/>
      <c r="AB360" s="122"/>
      <c r="AC360" s="122"/>
      <c r="AD360" s="122"/>
      <c r="AE360" s="122"/>
      <c r="AF360" s="122"/>
      <c r="AG360" s="122"/>
      <c r="AH360" s="87"/>
      <c r="AI360" s="122"/>
      <c r="AJ360" s="60"/>
      <c r="AK360" s="5"/>
      <c r="AL360" s="3">
        <f t="shared" si="24"/>
        <v>0</v>
      </c>
      <c r="AM360" s="3">
        <f t="shared" si="25"/>
        <v>0</v>
      </c>
      <c r="AN360" s="3">
        <f t="shared" si="26"/>
        <v>0</v>
      </c>
      <c r="AO360" s="3">
        <f t="shared" si="27"/>
        <v>0</v>
      </c>
    </row>
    <row r="361" spans="1:41" ht="13">
      <c r="A361" s="81"/>
      <c r="B361" s="122"/>
      <c r="C361" s="122"/>
      <c r="D361" s="122"/>
      <c r="E361" s="122"/>
      <c r="F361" s="81"/>
      <c r="G361" s="122"/>
      <c r="H361" s="122" t="e">
        <f>VLOOKUP(G361,'Bidding list 26'!$B$4:$G$277,6,0)</f>
        <v>#N/A</v>
      </c>
      <c r="I361" s="77" t="e">
        <f>VLOOKUP(G361,'Bidding list 26'!$B$4:$I$1016,8,0)</f>
        <v>#N/A</v>
      </c>
      <c r="J361" s="81"/>
      <c r="K361" s="78" t="e">
        <f t="shared" si="29"/>
        <v>#N/A</v>
      </c>
      <c r="L361" s="81"/>
      <c r="M361" s="79"/>
      <c r="N361" s="79"/>
      <c r="O361" s="80"/>
      <c r="P361" s="80"/>
      <c r="Q361" s="122"/>
      <c r="R361" s="81">
        <f t="shared" si="28"/>
        <v>0</v>
      </c>
      <c r="S361" s="140" t="e">
        <f t="array" ref="S361">INDEX('G Project Timeline-OPM update'!$G$7:$L$35,MATCH(1,('G Project Timeline-OPM update'!$C$7:$C$35=N361)*('G Project Timeline-OPM update'!$B$7:$B$35=M361)*('G Project Timeline-OPM update'!$D$7:$D$35=O361),0),MATCH(P361,'G Project Timeline-OPM update'!$G$4:$L$4,0))-14</f>
        <v>#N/A</v>
      </c>
      <c r="T361" s="81" t="e">
        <f t="shared" si="31"/>
        <v>#N/A</v>
      </c>
      <c r="U361" s="83" t="str">
        <f>IFERROR(VLOOKUP(G361,'Bidding list 26'!$B$2:$P$38,15,0),"")</f>
        <v/>
      </c>
      <c r="V361" s="83" t="e">
        <f t="shared" si="32"/>
        <v>#N/A</v>
      </c>
      <c r="W361" s="83" t="e">
        <f t="shared" si="30"/>
        <v>#VALUE!</v>
      </c>
      <c r="X361" s="83" t="e">
        <f t="shared" si="33"/>
        <v>#N/A</v>
      </c>
      <c r="Y361" s="122"/>
      <c r="Z361" s="122"/>
      <c r="AA361" s="122"/>
      <c r="AB361" s="122"/>
      <c r="AC361" s="122"/>
      <c r="AD361" s="122"/>
      <c r="AE361" s="122"/>
      <c r="AF361" s="122"/>
      <c r="AG361" s="122"/>
      <c r="AH361" s="87"/>
      <c r="AI361" s="122"/>
      <c r="AJ361" s="60"/>
      <c r="AK361" s="5"/>
      <c r="AL361" s="3">
        <f t="shared" si="24"/>
        <v>0</v>
      </c>
      <c r="AM361" s="3">
        <f t="shared" si="25"/>
        <v>0</v>
      </c>
      <c r="AN361" s="3">
        <f t="shared" si="26"/>
        <v>0</v>
      </c>
      <c r="AO361" s="3">
        <f t="shared" si="27"/>
        <v>0</v>
      </c>
    </row>
    <row r="362" spans="1:41" ht="13">
      <c r="A362" s="81"/>
      <c r="B362" s="122"/>
      <c r="C362" s="122"/>
      <c r="D362" s="122"/>
      <c r="E362" s="122"/>
      <c r="F362" s="81"/>
      <c r="G362" s="122"/>
      <c r="H362" s="122" t="e">
        <f>VLOOKUP(G362,'Bidding list 26'!$B$4:$G$277,6,0)</f>
        <v>#N/A</v>
      </c>
      <c r="I362" s="77" t="e">
        <f>VLOOKUP(G362,'Bidding list 26'!$B$4:$I$1016,8,0)</f>
        <v>#N/A</v>
      </c>
      <c r="J362" s="81"/>
      <c r="K362" s="78" t="e">
        <f t="shared" si="29"/>
        <v>#N/A</v>
      </c>
      <c r="L362" s="81"/>
      <c r="M362" s="79"/>
      <c r="N362" s="79"/>
      <c r="O362" s="80"/>
      <c r="P362" s="80"/>
      <c r="Q362" s="122"/>
      <c r="R362" s="81">
        <f t="shared" si="28"/>
        <v>0</v>
      </c>
      <c r="S362" s="140" t="e">
        <f t="array" ref="S362">INDEX('G Project Timeline-OPM update'!$G$7:$L$35,MATCH(1,('G Project Timeline-OPM update'!$C$7:$C$35=N362)*('G Project Timeline-OPM update'!$B$7:$B$35=M362)*('G Project Timeline-OPM update'!$D$7:$D$35=O362),0),MATCH(P362,'G Project Timeline-OPM update'!$G$4:$L$4,0))-14</f>
        <v>#N/A</v>
      </c>
      <c r="T362" s="81" t="e">
        <f t="shared" si="31"/>
        <v>#N/A</v>
      </c>
      <c r="U362" s="83" t="str">
        <f>IFERROR(VLOOKUP(G362,'Bidding list 26'!$B$2:$P$38,15,0),"")</f>
        <v/>
      </c>
      <c r="V362" s="83" t="e">
        <f t="shared" si="32"/>
        <v>#N/A</v>
      </c>
      <c r="W362" s="83" t="e">
        <f t="shared" si="30"/>
        <v>#VALUE!</v>
      </c>
      <c r="X362" s="83" t="e">
        <f t="shared" si="33"/>
        <v>#N/A</v>
      </c>
      <c r="Y362" s="122"/>
      <c r="Z362" s="122"/>
      <c r="AA362" s="122"/>
      <c r="AB362" s="122"/>
      <c r="AC362" s="122"/>
      <c r="AD362" s="122"/>
      <c r="AE362" s="122"/>
      <c r="AF362" s="122"/>
      <c r="AG362" s="122"/>
      <c r="AH362" s="87"/>
      <c r="AI362" s="122"/>
      <c r="AJ362" s="60"/>
      <c r="AK362" s="5"/>
      <c r="AL362" s="3">
        <f t="shared" si="24"/>
        <v>0</v>
      </c>
      <c r="AM362" s="3">
        <f t="shared" si="25"/>
        <v>0</v>
      </c>
      <c r="AN362" s="3">
        <f t="shared" si="26"/>
        <v>0</v>
      </c>
      <c r="AO362" s="3">
        <f t="shared" si="27"/>
        <v>0</v>
      </c>
    </row>
    <row r="363" spans="1:41" ht="13">
      <c r="A363" s="81"/>
      <c r="B363" s="122"/>
      <c r="C363" s="122"/>
      <c r="D363" s="122"/>
      <c r="E363" s="122"/>
      <c r="F363" s="81"/>
      <c r="G363" s="122"/>
      <c r="H363" s="122" t="e">
        <f>VLOOKUP(G363,'Bidding list 26'!$B$4:$G$277,6,0)</f>
        <v>#N/A</v>
      </c>
      <c r="I363" s="77" t="e">
        <f>VLOOKUP(G363,'Bidding list 26'!$B$4:$I$1016,8,0)</f>
        <v>#N/A</v>
      </c>
      <c r="J363" s="81"/>
      <c r="K363" s="78" t="e">
        <f t="shared" si="29"/>
        <v>#N/A</v>
      </c>
      <c r="L363" s="81"/>
      <c r="M363" s="79"/>
      <c r="N363" s="79"/>
      <c r="O363" s="80"/>
      <c r="P363" s="80"/>
      <c r="Q363" s="122"/>
      <c r="R363" s="81">
        <f t="shared" si="28"/>
        <v>0</v>
      </c>
      <c r="S363" s="140" t="e">
        <f t="array" ref="S363">INDEX('G Project Timeline-OPM update'!$G$7:$L$35,MATCH(1,('G Project Timeline-OPM update'!$C$7:$C$35=N363)*('G Project Timeline-OPM update'!$B$7:$B$35=M363)*('G Project Timeline-OPM update'!$D$7:$D$35=O363),0),MATCH(P363,'G Project Timeline-OPM update'!$G$4:$L$4,0))-14</f>
        <v>#N/A</v>
      </c>
      <c r="T363" s="81" t="e">
        <f t="shared" si="31"/>
        <v>#N/A</v>
      </c>
      <c r="U363" s="83" t="str">
        <f>IFERROR(VLOOKUP(G363,'Bidding list 26'!$B$2:$P$38,15,0),"")</f>
        <v/>
      </c>
      <c r="V363" s="83" t="e">
        <f t="shared" si="32"/>
        <v>#N/A</v>
      </c>
      <c r="W363" s="83" t="e">
        <f t="shared" si="30"/>
        <v>#VALUE!</v>
      </c>
      <c r="X363" s="83" t="e">
        <f t="shared" si="33"/>
        <v>#N/A</v>
      </c>
      <c r="Y363" s="122"/>
      <c r="Z363" s="122"/>
      <c r="AA363" s="122"/>
      <c r="AB363" s="122"/>
      <c r="AC363" s="122"/>
      <c r="AD363" s="122"/>
      <c r="AE363" s="122"/>
      <c r="AF363" s="122"/>
      <c r="AG363" s="122"/>
      <c r="AH363" s="87"/>
      <c r="AI363" s="122"/>
      <c r="AJ363" s="60"/>
      <c r="AK363" s="5"/>
      <c r="AL363" s="3">
        <f t="shared" si="24"/>
        <v>0</v>
      </c>
      <c r="AM363" s="3">
        <f t="shared" si="25"/>
        <v>0</v>
      </c>
      <c r="AN363" s="3">
        <f t="shared" si="26"/>
        <v>0</v>
      </c>
      <c r="AO363" s="3">
        <f t="shared" si="27"/>
        <v>0</v>
      </c>
    </row>
    <row r="364" spans="1:41" ht="13">
      <c r="A364" s="81"/>
      <c r="B364" s="122"/>
      <c r="C364" s="122"/>
      <c r="D364" s="122"/>
      <c r="E364" s="122"/>
      <c r="F364" s="81"/>
      <c r="G364" s="122"/>
      <c r="H364" s="122" t="e">
        <f>VLOOKUP(G364,'Bidding list 26'!$B$4:$G$277,6,0)</f>
        <v>#N/A</v>
      </c>
      <c r="I364" s="77" t="e">
        <f>VLOOKUP(G364,'Bidding list 26'!$B$4:$I$1016,8,0)</f>
        <v>#N/A</v>
      </c>
      <c r="J364" s="81"/>
      <c r="K364" s="78" t="e">
        <f t="shared" si="29"/>
        <v>#N/A</v>
      </c>
      <c r="L364" s="81"/>
      <c r="M364" s="79"/>
      <c r="N364" s="79"/>
      <c r="O364" s="80"/>
      <c r="P364" s="80"/>
      <c r="Q364" s="122"/>
      <c r="R364" s="81">
        <f t="shared" si="28"/>
        <v>0</v>
      </c>
      <c r="S364" s="140" t="e">
        <f t="array" ref="S364">INDEX('G Project Timeline-OPM update'!$G$7:$L$35,MATCH(1,('G Project Timeline-OPM update'!$C$7:$C$35=N364)*('G Project Timeline-OPM update'!$B$7:$B$35=M364)*('G Project Timeline-OPM update'!$D$7:$D$35=O364),0),MATCH(P364,'G Project Timeline-OPM update'!$G$4:$L$4,0))-14</f>
        <v>#N/A</v>
      </c>
      <c r="T364" s="81" t="e">
        <f t="shared" si="31"/>
        <v>#N/A</v>
      </c>
      <c r="U364" s="83" t="str">
        <f>IFERROR(VLOOKUP(G364,'Bidding list 26'!$B$2:$P$38,15,0),"")</f>
        <v/>
      </c>
      <c r="V364" s="83" t="e">
        <f t="shared" si="32"/>
        <v>#N/A</v>
      </c>
      <c r="W364" s="83" t="e">
        <f t="shared" si="30"/>
        <v>#VALUE!</v>
      </c>
      <c r="X364" s="83" t="e">
        <f t="shared" si="33"/>
        <v>#N/A</v>
      </c>
      <c r="Y364" s="122"/>
      <c r="Z364" s="122"/>
      <c r="AA364" s="122"/>
      <c r="AB364" s="122"/>
      <c r="AC364" s="122"/>
      <c r="AD364" s="122"/>
      <c r="AE364" s="122"/>
      <c r="AF364" s="122"/>
      <c r="AG364" s="122"/>
      <c r="AH364" s="87"/>
      <c r="AI364" s="122"/>
      <c r="AJ364" s="60"/>
      <c r="AK364" s="5"/>
      <c r="AL364" s="3">
        <f t="shared" si="24"/>
        <v>0</v>
      </c>
      <c r="AM364" s="3">
        <f t="shared" si="25"/>
        <v>0</v>
      </c>
      <c r="AN364" s="3">
        <f t="shared" si="26"/>
        <v>0</v>
      </c>
      <c r="AO364" s="3">
        <f t="shared" si="27"/>
        <v>0</v>
      </c>
    </row>
    <row r="365" spans="1:41" ht="13">
      <c r="A365" s="81"/>
      <c r="B365" s="122"/>
      <c r="C365" s="122"/>
      <c r="D365" s="122"/>
      <c r="E365" s="122"/>
      <c r="F365" s="81"/>
      <c r="G365" s="122"/>
      <c r="H365" s="122" t="e">
        <f>VLOOKUP(G365,'Bidding list 26'!$B$4:$G$277,6,0)</f>
        <v>#N/A</v>
      </c>
      <c r="I365" s="77" t="e">
        <f>VLOOKUP(G365,'Bidding list 26'!$B$4:$I$1016,8,0)</f>
        <v>#N/A</v>
      </c>
      <c r="J365" s="81"/>
      <c r="K365" s="78" t="e">
        <f t="shared" si="29"/>
        <v>#N/A</v>
      </c>
      <c r="L365" s="81"/>
      <c r="M365" s="79"/>
      <c r="N365" s="79"/>
      <c r="O365" s="80"/>
      <c r="P365" s="80"/>
      <c r="Q365" s="122"/>
      <c r="R365" s="81">
        <f t="shared" si="28"/>
        <v>0</v>
      </c>
      <c r="S365" s="140" t="e">
        <f t="array" ref="S365">INDEX('G Project Timeline-OPM update'!$G$7:$L$35,MATCH(1,('G Project Timeline-OPM update'!$C$7:$C$35=N365)*('G Project Timeline-OPM update'!$B$7:$B$35=M365)*('G Project Timeline-OPM update'!$D$7:$D$35=O365),0),MATCH(P365,'G Project Timeline-OPM update'!$G$4:$L$4,0))-14</f>
        <v>#N/A</v>
      </c>
      <c r="T365" s="81" t="e">
        <f t="shared" si="31"/>
        <v>#N/A</v>
      </c>
      <c r="U365" s="83" t="str">
        <f>IFERROR(VLOOKUP(G365,'Bidding list 26'!$B$2:$P$38,15,0),"")</f>
        <v/>
      </c>
      <c r="V365" s="83" t="e">
        <f t="shared" si="32"/>
        <v>#N/A</v>
      </c>
      <c r="W365" s="83" t="e">
        <f t="shared" si="30"/>
        <v>#VALUE!</v>
      </c>
      <c r="X365" s="83" t="e">
        <f t="shared" si="33"/>
        <v>#N/A</v>
      </c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87"/>
      <c r="AI365" s="122"/>
      <c r="AJ365" s="60"/>
      <c r="AK365" s="5"/>
      <c r="AL365" s="3">
        <f t="shared" si="24"/>
        <v>0</v>
      </c>
      <c r="AM365" s="3">
        <f t="shared" si="25"/>
        <v>0</v>
      </c>
      <c r="AN365" s="3">
        <f t="shared" si="26"/>
        <v>0</v>
      </c>
      <c r="AO365" s="3">
        <f t="shared" si="27"/>
        <v>0</v>
      </c>
    </row>
    <row r="366" spans="1:41" ht="13">
      <c r="A366" s="81"/>
      <c r="B366" s="122"/>
      <c r="C366" s="122"/>
      <c r="D366" s="122"/>
      <c r="E366" s="122"/>
      <c r="F366" s="81"/>
      <c r="G366" s="122"/>
      <c r="H366" s="122" t="e">
        <f>VLOOKUP(G366,'Bidding list 26'!$B$4:$G$277,6,0)</f>
        <v>#N/A</v>
      </c>
      <c r="I366" s="77" t="e">
        <f>VLOOKUP(G366,'Bidding list 26'!$B$4:$I$1016,8,0)</f>
        <v>#N/A</v>
      </c>
      <c r="J366" s="81"/>
      <c r="K366" s="78" t="e">
        <f t="shared" si="29"/>
        <v>#N/A</v>
      </c>
      <c r="L366" s="81"/>
      <c r="M366" s="79"/>
      <c r="N366" s="79"/>
      <c r="O366" s="80"/>
      <c r="P366" s="80"/>
      <c r="Q366" s="122"/>
      <c r="R366" s="81">
        <f t="shared" si="28"/>
        <v>0</v>
      </c>
      <c r="S366" s="140" t="e">
        <f t="array" ref="S366">INDEX('G Project Timeline-OPM update'!$G$7:$L$35,MATCH(1,('G Project Timeline-OPM update'!$C$7:$C$35=N366)*('G Project Timeline-OPM update'!$B$7:$B$35=M366)*('G Project Timeline-OPM update'!$D$7:$D$35=O366),0),MATCH(P366,'G Project Timeline-OPM update'!$G$4:$L$4,0))-14</f>
        <v>#N/A</v>
      </c>
      <c r="T366" s="81" t="e">
        <f t="shared" si="31"/>
        <v>#N/A</v>
      </c>
      <c r="U366" s="83" t="str">
        <f>IFERROR(VLOOKUP(G366,'Bidding list 26'!$B$2:$P$38,15,0),"")</f>
        <v/>
      </c>
      <c r="V366" s="83" t="e">
        <f t="shared" si="32"/>
        <v>#N/A</v>
      </c>
      <c r="W366" s="83" t="e">
        <f t="shared" si="30"/>
        <v>#VALUE!</v>
      </c>
      <c r="X366" s="83" t="e">
        <f t="shared" si="33"/>
        <v>#N/A</v>
      </c>
      <c r="Y366" s="122"/>
      <c r="Z366" s="122"/>
      <c r="AA366" s="122"/>
      <c r="AB366" s="122"/>
      <c r="AC366" s="122"/>
      <c r="AD366" s="122"/>
      <c r="AE366" s="122"/>
      <c r="AF366" s="122"/>
      <c r="AG366" s="122"/>
      <c r="AH366" s="87"/>
      <c r="AI366" s="122"/>
      <c r="AJ366" s="60"/>
      <c r="AK366" s="5"/>
      <c r="AL366" s="3">
        <f t="shared" si="24"/>
        <v>0</v>
      </c>
      <c r="AM366" s="3">
        <f t="shared" si="25"/>
        <v>0</v>
      </c>
      <c r="AN366" s="3">
        <f t="shared" si="26"/>
        <v>0</v>
      </c>
      <c r="AO366" s="3">
        <f t="shared" si="27"/>
        <v>0</v>
      </c>
    </row>
    <row r="367" spans="1:41" ht="13">
      <c r="A367" s="81"/>
      <c r="B367" s="122"/>
      <c r="C367" s="122"/>
      <c r="D367" s="122"/>
      <c r="E367" s="122"/>
      <c r="F367" s="81"/>
      <c r="G367" s="122"/>
      <c r="H367" s="122" t="e">
        <f>VLOOKUP(G367,'Bidding list 26'!$B$4:$G$277,6,0)</f>
        <v>#N/A</v>
      </c>
      <c r="I367" s="77" t="e">
        <f>VLOOKUP(G367,'Bidding list 26'!$B$4:$I$1016,8,0)</f>
        <v>#N/A</v>
      </c>
      <c r="J367" s="81"/>
      <c r="K367" s="78" t="e">
        <f t="shared" si="29"/>
        <v>#N/A</v>
      </c>
      <c r="L367" s="81"/>
      <c r="M367" s="79"/>
      <c r="N367" s="79"/>
      <c r="O367" s="80"/>
      <c r="P367" s="80"/>
      <c r="Q367" s="122"/>
      <c r="R367" s="81">
        <f t="shared" si="28"/>
        <v>0</v>
      </c>
      <c r="S367" s="140" t="e">
        <f t="array" ref="S367">INDEX('G Project Timeline-OPM update'!$G$7:$L$35,MATCH(1,('G Project Timeline-OPM update'!$C$7:$C$35=N367)*('G Project Timeline-OPM update'!$B$7:$B$35=M367)*('G Project Timeline-OPM update'!$D$7:$D$35=O367),0),MATCH(P367,'G Project Timeline-OPM update'!$G$4:$L$4,0))-14</f>
        <v>#N/A</v>
      </c>
      <c r="T367" s="81" t="e">
        <f t="shared" si="31"/>
        <v>#N/A</v>
      </c>
      <c r="U367" s="83" t="str">
        <f>IFERROR(VLOOKUP(G367,'Bidding list 26'!$B$2:$P$38,15,0),"")</f>
        <v/>
      </c>
      <c r="V367" s="83" t="e">
        <f t="shared" si="32"/>
        <v>#N/A</v>
      </c>
      <c r="W367" s="83" t="e">
        <f t="shared" si="30"/>
        <v>#VALUE!</v>
      </c>
      <c r="X367" s="83" t="e">
        <f t="shared" si="33"/>
        <v>#N/A</v>
      </c>
      <c r="Y367" s="122"/>
      <c r="Z367" s="122"/>
      <c r="AA367" s="122"/>
      <c r="AB367" s="122"/>
      <c r="AC367" s="122"/>
      <c r="AD367" s="122"/>
      <c r="AE367" s="122"/>
      <c r="AF367" s="122"/>
      <c r="AG367" s="122"/>
      <c r="AH367" s="87"/>
      <c r="AI367" s="122"/>
      <c r="AJ367" s="60"/>
      <c r="AK367" s="5"/>
      <c r="AL367" s="3">
        <f t="shared" si="24"/>
        <v>0</v>
      </c>
      <c r="AM367" s="3">
        <f t="shared" si="25"/>
        <v>0</v>
      </c>
      <c r="AN367" s="3">
        <f t="shared" si="26"/>
        <v>0</v>
      </c>
      <c r="AO367" s="3">
        <f t="shared" si="27"/>
        <v>0</v>
      </c>
    </row>
    <row r="368" spans="1:41" ht="13">
      <c r="A368" s="81"/>
      <c r="B368" s="122"/>
      <c r="C368" s="122"/>
      <c r="D368" s="122"/>
      <c r="E368" s="122"/>
      <c r="F368" s="81"/>
      <c r="G368" s="122"/>
      <c r="H368" s="122" t="e">
        <f>VLOOKUP(G368,'Bidding list 26'!$B$4:$G$277,6,0)</f>
        <v>#N/A</v>
      </c>
      <c r="I368" s="77" t="e">
        <f>VLOOKUP(G368,'Bidding list 26'!$B$4:$I$1016,8,0)</f>
        <v>#N/A</v>
      </c>
      <c r="J368" s="81"/>
      <c r="K368" s="78" t="e">
        <f t="shared" si="29"/>
        <v>#N/A</v>
      </c>
      <c r="L368" s="81"/>
      <c r="M368" s="79"/>
      <c r="N368" s="79"/>
      <c r="O368" s="80"/>
      <c r="P368" s="80"/>
      <c r="Q368" s="122"/>
      <c r="R368" s="81">
        <f t="shared" si="28"/>
        <v>0</v>
      </c>
      <c r="S368" s="140" t="e">
        <f t="array" ref="S368">INDEX('G Project Timeline-OPM update'!$G$7:$L$35,MATCH(1,('G Project Timeline-OPM update'!$C$7:$C$35=N368)*('G Project Timeline-OPM update'!$B$7:$B$35=M368)*('G Project Timeline-OPM update'!$D$7:$D$35=O368),0),MATCH(P368,'G Project Timeline-OPM update'!$G$4:$L$4,0))-14</f>
        <v>#N/A</v>
      </c>
      <c r="T368" s="81" t="e">
        <f t="shared" si="31"/>
        <v>#N/A</v>
      </c>
      <c r="U368" s="83" t="str">
        <f>IFERROR(VLOOKUP(G368,'Bidding list 26'!$B$2:$P$38,15,0),"")</f>
        <v/>
      </c>
      <c r="V368" s="83" t="e">
        <f t="shared" si="32"/>
        <v>#N/A</v>
      </c>
      <c r="W368" s="83" t="e">
        <f t="shared" si="30"/>
        <v>#VALUE!</v>
      </c>
      <c r="X368" s="83" t="e">
        <f t="shared" si="33"/>
        <v>#N/A</v>
      </c>
      <c r="Y368" s="122"/>
      <c r="Z368" s="122"/>
      <c r="AA368" s="122"/>
      <c r="AB368" s="122"/>
      <c r="AC368" s="122"/>
      <c r="AD368" s="122"/>
      <c r="AE368" s="122"/>
      <c r="AF368" s="122"/>
      <c r="AG368" s="122"/>
      <c r="AH368" s="87"/>
      <c r="AI368" s="122"/>
      <c r="AJ368" s="60"/>
      <c r="AK368" s="5"/>
      <c r="AL368" s="3">
        <f t="shared" si="24"/>
        <v>0</v>
      </c>
      <c r="AM368" s="3">
        <f t="shared" si="25"/>
        <v>0</v>
      </c>
      <c r="AN368" s="3">
        <f t="shared" si="26"/>
        <v>0</v>
      </c>
      <c r="AO368" s="3">
        <f t="shared" si="27"/>
        <v>0</v>
      </c>
    </row>
    <row r="369" spans="1:41" ht="13">
      <c r="A369" s="81"/>
      <c r="B369" s="122"/>
      <c r="C369" s="122"/>
      <c r="D369" s="122"/>
      <c r="E369" s="122"/>
      <c r="F369" s="81"/>
      <c r="G369" s="122"/>
      <c r="H369" s="122" t="e">
        <f>VLOOKUP(G369,'Bidding list 26'!$B$4:$G$277,6,0)</f>
        <v>#N/A</v>
      </c>
      <c r="I369" s="77" t="e">
        <f>VLOOKUP(G369,'Bidding list 26'!$B$4:$I$1016,8,0)</f>
        <v>#N/A</v>
      </c>
      <c r="J369" s="81"/>
      <c r="K369" s="78" t="e">
        <f t="shared" si="29"/>
        <v>#N/A</v>
      </c>
      <c r="L369" s="81"/>
      <c r="M369" s="79"/>
      <c r="N369" s="79"/>
      <c r="O369" s="80"/>
      <c r="P369" s="80"/>
      <c r="Q369" s="122"/>
      <c r="R369" s="81">
        <f t="shared" si="28"/>
        <v>0</v>
      </c>
      <c r="S369" s="140" t="e">
        <f t="array" ref="S369">INDEX('G Project Timeline-OPM update'!$G$7:$L$35,MATCH(1,('G Project Timeline-OPM update'!$C$7:$C$35=N369)*('G Project Timeline-OPM update'!$B$7:$B$35=M369)*('G Project Timeline-OPM update'!$D$7:$D$35=O369),0),MATCH(P369,'G Project Timeline-OPM update'!$G$4:$L$4,0))-14</f>
        <v>#N/A</v>
      </c>
      <c r="T369" s="81" t="e">
        <f t="shared" si="31"/>
        <v>#N/A</v>
      </c>
      <c r="U369" s="83" t="str">
        <f>IFERROR(VLOOKUP(G369,'Bidding list 26'!$B$2:$P$38,15,0),"")</f>
        <v/>
      </c>
      <c r="V369" s="83" t="e">
        <f t="shared" si="32"/>
        <v>#N/A</v>
      </c>
      <c r="W369" s="83" t="e">
        <f t="shared" si="30"/>
        <v>#VALUE!</v>
      </c>
      <c r="X369" s="83" t="e">
        <f t="shared" si="33"/>
        <v>#N/A</v>
      </c>
      <c r="Y369" s="122"/>
      <c r="Z369" s="122"/>
      <c r="AA369" s="122"/>
      <c r="AB369" s="122"/>
      <c r="AC369" s="122"/>
      <c r="AD369" s="122"/>
      <c r="AE369" s="122"/>
      <c r="AF369" s="122"/>
      <c r="AG369" s="122"/>
      <c r="AH369" s="87"/>
      <c r="AI369" s="122"/>
      <c r="AJ369" s="60"/>
      <c r="AK369" s="5"/>
      <c r="AL369" s="3">
        <f t="shared" si="24"/>
        <v>0</v>
      </c>
      <c r="AM369" s="3">
        <f t="shared" si="25"/>
        <v>0</v>
      </c>
      <c r="AN369" s="3">
        <f t="shared" si="26"/>
        <v>0</v>
      </c>
      <c r="AO369" s="3">
        <f t="shared" si="27"/>
        <v>0</v>
      </c>
    </row>
    <row r="370" spans="1:41" ht="13">
      <c r="A370" s="81"/>
      <c r="B370" s="122"/>
      <c r="C370" s="122"/>
      <c r="D370" s="122"/>
      <c r="E370" s="122"/>
      <c r="F370" s="81"/>
      <c r="G370" s="122"/>
      <c r="H370" s="122" t="e">
        <f>VLOOKUP(G370,'Bidding list 26'!$B$4:$G$277,6,0)</f>
        <v>#N/A</v>
      </c>
      <c r="I370" s="77" t="e">
        <f>VLOOKUP(G370,'Bidding list 26'!$B$4:$I$1016,8,0)</f>
        <v>#N/A</v>
      </c>
      <c r="J370" s="81"/>
      <c r="K370" s="78" t="e">
        <f t="shared" si="29"/>
        <v>#N/A</v>
      </c>
      <c r="L370" s="81"/>
      <c r="M370" s="79"/>
      <c r="N370" s="79"/>
      <c r="O370" s="80"/>
      <c r="P370" s="80"/>
      <c r="Q370" s="122"/>
      <c r="R370" s="81">
        <f t="shared" si="28"/>
        <v>0</v>
      </c>
      <c r="S370" s="140" t="e">
        <f t="array" ref="S370">INDEX('G Project Timeline-OPM update'!$G$7:$L$35,MATCH(1,('G Project Timeline-OPM update'!$C$7:$C$35=N370)*('G Project Timeline-OPM update'!$B$7:$B$35=M370)*('G Project Timeline-OPM update'!$D$7:$D$35=O370),0),MATCH(P370,'G Project Timeline-OPM update'!$G$4:$L$4,0))-14</f>
        <v>#N/A</v>
      </c>
      <c r="T370" s="81" t="e">
        <f t="shared" si="31"/>
        <v>#N/A</v>
      </c>
      <c r="U370" s="83" t="str">
        <f>IFERROR(VLOOKUP(G370,'Bidding list 26'!$B$2:$P$38,15,0),"")</f>
        <v/>
      </c>
      <c r="V370" s="83" t="e">
        <f t="shared" si="32"/>
        <v>#N/A</v>
      </c>
      <c r="W370" s="83" t="e">
        <f t="shared" si="30"/>
        <v>#VALUE!</v>
      </c>
      <c r="X370" s="83" t="e">
        <f t="shared" si="33"/>
        <v>#N/A</v>
      </c>
      <c r="Y370" s="122"/>
      <c r="Z370" s="122"/>
      <c r="AA370" s="122"/>
      <c r="AB370" s="122"/>
      <c r="AC370" s="122"/>
      <c r="AD370" s="122"/>
      <c r="AE370" s="122"/>
      <c r="AF370" s="122"/>
      <c r="AG370" s="122"/>
      <c r="AH370" s="87"/>
      <c r="AI370" s="122"/>
      <c r="AJ370" s="60"/>
      <c r="AK370" s="5"/>
      <c r="AL370" s="3">
        <f t="shared" si="24"/>
        <v>0</v>
      </c>
      <c r="AM370" s="3">
        <f t="shared" si="25"/>
        <v>0</v>
      </c>
      <c r="AN370" s="3">
        <f t="shared" si="26"/>
        <v>0</v>
      </c>
      <c r="AO370" s="3">
        <f t="shared" si="27"/>
        <v>0</v>
      </c>
    </row>
    <row r="371" spans="1:41" ht="13">
      <c r="A371" s="81"/>
      <c r="B371" s="122"/>
      <c r="C371" s="122"/>
      <c r="D371" s="122"/>
      <c r="E371" s="122"/>
      <c r="F371" s="81"/>
      <c r="G371" s="122"/>
      <c r="H371" s="122" t="e">
        <f>VLOOKUP(G371,'Bidding list 26'!$B$4:$G$277,6,0)</f>
        <v>#N/A</v>
      </c>
      <c r="I371" s="77" t="e">
        <f>VLOOKUP(G371,'Bidding list 26'!$B$4:$I$1016,8,0)</f>
        <v>#N/A</v>
      </c>
      <c r="J371" s="81"/>
      <c r="K371" s="78" t="e">
        <f t="shared" si="29"/>
        <v>#N/A</v>
      </c>
      <c r="L371" s="81"/>
      <c r="M371" s="79"/>
      <c r="N371" s="79"/>
      <c r="O371" s="80"/>
      <c r="P371" s="80"/>
      <c r="Q371" s="122"/>
      <c r="R371" s="81">
        <f t="shared" si="28"/>
        <v>0</v>
      </c>
      <c r="S371" s="140" t="e">
        <f t="array" ref="S371">INDEX('G Project Timeline-OPM update'!$G$7:$L$35,MATCH(1,('G Project Timeline-OPM update'!$C$7:$C$35=N371)*('G Project Timeline-OPM update'!$B$7:$B$35=M371)*('G Project Timeline-OPM update'!$D$7:$D$35=O371),0),MATCH(P371,'G Project Timeline-OPM update'!$G$4:$L$4,0))-14</f>
        <v>#N/A</v>
      </c>
      <c r="T371" s="81" t="e">
        <f t="shared" si="31"/>
        <v>#N/A</v>
      </c>
      <c r="U371" s="83" t="str">
        <f>IFERROR(VLOOKUP(G371,'Bidding list 26'!$B$2:$P$38,15,0),"")</f>
        <v/>
      </c>
      <c r="V371" s="83" t="e">
        <f t="shared" si="32"/>
        <v>#N/A</v>
      </c>
      <c r="W371" s="83" t="e">
        <f t="shared" si="30"/>
        <v>#VALUE!</v>
      </c>
      <c r="X371" s="83" t="e">
        <f t="shared" si="33"/>
        <v>#N/A</v>
      </c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87"/>
      <c r="AI371" s="122"/>
      <c r="AJ371" s="60"/>
      <c r="AK371" s="5"/>
      <c r="AL371" s="3">
        <f t="shared" si="24"/>
        <v>0</v>
      </c>
      <c r="AM371" s="3">
        <f t="shared" si="25"/>
        <v>0</v>
      </c>
      <c r="AN371" s="3">
        <f t="shared" si="26"/>
        <v>0</v>
      </c>
      <c r="AO371" s="3">
        <f t="shared" si="27"/>
        <v>0</v>
      </c>
    </row>
    <row r="372" spans="1:41" ht="13">
      <c r="A372" s="81"/>
      <c r="B372" s="122"/>
      <c r="C372" s="122"/>
      <c r="D372" s="122"/>
      <c r="E372" s="122"/>
      <c r="F372" s="81"/>
      <c r="G372" s="122"/>
      <c r="H372" s="122" t="e">
        <f>VLOOKUP(G372,'Bidding list 26'!$B$4:$G$277,6,0)</f>
        <v>#N/A</v>
      </c>
      <c r="I372" s="77" t="e">
        <f>VLOOKUP(G372,'Bidding list 26'!$B$4:$I$1016,8,0)</f>
        <v>#N/A</v>
      </c>
      <c r="J372" s="81"/>
      <c r="K372" s="78" t="e">
        <f t="shared" si="29"/>
        <v>#N/A</v>
      </c>
      <c r="L372" s="81"/>
      <c r="M372" s="79"/>
      <c r="N372" s="79"/>
      <c r="O372" s="80"/>
      <c r="P372" s="80"/>
      <c r="Q372" s="122"/>
      <c r="R372" s="81">
        <f t="shared" si="28"/>
        <v>0</v>
      </c>
      <c r="S372" s="140" t="e">
        <f t="array" ref="S372">INDEX('G Project Timeline-OPM update'!$G$7:$L$35,MATCH(1,('G Project Timeline-OPM update'!$C$7:$C$35=N372)*('G Project Timeline-OPM update'!$B$7:$B$35=M372)*('G Project Timeline-OPM update'!$D$7:$D$35=O372),0),MATCH(P372,'G Project Timeline-OPM update'!$G$4:$L$4,0))-14</f>
        <v>#N/A</v>
      </c>
      <c r="T372" s="81" t="e">
        <f t="shared" si="31"/>
        <v>#N/A</v>
      </c>
      <c r="U372" s="83" t="str">
        <f>IFERROR(VLOOKUP(G372,'Bidding list 26'!$B$2:$P$38,15,0),"")</f>
        <v/>
      </c>
      <c r="V372" s="83" t="e">
        <f t="shared" si="32"/>
        <v>#N/A</v>
      </c>
      <c r="W372" s="83" t="e">
        <f t="shared" si="30"/>
        <v>#VALUE!</v>
      </c>
      <c r="X372" s="83" t="e">
        <f t="shared" si="33"/>
        <v>#N/A</v>
      </c>
      <c r="Y372" s="122"/>
      <c r="Z372" s="122"/>
      <c r="AA372" s="122"/>
      <c r="AB372" s="122"/>
      <c r="AC372" s="122"/>
      <c r="AD372" s="122"/>
      <c r="AE372" s="122"/>
      <c r="AF372" s="122"/>
      <c r="AG372" s="122"/>
      <c r="AH372" s="87"/>
      <c r="AI372" s="122"/>
      <c r="AJ372" s="60"/>
      <c r="AK372" s="5"/>
      <c r="AL372" s="3">
        <f t="shared" si="24"/>
        <v>0</v>
      </c>
      <c r="AM372" s="3">
        <f t="shared" si="25"/>
        <v>0</v>
      </c>
      <c r="AN372" s="3">
        <f t="shared" si="26"/>
        <v>0</v>
      </c>
      <c r="AO372" s="3">
        <f t="shared" si="27"/>
        <v>0</v>
      </c>
    </row>
    <row r="373" spans="1:41" ht="13">
      <c r="A373" s="81"/>
      <c r="B373" s="122"/>
      <c r="C373" s="122"/>
      <c r="D373" s="122"/>
      <c r="E373" s="122"/>
      <c r="F373" s="81"/>
      <c r="G373" s="122"/>
      <c r="H373" s="122" t="e">
        <f>VLOOKUP(G373,'Bidding list 26'!$B$4:$G$277,6,0)</f>
        <v>#N/A</v>
      </c>
      <c r="I373" s="77" t="e">
        <f>VLOOKUP(G373,'Bidding list 26'!$B$4:$I$1016,8,0)</f>
        <v>#N/A</v>
      </c>
      <c r="J373" s="81"/>
      <c r="K373" s="78" t="e">
        <f t="shared" si="29"/>
        <v>#N/A</v>
      </c>
      <c r="L373" s="81"/>
      <c r="M373" s="79"/>
      <c r="N373" s="79"/>
      <c r="O373" s="80"/>
      <c r="P373" s="80"/>
      <c r="Q373" s="122"/>
      <c r="R373" s="81">
        <f t="shared" si="28"/>
        <v>0</v>
      </c>
      <c r="S373" s="140" t="e">
        <f t="array" ref="S373">INDEX('G Project Timeline-OPM update'!$G$7:$L$35,MATCH(1,('G Project Timeline-OPM update'!$C$7:$C$35=N373)*('G Project Timeline-OPM update'!$B$7:$B$35=M373)*('G Project Timeline-OPM update'!$D$7:$D$35=O373),0),MATCH(P373,'G Project Timeline-OPM update'!$G$4:$L$4,0))-14</f>
        <v>#N/A</v>
      </c>
      <c r="T373" s="81" t="e">
        <f t="shared" si="31"/>
        <v>#N/A</v>
      </c>
      <c r="U373" s="83" t="str">
        <f>IFERROR(VLOOKUP(G373,'Bidding list 26'!$B$2:$P$38,15,0),"")</f>
        <v/>
      </c>
      <c r="V373" s="83" t="e">
        <f t="shared" si="32"/>
        <v>#N/A</v>
      </c>
      <c r="W373" s="83" t="e">
        <f t="shared" si="30"/>
        <v>#VALUE!</v>
      </c>
      <c r="X373" s="83" t="e">
        <f t="shared" si="33"/>
        <v>#N/A</v>
      </c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87"/>
      <c r="AI373" s="122"/>
      <c r="AJ373" s="60"/>
      <c r="AK373" s="5"/>
      <c r="AL373" s="3">
        <f t="shared" si="24"/>
        <v>0</v>
      </c>
      <c r="AM373" s="3">
        <f t="shared" si="25"/>
        <v>0</v>
      </c>
      <c r="AN373" s="3">
        <f t="shared" si="26"/>
        <v>0</v>
      </c>
      <c r="AO373" s="3">
        <f t="shared" si="27"/>
        <v>0</v>
      </c>
    </row>
    <row r="374" spans="1:41" ht="13">
      <c r="A374" s="81"/>
      <c r="B374" s="122"/>
      <c r="C374" s="122"/>
      <c r="D374" s="122"/>
      <c r="E374" s="122"/>
      <c r="F374" s="81"/>
      <c r="G374" s="122"/>
      <c r="H374" s="122" t="e">
        <f>VLOOKUP(G374,'Bidding list 26'!$B$4:$G$277,6,0)</f>
        <v>#N/A</v>
      </c>
      <c r="I374" s="77" t="e">
        <f>VLOOKUP(G374,'Bidding list 26'!$B$4:$I$1016,8,0)</f>
        <v>#N/A</v>
      </c>
      <c r="J374" s="81"/>
      <c r="K374" s="78" t="e">
        <f t="shared" si="29"/>
        <v>#N/A</v>
      </c>
      <c r="L374" s="81"/>
      <c r="M374" s="79"/>
      <c r="N374" s="79"/>
      <c r="O374" s="80"/>
      <c r="P374" s="80"/>
      <c r="Q374" s="122"/>
      <c r="R374" s="81">
        <f t="shared" si="28"/>
        <v>0</v>
      </c>
      <c r="S374" s="140" t="e">
        <f t="array" ref="S374">INDEX('G Project Timeline-OPM update'!$G$7:$L$35,MATCH(1,('G Project Timeline-OPM update'!$C$7:$C$35=N374)*('G Project Timeline-OPM update'!$B$7:$B$35=M374)*('G Project Timeline-OPM update'!$D$7:$D$35=O374),0),MATCH(P374,'G Project Timeline-OPM update'!$G$4:$L$4,0))-14</f>
        <v>#N/A</v>
      </c>
      <c r="T374" s="81" t="e">
        <f t="shared" si="31"/>
        <v>#N/A</v>
      </c>
      <c r="U374" s="83" t="str">
        <f>IFERROR(VLOOKUP(G374,'Bidding list 26'!$B$2:$P$38,15,0),"")</f>
        <v/>
      </c>
      <c r="V374" s="83" t="e">
        <f t="shared" si="32"/>
        <v>#N/A</v>
      </c>
      <c r="W374" s="83" t="e">
        <f t="shared" si="30"/>
        <v>#VALUE!</v>
      </c>
      <c r="X374" s="83" t="e">
        <f t="shared" si="33"/>
        <v>#N/A</v>
      </c>
      <c r="Y374" s="122"/>
      <c r="Z374" s="122"/>
      <c r="AA374" s="122"/>
      <c r="AB374" s="122"/>
      <c r="AC374" s="122"/>
      <c r="AD374" s="122"/>
      <c r="AE374" s="122"/>
      <c r="AF374" s="122"/>
      <c r="AG374" s="122"/>
      <c r="AH374" s="87"/>
      <c r="AI374" s="122"/>
      <c r="AJ374" s="60"/>
      <c r="AK374" s="5"/>
      <c r="AL374" s="3">
        <f t="shared" si="24"/>
        <v>0</v>
      </c>
      <c r="AM374" s="3">
        <f t="shared" si="25"/>
        <v>0</v>
      </c>
      <c r="AN374" s="3">
        <f t="shared" si="26"/>
        <v>0</v>
      </c>
      <c r="AO374" s="3">
        <f t="shared" si="27"/>
        <v>0</v>
      </c>
    </row>
    <row r="375" spans="1:41" ht="13">
      <c r="A375" s="81"/>
      <c r="B375" s="122"/>
      <c r="C375" s="122"/>
      <c r="D375" s="122"/>
      <c r="E375" s="122"/>
      <c r="F375" s="81"/>
      <c r="G375" s="122"/>
      <c r="H375" s="122" t="e">
        <f>VLOOKUP(G375,'Bidding list 26'!$B$4:$G$277,6,0)</f>
        <v>#N/A</v>
      </c>
      <c r="I375" s="77" t="e">
        <f>VLOOKUP(G375,'Bidding list 26'!$B$4:$I$1016,8,0)</f>
        <v>#N/A</v>
      </c>
      <c r="J375" s="81"/>
      <c r="K375" s="78" t="e">
        <f t="shared" si="29"/>
        <v>#N/A</v>
      </c>
      <c r="L375" s="81"/>
      <c r="M375" s="79"/>
      <c r="N375" s="79"/>
      <c r="O375" s="80"/>
      <c r="P375" s="80"/>
      <c r="Q375" s="122"/>
      <c r="R375" s="81">
        <f t="shared" si="28"/>
        <v>0</v>
      </c>
      <c r="S375" s="140" t="e">
        <f t="array" ref="S375">INDEX('G Project Timeline-OPM update'!$G$7:$L$35,MATCH(1,('G Project Timeline-OPM update'!$C$7:$C$35=N375)*('G Project Timeline-OPM update'!$B$7:$B$35=M375)*('G Project Timeline-OPM update'!$D$7:$D$35=O375),0),MATCH(P375,'G Project Timeline-OPM update'!$G$4:$L$4,0))-14</f>
        <v>#N/A</v>
      </c>
      <c r="T375" s="81" t="e">
        <f t="shared" si="31"/>
        <v>#N/A</v>
      </c>
      <c r="U375" s="83" t="str">
        <f>IFERROR(VLOOKUP(G375,'Bidding list 26'!$B$2:$P$38,15,0),"")</f>
        <v/>
      </c>
      <c r="V375" s="83" t="e">
        <f t="shared" si="32"/>
        <v>#N/A</v>
      </c>
      <c r="W375" s="83" t="e">
        <f t="shared" si="30"/>
        <v>#VALUE!</v>
      </c>
      <c r="X375" s="83" t="e">
        <f t="shared" si="33"/>
        <v>#N/A</v>
      </c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87"/>
      <c r="AI375" s="122"/>
      <c r="AJ375" s="60"/>
      <c r="AK375" s="5"/>
      <c r="AL375" s="3">
        <f t="shared" si="24"/>
        <v>0</v>
      </c>
      <c r="AM375" s="3">
        <f t="shared" si="25"/>
        <v>0</v>
      </c>
      <c r="AN375" s="3">
        <f t="shared" si="26"/>
        <v>0</v>
      </c>
      <c r="AO375" s="3">
        <f t="shared" si="27"/>
        <v>0</v>
      </c>
    </row>
    <row r="376" spans="1:41" ht="13">
      <c r="A376" s="81"/>
      <c r="B376" s="122"/>
      <c r="C376" s="122"/>
      <c r="D376" s="122"/>
      <c r="E376" s="122"/>
      <c r="F376" s="81"/>
      <c r="G376" s="122"/>
      <c r="H376" s="122" t="e">
        <f>VLOOKUP(G376,'Bidding list 26'!$B$4:$G$277,6,0)</f>
        <v>#N/A</v>
      </c>
      <c r="I376" s="77" t="e">
        <f>VLOOKUP(G376,'Bidding list 26'!$B$4:$I$1016,8,0)</f>
        <v>#N/A</v>
      </c>
      <c r="J376" s="81"/>
      <c r="K376" s="78" t="e">
        <f t="shared" si="29"/>
        <v>#N/A</v>
      </c>
      <c r="L376" s="81"/>
      <c r="M376" s="79"/>
      <c r="N376" s="79"/>
      <c r="O376" s="80"/>
      <c r="P376" s="80"/>
      <c r="Q376" s="122"/>
      <c r="R376" s="81">
        <f t="shared" si="28"/>
        <v>0</v>
      </c>
      <c r="S376" s="140" t="e">
        <f t="array" ref="S376">INDEX('G Project Timeline-OPM update'!$G$7:$L$35,MATCH(1,('G Project Timeline-OPM update'!$C$7:$C$35=N376)*('G Project Timeline-OPM update'!$B$7:$B$35=M376)*('G Project Timeline-OPM update'!$D$7:$D$35=O376),0),MATCH(P376,'G Project Timeline-OPM update'!$G$4:$L$4,0))-14</f>
        <v>#N/A</v>
      </c>
      <c r="T376" s="81" t="e">
        <f t="shared" si="31"/>
        <v>#N/A</v>
      </c>
      <c r="U376" s="83" t="str">
        <f>IFERROR(VLOOKUP(G376,'Bidding list 26'!$B$2:$P$38,15,0),"")</f>
        <v/>
      </c>
      <c r="V376" s="83" t="e">
        <f t="shared" si="32"/>
        <v>#N/A</v>
      </c>
      <c r="W376" s="83" t="e">
        <f t="shared" si="30"/>
        <v>#VALUE!</v>
      </c>
      <c r="X376" s="83" t="e">
        <f t="shared" si="33"/>
        <v>#N/A</v>
      </c>
      <c r="Y376" s="122"/>
      <c r="Z376" s="122"/>
      <c r="AA376" s="122"/>
      <c r="AB376" s="122"/>
      <c r="AC376" s="122"/>
      <c r="AD376" s="122"/>
      <c r="AE376" s="122"/>
      <c r="AF376" s="122"/>
      <c r="AG376" s="122"/>
      <c r="AH376" s="87"/>
      <c r="AI376" s="122"/>
      <c r="AJ376" s="60"/>
      <c r="AK376" s="5"/>
      <c r="AL376" s="3">
        <f t="shared" si="24"/>
        <v>0</v>
      </c>
      <c r="AM376" s="3">
        <f t="shared" si="25"/>
        <v>0</v>
      </c>
      <c r="AN376" s="3">
        <f t="shared" si="26"/>
        <v>0</v>
      </c>
      <c r="AO376" s="3">
        <f t="shared" si="27"/>
        <v>0</v>
      </c>
    </row>
    <row r="377" spans="1:41" ht="13">
      <c r="A377" s="81"/>
      <c r="B377" s="122"/>
      <c r="C377" s="122"/>
      <c r="D377" s="122"/>
      <c r="E377" s="122"/>
      <c r="F377" s="81"/>
      <c r="G377" s="122"/>
      <c r="H377" s="122" t="e">
        <f>VLOOKUP(G377,'Bidding list 26'!$B$4:$G$277,6,0)</f>
        <v>#N/A</v>
      </c>
      <c r="I377" s="77" t="e">
        <f>VLOOKUP(G377,'Bidding list 26'!$B$4:$I$1016,8,0)</f>
        <v>#N/A</v>
      </c>
      <c r="J377" s="81"/>
      <c r="K377" s="78" t="e">
        <f t="shared" si="29"/>
        <v>#N/A</v>
      </c>
      <c r="L377" s="81"/>
      <c r="M377" s="79"/>
      <c r="N377" s="79"/>
      <c r="O377" s="80"/>
      <c r="P377" s="80"/>
      <c r="Q377" s="122"/>
      <c r="R377" s="81">
        <f t="shared" si="28"/>
        <v>0</v>
      </c>
      <c r="S377" s="140" t="e">
        <f t="array" ref="S377">INDEX('G Project Timeline-OPM update'!$G$7:$L$35,MATCH(1,('G Project Timeline-OPM update'!$C$7:$C$35=N377)*('G Project Timeline-OPM update'!$B$7:$B$35=M377)*('G Project Timeline-OPM update'!$D$7:$D$35=O377),0),MATCH(P377,'G Project Timeline-OPM update'!$G$4:$L$4,0))-14</f>
        <v>#N/A</v>
      </c>
      <c r="T377" s="81" t="e">
        <f t="shared" si="31"/>
        <v>#N/A</v>
      </c>
      <c r="U377" s="83" t="str">
        <f>IFERROR(VLOOKUP(G377,'Bidding list 26'!$B$2:$P$38,15,0),"")</f>
        <v/>
      </c>
      <c r="V377" s="83" t="e">
        <f t="shared" si="32"/>
        <v>#N/A</v>
      </c>
      <c r="W377" s="83" t="e">
        <f t="shared" si="30"/>
        <v>#VALUE!</v>
      </c>
      <c r="X377" s="83" t="e">
        <f t="shared" si="33"/>
        <v>#N/A</v>
      </c>
      <c r="Y377" s="122"/>
      <c r="Z377" s="122"/>
      <c r="AA377" s="122"/>
      <c r="AB377" s="122"/>
      <c r="AC377" s="122"/>
      <c r="AD377" s="122"/>
      <c r="AE377" s="122"/>
      <c r="AF377" s="122"/>
      <c r="AG377" s="122"/>
      <c r="AH377" s="87"/>
      <c r="AI377" s="122"/>
      <c r="AJ377" s="60"/>
      <c r="AK377" s="5"/>
      <c r="AL377" s="3">
        <f t="shared" si="24"/>
        <v>0</v>
      </c>
      <c r="AM377" s="3">
        <f t="shared" si="25"/>
        <v>0</v>
      </c>
      <c r="AN377" s="3">
        <f t="shared" si="26"/>
        <v>0</v>
      </c>
      <c r="AO377" s="3">
        <f t="shared" si="27"/>
        <v>0</v>
      </c>
    </row>
    <row r="378" spans="1:41" ht="13">
      <c r="A378" s="81"/>
      <c r="B378" s="122"/>
      <c r="C378" s="122"/>
      <c r="D378" s="122"/>
      <c r="E378" s="122"/>
      <c r="F378" s="81"/>
      <c r="G378" s="122"/>
      <c r="H378" s="122" t="e">
        <f>VLOOKUP(G378,'Bidding list 26'!$B$4:$G$277,6,0)</f>
        <v>#N/A</v>
      </c>
      <c r="I378" s="77" t="e">
        <f>VLOOKUP(G378,'Bidding list 26'!$B$4:$I$1016,8,0)</f>
        <v>#N/A</v>
      </c>
      <c r="J378" s="81"/>
      <c r="K378" s="78" t="e">
        <f t="shared" si="29"/>
        <v>#N/A</v>
      </c>
      <c r="L378" s="81"/>
      <c r="M378" s="79"/>
      <c r="N378" s="79"/>
      <c r="O378" s="80"/>
      <c r="P378" s="80"/>
      <c r="Q378" s="122"/>
      <c r="R378" s="81">
        <f t="shared" si="28"/>
        <v>0</v>
      </c>
      <c r="S378" s="140" t="e">
        <f t="array" ref="S378">INDEX('G Project Timeline-OPM update'!$G$7:$L$35,MATCH(1,('G Project Timeline-OPM update'!$C$7:$C$35=N378)*('G Project Timeline-OPM update'!$B$7:$B$35=M378)*('G Project Timeline-OPM update'!$D$7:$D$35=O378),0),MATCH(P378,'G Project Timeline-OPM update'!$G$4:$L$4,0))-14</f>
        <v>#N/A</v>
      </c>
      <c r="T378" s="81" t="e">
        <f t="shared" si="31"/>
        <v>#N/A</v>
      </c>
      <c r="U378" s="83" t="str">
        <f>IFERROR(VLOOKUP(G378,'Bidding list 26'!$B$2:$P$38,15,0),"")</f>
        <v/>
      </c>
      <c r="V378" s="83" t="e">
        <f t="shared" si="32"/>
        <v>#N/A</v>
      </c>
      <c r="W378" s="83" t="e">
        <f t="shared" si="30"/>
        <v>#VALUE!</v>
      </c>
      <c r="X378" s="83" t="e">
        <f t="shared" si="33"/>
        <v>#N/A</v>
      </c>
      <c r="Y378" s="122"/>
      <c r="Z378" s="122"/>
      <c r="AA378" s="122"/>
      <c r="AB378" s="122"/>
      <c r="AC378" s="122"/>
      <c r="AD378" s="122"/>
      <c r="AE378" s="122"/>
      <c r="AF378" s="122"/>
      <c r="AG378" s="122"/>
      <c r="AH378" s="87"/>
      <c r="AI378" s="122"/>
      <c r="AJ378" s="60"/>
      <c r="AK378" s="5"/>
      <c r="AL378" s="3">
        <f t="shared" si="24"/>
        <v>0</v>
      </c>
      <c r="AM378" s="3">
        <f t="shared" si="25"/>
        <v>0</v>
      </c>
      <c r="AN378" s="3">
        <f t="shared" si="26"/>
        <v>0</v>
      </c>
      <c r="AO378" s="3">
        <f t="shared" si="27"/>
        <v>0</v>
      </c>
    </row>
    <row r="379" spans="1:41" ht="13">
      <c r="A379" s="81"/>
      <c r="B379" s="122"/>
      <c r="C379" s="122"/>
      <c r="D379" s="122"/>
      <c r="E379" s="122"/>
      <c r="F379" s="81"/>
      <c r="G379" s="122"/>
      <c r="H379" s="122" t="e">
        <f>VLOOKUP(G379,'Bidding list 26'!$B$4:$G$277,6,0)</f>
        <v>#N/A</v>
      </c>
      <c r="I379" s="77" t="e">
        <f>VLOOKUP(G379,'Bidding list 26'!$B$4:$I$1016,8,0)</f>
        <v>#N/A</v>
      </c>
      <c r="J379" s="81"/>
      <c r="K379" s="78" t="e">
        <f t="shared" si="29"/>
        <v>#N/A</v>
      </c>
      <c r="L379" s="81"/>
      <c r="M379" s="79"/>
      <c r="N379" s="79"/>
      <c r="O379" s="80"/>
      <c r="P379" s="80"/>
      <c r="Q379" s="122"/>
      <c r="R379" s="81">
        <f t="shared" si="28"/>
        <v>0</v>
      </c>
      <c r="S379" s="140" t="e">
        <f t="array" ref="S379">INDEX('G Project Timeline-OPM update'!$G$7:$L$35,MATCH(1,('G Project Timeline-OPM update'!$C$7:$C$35=N379)*('G Project Timeline-OPM update'!$B$7:$B$35=M379)*('G Project Timeline-OPM update'!$D$7:$D$35=O379),0),MATCH(P379,'G Project Timeline-OPM update'!$G$4:$L$4,0))-14</f>
        <v>#N/A</v>
      </c>
      <c r="T379" s="81" t="e">
        <f t="shared" si="31"/>
        <v>#N/A</v>
      </c>
      <c r="U379" s="83" t="str">
        <f>IFERROR(VLOOKUP(G379,'Bidding list 26'!$B$2:$P$38,15,0),"")</f>
        <v/>
      </c>
      <c r="V379" s="83" t="e">
        <f t="shared" si="32"/>
        <v>#N/A</v>
      </c>
      <c r="W379" s="83" t="e">
        <f t="shared" si="30"/>
        <v>#VALUE!</v>
      </c>
      <c r="X379" s="83" t="e">
        <f t="shared" si="33"/>
        <v>#N/A</v>
      </c>
      <c r="Y379" s="122"/>
      <c r="Z379" s="122"/>
      <c r="AA379" s="122"/>
      <c r="AB379" s="122"/>
      <c r="AC379" s="122"/>
      <c r="AD379" s="122"/>
      <c r="AE379" s="122"/>
      <c r="AF379" s="122"/>
      <c r="AG379" s="122"/>
      <c r="AH379" s="87"/>
      <c r="AI379" s="122"/>
      <c r="AJ379" s="60"/>
      <c r="AK379" s="5"/>
      <c r="AL379" s="3">
        <f t="shared" si="24"/>
        <v>0</v>
      </c>
      <c r="AM379" s="3">
        <f t="shared" si="25"/>
        <v>0</v>
      </c>
      <c r="AN379" s="3">
        <f t="shared" si="26"/>
        <v>0</v>
      </c>
      <c r="AO379" s="3">
        <f t="shared" si="27"/>
        <v>0</v>
      </c>
    </row>
    <row r="380" spans="1:41" ht="13">
      <c r="A380" s="81"/>
      <c r="B380" s="122"/>
      <c r="C380" s="122"/>
      <c r="D380" s="122"/>
      <c r="E380" s="122"/>
      <c r="F380" s="81"/>
      <c r="G380" s="122"/>
      <c r="H380" s="122" t="e">
        <f>VLOOKUP(G380,'Bidding list 26'!$B$4:$G$277,6,0)</f>
        <v>#N/A</v>
      </c>
      <c r="I380" s="77" t="e">
        <f>VLOOKUP(G380,'Bidding list 26'!$B$4:$I$1016,8,0)</f>
        <v>#N/A</v>
      </c>
      <c r="J380" s="81"/>
      <c r="K380" s="78" t="e">
        <f t="shared" si="29"/>
        <v>#N/A</v>
      </c>
      <c r="L380" s="81"/>
      <c r="M380" s="79"/>
      <c r="N380" s="79"/>
      <c r="O380" s="80"/>
      <c r="P380" s="80"/>
      <c r="Q380" s="122"/>
      <c r="R380" s="81">
        <f t="shared" si="28"/>
        <v>0</v>
      </c>
      <c r="S380" s="140" t="e">
        <f t="array" ref="S380">INDEX('G Project Timeline-OPM update'!$G$7:$L$35,MATCH(1,('G Project Timeline-OPM update'!$C$7:$C$35=N380)*('G Project Timeline-OPM update'!$B$7:$B$35=M380)*('G Project Timeline-OPM update'!$D$7:$D$35=O380),0),MATCH(P380,'G Project Timeline-OPM update'!$G$4:$L$4,0))-14</f>
        <v>#N/A</v>
      </c>
      <c r="T380" s="81" t="e">
        <f t="shared" si="31"/>
        <v>#N/A</v>
      </c>
      <c r="U380" s="83" t="str">
        <f>IFERROR(VLOOKUP(G380,'Bidding list 26'!$B$2:$P$38,15,0),"")</f>
        <v/>
      </c>
      <c r="V380" s="83" t="e">
        <f t="shared" si="32"/>
        <v>#N/A</v>
      </c>
      <c r="W380" s="83" t="e">
        <f t="shared" si="30"/>
        <v>#VALUE!</v>
      </c>
      <c r="X380" s="83" t="e">
        <f t="shared" si="33"/>
        <v>#N/A</v>
      </c>
      <c r="Y380" s="122"/>
      <c r="Z380" s="122"/>
      <c r="AA380" s="122"/>
      <c r="AB380" s="122"/>
      <c r="AC380" s="122"/>
      <c r="AD380" s="122"/>
      <c r="AE380" s="122"/>
      <c r="AF380" s="122"/>
      <c r="AG380" s="122"/>
      <c r="AH380" s="87"/>
      <c r="AI380" s="122"/>
      <c r="AJ380" s="60"/>
      <c r="AK380" s="5"/>
      <c r="AL380" s="3">
        <f t="shared" si="24"/>
        <v>0</v>
      </c>
      <c r="AM380" s="3">
        <f t="shared" si="25"/>
        <v>0</v>
      </c>
      <c r="AN380" s="3">
        <f t="shared" si="26"/>
        <v>0</v>
      </c>
      <c r="AO380" s="3">
        <f t="shared" si="27"/>
        <v>0</v>
      </c>
    </row>
    <row r="381" spans="1:41" ht="13">
      <c r="A381" s="81"/>
      <c r="B381" s="122"/>
      <c r="C381" s="122"/>
      <c r="D381" s="122"/>
      <c r="E381" s="122"/>
      <c r="F381" s="81"/>
      <c r="G381" s="122"/>
      <c r="H381" s="122" t="e">
        <f>VLOOKUP(G381,'Bidding list 26'!$B$4:$G$277,6,0)</f>
        <v>#N/A</v>
      </c>
      <c r="I381" s="77" t="e">
        <f>VLOOKUP(G381,'Bidding list 26'!$B$4:$I$1016,8,0)</f>
        <v>#N/A</v>
      </c>
      <c r="J381" s="81"/>
      <c r="K381" s="78" t="e">
        <f t="shared" si="29"/>
        <v>#N/A</v>
      </c>
      <c r="L381" s="81"/>
      <c r="M381" s="79"/>
      <c r="N381" s="79"/>
      <c r="O381" s="80"/>
      <c r="P381" s="80"/>
      <c r="Q381" s="122"/>
      <c r="R381" s="81">
        <f t="shared" si="28"/>
        <v>0</v>
      </c>
      <c r="S381" s="140" t="e">
        <f t="array" ref="S381">INDEX('G Project Timeline-OPM update'!$G$7:$L$35,MATCH(1,('G Project Timeline-OPM update'!$C$7:$C$35=N381)*('G Project Timeline-OPM update'!$B$7:$B$35=M381)*('G Project Timeline-OPM update'!$D$7:$D$35=O381),0),MATCH(P381,'G Project Timeline-OPM update'!$G$4:$L$4,0))-14</f>
        <v>#N/A</v>
      </c>
      <c r="T381" s="81" t="e">
        <f t="shared" si="31"/>
        <v>#N/A</v>
      </c>
      <c r="U381" s="83" t="str">
        <f>IFERROR(VLOOKUP(G381,'Bidding list 26'!$B$2:$P$38,15,0),"")</f>
        <v/>
      </c>
      <c r="V381" s="83" t="e">
        <f t="shared" si="32"/>
        <v>#N/A</v>
      </c>
      <c r="W381" s="83" t="e">
        <f t="shared" si="30"/>
        <v>#VALUE!</v>
      </c>
      <c r="X381" s="83" t="e">
        <f t="shared" si="33"/>
        <v>#N/A</v>
      </c>
      <c r="Y381" s="122"/>
      <c r="Z381" s="122"/>
      <c r="AA381" s="122"/>
      <c r="AB381" s="122"/>
      <c r="AC381" s="122"/>
      <c r="AD381" s="122"/>
      <c r="AE381" s="122"/>
      <c r="AF381" s="122"/>
      <c r="AG381" s="122"/>
      <c r="AH381" s="87"/>
      <c r="AI381" s="122"/>
      <c r="AJ381" s="60"/>
      <c r="AK381" s="5"/>
      <c r="AL381" s="3">
        <f t="shared" si="24"/>
        <v>0</v>
      </c>
      <c r="AM381" s="3">
        <f t="shared" si="25"/>
        <v>0</v>
      </c>
      <c r="AN381" s="3">
        <f t="shared" si="26"/>
        <v>0</v>
      </c>
      <c r="AO381" s="3">
        <f t="shared" si="27"/>
        <v>0</v>
      </c>
    </row>
    <row r="382" spans="1:41" ht="13">
      <c r="A382" s="81"/>
      <c r="B382" s="122"/>
      <c r="C382" s="122"/>
      <c r="D382" s="122"/>
      <c r="E382" s="122"/>
      <c r="F382" s="81"/>
      <c r="G382" s="122"/>
      <c r="H382" s="122" t="e">
        <f>VLOOKUP(G382,'Bidding list 26'!$B$4:$G$277,6,0)</f>
        <v>#N/A</v>
      </c>
      <c r="I382" s="77" t="e">
        <f>VLOOKUP(G382,'Bidding list 26'!$B$4:$I$1016,8,0)</f>
        <v>#N/A</v>
      </c>
      <c r="J382" s="81"/>
      <c r="K382" s="78" t="e">
        <f t="shared" si="29"/>
        <v>#N/A</v>
      </c>
      <c r="L382" s="81"/>
      <c r="M382" s="79"/>
      <c r="N382" s="79"/>
      <c r="O382" s="80"/>
      <c r="P382" s="80"/>
      <c r="Q382" s="122"/>
      <c r="R382" s="81">
        <f t="shared" si="28"/>
        <v>0</v>
      </c>
      <c r="S382" s="140" t="e">
        <f t="array" ref="S382">INDEX('G Project Timeline-OPM update'!$G$7:$L$35,MATCH(1,('G Project Timeline-OPM update'!$C$7:$C$35=N382)*('G Project Timeline-OPM update'!$B$7:$B$35=M382)*('G Project Timeline-OPM update'!$D$7:$D$35=O382),0),MATCH(P382,'G Project Timeline-OPM update'!$G$4:$L$4,0))-14</f>
        <v>#N/A</v>
      </c>
      <c r="T382" s="81" t="e">
        <f t="shared" si="31"/>
        <v>#N/A</v>
      </c>
      <c r="U382" s="83" t="str">
        <f>IFERROR(VLOOKUP(G382,'Bidding list 26'!$B$2:$P$38,15,0),"")</f>
        <v/>
      </c>
      <c r="V382" s="83" t="e">
        <f t="shared" si="32"/>
        <v>#N/A</v>
      </c>
      <c r="W382" s="83" t="e">
        <f t="shared" si="30"/>
        <v>#VALUE!</v>
      </c>
      <c r="X382" s="83" t="e">
        <f t="shared" si="33"/>
        <v>#N/A</v>
      </c>
      <c r="Y382" s="122"/>
      <c r="Z382" s="122"/>
      <c r="AA382" s="122"/>
      <c r="AB382" s="122"/>
      <c r="AC382" s="122"/>
      <c r="AD382" s="122"/>
      <c r="AE382" s="122"/>
      <c r="AF382" s="122"/>
      <c r="AG382" s="122"/>
      <c r="AH382" s="87"/>
      <c r="AI382" s="122"/>
      <c r="AJ382" s="60"/>
      <c r="AK382" s="5"/>
      <c r="AL382" s="3">
        <f t="shared" si="24"/>
        <v>0</v>
      </c>
      <c r="AM382" s="3">
        <f t="shared" si="25"/>
        <v>0</v>
      </c>
      <c r="AN382" s="3">
        <f t="shared" si="26"/>
        <v>0</v>
      </c>
      <c r="AO382" s="3">
        <f t="shared" si="27"/>
        <v>0</v>
      </c>
    </row>
    <row r="383" spans="1:41" ht="13">
      <c r="A383" s="81"/>
      <c r="B383" s="122"/>
      <c r="C383" s="122"/>
      <c r="D383" s="122"/>
      <c r="E383" s="122"/>
      <c r="F383" s="81"/>
      <c r="G383" s="122"/>
      <c r="H383" s="122" t="e">
        <f>VLOOKUP(G383,'Bidding list 26'!$B$4:$G$277,6,0)</f>
        <v>#N/A</v>
      </c>
      <c r="I383" s="77" t="e">
        <f>VLOOKUP(G383,'Bidding list 26'!$B$4:$I$1016,8,0)</f>
        <v>#N/A</v>
      </c>
      <c r="J383" s="81"/>
      <c r="K383" s="78" t="e">
        <f t="shared" si="29"/>
        <v>#N/A</v>
      </c>
      <c r="L383" s="81"/>
      <c r="M383" s="79"/>
      <c r="N383" s="79"/>
      <c r="O383" s="80"/>
      <c r="P383" s="80"/>
      <c r="Q383" s="122"/>
      <c r="R383" s="81">
        <f t="shared" si="28"/>
        <v>0</v>
      </c>
      <c r="S383" s="140" t="e">
        <f t="array" ref="S383">INDEX('G Project Timeline-OPM update'!$G$7:$L$35,MATCH(1,('G Project Timeline-OPM update'!$C$7:$C$35=N383)*('G Project Timeline-OPM update'!$B$7:$B$35=M383)*('G Project Timeline-OPM update'!$D$7:$D$35=O383),0),MATCH(P383,'G Project Timeline-OPM update'!$G$4:$L$4,0))-14</f>
        <v>#N/A</v>
      </c>
      <c r="T383" s="81" t="e">
        <f t="shared" si="31"/>
        <v>#N/A</v>
      </c>
      <c r="U383" s="83" t="str">
        <f>IFERROR(VLOOKUP(G383,'Bidding list 26'!$B$2:$P$38,15,0),"")</f>
        <v/>
      </c>
      <c r="V383" s="83" t="e">
        <f t="shared" si="32"/>
        <v>#N/A</v>
      </c>
      <c r="W383" s="83" t="e">
        <f t="shared" si="30"/>
        <v>#VALUE!</v>
      </c>
      <c r="X383" s="83" t="e">
        <f t="shared" si="33"/>
        <v>#N/A</v>
      </c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87"/>
      <c r="AI383" s="122"/>
      <c r="AJ383" s="60"/>
      <c r="AK383" s="5"/>
      <c r="AL383" s="3">
        <f t="shared" si="24"/>
        <v>0</v>
      </c>
      <c r="AM383" s="3">
        <f t="shared" si="25"/>
        <v>0</v>
      </c>
      <c r="AN383" s="3">
        <f t="shared" si="26"/>
        <v>0</v>
      </c>
      <c r="AO383" s="3">
        <f t="shared" si="27"/>
        <v>0</v>
      </c>
    </row>
    <row r="384" spans="1:41" ht="13">
      <c r="A384" s="81"/>
      <c r="B384" s="122"/>
      <c r="C384" s="122"/>
      <c r="D384" s="122"/>
      <c r="E384" s="122"/>
      <c r="F384" s="81"/>
      <c r="G384" s="122"/>
      <c r="H384" s="122" t="e">
        <f>VLOOKUP(G384,'Bidding list 26'!$B$4:$G$277,6,0)</f>
        <v>#N/A</v>
      </c>
      <c r="I384" s="77" t="e">
        <f>VLOOKUP(G384,'Bidding list 26'!$B$4:$I$1016,8,0)</f>
        <v>#N/A</v>
      </c>
      <c r="J384" s="81"/>
      <c r="K384" s="78" t="e">
        <f t="shared" si="29"/>
        <v>#N/A</v>
      </c>
      <c r="L384" s="81"/>
      <c r="M384" s="79"/>
      <c r="N384" s="79"/>
      <c r="O384" s="80"/>
      <c r="P384" s="80"/>
      <c r="Q384" s="122"/>
      <c r="R384" s="81">
        <f t="shared" si="28"/>
        <v>0</v>
      </c>
      <c r="S384" s="140" t="e">
        <f t="array" ref="S384">INDEX('G Project Timeline-OPM update'!$G$7:$L$35,MATCH(1,('G Project Timeline-OPM update'!$C$7:$C$35=N384)*('G Project Timeline-OPM update'!$B$7:$B$35=M384)*('G Project Timeline-OPM update'!$D$7:$D$35=O384),0),MATCH(P384,'G Project Timeline-OPM update'!$G$4:$L$4,0))-14</f>
        <v>#N/A</v>
      </c>
      <c r="T384" s="81" t="e">
        <f t="shared" si="31"/>
        <v>#N/A</v>
      </c>
      <c r="U384" s="83" t="str">
        <f>IFERROR(VLOOKUP(G384,'Bidding list 26'!$B$2:$P$38,15,0),"")</f>
        <v/>
      </c>
      <c r="V384" s="83" t="e">
        <f t="shared" si="32"/>
        <v>#N/A</v>
      </c>
      <c r="W384" s="83" t="e">
        <f t="shared" si="30"/>
        <v>#VALUE!</v>
      </c>
      <c r="X384" s="83" t="e">
        <f t="shared" si="33"/>
        <v>#N/A</v>
      </c>
      <c r="Y384" s="122"/>
      <c r="Z384" s="122"/>
      <c r="AA384" s="122"/>
      <c r="AB384" s="122"/>
      <c r="AC384" s="122"/>
      <c r="AD384" s="122"/>
      <c r="AE384" s="122"/>
      <c r="AF384" s="122"/>
      <c r="AG384" s="122"/>
      <c r="AH384" s="87"/>
      <c r="AI384" s="122"/>
      <c r="AJ384" s="60"/>
      <c r="AK384" s="5"/>
      <c r="AL384" s="3">
        <f t="shared" si="24"/>
        <v>0</v>
      </c>
      <c r="AM384" s="3">
        <f t="shared" si="25"/>
        <v>0</v>
      </c>
      <c r="AN384" s="3">
        <f t="shared" si="26"/>
        <v>0</v>
      </c>
      <c r="AO384" s="3">
        <f t="shared" si="27"/>
        <v>0</v>
      </c>
    </row>
    <row r="385" spans="1:41" ht="13">
      <c r="A385" s="81"/>
      <c r="B385" s="122"/>
      <c r="C385" s="122"/>
      <c r="D385" s="122"/>
      <c r="E385" s="122"/>
      <c r="F385" s="81"/>
      <c r="G385" s="122"/>
      <c r="H385" s="122" t="e">
        <f>VLOOKUP(G385,'Bidding list 26'!$B$4:$G$277,6,0)</f>
        <v>#N/A</v>
      </c>
      <c r="I385" s="77" t="e">
        <f>VLOOKUP(G385,'Bidding list 26'!$B$4:$I$1016,8,0)</f>
        <v>#N/A</v>
      </c>
      <c r="J385" s="81"/>
      <c r="K385" s="78" t="e">
        <f t="shared" si="29"/>
        <v>#N/A</v>
      </c>
      <c r="L385" s="81"/>
      <c r="M385" s="79"/>
      <c r="N385" s="79"/>
      <c r="O385" s="80"/>
      <c r="P385" s="80"/>
      <c r="Q385" s="122"/>
      <c r="R385" s="81">
        <f t="shared" si="28"/>
        <v>0</v>
      </c>
      <c r="S385" s="140" t="e">
        <f t="array" ref="S385">INDEX('G Project Timeline-OPM update'!$G$7:$L$35,MATCH(1,('G Project Timeline-OPM update'!$C$7:$C$35=N385)*('G Project Timeline-OPM update'!$B$7:$B$35=M385)*('G Project Timeline-OPM update'!$D$7:$D$35=O385),0),MATCH(P385,'G Project Timeline-OPM update'!$G$4:$L$4,0))-14</f>
        <v>#N/A</v>
      </c>
      <c r="T385" s="81" t="e">
        <f t="shared" si="31"/>
        <v>#N/A</v>
      </c>
      <c r="U385" s="83" t="str">
        <f>IFERROR(VLOOKUP(G385,'Bidding list 26'!$B$2:$P$38,15,0),"")</f>
        <v/>
      </c>
      <c r="V385" s="83" t="e">
        <f t="shared" si="32"/>
        <v>#N/A</v>
      </c>
      <c r="W385" s="83" t="e">
        <f t="shared" si="30"/>
        <v>#VALUE!</v>
      </c>
      <c r="X385" s="83" t="e">
        <f t="shared" si="33"/>
        <v>#N/A</v>
      </c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87"/>
      <c r="AI385" s="122"/>
      <c r="AJ385" s="60"/>
      <c r="AK385" s="5"/>
      <c r="AL385" s="3">
        <f t="shared" si="24"/>
        <v>0</v>
      </c>
      <c r="AM385" s="3">
        <f t="shared" si="25"/>
        <v>0</v>
      </c>
      <c r="AN385" s="3">
        <f t="shared" si="26"/>
        <v>0</v>
      </c>
      <c r="AO385" s="3">
        <f t="shared" si="27"/>
        <v>0</v>
      </c>
    </row>
    <row r="386" spans="1:41" ht="13">
      <c r="A386" s="81"/>
      <c r="B386" s="122"/>
      <c r="C386" s="122"/>
      <c r="D386" s="122"/>
      <c r="E386" s="122"/>
      <c r="F386" s="81"/>
      <c r="G386" s="122"/>
      <c r="H386" s="122" t="e">
        <f>VLOOKUP(G386,'Bidding list 26'!$B$4:$G$277,6,0)</f>
        <v>#N/A</v>
      </c>
      <c r="I386" s="77" t="e">
        <f>VLOOKUP(G386,'Bidding list 26'!$B$4:$I$1016,8,0)</f>
        <v>#N/A</v>
      </c>
      <c r="J386" s="81"/>
      <c r="K386" s="78" t="e">
        <f t="shared" si="29"/>
        <v>#N/A</v>
      </c>
      <c r="L386" s="81"/>
      <c r="M386" s="79"/>
      <c r="N386" s="79"/>
      <c r="O386" s="80"/>
      <c r="P386" s="80"/>
      <c r="Q386" s="122"/>
      <c r="R386" s="81">
        <f t="shared" si="28"/>
        <v>0</v>
      </c>
      <c r="S386" s="140" t="e">
        <f t="array" ref="S386">INDEX('G Project Timeline-OPM update'!$G$7:$L$35,MATCH(1,('G Project Timeline-OPM update'!$C$7:$C$35=N386)*('G Project Timeline-OPM update'!$B$7:$B$35=M386)*('G Project Timeline-OPM update'!$D$7:$D$35=O386),0),MATCH(P386,'G Project Timeline-OPM update'!$G$4:$L$4,0))-14</f>
        <v>#N/A</v>
      </c>
      <c r="T386" s="81" t="e">
        <f t="shared" si="31"/>
        <v>#N/A</v>
      </c>
      <c r="U386" s="83" t="str">
        <f>IFERROR(VLOOKUP(G386,'Bidding list 26'!$B$2:$P$38,15,0),"")</f>
        <v/>
      </c>
      <c r="V386" s="83" t="e">
        <f t="shared" si="32"/>
        <v>#N/A</v>
      </c>
      <c r="W386" s="83" t="e">
        <f t="shared" si="30"/>
        <v>#VALUE!</v>
      </c>
      <c r="X386" s="83" t="e">
        <f t="shared" si="33"/>
        <v>#N/A</v>
      </c>
      <c r="Y386" s="122"/>
      <c r="Z386" s="122"/>
      <c r="AA386" s="122"/>
      <c r="AB386" s="122"/>
      <c r="AC386" s="122"/>
      <c r="AD386" s="122"/>
      <c r="AE386" s="122"/>
      <c r="AF386" s="122"/>
      <c r="AG386" s="122"/>
      <c r="AH386" s="87"/>
      <c r="AI386" s="122"/>
      <c r="AJ386" s="60"/>
      <c r="AK386" s="5"/>
      <c r="AL386" s="3">
        <f t="shared" si="24"/>
        <v>0</v>
      </c>
      <c r="AM386" s="3">
        <f t="shared" si="25"/>
        <v>0</v>
      </c>
      <c r="AN386" s="3">
        <f t="shared" si="26"/>
        <v>0</v>
      </c>
      <c r="AO386" s="3">
        <f t="shared" si="27"/>
        <v>0</v>
      </c>
    </row>
    <row r="387" spans="1:41" ht="13">
      <c r="A387" s="81"/>
      <c r="B387" s="122"/>
      <c r="C387" s="122"/>
      <c r="D387" s="122"/>
      <c r="E387" s="122"/>
      <c r="F387" s="81"/>
      <c r="G387" s="122"/>
      <c r="H387" s="122" t="e">
        <f>VLOOKUP(G387,'Bidding list 26'!$B$4:$G$277,6,0)</f>
        <v>#N/A</v>
      </c>
      <c r="I387" s="77" t="e">
        <f>VLOOKUP(G387,'Bidding list 26'!$B$4:$I$1016,8,0)</f>
        <v>#N/A</v>
      </c>
      <c r="J387" s="81"/>
      <c r="K387" s="78" t="e">
        <f t="shared" si="29"/>
        <v>#N/A</v>
      </c>
      <c r="L387" s="81"/>
      <c r="M387" s="79"/>
      <c r="N387" s="79"/>
      <c r="O387" s="80"/>
      <c r="P387" s="80"/>
      <c r="Q387" s="122"/>
      <c r="R387" s="81">
        <f t="shared" si="28"/>
        <v>0</v>
      </c>
      <c r="S387" s="140" t="e">
        <f t="array" ref="S387">INDEX('G Project Timeline-OPM update'!$G$7:$L$35,MATCH(1,('G Project Timeline-OPM update'!$C$7:$C$35=N387)*('G Project Timeline-OPM update'!$B$7:$B$35=M387)*('G Project Timeline-OPM update'!$D$7:$D$35=O387),0),MATCH(P387,'G Project Timeline-OPM update'!$G$4:$L$4,0))-14</f>
        <v>#N/A</v>
      </c>
      <c r="T387" s="81" t="e">
        <f t="shared" si="31"/>
        <v>#N/A</v>
      </c>
      <c r="U387" s="83" t="str">
        <f>IFERROR(VLOOKUP(G387,'Bidding list 26'!$B$2:$P$38,15,0),"")</f>
        <v/>
      </c>
      <c r="V387" s="83" t="e">
        <f t="shared" si="32"/>
        <v>#N/A</v>
      </c>
      <c r="W387" s="83" t="e">
        <f t="shared" si="30"/>
        <v>#VALUE!</v>
      </c>
      <c r="X387" s="83" t="e">
        <f t="shared" si="33"/>
        <v>#N/A</v>
      </c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87"/>
      <c r="AI387" s="122"/>
      <c r="AJ387" s="60"/>
      <c r="AK387" s="5"/>
      <c r="AL387" s="3">
        <f t="shared" si="24"/>
        <v>0</v>
      </c>
      <c r="AM387" s="3">
        <f t="shared" si="25"/>
        <v>0</v>
      </c>
      <c r="AN387" s="3">
        <f t="shared" si="26"/>
        <v>0</v>
      </c>
      <c r="AO387" s="3">
        <f t="shared" si="27"/>
        <v>0</v>
      </c>
    </row>
    <row r="388" spans="1:41" ht="13">
      <c r="A388" s="81"/>
      <c r="B388" s="122"/>
      <c r="C388" s="122"/>
      <c r="D388" s="122"/>
      <c r="E388" s="122"/>
      <c r="F388" s="81"/>
      <c r="G388" s="122"/>
      <c r="H388" s="122" t="e">
        <f>VLOOKUP(G388,'Bidding list 26'!$B$4:$G$277,6,0)</f>
        <v>#N/A</v>
      </c>
      <c r="I388" s="77" t="e">
        <f>VLOOKUP(G388,'Bidding list 26'!$B$4:$I$1016,8,0)</f>
        <v>#N/A</v>
      </c>
      <c r="J388" s="81"/>
      <c r="K388" s="78" t="e">
        <f t="shared" si="29"/>
        <v>#N/A</v>
      </c>
      <c r="L388" s="81"/>
      <c r="M388" s="79"/>
      <c r="N388" s="79"/>
      <c r="O388" s="80"/>
      <c r="P388" s="80"/>
      <c r="Q388" s="122"/>
      <c r="R388" s="81">
        <f t="shared" si="28"/>
        <v>0</v>
      </c>
      <c r="S388" s="140" t="e">
        <f t="array" ref="S388">INDEX('G Project Timeline-OPM update'!$G$7:$L$35,MATCH(1,('G Project Timeline-OPM update'!$C$7:$C$35=N388)*('G Project Timeline-OPM update'!$B$7:$B$35=M388)*('G Project Timeline-OPM update'!$D$7:$D$35=O388),0),MATCH(P388,'G Project Timeline-OPM update'!$G$4:$L$4,0))-14</f>
        <v>#N/A</v>
      </c>
      <c r="T388" s="81" t="e">
        <f t="shared" si="31"/>
        <v>#N/A</v>
      </c>
      <c r="U388" s="83" t="str">
        <f>IFERROR(VLOOKUP(G388,'Bidding list 26'!$B$2:$P$38,15,0),"")</f>
        <v/>
      </c>
      <c r="V388" s="83" t="e">
        <f t="shared" si="32"/>
        <v>#N/A</v>
      </c>
      <c r="W388" s="83" t="e">
        <f t="shared" si="30"/>
        <v>#VALUE!</v>
      </c>
      <c r="X388" s="83" t="e">
        <f t="shared" si="33"/>
        <v>#N/A</v>
      </c>
      <c r="Y388" s="122"/>
      <c r="Z388" s="122"/>
      <c r="AA388" s="122"/>
      <c r="AB388" s="122"/>
      <c r="AC388" s="122"/>
      <c r="AD388" s="122"/>
      <c r="AE388" s="122"/>
      <c r="AF388" s="122"/>
      <c r="AG388" s="122"/>
      <c r="AH388" s="87"/>
      <c r="AI388" s="122"/>
      <c r="AJ388" s="60"/>
      <c r="AK388" s="5"/>
      <c r="AL388" s="3">
        <f t="shared" si="24"/>
        <v>0</v>
      </c>
      <c r="AM388" s="3">
        <f t="shared" si="25"/>
        <v>0</v>
      </c>
      <c r="AN388" s="3">
        <f t="shared" si="26"/>
        <v>0</v>
      </c>
      <c r="AO388" s="3">
        <f t="shared" si="27"/>
        <v>0</v>
      </c>
    </row>
    <row r="389" spans="1:41" ht="13">
      <c r="A389" s="81"/>
      <c r="B389" s="122"/>
      <c r="C389" s="122"/>
      <c r="D389" s="122"/>
      <c r="E389" s="122"/>
      <c r="F389" s="81"/>
      <c r="G389" s="122"/>
      <c r="H389" s="122" t="e">
        <f>VLOOKUP(G389,'Bidding list 26'!$B$4:$G$277,6,0)</f>
        <v>#N/A</v>
      </c>
      <c r="I389" s="77" t="e">
        <f>VLOOKUP(G389,'Bidding list 26'!$B$4:$I$1016,8,0)</f>
        <v>#N/A</v>
      </c>
      <c r="J389" s="81"/>
      <c r="K389" s="78" t="e">
        <f t="shared" si="29"/>
        <v>#N/A</v>
      </c>
      <c r="L389" s="81"/>
      <c r="M389" s="79"/>
      <c r="N389" s="79"/>
      <c r="O389" s="80"/>
      <c r="P389" s="80"/>
      <c r="Q389" s="122"/>
      <c r="R389" s="81">
        <f t="shared" si="28"/>
        <v>0</v>
      </c>
      <c r="S389" s="140" t="e">
        <f t="array" ref="S389">INDEX('G Project Timeline-OPM update'!$G$7:$L$35,MATCH(1,('G Project Timeline-OPM update'!$C$7:$C$35=N389)*('G Project Timeline-OPM update'!$B$7:$B$35=M389)*('G Project Timeline-OPM update'!$D$7:$D$35=O389),0),MATCH(P389,'G Project Timeline-OPM update'!$G$4:$L$4,0))-14</f>
        <v>#N/A</v>
      </c>
      <c r="T389" s="81" t="e">
        <f t="shared" si="31"/>
        <v>#N/A</v>
      </c>
      <c r="U389" s="83" t="str">
        <f>IFERROR(VLOOKUP(G389,'Bidding list 26'!$B$2:$P$38,15,0),"")</f>
        <v/>
      </c>
      <c r="V389" s="83" t="e">
        <f t="shared" si="32"/>
        <v>#N/A</v>
      </c>
      <c r="W389" s="83" t="e">
        <f t="shared" si="30"/>
        <v>#VALUE!</v>
      </c>
      <c r="X389" s="83" t="e">
        <f t="shared" si="33"/>
        <v>#N/A</v>
      </c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87"/>
      <c r="AI389" s="122"/>
      <c r="AJ389" s="60"/>
      <c r="AK389" s="5"/>
      <c r="AL389" s="3">
        <f t="shared" si="24"/>
        <v>0</v>
      </c>
      <c r="AM389" s="3">
        <f t="shared" si="25"/>
        <v>0</v>
      </c>
      <c r="AN389" s="3">
        <f t="shared" si="26"/>
        <v>0</v>
      </c>
      <c r="AO389" s="3">
        <f t="shared" si="27"/>
        <v>0</v>
      </c>
    </row>
    <row r="390" spans="1:41" ht="13">
      <c r="A390" s="81"/>
      <c r="B390" s="122"/>
      <c r="C390" s="122"/>
      <c r="D390" s="122"/>
      <c r="E390" s="122"/>
      <c r="F390" s="81"/>
      <c r="G390" s="122"/>
      <c r="H390" s="122" t="e">
        <f>VLOOKUP(G390,'Bidding list 26'!$B$4:$G$277,6,0)</f>
        <v>#N/A</v>
      </c>
      <c r="I390" s="77" t="e">
        <f>VLOOKUP(G390,'Bidding list 26'!$B$4:$I$1016,8,0)</f>
        <v>#N/A</v>
      </c>
      <c r="J390" s="81"/>
      <c r="K390" s="78" t="e">
        <f t="shared" si="29"/>
        <v>#N/A</v>
      </c>
      <c r="L390" s="81"/>
      <c r="M390" s="79"/>
      <c r="N390" s="79"/>
      <c r="O390" s="80"/>
      <c r="P390" s="80"/>
      <c r="Q390" s="122"/>
      <c r="R390" s="81">
        <f t="shared" si="28"/>
        <v>0</v>
      </c>
      <c r="S390" s="140" t="e">
        <f t="array" ref="S390">INDEX('G Project Timeline-OPM update'!$G$7:$L$35,MATCH(1,('G Project Timeline-OPM update'!$C$7:$C$35=N390)*('G Project Timeline-OPM update'!$B$7:$B$35=M390)*('G Project Timeline-OPM update'!$D$7:$D$35=O390),0),MATCH(P390,'G Project Timeline-OPM update'!$G$4:$L$4,0))-14</f>
        <v>#N/A</v>
      </c>
      <c r="T390" s="81" t="e">
        <f t="shared" si="31"/>
        <v>#N/A</v>
      </c>
      <c r="U390" s="83" t="str">
        <f>IFERROR(VLOOKUP(G390,'Bidding list 26'!$B$2:$P$38,15,0),"")</f>
        <v/>
      </c>
      <c r="V390" s="83" t="e">
        <f t="shared" si="32"/>
        <v>#N/A</v>
      </c>
      <c r="W390" s="83" t="e">
        <f t="shared" si="30"/>
        <v>#VALUE!</v>
      </c>
      <c r="X390" s="83" t="e">
        <f t="shared" si="33"/>
        <v>#N/A</v>
      </c>
      <c r="Y390" s="122"/>
      <c r="Z390" s="122"/>
      <c r="AA390" s="122"/>
      <c r="AB390" s="122"/>
      <c r="AC390" s="122"/>
      <c r="AD390" s="122"/>
      <c r="AE390" s="122"/>
      <c r="AF390" s="122"/>
      <c r="AG390" s="122"/>
      <c r="AH390" s="87"/>
      <c r="AI390" s="122"/>
      <c r="AJ390" s="60"/>
      <c r="AK390" s="5"/>
      <c r="AL390" s="3">
        <f t="shared" si="24"/>
        <v>0</v>
      </c>
      <c r="AM390" s="3">
        <f t="shared" si="25"/>
        <v>0</v>
      </c>
      <c r="AN390" s="3">
        <f t="shared" si="26"/>
        <v>0</v>
      </c>
      <c r="AO390" s="3">
        <f t="shared" si="27"/>
        <v>0</v>
      </c>
    </row>
    <row r="391" spans="1:41" ht="13">
      <c r="A391" s="81"/>
      <c r="B391" s="122"/>
      <c r="C391" s="122"/>
      <c r="D391" s="122"/>
      <c r="E391" s="122"/>
      <c r="F391" s="81"/>
      <c r="G391" s="122"/>
      <c r="H391" s="122" t="e">
        <f>VLOOKUP(G391,'Bidding list 26'!$B$4:$G$277,6,0)</f>
        <v>#N/A</v>
      </c>
      <c r="I391" s="77" t="e">
        <f>VLOOKUP(G391,'Bidding list 26'!$B$4:$I$1016,8,0)</f>
        <v>#N/A</v>
      </c>
      <c r="J391" s="81"/>
      <c r="K391" s="78" t="e">
        <f t="shared" si="29"/>
        <v>#N/A</v>
      </c>
      <c r="L391" s="81"/>
      <c r="M391" s="79"/>
      <c r="N391" s="79"/>
      <c r="O391" s="80"/>
      <c r="P391" s="80"/>
      <c r="Q391" s="122"/>
      <c r="R391" s="81">
        <f t="shared" si="28"/>
        <v>0</v>
      </c>
      <c r="S391" s="140" t="e">
        <f t="array" ref="S391">INDEX('G Project Timeline-OPM update'!$G$7:$L$35,MATCH(1,('G Project Timeline-OPM update'!$C$7:$C$35=N391)*('G Project Timeline-OPM update'!$B$7:$B$35=M391)*('G Project Timeline-OPM update'!$D$7:$D$35=O391),0),MATCH(P391,'G Project Timeline-OPM update'!$G$4:$L$4,0))-14</f>
        <v>#N/A</v>
      </c>
      <c r="T391" s="81" t="e">
        <f t="shared" si="31"/>
        <v>#N/A</v>
      </c>
      <c r="U391" s="83" t="str">
        <f>IFERROR(VLOOKUP(G391,'Bidding list 26'!$B$2:$P$38,15,0),"")</f>
        <v/>
      </c>
      <c r="V391" s="83" t="e">
        <f t="shared" si="32"/>
        <v>#N/A</v>
      </c>
      <c r="W391" s="83" t="e">
        <f t="shared" si="30"/>
        <v>#VALUE!</v>
      </c>
      <c r="X391" s="83" t="e">
        <f t="shared" si="33"/>
        <v>#N/A</v>
      </c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87"/>
      <c r="AI391" s="122"/>
      <c r="AJ391" s="60"/>
      <c r="AK391" s="5"/>
      <c r="AL391" s="3">
        <f t="shared" si="24"/>
        <v>0</v>
      </c>
      <c r="AM391" s="3">
        <f t="shared" si="25"/>
        <v>0</v>
      </c>
      <c r="AN391" s="3">
        <f t="shared" si="26"/>
        <v>0</v>
      </c>
      <c r="AO391" s="3">
        <f t="shared" si="27"/>
        <v>0</v>
      </c>
    </row>
    <row r="392" spans="1:41" ht="13">
      <c r="A392" s="81"/>
      <c r="B392" s="122"/>
      <c r="C392" s="122"/>
      <c r="D392" s="122"/>
      <c r="E392" s="122"/>
      <c r="F392" s="81"/>
      <c r="G392" s="122"/>
      <c r="H392" s="122" t="e">
        <f>VLOOKUP(G392,'Bidding list 26'!$B$4:$G$277,6,0)</f>
        <v>#N/A</v>
      </c>
      <c r="I392" s="77" t="e">
        <f>VLOOKUP(G392,'Bidding list 26'!$B$4:$I$1016,8,0)</f>
        <v>#N/A</v>
      </c>
      <c r="J392" s="81"/>
      <c r="K392" s="78" t="e">
        <f t="shared" si="29"/>
        <v>#N/A</v>
      </c>
      <c r="L392" s="81"/>
      <c r="M392" s="79"/>
      <c r="N392" s="79"/>
      <c r="O392" s="80"/>
      <c r="P392" s="80"/>
      <c r="Q392" s="122"/>
      <c r="R392" s="81">
        <f t="shared" si="28"/>
        <v>0</v>
      </c>
      <c r="S392" s="140" t="e">
        <f t="array" ref="S392">INDEX('G Project Timeline-OPM update'!$G$7:$L$35,MATCH(1,('G Project Timeline-OPM update'!$C$7:$C$35=N392)*('G Project Timeline-OPM update'!$B$7:$B$35=M392)*('G Project Timeline-OPM update'!$D$7:$D$35=O392),0),MATCH(P392,'G Project Timeline-OPM update'!$G$4:$L$4,0))-14</f>
        <v>#N/A</v>
      </c>
      <c r="T392" s="81" t="e">
        <f t="shared" si="31"/>
        <v>#N/A</v>
      </c>
      <c r="U392" s="83" t="str">
        <f>IFERROR(VLOOKUP(G392,'Bidding list 26'!$B$2:$P$38,15,0),"")</f>
        <v/>
      </c>
      <c r="V392" s="83" t="e">
        <f t="shared" si="32"/>
        <v>#N/A</v>
      </c>
      <c r="W392" s="83" t="e">
        <f t="shared" si="30"/>
        <v>#VALUE!</v>
      </c>
      <c r="X392" s="83" t="e">
        <f t="shared" si="33"/>
        <v>#N/A</v>
      </c>
      <c r="Y392" s="122"/>
      <c r="Z392" s="122"/>
      <c r="AA392" s="122"/>
      <c r="AB392" s="122"/>
      <c r="AC392" s="122"/>
      <c r="AD392" s="122"/>
      <c r="AE392" s="122"/>
      <c r="AF392" s="122"/>
      <c r="AG392" s="122"/>
      <c r="AH392" s="87"/>
      <c r="AI392" s="122"/>
      <c r="AJ392" s="60"/>
      <c r="AK392" s="5"/>
      <c r="AL392" s="3">
        <f t="shared" si="24"/>
        <v>0</v>
      </c>
      <c r="AM392" s="3">
        <f t="shared" si="25"/>
        <v>0</v>
      </c>
      <c r="AN392" s="3">
        <f t="shared" si="26"/>
        <v>0</v>
      </c>
      <c r="AO392" s="3">
        <f t="shared" si="27"/>
        <v>0</v>
      </c>
    </row>
    <row r="393" spans="1:41" ht="13">
      <c r="A393" s="81"/>
      <c r="B393" s="122"/>
      <c r="C393" s="122"/>
      <c r="D393" s="122"/>
      <c r="E393" s="122"/>
      <c r="F393" s="81"/>
      <c r="G393" s="122"/>
      <c r="H393" s="122" t="e">
        <f>VLOOKUP(G393,'Bidding list 26'!$B$4:$G$277,6,0)</f>
        <v>#N/A</v>
      </c>
      <c r="I393" s="77" t="e">
        <f>VLOOKUP(G393,'Bidding list 26'!$B$4:$I$1016,8,0)</f>
        <v>#N/A</v>
      </c>
      <c r="J393" s="81"/>
      <c r="K393" s="78" t="e">
        <f t="shared" si="29"/>
        <v>#N/A</v>
      </c>
      <c r="L393" s="81"/>
      <c r="M393" s="79"/>
      <c r="N393" s="79"/>
      <c r="O393" s="80"/>
      <c r="P393" s="80"/>
      <c r="Q393" s="122"/>
      <c r="R393" s="81">
        <f t="shared" si="28"/>
        <v>0</v>
      </c>
      <c r="S393" s="140" t="e">
        <f t="array" ref="S393">INDEX('G Project Timeline-OPM update'!$G$7:$L$35,MATCH(1,('G Project Timeline-OPM update'!$C$7:$C$35=N393)*('G Project Timeline-OPM update'!$B$7:$B$35=M393)*('G Project Timeline-OPM update'!$D$7:$D$35=O393),0),MATCH(P393,'G Project Timeline-OPM update'!$G$4:$L$4,0))-14</f>
        <v>#N/A</v>
      </c>
      <c r="T393" s="81" t="e">
        <f t="shared" si="31"/>
        <v>#N/A</v>
      </c>
      <c r="U393" s="83" t="str">
        <f>IFERROR(VLOOKUP(G393,'Bidding list 26'!$B$2:$P$38,15,0),"")</f>
        <v/>
      </c>
      <c r="V393" s="83" t="e">
        <f t="shared" si="32"/>
        <v>#N/A</v>
      </c>
      <c r="W393" s="83" t="e">
        <f t="shared" si="30"/>
        <v>#VALUE!</v>
      </c>
      <c r="X393" s="83" t="e">
        <f t="shared" si="33"/>
        <v>#N/A</v>
      </c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87"/>
      <c r="AI393" s="122"/>
      <c r="AJ393" s="60"/>
      <c r="AK393" s="5"/>
      <c r="AL393" s="3">
        <f t="shared" si="24"/>
        <v>0</v>
      </c>
      <c r="AM393" s="3">
        <f t="shared" si="25"/>
        <v>0</v>
      </c>
      <c r="AN393" s="3">
        <f t="shared" si="26"/>
        <v>0</v>
      </c>
      <c r="AO393" s="3">
        <f t="shared" si="27"/>
        <v>0</v>
      </c>
    </row>
    <row r="394" spans="1:41" ht="13">
      <c r="A394" s="81"/>
      <c r="B394" s="122"/>
      <c r="C394" s="122"/>
      <c r="D394" s="122"/>
      <c r="E394" s="122"/>
      <c r="F394" s="81"/>
      <c r="G394" s="122"/>
      <c r="H394" s="122" t="e">
        <f>VLOOKUP(G394,'Bidding list 26'!$B$4:$G$277,6,0)</f>
        <v>#N/A</v>
      </c>
      <c r="I394" s="77" t="e">
        <f>VLOOKUP(G394,'Bidding list 26'!$B$4:$I$1016,8,0)</f>
        <v>#N/A</v>
      </c>
      <c r="J394" s="81"/>
      <c r="K394" s="78" t="e">
        <f t="shared" si="29"/>
        <v>#N/A</v>
      </c>
      <c r="L394" s="81"/>
      <c r="M394" s="79"/>
      <c r="N394" s="79"/>
      <c r="O394" s="80"/>
      <c r="P394" s="80"/>
      <c r="Q394" s="122"/>
      <c r="R394" s="81">
        <f t="shared" si="28"/>
        <v>0</v>
      </c>
      <c r="S394" s="140" t="e">
        <f t="array" ref="S394">INDEX('G Project Timeline-OPM update'!$G$7:$L$35,MATCH(1,('G Project Timeline-OPM update'!$C$7:$C$35=N394)*('G Project Timeline-OPM update'!$B$7:$B$35=M394)*('G Project Timeline-OPM update'!$D$7:$D$35=O394),0),MATCH(P394,'G Project Timeline-OPM update'!$G$4:$L$4,0))-14</f>
        <v>#N/A</v>
      </c>
      <c r="T394" s="81" t="e">
        <f t="shared" si="31"/>
        <v>#N/A</v>
      </c>
      <c r="U394" s="83" t="str">
        <f>IFERROR(VLOOKUP(G394,'Bidding list 26'!$B$2:$P$38,15,0),"")</f>
        <v/>
      </c>
      <c r="V394" s="83" t="e">
        <f t="shared" si="32"/>
        <v>#N/A</v>
      </c>
      <c r="W394" s="83" t="e">
        <f t="shared" si="30"/>
        <v>#VALUE!</v>
      </c>
      <c r="X394" s="83" t="e">
        <f t="shared" si="33"/>
        <v>#N/A</v>
      </c>
      <c r="Y394" s="122"/>
      <c r="Z394" s="122"/>
      <c r="AA394" s="122"/>
      <c r="AB394" s="122"/>
      <c r="AC394" s="122"/>
      <c r="AD394" s="122"/>
      <c r="AE394" s="122"/>
      <c r="AF394" s="122"/>
      <c r="AG394" s="122"/>
      <c r="AH394" s="87"/>
      <c r="AI394" s="122"/>
      <c r="AJ394" s="60"/>
      <c r="AK394" s="5"/>
      <c r="AL394" s="3">
        <f t="shared" si="24"/>
        <v>0</v>
      </c>
      <c r="AM394" s="3">
        <f t="shared" si="25"/>
        <v>0</v>
      </c>
      <c r="AN394" s="3">
        <f t="shared" si="26"/>
        <v>0</v>
      </c>
      <c r="AO394" s="3">
        <f t="shared" si="27"/>
        <v>0</v>
      </c>
    </row>
    <row r="395" spans="1:41" ht="13">
      <c r="A395" s="81"/>
      <c r="B395" s="122"/>
      <c r="C395" s="122"/>
      <c r="D395" s="122"/>
      <c r="E395" s="122"/>
      <c r="F395" s="81"/>
      <c r="G395" s="122"/>
      <c r="H395" s="122" t="e">
        <f>VLOOKUP(G395,'Bidding list 26'!$B$4:$G$277,6,0)</f>
        <v>#N/A</v>
      </c>
      <c r="I395" s="77" t="e">
        <f>VLOOKUP(G395,'Bidding list 26'!$B$4:$I$1016,8,0)</f>
        <v>#N/A</v>
      </c>
      <c r="J395" s="81"/>
      <c r="K395" s="78" t="e">
        <f t="shared" si="29"/>
        <v>#N/A</v>
      </c>
      <c r="L395" s="81"/>
      <c r="M395" s="79"/>
      <c r="N395" s="79"/>
      <c r="O395" s="80"/>
      <c r="P395" s="80"/>
      <c r="Q395" s="122"/>
      <c r="R395" s="81">
        <f t="shared" si="28"/>
        <v>0</v>
      </c>
      <c r="S395" s="140" t="e">
        <f t="array" ref="S395">INDEX('G Project Timeline-OPM update'!$G$7:$L$35,MATCH(1,('G Project Timeline-OPM update'!$C$7:$C$35=N395)*('G Project Timeline-OPM update'!$B$7:$B$35=M395)*('G Project Timeline-OPM update'!$D$7:$D$35=O395),0),MATCH(P395,'G Project Timeline-OPM update'!$G$4:$L$4,0))-14</f>
        <v>#N/A</v>
      </c>
      <c r="T395" s="81" t="e">
        <f t="shared" si="31"/>
        <v>#N/A</v>
      </c>
      <c r="U395" s="83" t="str">
        <f>IFERROR(VLOOKUP(G395,'Bidding list 26'!$B$2:$P$38,15,0),"")</f>
        <v/>
      </c>
      <c r="V395" s="83" t="e">
        <f t="shared" si="32"/>
        <v>#N/A</v>
      </c>
      <c r="W395" s="83" t="e">
        <f t="shared" si="30"/>
        <v>#VALUE!</v>
      </c>
      <c r="X395" s="83" t="e">
        <f t="shared" si="33"/>
        <v>#N/A</v>
      </c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87"/>
      <c r="AI395" s="122"/>
      <c r="AJ395" s="60"/>
      <c r="AK395" s="5"/>
      <c r="AL395" s="3">
        <f t="shared" si="24"/>
        <v>0</v>
      </c>
      <c r="AM395" s="3">
        <f t="shared" si="25"/>
        <v>0</v>
      </c>
      <c r="AN395" s="3">
        <f t="shared" si="26"/>
        <v>0</v>
      </c>
      <c r="AO395" s="3">
        <f t="shared" si="27"/>
        <v>0</v>
      </c>
    </row>
    <row r="396" spans="1:41" ht="13">
      <c r="A396" s="81"/>
      <c r="B396" s="122"/>
      <c r="C396" s="122"/>
      <c r="D396" s="122"/>
      <c r="E396" s="122"/>
      <c r="F396" s="81"/>
      <c r="G396" s="122"/>
      <c r="H396" s="122" t="e">
        <f>VLOOKUP(G396,'Bidding list 26'!$B$4:$G$277,6,0)</f>
        <v>#N/A</v>
      </c>
      <c r="I396" s="77" t="e">
        <f>VLOOKUP(G396,'Bidding list 26'!$B$4:$I$1016,8,0)</f>
        <v>#N/A</v>
      </c>
      <c r="J396" s="81"/>
      <c r="K396" s="78" t="e">
        <f t="shared" si="29"/>
        <v>#N/A</v>
      </c>
      <c r="L396" s="81"/>
      <c r="M396" s="79"/>
      <c r="N396" s="79"/>
      <c r="O396" s="80"/>
      <c r="P396" s="80"/>
      <c r="Q396" s="122"/>
      <c r="R396" s="81">
        <f t="shared" si="28"/>
        <v>0</v>
      </c>
      <c r="S396" s="140" t="e">
        <f t="array" ref="S396">INDEX('G Project Timeline-OPM update'!$G$7:$L$35,MATCH(1,('G Project Timeline-OPM update'!$C$7:$C$35=N396)*('G Project Timeline-OPM update'!$B$7:$B$35=M396)*('G Project Timeline-OPM update'!$D$7:$D$35=O396),0),MATCH(P396,'G Project Timeline-OPM update'!$G$4:$L$4,0))-14</f>
        <v>#N/A</v>
      </c>
      <c r="T396" s="81" t="e">
        <f t="shared" si="31"/>
        <v>#N/A</v>
      </c>
      <c r="U396" s="83" t="str">
        <f>IFERROR(VLOOKUP(G396,'Bidding list 26'!$B$2:$P$38,15,0),"")</f>
        <v/>
      </c>
      <c r="V396" s="83" t="e">
        <f t="shared" si="32"/>
        <v>#N/A</v>
      </c>
      <c r="W396" s="83" t="e">
        <f t="shared" si="30"/>
        <v>#VALUE!</v>
      </c>
      <c r="X396" s="83" t="e">
        <f t="shared" si="33"/>
        <v>#N/A</v>
      </c>
      <c r="Y396" s="122"/>
      <c r="Z396" s="122"/>
      <c r="AA396" s="122"/>
      <c r="AB396" s="122"/>
      <c r="AC396" s="122"/>
      <c r="AD396" s="122"/>
      <c r="AE396" s="122"/>
      <c r="AF396" s="122"/>
      <c r="AG396" s="122"/>
      <c r="AH396" s="87"/>
      <c r="AI396" s="122"/>
      <c r="AJ396" s="60"/>
      <c r="AK396" s="5"/>
      <c r="AL396" s="3">
        <f t="shared" si="24"/>
        <v>0</v>
      </c>
      <c r="AM396" s="3">
        <f t="shared" si="25"/>
        <v>0</v>
      </c>
      <c r="AN396" s="3">
        <f t="shared" si="26"/>
        <v>0</v>
      </c>
      <c r="AO396" s="3">
        <f t="shared" si="27"/>
        <v>0</v>
      </c>
    </row>
    <row r="397" spans="1:41" ht="13">
      <c r="A397" s="81"/>
      <c r="B397" s="122"/>
      <c r="C397" s="122"/>
      <c r="D397" s="122"/>
      <c r="E397" s="122"/>
      <c r="F397" s="81"/>
      <c r="G397" s="122"/>
      <c r="H397" s="122" t="e">
        <f>VLOOKUP(G397,'Bidding list 26'!$B$4:$G$277,6,0)</f>
        <v>#N/A</v>
      </c>
      <c r="I397" s="77" t="e">
        <f>VLOOKUP(G397,'Bidding list 26'!$B$4:$I$1016,8,0)</f>
        <v>#N/A</v>
      </c>
      <c r="J397" s="81"/>
      <c r="K397" s="78" t="e">
        <f t="shared" si="29"/>
        <v>#N/A</v>
      </c>
      <c r="L397" s="81"/>
      <c r="M397" s="79"/>
      <c r="N397" s="79"/>
      <c r="O397" s="80"/>
      <c r="P397" s="80"/>
      <c r="Q397" s="122"/>
      <c r="R397" s="81">
        <f t="shared" si="28"/>
        <v>0</v>
      </c>
      <c r="S397" s="140" t="e">
        <f t="array" ref="S397">INDEX('G Project Timeline-OPM update'!$G$7:$L$35,MATCH(1,('G Project Timeline-OPM update'!$C$7:$C$35=N397)*('G Project Timeline-OPM update'!$B$7:$B$35=M397)*('G Project Timeline-OPM update'!$D$7:$D$35=O397),0),MATCH(P397,'G Project Timeline-OPM update'!$G$4:$L$4,0))-14</f>
        <v>#N/A</v>
      </c>
      <c r="T397" s="81" t="e">
        <f t="shared" si="31"/>
        <v>#N/A</v>
      </c>
      <c r="U397" s="83" t="str">
        <f>IFERROR(VLOOKUP(G397,'Bidding list 26'!$B$2:$P$38,15,0),"")</f>
        <v/>
      </c>
      <c r="V397" s="83" t="e">
        <f t="shared" si="32"/>
        <v>#N/A</v>
      </c>
      <c r="W397" s="83" t="e">
        <f t="shared" si="30"/>
        <v>#VALUE!</v>
      </c>
      <c r="X397" s="83" t="e">
        <f t="shared" si="33"/>
        <v>#N/A</v>
      </c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87"/>
      <c r="AI397" s="122"/>
      <c r="AJ397" s="60"/>
      <c r="AK397" s="5"/>
      <c r="AL397" s="3">
        <f t="shared" si="24"/>
        <v>0</v>
      </c>
      <c r="AM397" s="3">
        <f t="shared" si="25"/>
        <v>0</v>
      </c>
      <c r="AN397" s="3">
        <f t="shared" si="26"/>
        <v>0</v>
      </c>
      <c r="AO397" s="3">
        <f t="shared" si="27"/>
        <v>0</v>
      </c>
    </row>
    <row r="398" spans="1:41" ht="13">
      <c r="A398" s="81"/>
      <c r="B398" s="122"/>
      <c r="C398" s="122"/>
      <c r="D398" s="122"/>
      <c r="E398" s="122"/>
      <c r="F398" s="81"/>
      <c r="G398" s="122"/>
      <c r="H398" s="122" t="e">
        <f>VLOOKUP(G398,'Bidding list 26'!$B$4:$G$277,6,0)</f>
        <v>#N/A</v>
      </c>
      <c r="I398" s="77" t="e">
        <f>VLOOKUP(G398,'Bidding list 26'!$B$4:$I$1016,8,0)</f>
        <v>#N/A</v>
      </c>
      <c r="J398" s="81"/>
      <c r="K398" s="78" t="e">
        <f t="shared" si="29"/>
        <v>#N/A</v>
      </c>
      <c r="L398" s="81"/>
      <c r="M398" s="79"/>
      <c r="N398" s="79"/>
      <c r="O398" s="80"/>
      <c r="P398" s="80"/>
      <c r="Q398" s="122"/>
      <c r="R398" s="81">
        <f t="shared" si="28"/>
        <v>0</v>
      </c>
      <c r="S398" s="140" t="e">
        <f t="array" ref="S398">INDEX('G Project Timeline-OPM update'!$G$7:$L$35,MATCH(1,('G Project Timeline-OPM update'!$C$7:$C$35=N398)*('G Project Timeline-OPM update'!$B$7:$B$35=M398)*('G Project Timeline-OPM update'!$D$7:$D$35=O398),0),MATCH(P398,'G Project Timeline-OPM update'!$G$4:$L$4,0))-14</f>
        <v>#N/A</v>
      </c>
      <c r="T398" s="81" t="e">
        <f t="shared" si="31"/>
        <v>#N/A</v>
      </c>
      <c r="U398" s="83" t="str">
        <f>IFERROR(VLOOKUP(G398,'Bidding list 26'!$B$2:$P$38,15,0),"")</f>
        <v/>
      </c>
      <c r="V398" s="83" t="e">
        <f t="shared" si="32"/>
        <v>#N/A</v>
      </c>
      <c r="W398" s="83" t="e">
        <f t="shared" si="30"/>
        <v>#VALUE!</v>
      </c>
      <c r="X398" s="83" t="e">
        <f t="shared" si="33"/>
        <v>#N/A</v>
      </c>
      <c r="Y398" s="122"/>
      <c r="Z398" s="122"/>
      <c r="AA398" s="122"/>
      <c r="AB398" s="122"/>
      <c r="AC398" s="122"/>
      <c r="AD398" s="122"/>
      <c r="AE398" s="122"/>
      <c r="AF398" s="122"/>
      <c r="AG398" s="122"/>
      <c r="AH398" s="87"/>
      <c r="AI398" s="122"/>
      <c r="AJ398" s="60"/>
      <c r="AK398" s="5"/>
      <c r="AL398" s="3">
        <f t="shared" si="24"/>
        <v>0</v>
      </c>
      <c r="AM398" s="3">
        <f t="shared" si="25"/>
        <v>0</v>
      </c>
      <c r="AN398" s="3">
        <f t="shared" si="26"/>
        <v>0</v>
      </c>
      <c r="AO398" s="3">
        <f t="shared" si="27"/>
        <v>0</v>
      </c>
    </row>
    <row r="399" spans="1:41" ht="13">
      <c r="A399" s="81"/>
      <c r="B399" s="122"/>
      <c r="C399" s="122"/>
      <c r="D399" s="122"/>
      <c r="E399" s="122"/>
      <c r="F399" s="81"/>
      <c r="G399" s="122"/>
      <c r="H399" s="122" t="e">
        <f>VLOOKUP(G399,'Bidding list 26'!$B$4:$G$277,6,0)</f>
        <v>#N/A</v>
      </c>
      <c r="I399" s="77" t="e">
        <f>VLOOKUP(G399,'Bidding list 26'!$B$4:$I$1016,8,0)</f>
        <v>#N/A</v>
      </c>
      <c r="J399" s="81"/>
      <c r="K399" s="78" t="e">
        <f t="shared" si="29"/>
        <v>#N/A</v>
      </c>
      <c r="L399" s="81"/>
      <c r="M399" s="79"/>
      <c r="N399" s="79"/>
      <c r="O399" s="80"/>
      <c r="P399" s="80"/>
      <c r="Q399" s="122"/>
      <c r="R399" s="81">
        <f t="shared" si="28"/>
        <v>0</v>
      </c>
      <c r="S399" s="140" t="e">
        <f t="array" ref="S399">INDEX('G Project Timeline-OPM update'!$G$7:$L$35,MATCH(1,('G Project Timeline-OPM update'!$C$7:$C$35=N399)*('G Project Timeline-OPM update'!$B$7:$B$35=M399)*('G Project Timeline-OPM update'!$D$7:$D$35=O399),0),MATCH(P399,'G Project Timeline-OPM update'!$G$4:$L$4,0))-14</f>
        <v>#N/A</v>
      </c>
      <c r="T399" s="81" t="e">
        <f t="shared" si="31"/>
        <v>#N/A</v>
      </c>
      <c r="U399" s="83" t="str">
        <f>IFERROR(VLOOKUP(G399,'Bidding list 26'!$B$2:$P$38,15,0),"")</f>
        <v/>
      </c>
      <c r="V399" s="83" t="e">
        <f t="shared" si="32"/>
        <v>#N/A</v>
      </c>
      <c r="W399" s="83" t="e">
        <f t="shared" si="30"/>
        <v>#VALUE!</v>
      </c>
      <c r="X399" s="83" t="e">
        <f t="shared" si="33"/>
        <v>#N/A</v>
      </c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87"/>
      <c r="AI399" s="122"/>
      <c r="AJ399" s="60"/>
      <c r="AK399" s="5"/>
      <c r="AL399" s="3">
        <f t="shared" si="24"/>
        <v>0</v>
      </c>
      <c r="AM399" s="3">
        <f t="shared" si="25"/>
        <v>0</v>
      </c>
      <c r="AN399" s="3">
        <f t="shared" si="26"/>
        <v>0</v>
      </c>
      <c r="AO399" s="3">
        <f t="shared" si="27"/>
        <v>0</v>
      </c>
    </row>
    <row r="400" spans="1:41" ht="13">
      <c r="A400" s="81"/>
      <c r="B400" s="122"/>
      <c r="C400" s="122"/>
      <c r="D400" s="122"/>
      <c r="E400" s="122"/>
      <c r="F400" s="81"/>
      <c r="G400" s="122"/>
      <c r="H400" s="122" t="e">
        <f>VLOOKUP(G400,'Bidding list 26'!$B$4:$G$277,6,0)</f>
        <v>#N/A</v>
      </c>
      <c r="I400" s="77" t="e">
        <f>VLOOKUP(G400,'Bidding list 26'!$B$4:$I$1016,8,0)</f>
        <v>#N/A</v>
      </c>
      <c r="J400" s="81"/>
      <c r="K400" s="78" t="e">
        <f t="shared" si="29"/>
        <v>#N/A</v>
      </c>
      <c r="L400" s="81"/>
      <c r="M400" s="79"/>
      <c r="N400" s="79"/>
      <c r="O400" s="80"/>
      <c r="P400" s="80"/>
      <c r="Q400" s="122"/>
      <c r="R400" s="81">
        <f t="shared" si="28"/>
        <v>0</v>
      </c>
      <c r="S400" s="140" t="e">
        <f t="array" ref="S400">INDEX('G Project Timeline-OPM update'!$G$7:$L$35,MATCH(1,('G Project Timeline-OPM update'!$C$7:$C$35=N400)*('G Project Timeline-OPM update'!$B$7:$B$35=M400)*('G Project Timeline-OPM update'!$D$7:$D$35=O400),0),MATCH(P400,'G Project Timeline-OPM update'!$G$4:$L$4,0))-14</f>
        <v>#N/A</v>
      </c>
      <c r="T400" s="81" t="e">
        <f t="shared" si="31"/>
        <v>#N/A</v>
      </c>
      <c r="U400" s="83" t="str">
        <f>IFERROR(VLOOKUP(G400,'Bidding list 26'!$B$2:$P$38,15,0),"")</f>
        <v/>
      </c>
      <c r="V400" s="83" t="e">
        <f t="shared" si="32"/>
        <v>#N/A</v>
      </c>
      <c r="W400" s="83" t="e">
        <f t="shared" si="30"/>
        <v>#VALUE!</v>
      </c>
      <c r="X400" s="83" t="e">
        <f t="shared" si="33"/>
        <v>#N/A</v>
      </c>
      <c r="Y400" s="122"/>
      <c r="Z400" s="122"/>
      <c r="AA400" s="122"/>
      <c r="AB400" s="122"/>
      <c r="AC400" s="122"/>
      <c r="AD400" s="122"/>
      <c r="AE400" s="122"/>
      <c r="AF400" s="122"/>
      <c r="AG400" s="122"/>
      <c r="AH400" s="87"/>
      <c r="AI400" s="122"/>
      <c r="AJ400" s="60"/>
      <c r="AK400" s="5"/>
      <c r="AL400" s="3">
        <f t="shared" si="24"/>
        <v>0</v>
      </c>
      <c r="AM400" s="3">
        <f t="shared" si="25"/>
        <v>0</v>
      </c>
      <c r="AN400" s="3">
        <f t="shared" si="26"/>
        <v>0</v>
      </c>
      <c r="AO400" s="3">
        <f t="shared" si="27"/>
        <v>0</v>
      </c>
    </row>
    <row r="401" spans="1:41" ht="13">
      <c r="A401" s="81"/>
      <c r="B401" s="122"/>
      <c r="C401" s="122"/>
      <c r="D401" s="122"/>
      <c r="E401" s="122"/>
      <c r="F401" s="81"/>
      <c r="G401" s="122"/>
      <c r="H401" s="122" t="e">
        <f>VLOOKUP(G401,'Bidding list 26'!$B$4:$G$277,6,0)</f>
        <v>#N/A</v>
      </c>
      <c r="I401" s="77" t="e">
        <f>VLOOKUP(G401,'Bidding list 26'!$B$4:$I$1016,8,0)</f>
        <v>#N/A</v>
      </c>
      <c r="J401" s="81"/>
      <c r="K401" s="78" t="e">
        <f t="shared" si="29"/>
        <v>#N/A</v>
      </c>
      <c r="L401" s="81"/>
      <c r="M401" s="79"/>
      <c r="N401" s="79"/>
      <c r="O401" s="80"/>
      <c r="P401" s="80"/>
      <c r="Q401" s="122"/>
      <c r="R401" s="81">
        <f t="shared" si="28"/>
        <v>0</v>
      </c>
      <c r="S401" s="140" t="e">
        <f t="array" ref="S401">INDEX('G Project Timeline-OPM update'!$G$7:$L$35,MATCH(1,('G Project Timeline-OPM update'!$C$7:$C$35=N401)*('G Project Timeline-OPM update'!$B$7:$B$35=M401)*('G Project Timeline-OPM update'!$D$7:$D$35=O401),0),MATCH(P401,'G Project Timeline-OPM update'!$G$4:$L$4,0))-14</f>
        <v>#N/A</v>
      </c>
      <c r="T401" s="81" t="e">
        <f t="shared" si="31"/>
        <v>#N/A</v>
      </c>
      <c r="U401" s="83" t="str">
        <f>IFERROR(VLOOKUP(G401,'Bidding list 26'!$B$2:$P$38,15,0),"")</f>
        <v/>
      </c>
      <c r="V401" s="83" t="e">
        <f t="shared" si="32"/>
        <v>#N/A</v>
      </c>
      <c r="W401" s="83" t="e">
        <f t="shared" si="30"/>
        <v>#VALUE!</v>
      </c>
      <c r="X401" s="83" t="e">
        <f t="shared" si="33"/>
        <v>#N/A</v>
      </c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87"/>
      <c r="AI401" s="122"/>
      <c r="AJ401" s="60"/>
      <c r="AK401" s="5"/>
      <c r="AL401" s="3">
        <f t="shared" si="24"/>
        <v>0</v>
      </c>
      <c r="AM401" s="3">
        <f t="shared" si="25"/>
        <v>0</v>
      </c>
      <c r="AN401" s="3">
        <f t="shared" si="26"/>
        <v>0</v>
      </c>
      <c r="AO401" s="3">
        <f t="shared" si="27"/>
        <v>0</v>
      </c>
    </row>
    <row r="402" spans="1:41" ht="13">
      <c r="A402" s="81"/>
      <c r="B402" s="122"/>
      <c r="C402" s="122"/>
      <c r="D402" s="122"/>
      <c r="E402" s="122"/>
      <c r="F402" s="81"/>
      <c r="G402" s="122"/>
      <c r="H402" s="122" t="e">
        <f>VLOOKUP(G402,'Bidding list 26'!$B$4:$G$277,6,0)</f>
        <v>#N/A</v>
      </c>
      <c r="I402" s="77" t="e">
        <f>VLOOKUP(G402,'Bidding list 26'!$B$4:$I$1016,8,0)</f>
        <v>#N/A</v>
      </c>
      <c r="J402" s="81"/>
      <c r="K402" s="78" t="e">
        <f t="shared" si="29"/>
        <v>#N/A</v>
      </c>
      <c r="L402" s="81"/>
      <c r="M402" s="79"/>
      <c r="N402" s="79"/>
      <c r="O402" s="80"/>
      <c r="P402" s="80"/>
      <c r="Q402" s="122"/>
      <c r="R402" s="81">
        <f t="shared" si="28"/>
        <v>0</v>
      </c>
      <c r="S402" s="140" t="e">
        <f t="array" ref="S402">INDEX('G Project Timeline-OPM update'!$G$7:$L$35,MATCH(1,('G Project Timeline-OPM update'!$C$7:$C$35=N402)*('G Project Timeline-OPM update'!$B$7:$B$35=M402)*('G Project Timeline-OPM update'!$D$7:$D$35=O402),0),MATCH(P402,'G Project Timeline-OPM update'!$G$4:$L$4,0))-14</f>
        <v>#N/A</v>
      </c>
      <c r="T402" s="81" t="e">
        <f t="shared" si="31"/>
        <v>#N/A</v>
      </c>
      <c r="U402" s="83" t="str">
        <f>IFERROR(VLOOKUP(G402,'Bidding list 26'!$B$2:$P$38,15,0),"")</f>
        <v/>
      </c>
      <c r="V402" s="83" t="e">
        <f t="shared" si="32"/>
        <v>#N/A</v>
      </c>
      <c r="W402" s="83" t="e">
        <f t="shared" si="30"/>
        <v>#VALUE!</v>
      </c>
      <c r="X402" s="83" t="e">
        <f t="shared" si="33"/>
        <v>#N/A</v>
      </c>
      <c r="Y402" s="122"/>
      <c r="Z402" s="122"/>
      <c r="AA402" s="122"/>
      <c r="AB402" s="122"/>
      <c r="AC402" s="122"/>
      <c r="AD402" s="122"/>
      <c r="AE402" s="122"/>
      <c r="AF402" s="122"/>
      <c r="AG402" s="122"/>
      <c r="AH402" s="87"/>
      <c r="AI402" s="122"/>
      <c r="AJ402" s="60"/>
      <c r="AK402" s="5"/>
      <c r="AL402" s="3">
        <f t="shared" ref="AL402:AL656" si="34">IF(AA402="Done",$J402,0)</f>
        <v>0</v>
      </c>
      <c r="AM402" s="3">
        <f t="shared" ref="AM402:AM656" si="35">IF(AC402="Done",$J402,0)</f>
        <v>0</v>
      </c>
      <c r="AN402" s="3">
        <f t="shared" ref="AN402:AN656" si="36">IF(AE402="Done",$J402,0)</f>
        <v>0</v>
      </c>
      <c r="AO402" s="3">
        <f t="shared" ref="AO402:AO656" si="37">IF(AH402&lt;&gt;"",$J402,0)</f>
        <v>0</v>
      </c>
    </row>
    <row r="403" spans="1:41" ht="13">
      <c r="A403" s="81"/>
      <c r="B403" s="122"/>
      <c r="C403" s="122"/>
      <c r="D403" s="122"/>
      <c r="E403" s="122"/>
      <c r="F403" s="81"/>
      <c r="G403" s="122"/>
      <c r="H403" s="122" t="e">
        <f>VLOOKUP(G403,'Bidding list 26'!$B$4:$G$277,6,0)</f>
        <v>#N/A</v>
      </c>
      <c r="I403" s="77" t="e">
        <f>VLOOKUP(G403,'Bidding list 26'!$B$4:$I$1016,8,0)</f>
        <v>#N/A</v>
      </c>
      <c r="J403" s="81"/>
      <c r="K403" s="78" t="e">
        <f t="shared" si="29"/>
        <v>#N/A</v>
      </c>
      <c r="L403" s="81"/>
      <c r="M403" s="79"/>
      <c r="N403" s="79"/>
      <c r="O403" s="80"/>
      <c r="P403" s="80"/>
      <c r="Q403" s="122"/>
      <c r="R403" s="81">
        <f t="shared" si="28"/>
        <v>0</v>
      </c>
      <c r="S403" s="140" t="e">
        <f t="array" ref="S403">INDEX('G Project Timeline-OPM update'!$G$7:$L$35,MATCH(1,('G Project Timeline-OPM update'!$C$7:$C$35=N403)*('G Project Timeline-OPM update'!$B$7:$B$35=M403)*('G Project Timeline-OPM update'!$D$7:$D$35=O403),0),MATCH(P403,'G Project Timeline-OPM update'!$G$4:$L$4,0))-14</f>
        <v>#N/A</v>
      </c>
      <c r="T403" s="81" t="e">
        <f t="shared" si="31"/>
        <v>#N/A</v>
      </c>
      <c r="U403" s="83" t="str">
        <f>IFERROR(VLOOKUP(G403,'Bidding list 26'!$B$2:$P$38,15,0),"")</f>
        <v/>
      </c>
      <c r="V403" s="83" t="e">
        <f t="shared" si="32"/>
        <v>#N/A</v>
      </c>
      <c r="W403" s="83" t="e">
        <f t="shared" si="30"/>
        <v>#VALUE!</v>
      </c>
      <c r="X403" s="83" t="e">
        <f t="shared" si="33"/>
        <v>#N/A</v>
      </c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87"/>
      <c r="AI403" s="122"/>
      <c r="AJ403" s="60"/>
      <c r="AK403" s="5"/>
      <c r="AL403" s="3">
        <f t="shared" si="34"/>
        <v>0</v>
      </c>
      <c r="AM403" s="3">
        <f t="shared" si="35"/>
        <v>0</v>
      </c>
      <c r="AN403" s="3">
        <f t="shared" si="36"/>
        <v>0</v>
      </c>
      <c r="AO403" s="3">
        <f t="shared" si="37"/>
        <v>0</v>
      </c>
    </row>
    <row r="404" spans="1:41" ht="13">
      <c r="A404" s="81"/>
      <c r="B404" s="122"/>
      <c r="C404" s="122"/>
      <c r="D404" s="122"/>
      <c r="E404" s="122"/>
      <c r="F404" s="81"/>
      <c r="G404" s="122"/>
      <c r="H404" s="122" t="e">
        <f>VLOOKUP(G404,'Bidding list 26'!$B$4:$G$277,6,0)</f>
        <v>#N/A</v>
      </c>
      <c r="I404" s="77" t="e">
        <f>VLOOKUP(G404,'Bidding list 26'!$B$4:$I$1016,8,0)</f>
        <v>#N/A</v>
      </c>
      <c r="J404" s="81"/>
      <c r="K404" s="78" t="e">
        <f t="shared" si="29"/>
        <v>#N/A</v>
      </c>
      <c r="L404" s="81"/>
      <c r="M404" s="79"/>
      <c r="N404" s="79"/>
      <c r="O404" s="80"/>
      <c r="P404" s="80"/>
      <c r="Q404" s="122"/>
      <c r="R404" s="81">
        <f t="shared" si="28"/>
        <v>0</v>
      </c>
      <c r="S404" s="140" t="e">
        <f t="array" ref="S404">INDEX('G Project Timeline-OPM update'!$G$7:$L$35,MATCH(1,('G Project Timeline-OPM update'!$C$7:$C$35=N404)*('G Project Timeline-OPM update'!$B$7:$B$35=M404)*('G Project Timeline-OPM update'!$D$7:$D$35=O404),0),MATCH(P404,'G Project Timeline-OPM update'!$G$4:$L$4,0))-14</f>
        <v>#N/A</v>
      </c>
      <c r="T404" s="81" t="e">
        <f t="shared" si="31"/>
        <v>#N/A</v>
      </c>
      <c r="U404" s="83" t="str">
        <f>IFERROR(VLOOKUP(G404,'Bidding list 26'!$B$2:$P$38,15,0),"")</f>
        <v/>
      </c>
      <c r="V404" s="83" t="e">
        <f t="shared" si="32"/>
        <v>#N/A</v>
      </c>
      <c r="W404" s="83" t="e">
        <f t="shared" si="30"/>
        <v>#VALUE!</v>
      </c>
      <c r="X404" s="83" t="e">
        <f t="shared" si="33"/>
        <v>#N/A</v>
      </c>
      <c r="Y404" s="122"/>
      <c r="Z404" s="122"/>
      <c r="AA404" s="122"/>
      <c r="AB404" s="122"/>
      <c r="AC404" s="122"/>
      <c r="AD404" s="122"/>
      <c r="AE404" s="122"/>
      <c r="AF404" s="122"/>
      <c r="AG404" s="122"/>
      <c r="AH404" s="87"/>
      <c r="AI404" s="122"/>
      <c r="AJ404" s="60"/>
      <c r="AK404" s="5"/>
      <c r="AL404" s="3">
        <f t="shared" si="34"/>
        <v>0</v>
      </c>
      <c r="AM404" s="3">
        <f t="shared" si="35"/>
        <v>0</v>
      </c>
      <c r="AN404" s="3">
        <f t="shared" si="36"/>
        <v>0</v>
      </c>
      <c r="AO404" s="3">
        <f t="shared" si="37"/>
        <v>0</v>
      </c>
    </row>
    <row r="405" spans="1:41" ht="13">
      <c r="A405" s="81"/>
      <c r="B405" s="122"/>
      <c r="C405" s="122"/>
      <c r="D405" s="122"/>
      <c r="E405" s="122"/>
      <c r="F405" s="81"/>
      <c r="G405" s="122"/>
      <c r="H405" s="122" t="e">
        <f>VLOOKUP(G405,'Bidding list 26'!$B$4:$G$277,6,0)</f>
        <v>#N/A</v>
      </c>
      <c r="I405" s="77" t="e">
        <f>VLOOKUP(G405,'Bidding list 26'!$B$4:$I$1016,8,0)</f>
        <v>#N/A</v>
      </c>
      <c r="J405" s="81"/>
      <c r="K405" s="78" t="e">
        <f t="shared" si="29"/>
        <v>#N/A</v>
      </c>
      <c r="L405" s="81"/>
      <c r="M405" s="79"/>
      <c r="N405" s="79"/>
      <c r="O405" s="80"/>
      <c r="P405" s="80"/>
      <c r="Q405" s="122"/>
      <c r="R405" s="81">
        <f t="shared" si="28"/>
        <v>0</v>
      </c>
      <c r="S405" s="140" t="e">
        <f t="array" ref="S405">INDEX('G Project Timeline-OPM update'!$G$7:$L$35,MATCH(1,('G Project Timeline-OPM update'!$C$7:$C$35=N405)*('G Project Timeline-OPM update'!$B$7:$B$35=M405)*('G Project Timeline-OPM update'!$D$7:$D$35=O405),0),MATCH(P405,'G Project Timeline-OPM update'!$G$4:$L$4,0))-14</f>
        <v>#N/A</v>
      </c>
      <c r="T405" s="81" t="e">
        <f t="shared" si="31"/>
        <v>#N/A</v>
      </c>
      <c r="U405" s="83" t="str">
        <f>IFERROR(VLOOKUP(G405,'Bidding list 26'!$B$2:$P$38,15,0),"")</f>
        <v/>
      </c>
      <c r="V405" s="83" t="e">
        <f t="shared" si="32"/>
        <v>#N/A</v>
      </c>
      <c r="W405" s="83" t="e">
        <f t="shared" si="30"/>
        <v>#VALUE!</v>
      </c>
      <c r="X405" s="83" t="e">
        <f t="shared" si="33"/>
        <v>#N/A</v>
      </c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87"/>
      <c r="AI405" s="122"/>
      <c r="AJ405" s="60"/>
      <c r="AK405" s="5"/>
      <c r="AL405" s="3">
        <f t="shared" si="34"/>
        <v>0</v>
      </c>
      <c r="AM405" s="3">
        <f t="shared" si="35"/>
        <v>0</v>
      </c>
      <c r="AN405" s="3">
        <f t="shared" si="36"/>
        <v>0</v>
      </c>
      <c r="AO405" s="3">
        <f t="shared" si="37"/>
        <v>0</v>
      </c>
    </row>
    <row r="406" spans="1:41" ht="13">
      <c r="A406" s="81"/>
      <c r="B406" s="122"/>
      <c r="C406" s="122"/>
      <c r="D406" s="122"/>
      <c r="E406" s="122"/>
      <c r="F406" s="81"/>
      <c r="G406" s="122"/>
      <c r="H406" s="122" t="e">
        <f>VLOOKUP(G406,'Bidding list 26'!$B$4:$G$277,6,0)</f>
        <v>#N/A</v>
      </c>
      <c r="I406" s="77" t="e">
        <f>VLOOKUP(G406,'Bidding list 26'!$B$4:$I$1016,8,0)</f>
        <v>#N/A</v>
      </c>
      <c r="J406" s="81"/>
      <c r="K406" s="78" t="e">
        <f t="shared" si="29"/>
        <v>#N/A</v>
      </c>
      <c r="L406" s="81"/>
      <c r="M406" s="79"/>
      <c r="N406" s="79"/>
      <c r="O406" s="80"/>
      <c r="P406" s="80"/>
      <c r="Q406" s="122"/>
      <c r="R406" s="81">
        <f t="shared" ref="R406:R660" si="38">Q406-A406</f>
        <v>0</v>
      </c>
      <c r="S406" s="140" t="e">
        <f t="array" ref="S406">INDEX('G Project Timeline-OPM update'!$G$7:$L$35,MATCH(1,('G Project Timeline-OPM update'!$C$7:$C$35=N406)*('G Project Timeline-OPM update'!$B$7:$B$35=M406)*('G Project Timeline-OPM update'!$D$7:$D$35=O406),0),MATCH(P406,'G Project Timeline-OPM update'!$G$4:$L$4,0))-14</f>
        <v>#N/A</v>
      </c>
      <c r="T406" s="81" t="e">
        <f t="shared" si="31"/>
        <v>#N/A</v>
      </c>
      <c r="U406" s="83" t="str">
        <f>IFERROR(VLOOKUP(G406,'Bidding list 26'!$B$2:$P$38,15,0),"")</f>
        <v/>
      </c>
      <c r="V406" s="83" t="e">
        <f t="shared" si="32"/>
        <v>#N/A</v>
      </c>
      <c r="W406" s="83" t="e">
        <f t="shared" si="30"/>
        <v>#VALUE!</v>
      </c>
      <c r="X406" s="83" t="e">
        <f t="shared" si="33"/>
        <v>#N/A</v>
      </c>
      <c r="Y406" s="122"/>
      <c r="Z406" s="122"/>
      <c r="AA406" s="122"/>
      <c r="AB406" s="122"/>
      <c r="AC406" s="122"/>
      <c r="AD406" s="122"/>
      <c r="AE406" s="122"/>
      <c r="AF406" s="122"/>
      <c r="AG406" s="122"/>
      <c r="AH406" s="87"/>
      <c r="AI406" s="122"/>
      <c r="AJ406" s="60"/>
      <c r="AK406" s="5"/>
      <c r="AL406" s="3">
        <f t="shared" si="34"/>
        <v>0</v>
      </c>
      <c r="AM406" s="3">
        <f t="shared" si="35"/>
        <v>0</v>
      </c>
      <c r="AN406" s="3">
        <f t="shared" si="36"/>
        <v>0</v>
      </c>
      <c r="AO406" s="3">
        <f t="shared" si="37"/>
        <v>0</v>
      </c>
    </row>
    <row r="407" spans="1:41" ht="13">
      <c r="A407" s="81"/>
      <c r="B407" s="122"/>
      <c r="C407" s="122"/>
      <c r="D407" s="122"/>
      <c r="E407" s="122"/>
      <c r="F407" s="81"/>
      <c r="G407" s="122"/>
      <c r="H407" s="122" t="e">
        <f>VLOOKUP(G407,'Bidding list 26'!$B$4:$G$277,6,0)</f>
        <v>#N/A</v>
      </c>
      <c r="I407" s="77" t="e">
        <f>VLOOKUP(G407,'Bidding list 26'!$B$4:$I$1016,8,0)</f>
        <v>#N/A</v>
      </c>
      <c r="J407" s="81"/>
      <c r="K407" s="78" t="e">
        <f t="shared" si="29"/>
        <v>#N/A</v>
      </c>
      <c r="L407" s="81"/>
      <c r="M407" s="79"/>
      <c r="N407" s="79"/>
      <c r="O407" s="80"/>
      <c r="P407" s="80"/>
      <c r="Q407" s="122"/>
      <c r="R407" s="81">
        <f t="shared" si="38"/>
        <v>0</v>
      </c>
      <c r="S407" s="140" t="e">
        <f t="array" ref="S407">INDEX('G Project Timeline-OPM update'!$G$7:$L$35,MATCH(1,('G Project Timeline-OPM update'!$C$7:$C$35=N407)*('G Project Timeline-OPM update'!$B$7:$B$35=M407)*('G Project Timeline-OPM update'!$D$7:$D$35=O407),0),MATCH(P407,'G Project Timeline-OPM update'!$G$4:$L$4,0))-14</f>
        <v>#N/A</v>
      </c>
      <c r="T407" s="81" t="e">
        <f t="shared" si="31"/>
        <v>#N/A</v>
      </c>
      <c r="U407" s="83" t="str">
        <f>IFERROR(VLOOKUP(G407,'Bidding list 26'!$B$2:$P$38,15,0),"")</f>
        <v/>
      </c>
      <c r="V407" s="83" t="e">
        <f t="shared" si="32"/>
        <v>#N/A</v>
      </c>
      <c r="W407" s="83" t="e">
        <f t="shared" si="30"/>
        <v>#VALUE!</v>
      </c>
      <c r="X407" s="83" t="e">
        <f t="shared" si="33"/>
        <v>#N/A</v>
      </c>
      <c r="Y407" s="122"/>
      <c r="Z407" s="122"/>
      <c r="AA407" s="122"/>
      <c r="AB407" s="122"/>
      <c r="AC407" s="122"/>
      <c r="AD407" s="122"/>
      <c r="AE407" s="122"/>
      <c r="AF407" s="122"/>
      <c r="AG407" s="122"/>
      <c r="AH407" s="87"/>
      <c r="AI407" s="122"/>
      <c r="AJ407" s="60"/>
      <c r="AK407" s="5"/>
      <c r="AL407" s="3">
        <f t="shared" si="34"/>
        <v>0</v>
      </c>
      <c r="AM407" s="3">
        <f t="shared" si="35"/>
        <v>0</v>
      </c>
      <c r="AN407" s="3">
        <f t="shared" si="36"/>
        <v>0</v>
      </c>
      <c r="AO407" s="3">
        <f t="shared" si="37"/>
        <v>0</v>
      </c>
    </row>
    <row r="408" spans="1:41" ht="13">
      <c r="A408" s="81"/>
      <c r="B408" s="122"/>
      <c r="C408" s="122"/>
      <c r="D408" s="122"/>
      <c r="E408" s="122"/>
      <c r="F408" s="81"/>
      <c r="G408" s="122"/>
      <c r="H408" s="122" t="e">
        <f>VLOOKUP(G408,'Bidding list 26'!$B$4:$G$277,6,0)</f>
        <v>#N/A</v>
      </c>
      <c r="I408" s="77" t="e">
        <f>VLOOKUP(G408,'Bidding list 26'!$B$4:$I$1016,8,0)</f>
        <v>#N/A</v>
      </c>
      <c r="J408" s="81"/>
      <c r="K408" s="78" t="e">
        <f t="shared" si="29"/>
        <v>#N/A</v>
      </c>
      <c r="L408" s="81"/>
      <c r="M408" s="79"/>
      <c r="N408" s="79"/>
      <c r="O408" s="80"/>
      <c r="P408" s="80"/>
      <c r="Q408" s="122"/>
      <c r="R408" s="81">
        <f t="shared" si="38"/>
        <v>0</v>
      </c>
      <c r="S408" s="140" t="e">
        <f t="array" ref="S408">INDEX('G Project Timeline-OPM update'!$G$7:$L$35,MATCH(1,('G Project Timeline-OPM update'!$C$7:$C$35=N408)*('G Project Timeline-OPM update'!$B$7:$B$35=M408)*('G Project Timeline-OPM update'!$D$7:$D$35=O408),0),MATCH(P408,'G Project Timeline-OPM update'!$G$4:$L$4,0))-14</f>
        <v>#N/A</v>
      </c>
      <c r="T408" s="81" t="e">
        <f t="shared" si="31"/>
        <v>#N/A</v>
      </c>
      <c r="U408" s="83" t="str">
        <f>IFERROR(VLOOKUP(G408,'Bidding list 26'!$B$2:$P$38,15,0),"")</f>
        <v/>
      </c>
      <c r="V408" s="83" t="e">
        <f t="shared" si="32"/>
        <v>#N/A</v>
      </c>
      <c r="W408" s="83" t="e">
        <f t="shared" si="30"/>
        <v>#VALUE!</v>
      </c>
      <c r="X408" s="83" t="e">
        <f t="shared" si="33"/>
        <v>#N/A</v>
      </c>
      <c r="Y408" s="122"/>
      <c r="Z408" s="122"/>
      <c r="AA408" s="122"/>
      <c r="AB408" s="122"/>
      <c r="AC408" s="122"/>
      <c r="AD408" s="122"/>
      <c r="AE408" s="122"/>
      <c r="AF408" s="122"/>
      <c r="AG408" s="122"/>
      <c r="AH408" s="87"/>
      <c r="AI408" s="122"/>
      <c r="AJ408" s="60"/>
      <c r="AK408" s="5"/>
      <c r="AL408" s="3">
        <f t="shared" si="34"/>
        <v>0</v>
      </c>
      <c r="AM408" s="3">
        <f t="shared" si="35"/>
        <v>0</v>
      </c>
      <c r="AN408" s="3">
        <f t="shared" si="36"/>
        <v>0</v>
      </c>
      <c r="AO408" s="3">
        <f t="shared" si="37"/>
        <v>0</v>
      </c>
    </row>
    <row r="409" spans="1:41" ht="13">
      <c r="A409" s="81"/>
      <c r="B409" s="122"/>
      <c r="C409" s="122"/>
      <c r="D409" s="122"/>
      <c r="E409" s="122"/>
      <c r="F409" s="81"/>
      <c r="G409" s="122"/>
      <c r="H409" s="122" t="e">
        <f>VLOOKUP(G409,'Bidding list 26'!$B$4:$G$277,6,0)</f>
        <v>#N/A</v>
      </c>
      <c r="I409" s="77" t="e">
        <f>VLOOKUP(G409,'Bidding list 26'!$B$4:$I$1016,8,0)</f>
        <v>#N/A</v>
      </c>
      <c r="J409" s="81"/>
      <c r="K409" s="78" t="e">
        <f t="shared" ref="K409:K663" si="39">I409*J409</f>
        <v>#N/A</v>
      </c>
      <c r="L409" s="81"/>
      <c r="M409" s="79"/>
      <c r="N409" s="79"/>
      <c r="O409" s="80"/>
      <c r="P409" s="80"/>
      <c r="Q409" s="122"/>
      <c r="R409" s="81">
        <f t="shared" si="38"/>
        <v>0</v>
      </c>
      <c r="S409" s="140" t="e">
        <f t="array" ref="S409">INDEX('G Project Timeline-OPM update'!$G$7:$L$35,MATCH(1,('G Project Timeline-OPM update'!$C$7:$C$35=N409)*('G Project Timeline-OPM update'!$B$7:$B$35=M409)*('G Project Timeline-OPM update'!$D$7:$D$35=O409),0),MATCH(P409,'G Project Timeline-OPM update'!$G$4:$L$4,0))-14</f>
        <v>#N/A</v>
      </c>
      <c r="T409" s="81" t="e">
        <f t="shared" si="31"/>
        <v>#N/A</v>
      </c>
      <c r="U409" s="83" t="str">
        <f>IFERROR(VLOOKUP(G409,'Bidding list 26'!$B$2:$P$38,15,0),"")</f>
        <v/>
      </c>
      <c r="V409" s="83" t="e">
        <f t="shared" si="32"/>
        <v>#N/A</v>
      </c>
      <c r="W409" s="83" t="e">
        <f t="shared" ref="W409:W663" si="40">A409+U409</f>
        <v>#VALUE!</v>
      </c>
      <c r="X409" s="83" t="e">
        <f t="shared" si="33"/>
        <v>#N/A</v>
      </c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87"/>
      <c r="AI409" s="122"/>
      <c r="AJ409" s="60"/>
      <c r="AK409" s="5"/>
      <c r="AL409" s="3">
        <f t="shared" si="34"/>
        <v>0</v>
      </c>
      <c r="AM409" s="3">
        <f t="shared" si="35"/>
        <v>0</v>
      </c>
      <c r="AN409" s="3">
        <f t="shared" si="36"/>
        <v>0</v>
      </c>
      <c r="AO409" s="3">
        <f t="shared" si="37"/>
        <v>0</v>
      </c>
    </row>
    <row r="410" spans="1:41" ht="13">
      <c r="A410" s="81"/>
      <c r="B410" s="122"/>
      <c r="C410" s="122"/>
      <c r="D410" s="122"/>
      <c r="E410" s="122"/>
      <c r="F410" s="81"/>
      <c r="G410" s="122"/>
      <c r="H410" s="122" t="e">
        <f>VLOOKUP(G410,'Bidding list 26'!$B$4:$G$277,6,0)</f>
        <v>#N/A</v>
      </c>
      <c r="I410" s="77" t="e">
        <f>VLOOKUP(G410,'Bidding list 26'!$B$4:$I$1016,8,0)</f>
        <v>#N/A</v>
      </c>
      <c r="J410" s="81"/>
      <c r="K410" s="78" t="e">
        <f t="shared" si="39"/>
        <v>#N/A</v>
      </c>
      <c r="L410" s="81"/>
      <c r="M410" s="79"/>
      <c r="N410" s="79"/>
      <c r="O410" s="80"/>
      <c r="P410" s="80"/>
      <c r="Q410" s="122"/>
      <c r="R410" s="81">
        <f t="shared" si="38"/>
        <v>0</v>
      </c>
      <c r="S410" s="140" t="e">
        <f t="array" ref="S410">INDEX('G Project Timeline-OPM update'!$G$7:$L$35,MATCH(1,('G Project Timeline-OPM update'!$C$7:$C$35=N410)*('G Project Timeline-OPM update'!$B$7:$B$35=M410)*('G Project Timeline-OPM update'!$D$7:$D$35=O410),0),MATCH(P410,'G Project Timeline-OPM update'!$G$4:$L$4,0))-14</f>
        <v>#N/A</v>
      </c>
      <c r="T410" s="81" t="e">
        <f t="shared" si="31"/>
        <v>#N/A</v>
      </c>
      <c r="U410" s="83" t="str">
        <f>IFERROR(VLOOKUP(G410,'Bidding list 26'!$B$2:$P$38,15,0),"")</f>
        <v/>
      </c>
      <c r="V410" s="83" t="e">
        <f t="shared" si="32"/>
        <v>#N/A</v>
      </c>
      <c r="W410" s="83" t="e">
        <f t="shared" si="40"/>
        <v>#VALUE!</v>
      </c>
      <c r="X410" s="83" t="e">
        <f t="shared" si="33"/>
        <v>#N/A</v>
      </c>
      <c r="Y410" s="122"/>
      <c r="Z410" s="122"/>
      <c r="AA410" s="122"/>
      <c r="AB410" s="122"/>
      <c r="AC410" s="122"/>
      <c r="AD410" s="122"/>
      <c r="AE410" s="122"/>
      <c r="AF410" s="122"/>
      <c r="AG410" s="122"/>
      <c r="AH410" s="87"/>
      <c r="AI410" s="122"/>
      <c r="AJ410" s="60"/>
      <c r="AK410" s="5"/>
      <c r="AL410" s="3">
        <f t="shared" si="34"/>
        <v>0</v>
      </c>
      <c r="AM410" s="3">
        <f t="shared" si="35"/>
        <v>0</v>
      </c>
      <c r="AN410" s="3">
        <f t="shared" si="36"/>
        <v>0</v>
      </c>
      <c r="AO410" s="3">
        <f t="shared" si="37"/>
        <v>0</v>
      </c>
    </row>
    <row r="411" spans="1:41" ht="13">
      <c r="A411" s="81"/>
      <c r="B411" s="122"/>
      <c r="C411" s="122"/>
      <c r="D411" s="122"/>
      <c r="E411" s="122"/>
      <c r="F411" s="81"/>
      <c r="G411" s="122"/>
      <c r="H411" s="122" t="e">
        <f>VLOOKUP(G411,'Bidding list 26'!$B$4:$G$277,6,0)</f>
        <v>#N/A</v>
      </c>
      <c r="I411" s="77" t="e">
        <f>VLOOKUP(G411,'Bidding list 26'!$B$4:$I$1016,8,0)</f>
        <v>#N/A</v>
      </c>
      <c r="J411" s="81"/>
      <c r="K411" s="78" t="e">
        <f t="shared" si="39"/>
        <v>#N/A</v>
      </c>
      <c r="L411" s="81"/>
      <c r="M411" s="79"/>
      <c r="N411" s="79"/>
      <c r="O411" s="80"/>
      <c r="P411" s="80"/>
      <c r="Q411" s="122"/>
      <c r="R411" s="81">
        <f t="shared" si="38"/>
        <v>0</v>
      </c>
      <c r="S411" s="140" t="e">
        <f t="array" ref="S411">INDEX('G Project Timeline-OPM update'!$G$7:$L$35,MATCH(1,('G Project Timeline-OPM update'!$C$7:$C$35=N411)*('G Project Timeline-OPM update'!$B$7:$B$35=M411)*('G Project Timeline-OPM update'!$D$7:$D$35=O411),0),MATCH(P411,'G Project Timeline-OPM update'!$G$4:$L$4,0))-14</f>
        <v>#N/A</v>
      </c>
      <c r="T411" s="81" t="e">
        <f t="shared" si="31"/>
        <v>#N/A</v>
      </c>
      <c r="U411" s="83" t="str">
        <f>IFERROR(VLOOKUP(G411,'Bidding list 26'!$B$2:$P$38,15,0),"")</f>
        <v/>
      </c>
      <c r="V411" s="83" t="e">
        <f t="shared" si="32"/>
        <v>#N/A</v>
      </c>
      <c r="W411" s="83" t="e">
        <f t="shared" si="40"/>
        <v>#VALUE!</v>
      </c>
      <c r="X411" s="83" t="e">
        <f t="shared" si="33"/>
        <v>#N/A</v>
      </c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87"/>
      <c r="AI411" s="122"/>
      <c r="AJ411" s="60"/>
      <c r="AK411" s="5"/>
      <c r="AL411" s="3">
        <f t="shared" si="34"/>
        <v>0</v>
      </c>
      <c r="AM411" s="3">
        <f t="shared" si="35"/>
        <v>0</v>
      </c>
      <c r="AN411" s="3">
        <f t="shared" si="36"/>
        <v>0</v>
      </c>
      <c r="AO411" s="3">
        <f t="shared" si="37"/>
        <v>0</v>
      </c>
    </row>
    <row r="412" spans="1:41" ht="13">
      <c r="A412" s="81"/>
      <c r="B412" s="122"/>
      <c r="C412" s="122"/>
      <c r="D412" s="122"/>
      <c r="E412" s="122"/>
      <c r="F412" s="81"/>
      <c r="G412" s="122"/>
      <c r="H412" s="122" t="e">
        <f>VLOOKUP(G412,'Bidding list 26'!$B$4:$G$277,6,0)</f>
        <v>#N/A</v>
      </c>
      <c r="I412" s="77" t="e">
        <f>VLOOKUP(G412,'Bidding list 26'!$B$4:$I$1016,8,0)</f>
        <v>#N/A</v>
      </c>
      <c r="J412" s="81"/>
      <c r="K412" s="78" t="e">
        <f t="shared" si="39"/>
        <v>#N/A</v>
      </c>
      <c r="L412" s="81"/>
      <c r="M412" s="79"/>
      <c r="N412" s="79"/>
      <c r="O412" s="80"/>
      <c r="P412" s="80"/>
      <c r="Q412" s="122"/>
      <c r="R412" s="81">
        <f t="shared" si="38"/>
        <v>0</v>
      </c>
      <c r="S412" s="140" t="e">
        <f t="array" ref="S412">INDEX('G Project Timeline-OPM update'!$G$7:$L$35,MATCH(1,('G Project Timeline-OPM update'!$C$7:$C$35=N412)*('G Project Timeline-OPM update'!$B$7:$B$35=M412)*('G Project Timeline-OPM update'!$D$7:$D$35=O412),0),MATCH(P412,'G Project Timeline-OPM update'!$G$4:$L$4,0))-14</f>
        <v>#N/A</v>
      </c>
      <c r="T412" s="81" t="e">
        <f t="shared" si="31"/>
        <v>#N/A</v>
      </c>
      <c r="U412" s="83" t="str">
        <f>IFERROR(VLOOKUP(G412,'Bidding list 26'!$B$2:$P$38,15,0),"")</f>
        <v/>
      </c>
      <c r="V412" s="83" t="e">
        <f t="shared" si="32"/>
        <v>#N/A</v>
      </c>
      <c r="W412" s="83" t="e">
        <f t="shared" si="40"/>
        <v>#VALUE!</v>
      </c>
      <c r="X412" s="83" t="e">
        <f t="shared" si="33"/>
        <v>#N/A</v>
      </c>
      <c r="Y412" s="122"/>
      <c r="Z412" s="122"/>
      <c r="AA412" s="122"/>
      <c r="AB412" s="122"/>
      <c r="AC412" s="122"/>
      <c r="AD412" s="122"/>
      <c r="AE412" s="122"/>
      <c r="AF412" s="122"/>
      <c r="AG412" s="122"/>
      <c r="AH412" s="87"/>
      <c r="AI412" s="122"/>
      <c r="AJ412" s="60"/>
      <c r="AK412" s="5"/>
      <c r="AL412" s="3">
        <f t="shared" si="34"/>
        <v>0</v>
      </c>
      <c r="AM412" s="3">
        <f t="shared" si="35"/>
        <v>0</v>
      </c>
      <c r="AN412" s="3">
        <f t="shared" si="36"/>
        <v>0</v>
      </c>
      <c r="AO412" s="3">
        <f t="shared" si="37"/>
        <v>0</v>
      </c>
    </row>
    <row r="413" spans="1:41" ht="13">
      <c r="A413" s="81"/>
      <c r="B413" s="122"/>
      <c r="C413" s="122"/>
      <c r="D413" s="122"/>
      <c r="E413" s="122"/>
      <c r="F413" s="81"/>
      <c r="G413" s="122"/>
      <c r="H413" s="122" t="e">
        <f>VLOOKUP(G413,'Bidding list 26'!$B$4:$G$277,6,0)</f>
        <v>#N/A</v>
      </c>
      <c r="I413" s="77" t="e">
        <f>VLOOKUP(G413,'Bidding list 26'!$B$4:$I$1016,8,0)</f>
        <v>#N/A</v>
      </c>
      <c r="J413" s="81"/>
      <c r="K413" s="78" t="e">
        <f t="shared" si="39"/>
        <v>#N/A</v>
      </c>
      <c r="L413" s="81"/>
      <c r="M413" s="79"/>
      <c r="N413" s="79"/>
      <c r="O413" s="80"/>
      <c r="P413" s="80"/>
      <c r="Q413" s="122"/>
      <c r="R413" s="81">
        <f t="shared" si="38"/>
        <v>0</v>
      </c>
      <c r="S413" s="140" t="e">
        <f t="array" ref="S413">INDEX('G Project Timeline-OPM update'!$G$7:$L$35,MATCH(1,('G Project Timeline-OPM update'!$C$7:$C$35=N413)*('G Project Timeline-OPM update'!$B$7:$B$35=M413)*('G Project Timeline-OPM update'!$D$7:$D$35=O413),0),MATCH(P413,'G Project Timeline-OPM update'!$G$4:$L$4,0))-14</f>
        <v>#N/A</v>
      </c>
      <c r="T413" s="81" t="e">
        <f t="shared" si="31"/>
        <v>#N/A</v>
      </c>
      <c r="U413" s="83" t="str">
        <f>IFERROR(VLOOKUP(G413,'Bidding list 26'!$B$2:$P$38,15,0),"")</f>
        <v/>
      </c>
      <c r="V413" s="83" t="e">
        <f t="shared" si="32"/>
        <v>#N/A</v>
      </c>
      <c r="W413" s="83" t="e">
        <f t="shared" si="40"/>
        <v>#VALUE!</v>
      </c>
      <c r="X413" s="83" t="e">
        <f t="shared" si="33"/>
        <v>#N/A</v>
      </c>
      <c r="Y413" s="122"/>
      <c r="Z413" s="122"/>
      <c r="AA413" s="122"/>
      <c r="AB413" s="122"/>
      <c r="AC413" s="122"/>
      <c r="AD413" s="122"/>
      <c r="AE413" s="122"/>
      <c r="AF413" s="122"/>
      <c r="AG413" s="122"/>
      <c r="AH413" s="87"/>
      <c r="AI413" s="122"/>
      <c r="AJ413" s="60"/>
      <c r="AK413" s="5"/>
      <c r="AL413" s="3">
        <f t="shared" si="34"/>
        <v>0</v>
      </c>
      <c r="AM413" s="3">
        <f t="shared" si="35"/>
        <v>0</v>
      </c>
      <c r="AN413" s="3">
        <f t="shared" si="36"/>
        <v>0</v>
      </c>
      <c r="AO413" s="3">
        <f t="shared" si="37"/>
        <v>0</v>
      </c>
    </row>
    <row r="414" spans="1:41" ht="13">
      <c r="A414" s="81"/>
      <c r="B414" s="122"/>
      <c r="C414" s="122"/>
      <c r="D414" s="122"/>
      <c r="E414" s="122"/>
      <c r="F414" s="81"/>
      <c r="G414" s="122"/>
      <c r="H414" s="122" t="e">
        <f>VLOOKUP(G414,'Bidding list 26'!$B$4:$G$277,6,0)</f>
        <v>#N/A</v>
      </c>
      <c r="I414" s="77" t="e">
        <f>VLOOKUP(G414,'Bidding list 26'!$B$4:$I$1016,8,0)</f>
        <v>#N/A</v>
      </c>
      <c r="J414" s="81"/>
      <c r="K414" s="78" t="e">
        <f t="shared" si="39"/>
        <v>#N/A</v>
      </c>
      <c r="L414" s="81"/>
      <c r="M414" s="79"/>
      <c r="N414" s="79"/>
      <c r="O414" s="80"/>
      <c r="P414" s="80"/>
      <c r="Q414" s="122"/>
      <c r="R414" s="81">
        <f t="shared" si="38"/>
        <v>0</v>
      </c>
      <c r="S414" s="140" t="e">
        <f t="array" ref="S414">INDEX('G Project Timeline-OPM update'!$G$7:$L$35,MATCH(1,('G Project Timeline-OPM update'!$C$7:$C$35=N414)*('G Project Timeline-OPM update'!$B$7:$B$35=M414)*('G Project Timeline-OPM update'!$D$7:$D$35=O414),0),MATCH(P414,'G Project Timeline-OPM update'!$G$4:$L$4,0))-14</f>
        <v>#N/A</v>
      </c>
      <c r="T414" s="81" t="e">
        <f t="shared" si="31"/>
        <v>#N/A</v>
      </c>
      <c r="U414" s="83" t="str">
        <f>IFERROR(VLOOKUP(G414,'Bidding list 26'!$B$2:$P$38,15,0),"")</f>
        <v/>
      </c>
      <c r="V414" s="83" t="e">
        <f t="shared" si="32"/>
        <v>#N/A</v>
      </c>
      <c r="W414" s="83" t="e">
        <f t="shared" si="40"/>
        <v>#VALUE!</v>
      </c>
      <c r="X414" s="83" t="e">
        <f t="shared" si="33"/>
        <v>#N/A</v>
      </c>
      <c r="Y414" s="122"/>
      <c r="Z414" s="122"/>
      <c r="AA414" s="122"/>
      <c r="AB414" s="122"/>
      <c r="AC414" s="122"/>
      <c r="AD414" s="122"/>
      <c r="AE414" s="122"/>
      <c r="AF414" s="122"/>
      <c r="AG414" s="122"/>
      <c r="AH414" s="87"/>
      <c r="AI414" s="122"/>
      <c r="AJ414" s="60"/>
      <c r="AK414" s="5"/>
      <c r="AL414" s="3">
        <f t="shared" si="34"/>
        <v>0</v>
      </c>
      <c r="AM414" s="3">
        <f t="shared" si="35"/>
        <v>0</v>
      </c>
      <c r="AN414" s="3">
        <f t="shared" si="36"/>
        <v>0</v>
      </c>
      <c r="AO414" s="3">
        <f t="shared" si="37"/>
        <v>0</v>
      </c>
    </row>
    <row r="415" spans="1:41" ht="13">
      <c r="A415" s="81"/>
      <c r="B415" s="122"/>
      <c r="C415" s="122"/>
      <c r="D415" s="122"/>
      <c r="E415" s="122"/>
      <c r="F415" s="81"/>
      <c r="G415" s="122"/>
      <c r="H415" s="122" t="e">
        <f>VLOOKUP(G415,'Bidding list 26'!$B$4:$G$277,6,0)</f>
        <v>#N/A</v>
      </c>
      <c r="I415" s="77" t="e">
        <f>VLOOKUP(G415,'Bidding list 26'!$B$4:$I$1016,8,0)</f>
        <v>#N/A</v>
      </c>
      <c r="J415" s="81"/>
      <c r="K415" s="78" t="e">
        <f t="shared" si="39"/>
        <v>#N/A</v>
      </c>
      <c r="L415" s="81"/>
      <c r="M415" s="79"/>
      <c r="N415" s="79"/>
      <c r="O415" s="80"/>
      <c r="P415" s="80"/>
      <c r="Q415" s="122"/>
      <c r="R415" s="81">
        <f t="shared" si="38"/>
        <v>0</v>
      </c>
      <c r="S415" s="140" t="e">
        <f t="array" ref="S415">INDEX('G Project Timeline-OPM update'!$G$7:$L$35,MATCH(1,('G Project Timeline-OPM update'!$C$7:$C$35=N415)*('G Project Timeline-OPM update'!$B$7:$B$35=M415)*('G Project Timeline-OPM update'!$D$7:$D$35=O415),0),MATCH(P415,'G Project Timeline-OPM update'!$G$4:$L$4,0))-14</f>
        <v>#N/A</v>
      </c>
      <c r="T415" s="81" t="e">
        <f t="shared" si="31"/>
        <v>#N/A</v>
      </c>
      <c r="U415" s="83" t="str">
        <f>IFERROR(VLOOKUP(G415,'Bidding list 26'!$B$2:$P$38,15,0),"")</f>
        <v/>
      </c>
      <c r="V415" s="83" t="e">
        <f t="shared" si="32"/>
        <v>#N/A</v>
      </c>
      <c r="W415" s="83" t="e">
        <f t="shared" si="40"/>
        <v>#VALUE!</v>
      </c>
      <c r="X415" s="83" t="e">
        <f t="shared" si="33"/>
        <v>#N/A</v>
      </c>
      <c r="Y415" s="122"/>
      <c r="Z415" s="122"/>
      <c r="AA415" s="122"/>
      <c r="AB415" s="122"/>
      <c r="AC415" s="122"/>
      <c r="AD415" s="122"/>
      <c r="AE415" s="122"/>
      <c r="AF415" s="122"/>
      <c r="AG415" s="122"/>
      <c r="AH415" s="87"/>
      <c r="AI415" s="122"/>
      <c r="AJ415" s="60"/>
      <c r="AK415" s="5"/>
      <c r="AL415" s="3">
        <f t="shared" si="34"/>
        <v>0</v>
      </c>
      <c r="AM415" s="3">
        <f t="shared" si="35"/>
        <v>0</v>
      </c>
      <c r="AN415" s="3">
        <f t="shared" si="36"/>
        <v>0</v>
      </c>
      <c r="AO415" s="3">
        <f t="shared" si="37"/>
        <v>0</v>
      </c>
    </row>
    <row r="416" spans="1:41" ht="13">
      <c r="A416" s="81"/>
      <c r="B416" s="122"/>
      <c r="C416" s="122"/>
      <c r="D416" s="122"/>
      <c r="E416" s="122"/>
      <c r="F416" s="81"/>
      <c r="G416" s="122"/>
      <c r="H416" s="122" t="e">
        <f>VLOOKUP(G416,'Bidding list 26'!$B$4:$G$277,6,0)</f>
        <v>#N/A</v>
      </c>
      <c r="I416" s="77" t="e">
        <f>VLOOKUP(G416,'Bidding list 26'!$B$4:$I$1016,8,0)</f>
        <v>#N/A</v>
      </c>
      <c r="J416" s="81"/>
      <c r="K416" s="78" t="e">
        <f t="shared" si="39"/>
        <v>#N/A</v>
      </c>
      <c r="L416" s="81"/>
      <c r="M416" s="79"/>
      <c r="N416" s="79"/>
      <c r="O416" s="80"/>
      <c r="P416" s="80"/>
      <c r="Q416" s="122"/>
      <c r="R416" s="81">
        <f t="shared" si="38"/>
        <v>0</v>
      </c>
      <c r="S416" s="140" t="e">
        <f t="array" ref="S416">INDEX('G Project Timeline-OPM update'!$G$7:$L$35,MATCH(1,('G Project Timeline-OPM update'!$C$7:$C$35=N416)*('G Project Timeline-OPM update'!$B$7:$B$35=M416)*('G Project Timeline-OPM update'!$D$7:$D$35=O416),0),MATCH(P416,'G Project Timeline-OPM update'!$G$4:$L$4,0))-14</f>
        <v>#N/A</v>
      </c>
      <c r="T416" s="81" t="e">
        <f t="shared" si="31"/>
        <v>#N/A</v>
      </c>
      <c r="U416" s="83" t="str">
        <f>IFERROR(VLOOKUP(G416,'Bidding list 26'!$B$2:$P$38,15,0),"")</f>
        <v/>
      </c>
      <c r="V416" s="83" t="e">
        <f t="shared" si="32"/>
        <v>#N/A</v>
      </c>
      <c r="W416" s="83" t="e">
        <f t="shared" si="40"/>
        <v>#VALUE!</v>
      </c>
      <c r="X416" s="83" t="e">
        <f t="shared" si="33"/>
        <v>#N/A</v>
      </c>
      <c r="Y416" s="122"/>
      <c r="Z416" s="122"/>
      <c r="AA416" s="122"/>
      <c r="AB416" s="122"/>
      <c r="AC416" s="122"/>
      <c r="AD416" s="122"/>
      <c r="AE416" s="122"/>
      <c r="AF416" s="122"/>
      <c r="AG416" s="122"/>
      <c r="AH416" s="87"/>
      <c r="AI416" s="122"/>
      <c r="AJ416" s="60"/>
      <c r="AK416" s="5"/>
      <c r="AL416" s="3">
        <f t="shared" si="34"/>
        <v>0</v>
      </c>
      <c r="AM416" s="3">
        <f t="shared" si="35"/>
        <v>0</v>
      </c>
      <c r="AN416" s="3">
        <f t="shared" si="36"/>
        <v>0</v>
      </c>
      <c r="AO416" s="3">
        <f t="shared" si="37"/>
        <v>0</v>
      </c>
    </row>
    <row r="417" spans="1:41" ht="13">
      <c r="A417" s="81"/>
      <c r="B417" s="122"/>
      <c r="C417" s="122"/>
      <c r="D417" s="122"/>
      <c r="E417" s="122"/>
      <c r="F417" s="81"/>
      <c r="G417" s="122"/>
      <c r="H417" s="122" t="e">
        <f>VLOOKUP(G417,'Bidding list 26'!$B$4:$G$277,6,0)</f>
        <v>#N/A</v>
      </c>
      <c r="I417" s="77" t="e">
        <f>VLOOKUP(G417,'Bidding list 26'!$B$4:$I$1016,8,0)</f>
        <v>#N/A</v>
      </c>
      <c r="J417" s="81"/>
      <c r="K417" s="78" t="e">
        <f t="shared" si="39"/>
        <v>#N/A</v>
      </c>
      <c r="L417" s="81"/>
      <c r="M417" s="79"/>
      <c r="N417" s="79"/>
      <c r="O417" s="80"/>
      <c r="P417" s="80"/>
      <c r="Q417" s="122"/>
      <c r="R417" s="81">
        <f t="shared" si="38"/>
        <v>0</v>
      </c>
      <c r="S417" s="140" t="e">
        <f t="array" ref="S417">INDEX('G Project Timeline-OPM update'!$G$7:$L$35,MATCH(1,('G Project Timeline-OPM update'!$C$7:$C$35=N417)*('G Project Timeline-OPM update'!$B$7:$B$35=M417)*('G Project Timeline-OPM update'!$D$7:$D$35=O417),0),MATCH(P417,'G Project Timeline-OPM update'!$G$4:$L$4,0))-14</f>
        <v>#N/A</v>
      </c>
      <c r="T417" s="81" t="e">
        <f t="shared" si="31"/>
        <v>#N/A</v>
      </c>
      <c r="U417" s="83" t="str">
        <f>IFERROR(VLOOKUP(G417,'Bidding list 26'!$B$2:$P$38,15,0),"")</f>
        <v/>
      </c>
      <c r="V417" s="83" t="e">
        <f t="shared" si="32"/>
        <v>#N/A</v>
      </c>
      <c r="W417" s="83" t="e">
        <f t="shared" si="40"/>
        <v>#VALUE!</v>
      </c>
      <c r="X417" s="83" t="e">
        <f t="shared" si="33"/>
        <v>#N/A</v>
      </c>
      <c r="Y417" s="122"/>
      <c r="Z417" s="122"/>
      <c r="AA417" s="122"/>
      <c r="AB417" s="122"/>
      <c r="AC417" s="122"/>
      <c r="AD417" s="122"/>
      <c r="AE417" s="122"/>
      <c r="AF417" s="122"/>
      <c r="AG417" s="122"/>
      <c r="AH417" s="87"/>
      <c r="AI417" s="122"/>
      <c r="AJ417" s="60"/>
      <c r="AK417" s="5"/>
      <c r="AL417" s="3">
        <f t="shared" si="34"/>
        <v>0</v>
      </c>
      <c r="AM417" s="3">
        <f t="shared" si="35"/>
        <v>0</v>
      </c>
      <c r="AN417" s="3">
        <f t="shared" si="36"/>
        <v>0</v>
      </c>
      <c r="AO417" s="3">
        <f t="shared" si="37"/>
        <v>0</v>
      </c>
    </row>
    <row r="418" spans="1:41" ht="13">
      <c r="A418" s="81"/>
      <c r="B418" s="122"/>
      <c r="C418" s="122"/>
      <c r="D418" s="122"/>
      <c r="E418" s="122"/>
      <c r="F418" s="81"/>
      <c r="G418" s="122"/>
      <c r="H418" s="122" t="e">
        <f>VLOOKUP(G418,'Bidding list 26'!$B$4:$G$277,6,0)</f>
        <v>#N/A</v>
      </c>
      <c r="I418" s="77" t="e">
        <f>VLOOKUP(G418,'Bidding list 26'!$B$4:$I$1016,8,0)</f>
        <v>#N/A</v>
      </c>
      <c r="J418" s="81"/>
      <c r="K418" s="78" t="e">
        <f t="shared" si="39"/>
        <v>#N/A</v>
      </c>
      <c r="L418" s="81"/>
      <c r="M418" s="79"/>
      <c r="N418" s="79"/>
      <c r="O418" s="80"/>
      <c r="P418" s="80"/>
      <c r="Q418" s="122"/>
      <c r="R418" s="81">
        <f t="shared" si="38"/>
        <v>0</v>
      </c>
      <c r="S418" s="140" t="e">
        <f t="array" ref="S418">INDEX('G Project Timeline-OPM update'!$G$7:$L$35,MATCH(1,('G Project Timeline-OPM update'!$C$7:$C$35=N418)*('G Project Timeline-OPM update'!$B$7:$B$35=M418)*('G Project Timeline-OPM update'!$D$7:$D$35=O418),0),MATCH(P418,'G Project Timeline-OPM update'!$G$4:$L$4,0))-14</f>
        <v>#N/A</v>
      </c>
      <c r="T418" s="81" t="e">
        <f t="shared" si="31"/>
        <v>#N/A</v>
      </c>
      <c r="U418" s="83" t="str">
        <f>IFERROR(VLOOKUP(G418,'Bidding list 26'!$B$2:$P$38,15,0),"")</f>
        <v/>
      </c>
      <c r="V418" s="83" t="e">
        <f t="shared" si="32"/>
        <v>#N/A</v>
      </c>
      <c r="W418" s="83" t="e">
        <f t="shared" si="40"/>
        <v>#VALUE!</v>
      </c>
      <c r="X418" s="83" t="e">
        <f t="shared" si="33"/>
        <v>#N/A</v>
      </c>
      <c r="Y418" s="122"/>
      <c r="Z418" s="122"/>
      <c r="AA418" s="122"/>
      <c r="AB418" s="122"/>
      <c r="AC418" s="122"/>
      <c r="AD418" s="122"/>
      <c r="AE418" s="122"/>
      <c r="AF418" s="122"/>
      <c r="AG418" s="122"/>
      <c r="AH418" s="87"/>
      <c r="AI418" s="122"/>
      <c r="AJ418" s="60"/>
      <c r="AK418" s="5"/>
      <c r="AL418" s="3">
        <f t="shared" si="34"/>
        <v>0</v>
      </c>
      <c r="AM418" s="3">
        <f t="shared" si="35"/>
        <v>0</v>
      </c>
      <c r="AN418" s="3">
        <f t="shared" si="36"/>
        <v>0</v>
      </c>
      <c r="AO418" s="3">
        <f t="shared" si="37"/>
        <v>0</v>
      </c>
    </row>
    <row r="419" spans="1:41" ht="13">
      <c r="A419" s="81"/>
      <c r="B419" s="122"/>
      <c r="C419" s="122"/>
      <c r="D419" s="122"/>
      <c r="E419" s="122"/>
      <c r="F419" s="81"/>
      <c r="G419" s="122"/>
      <c r="H419" s="122" t="e">
        <f>VLOOKUP(G419,'Bidding list 26'!$B$4:$G$277,6,0)</f>
        <v>#N/A</v>
      </c>
      <c r="I419" s="77" t="e">
        <f>VLOOKUP(G419,'Bidding list 26'!$B$4:$I$1016,8,0)</f>
        <v>#N/A</v>
      </c>
      <c r="J419" s="81"/>
      <c r="K419" s="78" t="e">
        <f t="shared" si="39"/>
        <v>#N/A</v>
      </c>
      <c r="L419" s="81"/>
      <c r="M419" s="79"/>
      <c r="N419" s="79"/>
      <c r="O419" s="80"/>
      <c r="P419" s="80"/>
      <c r="Q419" s="122"/>
      <c r="R419" s="81">
        <f t="shared" si="38"/>
        <v>0</v>
      </c>
      <c r="S419" s="140" t="e">
        <f t="array" ref="S419">INDEX('G Project Timeline-OPM update'!$G$7:$L$35,MATCH(1,('G Project Timeline-OPM update'!$C$7:$C$35=N419)*('G Project Timeline-OPM update'!$B$7:$B$35=M419)*('G Project Timeline-OPM update'!$D$7:$D$35=O419),0),MATCH(P419,'G Project Timeline-OPM update'!$G$4:$L$4,0))-14</f>
        <v>#N/A</v>
      </c>
      <c r="T419" s="81" t="e">
        <f t="shared" si="31"/>
        <v>#N/A</v>
      </c>
      <c r="U419" s="83" t="str">
        <f>IFERROR(VLOOKUP(G419,'Bidding list 26'!$B$2:$P$38,15,0),"")</f>
        <v/>
      </c>
      <c r="V419" s="83" t="e">
        <f t="shared" si="32"/>
        <v>#N/A</v>
      </c>
      <c r="W419" s="83" t="e">
        <f t="shared" si="40"/>
        <v>#VALUE!</v>
      </c>
      <c r="X419" s="83" t="e">
        <f t="shared" si="33"/>
        <v>#N/A</v>
      </c>
      <c r="Y419" s="122"/>
      <c r="Z419" s="122"/>
      <c r="AA419" s="122"/>
      <c r="AB419" s="122"/>
      <c r="AC419" s="122"/>
      <c r="AD419" s="122"/>
      <c r="AE419" s="122"/>
      <c r="AF419" s="122"/>
      <c r="AG419" s="122"/>
      <c r="AH419" s="87"/>
      <c r="AI419" s="122"/>
      <c r="AJ419" s="60"/>
      <c r="AK419" s="5"/>
      <c r="AL419" s="3">
        <f t="shared" si="34"/>
        <v>0</v>
      </c>
      <c r="AM419" s="3">
        <f t="shared" si="35"/>
        <v>0</v>
      </c>
      <c r="AN419" s="3">
        <f t="shared" si="36"/>
        <v>0</v>
      </c>
      <c r="AO419" s="3">
        <f t="shared" si="37"/>
        <v>0</v>
      </c>
    </row>
    <row r="420" spans="1:41" ht="13">
      <c r="A420" s="81"/>
      <c r="B420" s="122"/>
      <c r="C420" s="122"/>
      <c r="D420" s="122"/>
      <c r="E420" s="122"/>
      <c r="F420" s="81"/>
      <c r="G420" s="122"/>
      <c r="H420" s="122" t="e">
        <f>VLOOKUP(G420,'Bidding list 26'!$B$4:$G$277,6,0)</f>
        <v>#N/A</v>
      </c>
      <c r="I420" s="77" t="e">
        <f>VLOOKUP(G420,'Bidding list 26'!$B$4:$I$1016,8,0)</f>
        <v>#N/A</v>
      </c>
      <c r="J420" s="81"/>
      <c r="K420" s="78" t="e">
        <f t="shared" si="39"/>
        <v>#N/A</v>
      </c>
      <c r="L420" s="81"/>
      <c r="M420" s="79"/>
      <c r="N420" s="79"/>
      <c r="O420" s="80"/>
      <c r="P420" s="80"/>
      <c r="Q420" s="122"/>
      <c r="R420" s="81">
        <f t="shared" si="38"/>
        <v>0</v>
      </c>
      <c r="S420" s="140" t="e">
        <f t="array" ref="S420">INDEX('G Project Timeline-OPM update'!$G$7:$L$35,MATCH(1,('G Project Timeline-OPM update'!$C$7:$C$35=N420)*('G Project Timeline-OPM update'!$B$7:$B$35=M420)*('G Project Timeline-OPM update'!$D$7:$D$35=O420),0),MATCH(P420,'G Project Timeline-OPM update'!$G$4:$L$4,0))-14</f>
        <v>#N/A</v>
      </c>
      <c r="T420" s="81" t="e">
        <f t="shared" si="31"/>
        <v>#N/A</v>
      </c>
      <c r="U420" s="83" t="str">
        <f>IFERROR(VLOOKUP(G420,'Bidding list 26'!$B$2:$P$38,15,0),"")</f>
        <v/>
      </c>
      <c r="V420" s="83" t="e">
        <f t="shared" si="32"/>
        <v>#N/A</v>
      </c>
      <c r="W420" s="83" t="e">
        <f t="shared" si="40"/>
        <v>#VALUE!</v>
      </c>
      <c r="X420" s="83" t="e">
        <f t="shared" si="33"/>
        <v>#N/A</v>
      </c>
      <c r="Y420" s="122"/>
      <c r="Z420" s="122"/>
      <c r="AA420" s="122"/>
      <c r="AB420" s="122"/>
      <c r="AC420" s="122"/>
      <c r="AD420" s="122"/>
      <c r="AE420" s="122"/>
      <c r="AF420" s="122"/>
      <c r="AG420" s="122"/>
      <c r="AH420" s="87"/>
      <c r="AI420" s="122"/>
      <c r="AJ420" s="60"/>
      <c r="AK420" s="5"/>
      <c r="AL420" s="3">
        <f t="shared" si="34"/>
        <v>0</v>
      </c>
      <c r="AM420" s="3">
        <f t="shared" si="35"/>
        <v>0</v>
      </c>
      <c r="AN420" s="3">
        <f t="shared" si="36"/>
        <v>0</v>
      </c>
      <c r="AO420" s="3">
        <f t="shared" si="37"/>
        <v>0</v>
      </c>
    </row>
    <row r="421" spans="1:41" ht="13">
      <c r="A421" s="81"/>
      <c r="B421" s="122"/>
      <c r="C421" s="122"/>
      <c r="D421" s="122"/>
      <c r="E421" s="122"/>
      <c r="F421" s="81"/>
      <c r="G421" s="122"/>
      <c r="H421" s="122" t="e">
        <f>VLOOKUP(G421,'Bidding list 26'!$B$4:$G$277,6,0)</f>
        <v>#N/A</v>
      </c>
      <c r="I421" s="77" t="e">
        <f>VLOOKUP(G421,'Bidding list 26'!$B$4:$I$1016,8,0)</f>
        <v>#N/A</v>
      </c>
      <c r="J421" s="81"/>
      <c r="K421" s="78" t="e">
        <f t="shared" si="39"/>
        <v>#N/A</v>
      </c>
      <c r="L421" s="81"/>
      <c r="M421" s="79"/>
      <c r="N421" s="79"/>
      <c r="O421" s="80"/>
      <c r="P421" s="80"/>
      <c r="Q421" s="122"/>
      <c r="R421" s="81">
        <f t="shared" si="38"/>
        <v>0</v>
      </c>
      <c r="S421" s="140" t="e">
        <f t="array" ref="S421">INDEX('G Project Timeline-OPM update'!$G$7:$L$35,MATCH(1,('G Project Timeline-OPM update'!$C$7:$C$35=N421)*('G Project Timeline-OPM update'!$B$7:$B$35=M421)*('G Project Timeline-OPM update'!$D$7:$D$35=O421),0),MATCH(P421,'G Project Timeline-OPM update'!$G$4:$L$4,0))-14</f>
        <v>#N/A</v>
      </c>
      <c r="T421" s="81" t="e">
        <f t="shared" si="31"/>
        <v>#N/A</v>
      </c>
      <c r="U421" s="83" t="str">
        <f>IFERROR(VLOOKUP(G421,'Bidding list 26'!$B$2:$P$38,15,0),"")</f>
        <v/>
      </c>
      <c r="V421" s="83" t="e">
        <f t="shared" si="32"/>
        <v>#N/A</v>
      </c>
      <c r="W421" s="83" t="e">
        <f t="shared" si="40"/>
        <v>#VALUE!</v>
      </c>
      <c r="X421" s="83" t="e">
        <f t="shared" si="33"/>
        <v>#N/A</v>
      </c>
      <c r="Y421" s="122"/>
      <c r="Z421" s="122"/>
      <c r="AA421" s="122"/>
      <c r="AB421" s="122"/>
      <c r="AC421" s="122"/>
      <c r="AD421" s="122"/>
      <c r="AE421" s="122"/>
      <c r="AF421" s="122"/>
      <c r="AG421" s="122"/>
      <c r="AH421" s="87"/>
      <c r="AI421" s="122"/>
      <c r="AJ421" s="60"/>
      <c r="AK421" s="5"/>
      <c r="AL421" s="3">
        <f t="shared" si="34"/>
        <v>0</v>
      </c>
      <c r="AM421" s="3">
        <f t="shared" si="35"/>
        <v>0</v>
      </c>
      <c r="AN421" s="3">
        <f t="shared" si="36"/>
        <v>0</v>
      </c>
      <c r="AO421" s="3">
        <f t="shared" si="37"/>
        <v>0</v>
      </c>
    </row>
    <row r="422" spans="1:41" ht="13">
      <c r="A422" s="81"/>
      <c r="B422" s="122"/>
      <c r="C422" s="122"/>
      <c r="D422" s="122"/>
      <c r="E422" s="122"/>
      <c r="F422" s="81"/>
      <c r="G422" s="122"/>
      <c r="H422" s="122" t="e">
        <f>VLOOKUP(G422,'Bidding list 26'!$B$4:$G$277,6,0)</f>
        <v>#N/A</v>
      </c>
      <c r="I422" s="77" t="e">
        <f>VLOOKUP(G422,'Bidding list 26'!$B$4:$I$1016,8,0)</f>
        <v>#N/A</v>
      </c>
      <c r="J422" s="81"/>
      <c r="K422" s="78" t="e">
        <f t="shared" si="39"/>
        <v>#N/A</v>
      </c>
      <c r="L422" s="81"/>
      <c r="M422" s="79"/>
      <c r="N422" s="79"/>
      <c r="O422" s="80"/>
      <c r="P422" s="80"/>
      <c r="Q422" s="122"/>
      <c r="R422" s="81">
        <f t="shared" si="38"/>
        <v>0</v>
      </c>
      <c r="S422" s="140" t="e">
        <f t="array" ref="S422">INDEX('G Project Timeline-OPM update'!$G$7:$L$35,MATCH(1,('G Project Timeline-OPM update'!$C$7:$C$35=N422)*('G Project Timeline-OPM update'!$B$7:$B$35=M422)*('G Project Timeline-OPM update'!$D$7:$D$35=O422),0),MATCH(P422,'G Project Timeline-OPM update'!$G$4:$L$4,0))-14</f>
        <v>#N/A</v>
      </c>
      <c r="T422" s="81" t="e">
        <f t="shared" si="31"/>
        <v>#N/A</v>
      </c>
      <c r="U422" s="83" t="str">
        <f>IFERROR(VLOOKUP(G422,'Bidding list 26'!$B$2:$P$38,15,0),"")</f>
        <v/>
      </c>
      <c r="V422" s="83" t="e">
        <f t="shared" si="32"/>
        <v>#N/A</v>
      </c>
      <c r="W422" s="83" t="e">
        <f t="shared" si="40"/>
        <v>#VALUE!</v>
      </c>
      <c r="X422" s="83" t="e">
        <f t="shared" si="33"/>
        <v>#N/A</v>
      </c>
      <c r="Y422" s="122"/>
      <c r="Z422" s="122"/>
      <c r="AA422" s="122"/>
      <c r="AB422" s="122"/>
      <c r="AC422" s="122"/>
      <c r="AD422" s="122"/>
      <c r="AE422" s="122"/>
      <c r="AF422" s="122"/>
      <c r="AG422" s="122"/>
      <c r="AH422" s="87"/>
      <c r="AI422" s="122"/>
      <c r="AJ422" s="60"/>
      <c r="AK422" s="5"/>
      <c r="AL422" s="3">
        <f t="shared" si="34"/>
        <v>0</v>
      </c>
      <c r="AM422" s="3">
        <f t="shared" si="35"/>
        <v>0</v>
      </c>
      <c r="AN422" s="3">
        <f t="shared" si="36"/>
        <v>0</v>
      </c>
      <c r="AO422" s="3">
        <f t="shared" si="37"/>
        <v>0</v>
      </c>
    </row>
    <row r="423" spans="1:41" ht="13">
      <c r="A423" s="81"/>
      <c r="B423" s="122"/>
      <c r="C423" s="122"/>
      <c r="D423" s="122"/>
      <c r="E423" s="122"/>
      <c r="F423" s="81"/>
      <c r="G423" s="122"/>
      <c r="H423" s="122" t="e">
        <f>VLOOKUP(G423,'Bidding list 26'!$B$4:$G$277,6,0)</f>
        <v>#N/A</v>
      </c>
      <c r="I423" s="77" t="e">
        <f>VLOOKUP(G423,'Bidding list 26'!$B$4:$I$1016,8,0)</f>
        <v>#N/A</v>
      </c>
      <c r="J423" s="81"/>
      <c r="K423" s="78" t="e">
        <f t="shared" si="39"/>
        <v>#N/A</v>
      </c>
      <c r="L423" s="81"/>
      <c r="M423" s="79"/>
      <c r="N423" s="79"/>
      <c r="O423" s="80"/>
      <c r="P423" s="80"/>
      <c r="Q423" s="122"/>
      <c r="R423" s="81">
        <f t="shared" si="38"/>
        <v>0</v>
      </c>
      <c r="S423" s="140" t="e">
        <f t="array" ref="S423">INDEX('G Project Timeline-OPM update'!$G$7:$L$35,MATCH(1,('G Project Timeline-OPM update'!$C$7:$C$35=N423)*('G Project Timeline-OPM update'!$B$7:$B$35=M423)*('G Project Timeline-OPM update'!$D$7:$D$35=O423),0),MATCH(P423,'G Project Timeline-OPM update'!$G$4:$L$4,0))-14</f>
        <v>#N/A</v>
      </c>
      <c r="T423" s="81" t="e">
        <f t="shared" si="31"/>
        <v>#N/A</v>
      </c>
      <c r="U423" s="83" t="str">
        <f>IFERROR(VLOOKUP(G423,'Bidding list 26'!$B$2:$P$38,15,0),"")</f>
        <v/>
      </c>
      <c r="V423" s="83" t="e">
        <f t="shared" si="32"/>
        <v>#N/A</v>
      </c>
      <c r="W423" s="83" t="e">
        <f t="shared" si="40"/>
        <v>#VALUE!</v>
      </c>
      <c r="X423" s="83" t="e">
        <f t="shared" si="33"/>
        <v>#N/A</v>
      </c>
      <c r="Y423" s="122"/>
      <c r="Z423" s="122"/>
      <c r="AA423" s="122"/>
      <c r="AB423" s="122"/>
      <c r="AC423" s="122"/>
      <c r="AD423" s="122"/>
      <c r="AE423" s="122"/>
      <c r="AF423" s="122"/>
      <c r="AG423" s="122"/>
      <c r="AH423" s="87"/>
      <c r="AI423" s="122"/>
      <c r="AJ423" s="60"/>
      <c r="AK423" s="5"/>
      <c r="AL423" s="3">
        <f t="shared" si="34"/>
        <v>0</v>
      </c>
      <c r="AM423" s="3">
        <f t="shared" si="35"/>
        <v>0</v>
      </c>
      <c r="AN423" s="3">
        <f t="shared" si="36"/>
        <v>0</v>
      </c>
      <c r="AO423" s="3">
        <f t="shared" si="37"/>
        <v>0</v>
      </c>
    </row>
    <row r="424" spans="1:41" ht="13">
      <c r="A424" s="81"/>
      <c r="B424" s="122"/>
      <c r="C424" s="122"/>
      <c r="D424" s="122"/>
      <c r="E424" s="122"/>
      <c r="F424" s="81"/>
      <c r="G424" s="122"/>
      <c r="H424" s="122" t="e">
        <f>VLOOKUP(G424,'Bidding list 26'!$B$4:$G$277,6,0)</f>
        <v>#N/A</v>
      </c>
      <c r="I424" s="77" t="e">
        <f>VLOOKUP(G424,'Bidding list 26'!$B$4:$I$1016,8,0)</f>
        <v>#N/A</v>
      </c>
      <c r="J424" s="81"/>
      <c r="K424" s="78" t="e">
        <f t="shared" si="39"/>
        <v>#N/A</v>
      </c>
      <c r="L424" s="81"/>
      <c r="M424" s="79"/>
      <c r="N424" s="79"/>
      <c r="O424" s="80"/>
      <c r="P424" s="80"/>
      <c r="Q424" s="122"/>
      <c r="R424" s="81">
        <f t="shared" si="38"/>
        <v>0</v>
      </c>
      <c r="S424" s="140" t="e">
        <f t="array" ref="S424">INDEX('G Project Timeline-OPM update'!$G$7:$L$35,MATCH(1,('G Project Timeline-OPM update'!$C$7:$C$35=N424)*('G Project Timeline-OPM update'!$B$7:$B$35=M424)*('G Project Timeline-OPM update'!$D$7:$D$35=O424),0),MATCH(P424,'G Project Timeline-OPM update'!$G$4:$L$4,0))-14</f>
        <v>#N/A</v>
      </c>
      <c r="T424" s="81" t="e">
        <f t="shared" si="31"/>
        <v>#N/A</v>
      </c>
      <c r="U424" s="83" t="str">
        <f>IFERROR(VLOOKUP(G424,'Bidding list 26'!$B$2:$P$38,15,0),"")</f>
        <v/>
      </c>
      <c r="V424" s="83" t="e">
        <f t="shared" si="32"/>
        <v>#N/A</v>
      </c>
      <c r="W424" s="83" t="e">
        <f t="shared" si="40"/>
        <v>#VALUE!</v>
      </c>
      <c r="X424" s="83" t="e">
        <f t="shared" si="33"/>
        <v>#N/A</v>
      </c>
      <c r="Y424" s="122"/>
      <c r="Z424" s="122"/>
      <c r="AA424" s="122"/>
      <c r="AB424" s="122"/>
      <c r="AC424" s="122"/>
      <c r="AD424" s="122"/>
      <c r="AE424" s="122"/>
      <c r="AF424" s="122"/>
      <c r="AG424" s="122"/>
      <c r="AH424" s="87"/>
      <c r="AI424" s="122"/>
      <c r="AJ424" s="60"/>
      <c r="AK424" s="5"/>
      <c r="AL424" s="3">
        <f t="shared" si="34"/>
        <v>0</v>
      </c>
      <c r="AM424" s="3">
        <f t="shared" si="35"/>
        <v>0</v>
      </c>
      <c r="AN424" s="3">
        <f t="shared" si="36"/>
        <v>0</v>
      </c>
      <c r="AO424" s="3">
        <f t="shared" si="37"/>
        <v>0</v>
      </c>
    </row>
    <row r="425" spans="1:41" ht="13">
      <c r="A425" s="81"/>
      <c r="B425" s="122"/>
      <c r="C425" s="122"/>
      <c r="D425" s="122"/>
      <c r="E425" s="122"/>
      <c r="F425" s="81"/>
      <c r="G425" s="122"/>
      <c r="H425" s="122" t="e">
        <f>VLOOKUP(G425,'Bidding list 26'!$B$4:$G$277,6,0)</f>
        <v>#N/A</v>
      </c>
      <c r="I425" s="77" t="e">
        <f>VLOOKUP(G425,'Bidding list 26'!$B$4:$I$1016,8,0)</f>
        <v>#N/A</v>
      </c>
      <c r="J425" s="81"/>
      <c r="K425" s="78" t="e">
        <f t="shared" si="39"/>
        <v>#N/A</v>
      </c>
      <c r="L425" s="81"/>
      <c r="M425" s="79"/>
      <c r="N425" s="79"/>
      <c r="O425" s="80"/>
      <c r="P425" s="80"/>
      <c r="Q425" s="122"/>
      <c r="R425" s="81">
        <f t="shared" si="38"/>
        <v>0</v>
      </c>
      <c r="S425" s="140" t="e">
        <f t="array" ref="S425">INDEX('G Project Timeline-OPM update'!$G$7:$L$35,MATCH(1,('G Project Timeline-OPM update'!$C$7:$C$35=N425)*('G Project Timeline-OPM update'!$B$7:$B$35=M425)*('G Project Timeline-OPM update'!$D$7:$D$35=O425),0),MATCH(P425,'G Project Timeline-OPM update'!$G$4:$L$4,0))-14</f>
        <v>#N/A</v>
      </c>
      <c r="T425" s="81" t="e">
        <f t="shared" si="31"/>
        <v>#N/A</v>
      </c>
      <c r="U425" s="83" t="str">
        <f>IFERROR(VLOOKUP(G425,'Bidding list 26'!$B$2:$P$38,15,0),"")</f>
        <v/>
      </c>
      <c r="V425" s="83" t="e">
        <f t="shared" si="32"/>
        <v>#N/A</v>
      </c>
      <c r="W425" s="83" t="e">
        <f t="shared" si="40"/>
        <v>#VALUE!</v>
      </c>
      <c r="X425" s="83" t="e">
        <f t="shared" si="33"/>
        <v>#N/A</v>
      </c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87"/>
      <c r="AI425" s="122"/>
      <c r="AJ425" s="60"/>
      <c r="AK425" s="5"/>
      <c r="AL425" s="3">
        <f t="shared" si="34"/>
        <v>0</v>
      </c>
      <c r="AM425" s="3">
        <f t="shared" si="35"/>
        <v>0</v>
      </c>
      <c r="AN425" s="3">
        <f t="shared" si="36"/>
        <v>0</v>
      </c>
      <c r="AO425" s="3">
        <f t="shared" si="37"/>
        <v>0</v>
      </c>
    </row>
    <row r="426" spans="1:41" ht="13">
      <c r="A426" s="81"/>
      <c r="B426" s="122"/>
      <c r="C426" s="122"/>
      <c r="D426" s="122"/>
      <c r="E426" s="122"/>
      <c r="F426" s="81"/>
      <c r="G426" s="122"/>
      <c r="H426" s="122" t="e">
        <f>VLOOKUP(G426,'Bidding list 26'!$B$4:$G$277,6,0)</f>
        <v>#N/A</v>
      </c>
      <c r="I426" s="77" t="e">
        <f>VLOOKUP(G426,'Bidding list 26'!$B$4:$I$1016,8,0)</f>
        <v>#N/A</v>
      </c>
      <c r="J426" s="81"/>
      <c r="K426" s="78" t="e">
        <f t="shared" si="39"/>
        <v>#N/A</v>
      </c>
      <c r="L426" s="81"/>
      <c r="M426" s="79"/>
      <c r="N426" s="79"/>
      <c r="O426" s="80"/>
      <c r="P426" s="80"/>
      <c r="Q426" s="122"/>
      <c r="R426" s="81">
        <f t="shared" si="38"/>
        <v>0</v>
      </c>
      <c r="S426" s="140" t="e">
        <f t="array" ref="S426">INDEX('G Project Timeline-OPM update'!$G$7:$L$35,MATCH(1,('G Project Timeline-OPM update'!$C$7:$C$35=N426)*('G Project Timeline-OPM update'!$B$7:$B$35=M426)*('G Project Timeline-OPM update'!$D$7:$D$35=O426),0),MATCH(P426,'G Project Timeline-OPM update'!$G$4:$L$4,0))-14</f>
        <v>#N/A</v>
      </c>
      <c r="T426" s="81" t="e">
        <f t="shared" si="31"/>
        <v>#N/A</v>
      </c>
      <c r="U426" s="83" t="str">
        <f>IFERROR(VLOOKUP(G426,'Bidding list 26'!$B$2:$P$38,15,0),"")</f>
        <v/>
      </c>
      <c r="V426" s="83" t="e">
        <f t="shared" si="32"/>
        <v>#N/A</v>
      </c>
      <c r="W426" s="83" t="e">
        <f t="shared" si="40"/>
        <v>#VALUE!</v>
      </c>
      <c r="X426" s="83" t="e">
        <f t="shared" si="33"/>
        <v>#N/A</v>
      </c>
      <c r="Y426" s="122"/>
      <c r="Z426" s="122"/>
      <c r="AA426" s="122"/>
      <c r="AB426" s="122"/>
      <c r="AC426" s="122"/>
      <c r="AD426" s="122"/>
      <c r="AE426" s="122"/>
      <c r="AF426" s="122"/>
      <c r="AG426" s="122"/>
      <c r="AH426" s="87"/>
      <c r="AI426" s="122"/>
      <c r="AJ426" s="60"/>
      <c r="AK426" s="5"/>
      <c r="AL426" s="3">
        <f t="shared" si="34"/>
        <v>0</v>
      </c>
      <c r="AM426" s="3">
        <f t="shared" si="35"/>
        <v>0</v>
      </c>
      <c r="AN426" s="3">
        <f t="shared" si="36"/>
        <v>0</v>
      </c>
      <c r="AO426" s="3">
        <f t="shared" si="37"/>
        <v>0</v>
      </c>
    </row>
    <row r="427" spans="1:41" ht="13">
      <c r="A427" s="81"/>
      <c r="B427" s="122"/>
      <c r="C427" s="122"/>
      <c r="D427" s="122"/>
      <c r="E427" s="122"/>
      <c r="F427" s="81"/>
      <c r="G427" s="122"/>
      <c r="H427" s="122" t="e">
        <f>VLOOKUP(G427,'Bidding list 26'!$B$4:$G$277,6,0)</f>
        <v>#N/A</v>
      </c>
      <c r="I427" s="77" t="e">
        <f>VLOOKUP(G427,'Bidding list 26'!$B$4:$I$1016,8,0)</f>
        <v>#N/A</v>
      </c>
      <c r="J427" s="81"/>
      <c r="K427" s="78" t="e">
        <f t="shared" si="39"/>
        <v>#N/A</v>
      </c>
      <c r="L427" s="81"/>
      <c r="M427" s="79"/>
      <c r="N427" s="79"/>
      <c r="O427" s="80"/>
      <c r="P427" s="80"/>
      <c r="Q427" s="122"/>
      <c r="R427" s="81">
        <f t="shared" si="38"/>
        <v>0</v>
      </c>
      <c r="S427" s="140" t="e">
        <f t="array" ref="S427">INDEX('G Project Timeline-OPM update'!$G$7:$L$35,MATCH(1,('G Project Timeline-OPM update'!$C$7:$C$35=N427)*('G Project Timeline-OPM update'!$B$7:$B$35=M427)*('G Project Timeline-OPM update'!$D$7:$D$35=O427),0),MATCH(P427,'G Project Timeline-OPM update'!$G$4:$L$4,0))-14</f>
        <v>#N/A</v>
      </c>
      <c r="T427" s="81" t="e">
        <f t="shared" si="31"/>
        <v>#N/A</v>
      </c>
      <c r="U427" s="83" t="str">
        <f>IFERROR(VLOOKUP(G427,'Bidding list 26'!$B$2:$P$38,15,0),"")</f>
        <v/>
      </c>
      <c r="V427" s="83" t="e">
        <f t="shared" si="32"/>
        <v>#N/A</v>
      </c>
      <c r="W427" s="83" t="e">
        <f t="shared" si="40"/>
        <v>#VALUE!</v>
      </c>
      <c r="X427" s="83" t="e">
        <f t="shared" si="33"/>
        <v>#N/A</v>
      </c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87"/>
      <c r="AI427" s="122"/>
      <c r="AJ427" s="60"/>
      <c r="AK427" s="5"/>
      <c r="AL427" s="3">
        <f t="shared" si="34"/>
        <v>0</v>
      </c>
      <c r="AM427" s="3">
        <f t="shared" si="35"/>
        <v>0</v>
      </c>
      <c r="AN427" s="3">
        <f t="shared" si="36"/>
        <v>0</v>
      </c>
      <c r="AO427" s="3">
        <f t="shared" si="37"/>
        <v>0</v>
      </c>
    </row>
    <row r="428" spans="1:41" ht="13">
      <c r="A428" s="81"/>
      <c r="B428" s="122"/>
      <c r="C428" s="122"/>
      <c r="D428" s="122"/>
      <c r="E428" s="122"/>
      <c r="F428" s="81"/>
      <c r="G428" s="122"/>
      <c r="H428" s="122" t="e">
        <f>VLOOKUP(G428,'Bidding list 26'!$B$4:$G$277,6,0)</f>
        <v>#N/A</v>
      </c>
      <c r="I428" s="77" t="e">
        <f>VLOOKUP(G428,'Bidding list 26'!$B$4:$I$1016,8,0)</f>
        <v>#N/A</v>
      </c>
      <c r="J428" s="81"/>
      <c r="K428" s="78" t="e">
        <f t="shared" si="39"/>
        <v>#N/A</v>
      </c>
      <c r="L428" s="81"/>
      <c r="M428" s="79"/>
      <c r="N428" s="79"/>
      <c r="O428" s="80"/>
      <c r="P428" s="80"/>
      <c r="Q428" s="122"/>
      <c r="R428" s="81">
        <f t="shared" si="38"/>
        <v>0</v>
      </c>
      <c r="S428" s="140" t="e">
        <f t="array" ref="S428">INDEX('G Project Timeline-OPM update'!$G$7:$L$35,MATCH(1,('G Project Timeline-OPM update'!$C$7:$C$35=N428)*('G Project Timeline-OPM update'!$B$7:$B$35=M428)*('G Project Timeline-OPM update'!$D$7:$D$35=O428),0),MATCH(P428,'G Project Timeline-OPM update'!$G$4:$L$4,0))-14</f>
        <v>#N/A</v>
      </c>
      <c r="T428" s="81" t="e">
        <f t="shared" si="31"/>
        <v>#N/A</v>
      </c>
      <c r="U428" s="83" t="str">
        <f>IFERROR(VLOOKUP(G428,'Bidding list 26'!$B$2:$P$38,15,0),"")</f>
        <v/>
      </c>
      <c r="V428" s="83" t="e">
        <f t="shared" si="32"/>
        <v>#N/A</v>
      </c>
      <c r="W428" s="83" t="e">
        <f t="shared" si="40"/>
        <v>#VALUE!</v>
      </c>
      <c r="X428" s="83" t="e">
        <f t="shared" si="33"/>
        <v>#N/A</v>
      </c>
      <c r="Y428" s="122"/>
      <c r="Z428" s="122"/>
      <c r="AA428" s="122"/>
      <c r="AB428" s="122"/>
      <c r="AC428" s="122"/>
      <c r="AD428" s="122"/>
      <c r="AE428" s="122"/>
      <c r="AF428" s="122"/>
      <c r="AG428" s="122"/>
      <c r="AH428" s="87"/>
      <c r="AI428" s="122"/>
      <c r="AJ428" s="60"/>
      <c r="AK428" s="5"/>
      <c r="AL428" s="3">
        <f t="shared" si="34"/>
        <v>0</v>
      </c>
      <c r="AM428" s="3">
        <f t="shared" si="35"/>
        <v>0</v>
      </c>
      <c r="AN428" s="3">
        <f t="shared" si="36"/>
        <v>0</v>
      </c>
      <c r="AO428" s="3">
        <f t="shared" si="37"/>
        <v>0</v>
      </c>
    </row>
    <row r="429" spans="1:41" ht="13">
      <c r="A429" s="81"/>
      <c r="B429" s="122"/>
      <c r="C429" s="122"/>
      <c r="D429" s="122"/>
      <c r="E429" s="122"/>
      <c r="F429" s="81"/>
      <c r="G429" s="122"/>
      <c r="H429" s="122" t="e">
        <f>VLOOKUP(G429,'Bidding list 26'!$B$4:$G$277,6,0)</f>
        <v>#N/A</v>
      </c>
      <c r="I429" s="77" t="e">
        <f>VLOOKUP(G429,'Bidding list 26'!$B$4:$I$1016,8,0)</f>
        <v>#N/A</v>
      </c>
      <c r="J429" s="81"/>
      <c r="K429" s="78" t="e">
        <f t="shared" si="39"/>
        <v>#N/A</v>
      </c>
      <c r="L429" s="81"/>
      <c r="M429" s="79"/>
      <c r="N429" s="79"/>
      <c r="O429" s="80"/>
      <c r="P429" s="80"/>
      <c r="Q429" s="122"/>
      <c r="R429" s="81">
        <f t="shared" si="38"/>
        <v>0</v>
      </c>
      <c r="S429" s="140" t="e">
        <f t="array" ref="S429">INDEX('G Project Timeline-OPM update'!$G$7:$L$35,MATCH(1,('G Project Timeline-OPM update'!$C$7:$C$35=N429)*('G Project Timeline-OPM update'!$B$7:$B$35=M429)*('G Project Timeline-OPM update'!$D$7:$D$35=O429),0),MATCH(P429,'G Project Timeline-OPM update'!$G$4:$L$4,0))-14</f>
        <v>#N/A</v>
      </c>
      <c r="T429" s="81" t="e">
        <f t="shared" si="31"/>
        <v>#N/A</v>
      </c>
      <c r="U429" s="83" t="str">
        <f>IFERROR(VLOOKUP(G429,'Bidding list 26'!$B$2:$P$38,15,0),"")</f>
        <v/>
      </c>
      <c r="V429" s="83" t="e">
        <f t="shared" si="32"/>
        <v>#N/A</v>
      </c>
      <c r="W429" s="83" t="e">
        <f t="shared" si="40"/>
        <v>#VALUE!</v>
      </c>
      <c r="X429" s="83" t="e">
        <f t="shared" si="33"/>
        <v>#N/A</v>
      </c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87"/>
      <c r="AI429" s="122"/>
      <c r="AJ429" s="60"/>
      <c r="AK429" s="5"/>
      <c r="AL429" s="3">
        <f t="shared" si="34"/>
        <v>0</v>
      </c>
      <c r="AM429" s="3">
        <f t="shared" si="35"/>
        <v>0</v>
      </c>
      <c r="AN429" s="3">
        <f t="shared" si="36"/>
        <v>0</v>
      </c>
      <c r="AO429" s="3">
        <f t="shared" si="37"/>
        <v>0</v>
      </c>
    </row>
    <row r="430" spans="1:41" ht="13">
      <c r="A430" s="81"/>
      <c r="B430" s="122"/>
      <c r="C430" s="122"/>
      <c r="D430" s="122"/>
      <c r="E430" s="122"/>
      <c r="F430" s="81"/>
      <c r="G430" s="122"/>
      <c r="H430" s="122" t="e">
        <f>VLOOKUP(G430,'Bidding list 26'!$B$4:$G$277,6,0)</f>
        <v>#N/A</v>
      </c>
      <c r="I430" s="77" t="e">
        <f>VLOOKUP(G430,'Bidding list 26'!$B$4:$I$1016,8,0)</f>
        <v>#N/A</v>
      </c>
      <c r="J430" s="81"/>
      <c r="K430" s="78" t="e">
        <f t="shared" si="39"/>
        <v>#N/A</v>
      </c>
      <c r="L430" s="81"/>
      <c r="M430" s="79"/>
      <c r="N430" s="79"/>
      <c r="O430" s="80"/>
      <c r="P430" s="80"/>
      <c r="Q430" s="122"/>
      <c r="R430" s="81">
        <f t="shared" si="38"/>
        <v>0</v>
      </c>
      <c r="S430" s="140" t="e">
        <f t="array" ref="S430">INDEX('G Project Timeline-OPM update'!$G$7:$L$35,MATCH(1,('G Project Timeline-OPM update'!$C$7:$C$35=N430)*('G Project Timeline-OPM update'!$B$7:$B$35=M430)*('G Project Timeline-OPM update'!$D$7:$D$35=O430),0),MATCH(P430,'G Project Timeline-OPM update'!$G$4:$L$4,0))-14</f>
        <v>#N/A</v>
      </c>
      <c r="T430" s="81" t="e">
        <f t="shared" si="31"/>
        <v>#N/A</v>
      </c>
      <c r="U430" s="83" t="str">
        <f>IFERROR(VLOOKUP(G430,'Bidding list 26'!$B$2:$P$38,15,0),"")</f>
        <v/>
      </c>
      <c r="V430" s="83" t="e">
        <f t="shared" si="32"/>
        <v>#N/A</v>
      </c>
      <c r="W430" s="83" t="e">
        <f t="shared" si="40"/>
        <v>#VALUE!</v>
      </c>
      <c r="X430" s="83" t="e">
        <f t="shared" si="33"/>
        <v>#N/A</v>
      </c>
      <c r="Y430" s="122"/>
      <c r="Z430" s="122"/>
      <c r="AA430" s="122"/>
      <c r="AB430" s="122"/>
      <c r="AC430" s="122"/>
      <c r="AD430" s="122"/>
      <c r="AE430" s="122"/>
      <c r="AF430" s="122"/>
      <c r="AG430" s="122"/>
      <c r="AH430" s="87"/>
      <c r="AI430" s="122"/>
      <c r="AJ430" s="60"/>
      <c r="AK430" s="5"/>
      <c r="AL430" s="3">
        <f t="shared" si="34"/>
        <v>0</v>
      </c>
      <c r="AM430" s="3">
        <f t="shared" si="35"/>
        <v>0</v>
      </c>
      <c r="AN430" s="3">
        <f t="shared" si="36"/>
        <v>0</v>
      </c>
      <c r="AO430" s="3">
        <f t="shared" si="37"/>
        <v>0</v>
      </c>
    </row>
    <row r="431" spans="1:41" ht="13">
      <c r="A431" s="81"/>
      <c r="B431" s="122"/>
      <c r="C431" s="122"/>
      <c r="D431" s="122"/>
      <c r="E431" s="122"/>
      <c r="F431" s="81"/>
      <c r="G431" s="122"/>
      <c r="H431" s="122" t="e">
        <f>VLOOKUP(G431,'Bidding list 26'!$B$4:$G$277,6,0)</f>
        <v>#N/A</v>
      </c>
      <c r="I431" s="77" t="e">
        <f>VLOOKUP(G431,'Bidding list 26'!$B$4:$I$1016,8,0)</f>
        <v>#N/A</v>
      </c>
      <c r="J431" s="81"/>
      <c r="K431" s="78" t="e">
        <f t="shared" si="39"/>
        <v>#N/A</v>
      </c>
      <c r="L431" s="81"/>
      <c r="M431" s="79"/>
      <c r="N431" s="79"/>
      <c r="O431" s="80"/>
      <c r="P431" s="80"/>
      <c r="Q431" s="122"/>
      <c r="R431" s="81">
        <f t="shared" si="38"/>
        <v>0</v>
      </c>
      <c r="S431" s="140" t="e">
        <f t="array" ref="S431">INDEX('G Project Timeline-OPM update'!$G$7:$L$35,MATCH(1,('G Project Timeline-OPM update'!$C$7:$C$35=N431)*('G Project Timeline-OPM update'!$B$7:$B$35=M431)*('G Project Timeline-OPM update'!$D$7:$D$35=O431),0),MATCH(P431,'G Project Timeline-OPM update'!$G$4:$L$4,0))-14</f>
        <v>#N/A</v>
      </c>
      <c r="T431" s="81" t="e">
        <f t="shared" si="31"/>
        <v>#N/A</v>
      </c>
      <c r="U431" s="83" t="str">
        <f>IFERROR(VLOOKUP(G431,'Bidding list 26'!$B$2:$P$38,15,0),"")</f>
        <v/>
      </c>
      <c r="V431" s="83" t="e">
        <f t="shared" si="32"/>
        <v>#N/A</v>
      </c>
      <c r="W431" s="83" t="e">
        <f t="shared" si="40"/>
        <v>#VALUE!</v>
      </c>
      <c r="X431" s="83" t="e">
        <f t="shared" si="33"/>
        <v>#N/A</v>
      </c>
      <c r="Y431" s="122"/>
      <c r="Z431" s="122"/>
      <c r="AA431" s="122"/>
      <c r="AB431" s="122"/>
      <c r="AC431" s="122"/>
      <c r="AD431" s="122"/>
      <c r="AE431" s="122"/>
      <c r="AF431" s="122"/>
      <c r="AG431" s="122"/>
      <c r="AH431" s="87"/>
      <c r="AI431" s="122"/>
      <c r="AJ431" s="60"/>
      <c r="AK431" s="5"/>
      <c r="AL431" s="3">
        <f t="shared" si="34"/>
        <v>0</v>
      </c>
      <c r="AM431" s="3">
        <f t="shared" si="35"/>
        <v>0</v>
      </c>
      <c r="AN431" s="3">
        <f t="shared" si="36"/>
        <v>0</v>
      </c>
      <c r="AO431" s="3">
        <f t="shared" si="37"/>
        <v>0</v>
      </c>
    </row>
    <row r="432" spans="1:41" ht="13">
      <c r="A432" s="81"/>
      <c r="B432" s="122"/>
      <c r="C432" s="122"/>
      <c r="D432" s="122"/>
      <c r="E432" s="122"/>
      <c r="F432" s="81"/>
      <c r="G432" s="122"/>
      <c r="H432" s="122" t="e">
        <f>VLOOKUP(G432,'Bidding list 26'!$B$4:$G$277,6,0)</f>
        <v>#N/A</v>
      </c>
      <c r="I432" s="77" t="e">
        <f>VLOOKUP(G432,'Bidding list 26'!$B$4:$I$1016,8,0)</f>
        <v>#N/A</v>
      </c>
      <c r="J432" s="81"/>
      <c r="K432" s="78" t="e">
        <f t="shared" si="39"/>
        <v>#N/A</v>
      </c>
      <c r="L432" s="81"/>
      <c r="M432" s="79"/>
      <c r="N432" s="79"/>
      <c r="O432" s="80"/>
      <c r="P432" s="80"/>
      <c r="Q432" s="122"/>
      <c r="R432" s="81">
        <f t="shared" si="38"/>
        <v>0</v>
      </c>
      <c r="S432" s="140" t="e">
        <f t="array" ref="S432">INDEX('G Project Timeline-OPM update'!$G$7:$L$35,MATCH(1,('G Project Timeline-OPM update'!$C$7:$C$35=N432)*('G Project Timeline-OPM update'!$B$7:$B$35=M432)*('G Project Timeline-OPM update'!$D$7:$D$35=O432),0),MATCH(P432,'G Project Timeline-OPM update'!$G$4:$L$4,0))-14</f>
        <v>#N/A</v>
      </c>
      <c r="T432" s="81" t="e">
        <f t="shared" si="31"/>
        <v>#N/A</v>
      </c>
      <c r="U432" s="83" t="str">
        <f>IFERROR(VLOOKUP(G432,'Bidding list 26'!$B$2:$P$38,15,0),"")</f>
        <v/>
      </c>
      <c r="V432" s="83" t="e">
        <f t="shared" si="32"/>
        <v>#N/A</v>
      </c>
      <c r="W432" s="83" t="e">
        <f t="shared" si="40"/>
        <v>#VALUE!</v>
      </c>
      <c r="X432" s="83" t="e">
        <f t="shared" si="33"/>
        <v>#N/A</v>
      </c>
      <c r="Y432" s="122"/>
      <c r="Z432" s="122"/>
      <c r="AA432" s="122"/>
      <c r="AB432" s="122"/>
      <c r="AC432" s="122"/>
      <c r="AD432" s="122"/>
      <c r="AE432" s="122"/>
      <c r="AF432" s="122"/>
      <c r="AG432" s="122"/>
      <c r="AH432" s="87"/>
      <c r="AI432" s="122"/>
      <c r="AJ432" s="60"/>
      <c r="AK432" s="5"/>
      <c r="AL432" s="3">
        <f t="shared" si="34"/>
        <v>0</v>
      </c>
      <c r="AM432" s="3">
        <f t="shared" si="35"/>
        <v>0</v>
      </c>
      <c r="AN432" s="3">
        <f t="shared" si="36"/>
        <v>0</v>
      </c>
      <c r="AO432" s="3">
        <f t="shared" si="37"/>
        <v>0</v>
      </c>
    </row>
    <row r="433" spans="1:41" ht="13">
      <c r="A433" s="81"/>
      <c r="B433" s="122"/>
      <c r="C433" s="122"/>
      <c r="D433" s="122"/>
      <c r="E433" s="122"/>
      <c r="F433" s="81"/>
      <c r="G433" s="122"/>
      <c r="H433" s="122" t="e">
        <f>VLOOKUP(G433,'Bidding list 26'!$B$4:$G$277,6,0)</f>
        <v>#N/A</v>
      </c>
      <c r="I433" s="77" t="e">
        <f>VLOOKUP(G433,'Bidding list 26'!$B$4:$I$1016,8,0)</f>
        <v>#N/A</v>
      </c>
      <c r="J433" s="81"/>
      <c r="K433" s="78" t="e">
        <f t="shared" si="39"/>
        <v>#N/A</v>
      </c>
      <c r="L433" s="81"/>
      <c r="M433" s="79"/>
      <c r="N433" s="79"/>
      <c r="O433" s="80"/>
      <c r="P433" s="80"/>
      <c r="Q433" s="122"/>
      <c r="R433" s="81">
        <f t="shared" si="38"/>
        <v>0</v>
      </c>
      <c r="S433" s="140" t="e">
        <f t="array" ref="S433">INDEX('G Project Timeline-OPM update'!$G$7:$L$35,MATCH(1,('G Project Timeline-OPM update'!$C$7:$C$35=N433)*('G Project Timeline-OPM update'!$B$7:$B$35=M433)*('G Project Timeline-OPM update'!$D$7:$D$35=O433),0),MATCH(P433,'G Project Timeline-OPM update'!$G$4:$L$4,0))-14</f>
        <v>#N/A</v>
      </c>
      <c r="T433" s="81" t="e">
        <f t="shared" si="31"/>
        <v>#N/A</v>
      </c>
      <c r="U433" s="83" t="str">
        <f>IFERROR(VLOOKUP(G433,'Bidding list 26'!$B$2:$P$38,15,0),"")</f>
        <v/>
      </c>
      <c r="V433" s="83" t="e">
        <f t="shared" si="32"/>
        <v>#N/A</v>
      </c>
      <c r="W433" s="83" t="e">
        <f t="shared" si="40"/>
        <v>#VALUE!</v>
      </c>
      <c r="X433" s="83" t="e">
        <f t="shared" si="33"/>
        <v>#N/A</v>
      </c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87"/>
      <c r="AI433" s="122"/>
      <c r="AJ433" s="60"/>
      <c r="AK433" s="5"/>
      <c r="AL433" s="3">
        <f t="shared" si="34"/>
        <v>0</v>
      </c>
      <c r="AM433" s="3">
        <f t="shared" si="35"/>
        <v>0</v>
      </c>
      <c r="AN433" s="3">
        <f t="shared" si="36"/>
        <v>0</v>
      </c>
      <c r="AO433" s="3">
        <f t="shared" si="37"/>
        <v>0</v>
      </c>
    </row>
    <row r="434" spans="1:41" ht="13">
      <c r="A434" s="81"/>
      <c r="B434" s="122"/>
      <c r="C434" s="122"/>
      <c r="D434" s="122"/>
      <c r="E434" s="122"/>
      <c r="F434" s="81"/>
      <c r="G434" s="122"/>
      <c r="H434" s="122" t="e">
        <f>VLOOKUP(G434,'Bidding list 26'!$B$4:$G$277,6,0)</f>
        <v>#N/A</v>
      </c>
      <c r="I434" s="77" t="e">
        <f>VLOOKUP(G434,'Bidding list 26'!$B$4:$I$1016,8,0)</f>
        <v>#N/A</v>
      </c>
      <c r="J434" s="81"/>
      <c r="K434" s="78" t="e">
        <f t="shared" si="39"/>
        <v>#N/A</v>
      </c>
      <c r="L434" s="81"/>
      <c r="M434" s="79"/>
      <c r="N434" s="79"/>
      <c r="O434" s="80"/>
      <c r="P434" s="80"/>
      <c r="Q434" s="122"/>
      <c r="R434" s="81">
        <f t="shared" si="38"/>
        <v>0</v>
      </c>
      <c r="S434" s="140" t="e">
        <f t="array" ref="S434">INDEX('G Project Timeline-OPM update'!$G$7:$L$35,MATCH(1,('G Project Timeline-OPM update'!$C$7:$C$35=N434)*('G Project Timeline-OPM update'!$B$7:$B$35=M434)*('G Project Timeline-OPM update'!$D$7:$D$35=O434),0),MATCH(P434,'G Project Timeline-OPM update'!$G$4:$L$4,0))-14</f>
        <v>#N/A</v>
      </c>
      <c r="T434" s="81" t="e">
        <f t="shared" si="31"/>
        <v>#N/A</v>
      </c>
      <c r="U434" s="83" t="str">
        <f>IFERROR(VLOOKUP(G434,'Bidding list 26'!$B$2:$P$38,15,0),"")</f>
        <v/>
      </c>
      <c r="V434" s="83" t="e">
        <f t="shared" si="32"/>
        <v>#N/A</v>
      </c>
      <c r="W434" s="83" t="e">
        <f t="shared" si="40"/>
        <v>#VALUE!</v>
      </c>
      <c r="X434" s="83" t="e">
        <f t="shared" si="33"/>
        <v>#N/A</v>
      </c>
      <c r="Y434" s="122"/>
      <c r="Z434" s="122"/>
      <c r="AA434" s="122"/>
      <c r="AB434" s="122"/>
      <c r="AC434" s="122"/>
      <c r="AD434" s="122"/>
      <c r="AE434" s="122"/>
      <c r="AF434" s="122"/>
      <c r="AG434" s="122"/>
      <c r="AH434" s="87"/>
      <c r="AI434" s="122"/>
      <c r="AJ434" s="60"/>
      <c r="AK434" s="5"/>
      <c r="AL434" s="3">
        <f t="shared" si="34"/>
        <v>0</v>
      </c>
      <c r="AM434" s="3">
        <f t="shared" si="35"/>
        <v>0</v>
      </c>
      <c r="AN434" s="3">
        <f t="shared" si="36"/>
        <v>0</v>
      </c>
      <c r="AO434" s="3">
        <f t="shared" si="37"/>
        <v>0</v>
      </c>
    </row>
    <row r="435" spans="1:41" ht="13">
      <c r="A435" s="81"/>
      <c r="B435" s="122"/>
      <c r="C435" s="122"/>
      <c r="D435" s="122"/>
      <c r="E435" s="122"/>
      <c r="F435" s="81"/>
      <c r="G435" s="122"/>
      <c r="H435" s="122" t="e">
        <f>VLOOKUP(G435,'Bidding list 26'!$B$4:$G$277,6,0)</f>
        <v>#N/A</v>
      </c>
      <c r="I435" s="77" t="e">
        <f>VLOOKUP(G435,'Bidding list 26'!$B$4:$I$1016,8,0)</f>
        <v>#N/A</v>
      </c>
      <c r="J435" s="81"/>
      <c r="K435" s="78" t="e">
        <f t="shared" si="39"/>
        <v>#N/A</v>
      </c>
      <c r="L435" s="81"/>
      <c r="M435" s="79"/>
      <c r="N435" s="79"/>
      <c r="O435" s="80"/>
      <c r="P435" s="80"/>
      <c r="Q435" s="122"/>
      <c r="R435" s="81">
        <f t="shared" si="38"/>
        <v>0</v>
      </c>
      <c r="S435" s="140" t="e">
        <f t="array" ref="S435">INDEX('G Project Timeline-OPM update'!$G$7:$L$35,MATCH(1,('G Project Timeline-OPM update'!$C$7:$C$35=N435)*('G Project Timeline-OPM update'!$B$7:$B$35=M435)*('G Project Timeline-OPM update'!$D$7:$D$35=O435),0),MATCH(P435,'G Project Timeline-OPM update'!$G$4:$L$4,0))-14</f>
        <v>#N/A</v>
      </c>
      <c r="T435" s="81" t="e">
        <f t="shared" si="31"/>
        <v>#N/A</v>
      </c>
      <c r="U435" s="83" t="str">
        <f>IFERROR(VLOOKUP(G435,'Bidding list 26'!$B$2:$P$38,15,0),"")</f>
        <v/>
      </c>
      <c r="V435" s="83" t="e">
        <f t="shared" si="32"/>
        <v>#N/A</v>
      </c>
      <c r="W435" s="83" t="e">
        <f t="shared" si="40"/>
        <v>#VALUE!</v>
      </c>
      <c r="X435" s="83" t="e">
        <f t="shared" si="33"/>
        <v>#N/A</v>
      </c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87"/>
      <c r="AI435" s="122"/>
      <c r="AJ435" s="60"/>
      <c r="AK435" s="5"/>
      <c r="AL435" s="3">
        <f t="shared" si="34"/>
        <v>0</v>
      </c>
      <c r="AM435" s="3">
        <f t="shared" si="35"/>
        <v>0</v>
      </c>
      <c r="AN435" s="3">
        <f t="shared" si="36"/>
        <v>0</v>
      </c>
      <c r="AO435" s="3">
        <f t="shared" si="37"/>
        <v>0</v>
      </c>
    </row>
    <row r="436" spans="1:41" ht="13">
      <c r="A436" s="81"/>
      <c r="B436" s="122"/>
      <c r="C436" s="122"/>
      <c r="D436" s="122"/>
      <c r="E436" s="122"/>
      <c r="F436" s="81"/>
      <c r="G436" s="122"/>
      <c r="H436" s="122" t="e">
        <f>VLOOKUP(G436,'Bidding list 26'!$B$4:$G$277,6,0)</f>
        <v>#N/A</v>
      </c>
      <c r="I436" s="77" t="e">
        <f>VLOOKUP(G436,'Bidding list 26'!$B$4:$I$1016,8,0)</f>
        <v>#N/A</v>
      </c>
      <c r="J436" s="81"/>
      <c r="K436" s="78" t="e">
        <f t="shared" si="39"/>
        <v>#N/A</v>
      </c>
      <c r="L436" s="81"/>
      <c r="M436" s="79"/>
      <c r="N436" s="79"/>
      <c r="O436" s="80"/>
      <c r="P436" s="80"/>
      <c r="Q436" s="122"/>
      <c r="R436" s="81">
        <f t="shared" si="38"/>
        <v>0</v>
      </c>
      <c r="S436" s="140" t="e">
        <f t="array" ref="S436">INDEX('G Project Timeline-OPM update'!$G$7:$L$35,MATCH(1,('G Project Timeline-OPM update'!$C$7:$C$35=N436)*('G Project Timeline-OPM update'!$B$7:$B$35=M436)*('G Project Timeline-OPM update'!$D$7:$D$35=O436),0),MATCH(P436,'G Project Timeline-OPM update'!$G$4:$L$4,0))-14</f>
        <v>#N/A</v>
      </c>
      <c r="T436" s="81" t="e">
        <f t="shared" si="31"/>
        <v>#N/A</v>
      </c>
      <c r="U436" s="83" t="str">
        <f>IFERROR(VLOOKUP(G436,'Bidding list 26'!$B$2:$P$38,15,0),"")</f>
        <v/>
      </c>
      <c r="V436" s="83" t="e">
        <f t="shared" si="32"/>
        <v>#N/A</v>
      </c>
      <c r="W436" s="83" t="e">
        <f t="shared" si="40"/>
        <v>#VALUE!</v>
      </c>
      <c r="X436" s="83" t="e">
        <f t="shared" si="33"/>
        <v>#N/A</v>
      </c>
      <c r="Y436" s="122"/>
      <c r="Z436" s="122"/>
      <c r="AA436" s="122"/>
      <c r="AB436" s="122"/>
      <c r="AC436" s="122"/>
      <c r="AD436" s="122"/>
      <c r="AE436" s="122"/>
      <c r="AF436" s="122"/>
      <c r="AG436" s="122"/>
      <c r="AH436" s="87"/>
      <c r="AI436" s="122"/>
      <c r="AJ436" s="60"/>
      <c r="AK436" s="5"/>
      <c r="AL436" s="3">
        <f t="shared" si="34"/>
        <v>0</v>
      </c>
      <c r="AM436" s="3">
        <f t="shared" si="35"/>
        <v>0</v>
      </c>
      <c r="AN436" s="3">
        <f t="shared" si="36"/>
        <v>0</v>
      </c>
      <c r="AO436" s="3">
        <f t="shared" si="37"/>
        <v>0</v>
      </c>
    </row>
    <row r="437" spans="1:41" ht="13">
      <c r="A437" s="81"/>
      <c r="B437" s="122"/>
      <c r="C437" s="122"/>
      <c r="D437" s="122"/>
      <c r="E437" s="122"/>
      <c r="F437" s="81"/>
      <c r="G437" s="122"/>
      <c r="H437" s="122" t="e">
        <f>VLOOKUP(G437,'Bidding list 26'!$B$4:$G$277,6,0)</f>
        <v>#N/A</v>
      </c>
      <c r="I437" s="77" t="e">
        <f>VLOOKUP(G437,'Bidding list 26'!$B$4:$I$1016,8,0)</f>
        <v>#N/A</v>
      </c>
      <c r="J437" s="81"/>
      <c r="K437" s="78" t="e">
        <f t="shared" si="39"/>
        <v>#N/A</v>
      </c>
      <c r="L437" s="81"/>
      <c r="M437" s="79"/>
      <c r="N437" s="79"/>
      <c r="O437" s="80"/>
      <c r="P437" s="80"/>
      <c r="Q437" s="122"/>
      <c r="R437" s="81">
        <f t="shared" si="38"/>
        <v>0</v>
      </c>
      <c r="S437" s="140" t="e">
        <f t="array" ref="S437">INDEX('G Project Timeline-OPM update'!$G$7:$L$35,MATCH(1,('G Project Timeline-OPM update'!$C$7:$C$35=N437)*('G Project Timeline-OPM update'!$B$7:$B$35=M437)*('G Project Timeline-OPM update'!$D$7:$D$35=O437),0),MATCH(P437,'G Project Timeline-OPM update'!$G$4:$L$4,0))-14</f>
        <v>#N/A</v>
      </c>
      <c r="T437" s="81" t="e">
        <f t="shared" si="31"/>
        <v>#N/A</v>
      </c>
      <c r="U437" s="83" t="str">
        <f>IFERROR(VLOOKUP(G437,'Bidding list 26'!$B$2:$P$38,15,0),"")</f>
        <v/>
      </c>
      <c r="V437" s="83" t="e">
        <f t="shared" si="32"/>
        <v>#N/A</v>
      </c>
      <c r="W437" s="83" t="e">
        <f t="shared" si="40"/>
        <v>#VALUE!</v>
      </c>
      <c r="X437" s="83" t="e">
        <f t="shared" si="33"/>
        <v>#N/A</v>
      </c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87"/>
      <c r="AI437" s="122"/>
      <c r="AJ437" s="60"/>
      <c r="AK437" s="5"/>
      <c r="AL437" s="3">
        <f t="shared" si="34"/>
        <v>0</v>
      </c>
      <c r="AM437" s="3">
        <f t="shared" si="35"/>
        <v>0</v>
      </c>
      <c r="AN437" s="3">
        <f t="shared" si="36"/>
        <v>0</v>
      </c>
      <c r="AO437" s="3">
        <f t="shared" si="37"/>
        <v>0</v>
      </c>
    </row>
    <row r="438" spans="1:41" ht="13">
      <c r="A438" s="81"/>
      <c r="B438" s="122"/>
      <c r="C438" s="122"/>
      <c r="D438" s="122"/>
      <c r="E438" s="122"/>
      <c r="F438" s="81"/>
      <c r="G438" s="122"/>
      <c r="H438" s="122" t="e">
        <f>VLOOKUP(G438,'Bidding list 26'!$B$4:$G$277,6,0)</f>
        <v>#N/A</v>
      </c>
      <c r="I438" s="77" t="e">
        <f>VLOOKUP(G438,'Bidding list 26'!$B$4:$I$1016,8,0)</f>
        <v>#N/A</v>
      </c>
      <c r="J438" s="81"/>
      <c r="K438" s="78" t="e">
        <f t="shared" si="39"/>
        <v>#N/A</v>
      </c>
      <c r="L438" s="81"/>
      <c r="M438" s="79"/>
      <c r="N438" s="79"/>
      <c r="O438" s="80"/>
      <c r="P438" s="80"/>
      <c r="Q438" s="122"/>
      <c r="R438" s="81">
        <f t="shared" si="38"/>
        <v>0</v>
      </c>
      <c r="S438" s="140" t="e">
        <f t="array" ref="S438">INDEX('G Project Timeline-OPM update'!$G$7:$L$35,MATCH(1,('G Project Timeline-OPM update'!$C$7:$C$35=N438)*('G Project Timeline-OPM update'!$B$7:$B$35=M438)*('G Project Timeline-OPM update'!$D$7:$D$35=O438),0),MATCH(P438,'G Project Timeline-OPM update'!$G$4:$L$4,0))-14</f>
        <v>#N/A</v>
      </c>
      <c r="T438" s="81" t="e">
        <f t="shared" si="31"/>
        <v>#N/A</v>
      </c>
      <c r="U438" s="83" t="str">
        <f>IFERROR(VLOOKUP(G438,'Bidding list 26'!$B$2:$P$38,15,0),"")</f>
        <v/>
      </c>
      <c r="V438" s="83" t="e">
        <f t="shared" si="32"/>
        <v>#N/A</v>
      </c>
      <c r="W438" s="83" t="e">
        <f t="shared" si="40"/>
        <v>#VALUE!</v>
      </c>
      <c r="X438" s="83" t="e">
        <f t="shared" si="33"/>
        <v>#N/A</v>
      </c>
      <c r="Y438" s="122"/>
      <c r="Z438" s="122"/>
      <c r="AA438" s="122"/>
      <c r="AB438" s="122"/>
      <c r="AC438" s="122"/>
      <c r="AD438" s="122"/>
      <c r="AE438" s="122"/>
      <c r="AF438" s="122"/>
      <c r="AG438" s="122"/>
      <c r="AH438" s="87"/>
      <c r="AI438" s="122"/>
      <c r="AJ438" s="60"/>
      <c r="AK438" s="5"/>
      <c r="AL438" s="3">
        <f t="shared" si="34"/>
        <v>0</v>
      </c>
      <c r="AM438" s="3">
        <f t="shared" si="35"/>
        <v>0</v>
      </c>
      <c r="AN438" s="3">
        <f t="shared" si="36"/>
        <v>0</v>
      </c>
      <c r="AO438" s="3">
        <f t="shared" si="37"/>
        <v>0</v>
      </c>
    </row>
    <row r="439" spans="1:41" ht="13">
      <c r="A439" s="81"/>
      <c r="B439" s="122"/>
      <c r="C439" s="122"/>
      <c r="D439" s="122"/>
      <c r="E439" s="122"/>
      <c r="F439" s="81"/>
      <c r="G439" s="122"/>
      <c r="H439" s="122" t="e">
        <f>VLOOKUP(G439,'Bidding list 26'!$B$4:$G$277,6,0)</f>
        <v>#N/A</v>
      </c>
      <c r="I439" s="77" t="e">
        <f>VLOOKUP(G439,'Bidding list 26'!$B$4:$I$1016,8,0)</f>
        <v>#N/A</v>
      </c>
      <c r="J439" s="81"/>
      <c r="K439" s="78" t="e">
        <f t="shared" si="39"/>
        <v>#N/A</v>
      </c>
      <c r="L439" s="81"/>
      <c r="M439" s="79"/>
      <c r="N439" s="79"/>
      <c r="O439" s="80"/>
      <c r="P439" s="80"/>
      <c r="Q439" s="122"/>
      <c r="R439" s="81">
        <f t="shared" si="38"/>
        <v>0</v>
      </c>
      <c r="S439" s="140" t="e">
        <f t="array" ref="S439">INDEX('G Project Timeline-OPM update'!$G$7:$L$35,MATCH(1,('G Project Timeline-OPM update'!$C$7:$C$35=N439)*('G Project Timeline-OPM update'!$B$7:$B$35=M439)*('G Project Timeline-OPM update'!$D$7:$D$35=O439),0),MATCH(P439,'G Project Timeline-OPM update'!$G$4:$L$4,0))-14</f>
        <v>#N/A</v>
      </c>
      <c r="T439" s="81" t="e">
        <f t="shared" si="31"/>
        <v>#N/A</v>
      </c>
      <c r="U439" s="83" t="str">
        <f>IFERROR(VLOOKUP(G439,'Bidding list 26'!$B$2:$P$38,15,0),"")</f>
        <v/>
      </c>
      <c r="V439" s="83" t="e">
        <f t="shared" si="32"/>
        <v>#N/A</v>
      </c>
      <c r="W439" s="83" t="e">
        <f t="shared" si="40"/>
        <v>#VALUE!</v>
      </c>
      <c r="X439" s="83" t="e">
        <f t="shared" si="33"/>
        <v>#N/A</v>
      </c>
      <c r="Y439" s="122"/>
      <c r="Z439" s="122"/>
      <c r="AA439" s="122"/>
      <c r="AB439" s="122"/>
      <c r="AC439" s="122"/>
      <c r="AD439" s="122"/>
      <c r="AE439" s="122"/>
      <c r="AF439" s="122"/>
      <c r="AG439" s="122"/>
      <c r="AH439" s="87"/>
      <c r="AI439" s="122"/>
      <c r="AJ439" s="60"/>
      <c r="AK439" s="5"/>
      <c r="AL439" s="3">
        <f t="shared" si="34"/>
        <v>0</v>
      </c>
      <c r="AM439" s="3">
        <f t="shared" si="35"/>
        <v>0</v>
      </c>
      <c r="AN439" s="3">
        <f t="shared" si="36"/>
        <v>0</v>
      </c>
      <c r="AO439" s="3">
        <f t="shared" si="37"/>
        <v>0</v>
      </c>
    </row>
    <row r="440" spans="1:41" ht="13">
      <c r="A440" s="81"/>
      <c r="B440" s="122"/>
      <c r="C440" s="122"/>
      <c r="D440" s="122"/>
      <c r="E440" s="122"/>
      <c r="F440" s="81"/>
      <c r="G440" s="122"/>
      <c r="H440" s="122" t="e">
        <f>VLOOKUP(G440,'Bidding list 26'!$B$4:$G$277,6,0)</f>
        <v>#N/A</v>
      </c>
      <c r="I440" s="77" t="e">
        <f>VLOOKUP(G440,'Bidding list 26'!$B$4:$I$1016,8,0)</f>
        <v>#N/A</v>
      </c>
      <c r="J440" s="81"/>
      <c r="K440" s="78" t="e">
        <f t="shared" si="39"/>
        <v>#N/A</v>
      </c>
      <c r="L440" s="81"/>
      <c r="M440" s="79"/>
      <c r="N440" s="79"/>
      <c r="O440" s="80"/>
      <c r="P440" s="80"/>
      <c r="Q440" s="122"/>
      <c r="R440" s="81">
        <f t="shared" si="38"/>
        <v>0</v>
      </c>
      <c r="S440" s="140" t="e">
        <f t="array" ref="S440">INDEX('G Project Timeline-OPM update'!$G$7:$L$35,MATCH(1,('G Project Timeline-OPM update'!$C$7:$C$35=N440)*('G Project Timeline-OPM update'!$B$7:$B$35=M440)*('G Project Timeline-OPM update'!$D$7:$D$35=O440),0),MATCH(P440,'G Project Timeline-OPM update'!$G$4:$L$4,0))-14</f>
        <v>#N/A</v>
      </c>
      <c r="T440" s="81" t="e">
        <f t="shared" si="31"/>
        <v>#N/A</v>
      </c>
      <c r="U440" s="83" t="str">
        <f>IFERROR(VLOOKUP(G440,'Bidding list 26'!$B$2:$P$38,15,0),"")</f>
        <v/>
      </c>
      <c r="V440" s="83" t="e">
        <f t="shared" si="32"/>
        <v>#N/A</v>
      </c>
      <c r="W440" s="83" t="e">
        <f t="shared" si="40"/>
        <v>#VALUE!</v>
      </c>
      <c r="X440" s="83" t="e">
        <f t="shared" si="33"/>
        <v>#N/A</v>
      </c>
      <c r="Y440" s="122"/>
      <c r="Z440" s="122"/>
      <c r="AA440" s="122"/>
      <c r="AB440" s="122"/>
      <c r="AC440" s="122"/>
      <c r="AD440" s="122"/>
      <c r="AE440" s="122"/>
      <c r="AF440" s="122"/>
      <c r="AG440" s="122"/>
      <c r="AH440" s="87"/>
      <c r="AI440" s="122"/>
      <c r="AJ440" s="60"/>
      <c r="AK440" s="5"/>
      <c r="AL440" s="3">
        <f t="shared" si="34"/>
        <v>0</v>
      </c>
      <c r="AM440" s="3">
        <f t="shared" si="35"/>
        <v>0</v>
      </c>
      <c r="AN440" s="3">
        <f t="shared" si="36"/>
        <v>0</v>
      </c>
      <c r="AO440" s="3">
        <f t="shared" si="37"/>
        <v>0</v>
      </c>
    </row>
    <row r="441" spans="1:41" ht="13">
      <c r="A441" s="81"/>
      <c r="B441" s="122"/>
      <c r="C441" s="122"/>
      <c r="D441" s="122"/>
      <c r="E441" s="122"/>
      <c r="F441" s="81"/>
      <c r="G441" s="122"/>
      <c r="H441" s="122" t="e">
        <f>VLOOKUP(G441,'Bidding list 26'!$B$4:$G$277,6,0)</f>
        <v>#N/A</v>
      </c>
      <c r="I441" s="77" t="e">
        <f>VLOOKUP(G441,'Bidding list 26'!$B$4:$I$1016,8,0)</f>
        <v>#N/A</v>
      </c>
      <c r="J441" s="81"/>
      <c r="K441" s="78" t="e">
        <f t="shared" si="39"/>
        <v>#N/A</v>
      </c>
      <c r="L441" s="81"/>
      <c r="M441" s="79"/>
      <c r="N441" s="79"/>
      <c r="O441" s="80"/>
      <c r="P441" s="80"/>
      <c r="Q441" s="122"/>
      <c r="R441" s="81">
        <f t="shared" si="38"/>
        <v>0</v>
      </c>
      <c r="S441" s="140" t="e">
        <f t="array" ref="S441">INDEX('G Project Timeline-OPM update'!$G$7:$L$35,MATCH(1,('G Project Timeline-OPM update'!$C$7:$C$35=N441)*('G Project Timeline-OPM update'!$B$7:$B$35=M441)*('G Project Timeline-OPM update'!$D$7:$D$35=O441),0),MATCH(P441,'G Project Timeline-OPM update'!$G$4:$L$4,0))-14</f>
        <v>#N/A</v>
      </c>
      <c r="T441" s="81" t="e">
        <f t="shared" si="31"/>
        <v>#N/A</v>
      </c>
      <c r="U441" s="83" t="str">
        <f>IFERROR(VLOOKUP(G441,'Bidding list 26'!$B$2:$P$38,15,0),"")</f>
        <v/>
      </c>
      <c r="V441" s="83" t="e">
        <f t="shared" si="32"/>
        <v>#N/A</v>
      </c>
      <c r="W441" s="83" t="e">
        <f t="shared" si="40"/>
        <v>#VALUE!</v>
      </c>
      <c r="X441" s="83" t="e">
        <f t="shared" si="33"/>
        <v>#N/A</v>
      </c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87"/>
      <c r="AI441" s="122"/>
      <c r="AJ441" s="60"/>
      <c r="AK441" s="5"/>
      <c r="AL441" s="3">
        <f t="shared" si="34"/>
        <v>0</v>
      </c>
      <c r="AM441" s="3">
        <f t="shared" si="35"/>
        <v>0</v>
      </c>
      <c r="AN441" s="3">
        <f t="shared" si="36"/>
        <v>0</v>
      </c>
      <c r="AO441" s="3">
        <f t="shared" si="37"/>
        <v>0</v>
      </c>
    </row>
    <row r="442" spans="1:41" ht="13">
      <c r="A442" s="81"/>
      <c r="B442" s="122"/>
      <c r="C442" s="122"/>
      <c r="D442" s="122"/>
      <c r="E442" s="122"/>
      <c r="F442" s="81"/>
      <c r="G442" s="122"/>
      <c r="H442" s="122" t="e">
        <f>VLOOKUP(G442,'Bidding list 26'!$B$4:$G$277,6,0)</f>
        <v>#N/A</v>
      </c>
      <c r="I442" s="77" t="e">
        <f>VLOOKUP(G442,'Bidding list 26'!$B$4:$I$1016,8,0)</f>
        <v>#N/A</v>
      </c>
      <c r="J442" s="81"/>
      <c r="K442" s="78" t="e">
        <f t="shared" si="39"/>
        <v>#N/A</v>
      </c>
      <c r="L442" s="81"/>
      <c r="M442" s="79"/>
      <c r="N442" s="79"/>
      <c r="O442" s="80"/>
      <c r="P442" s="80"/>
      <c r="Q442" s="122"/>
      <c r="R442" s="81">
        <f t="shared" si="38"/>
        <v>0</v>
      </c>
      <c r="S442" s="140" t="e">
        <f t="array" ref="S442">INDEX('G Project Timeline-OPM update'!$G$7:$L$35,MATCH(1,('G Project Timeline-OPM update'!$C$7:$C$35=N442)*('G Project Timeline-OPM update'!$B$7:$B$35=M442)*('G Project Timeline-OPM update'!$D$7:$D$35=O442),0),MATCH(P442,'G Project Timeline-OPM update'!$G$4:$L$4,0))-14</f>
        <v>#N/A</v>
      </c>
      <c r="T442" s="81" t="e">
        <f t="shared" si="31"/>
        <v>#N/A</v>
      </c>
      <c r="U442" s="83" t="str">
        <f>IFERROR(VLOOKUP(G442,'Bidding list 26'!$B$2:$P$38,15,0),"")</f>
        <v/>
      </c>
      <c r="V442" s="83" t="e">
        <f t="shared" si="32"/>
        <v>#N/A</v>
      </c>
      <c r="W442" s="83" t="e">
        <f t="shared" si="40"/>
        <v>#VALUE!</v>
      </c>
      <c r="X442" s="83" t="e">
        <f t="shared" si="33"/>
        <v>#N/A</v>
      </c>
      <c r="Y442" s="122"/>
      <c r="Z442" s="122"/>
      <c r="AA442" s="122"/>
      <c r="AB442" s="122"/>
      <c r="AC442" s="122"/>
      <c r="AD442" s="122"/>
      <c r="AE442" s="122"/>
      <c r="AF442" s="122"/>
      <c r="AG442" s="122"/>
      <c r="AH442" s="87"/>
      <c r="AI442" s="122"/>
      <c r="AJ442" s="60"/>
      <c r="AK442" s="5"/>
      <c r="AL442" s="3">
        <f t="shared" si="34"/>
        <v>0</v>
      </c>
      <c r="AM442" s="3">
        <f t="shared" si="35"/>
        <v>0</v>
      </c>
      <c r="AN442" s="3">
        <f t="shared" si="36"/>
        <v>0</v>
      </c>
      <c r="AO442" s="3">
        <f t="shared" si="37"/>
        <v>0</v>
      </c>
    </row>
    <row r="443" spans="1:41" ht="13">
      <c r="A443" s="81"/>
      <c r="B443" s="122"/>
      <c r="C443" s="122"/>
      <c r="D443" s="122"/>
      <c r="E443" s="122"/>
      <c r="F443" s="81"/>
      <c r="G443" s="122"/>
      <c r="H443" s="122" t="e">
        <f>VLOOKUP(G443,'Bidding list 26'!$B$4:$G$277,6,0)</f>
        <v>#N/A</v>
      </c>
      <c r="I443" s="77" t="e">
        <f>VLOOKUP(G443,'Bidding list 26'!$B$4:$I$1016,8,0)</f>
        <v>#N/A</v>
      </c>
      <c r="J443" s="81"/>
      <c r="K443" s="78" t="e">
        <f t="shared" si="39"/>
        <v>#N/A</v>
      </c>
      <c r="L443" s="81"/>
      <c r="M443" s="79"/>
      <c r="N443" s="79"/>
      <c r="O443" s="80"/>
      <c r="P443" s="80"/>
      <c r="Q443" s="122"/>
      <c r="R443" s="81">
        <f t="shared" si="38"/>
        <v>0</v>
      </c>
      <c r="S443" s="140" t="e">
        <f t="array" ref="S443">INDEX('G Project Timeline-OPM update'!$G$7:$L$35,MATCH(1,('G Project Timeline-OPM update'!$C$7:$C$35=N443)*('G Project Timeline-OPM update'!$B$7:$B$35=M443)*('G Project Timeline-OPM update'!$D$7:$D$35=O443),0),MATCH(P443,'G Project Timeline-OPM update'!$G$4:$L$4,0))-14</f>
        <v>#N/A</v>
      </c>
      <c r="T443" s="81" t="e">
        <f t="shared" si="31"/>
        <v>#N/A</v>
      </c>
      <c r="U443" s="83" t="str">
        <f>IFERROR(VLOOKUP(G443,'Bidding list 26'!$B$2:$P$38,15,0),"")</f>
        <v/>
      </c>
      <c r="V443" s="83" t="e">
        <f t="shared" si="32"/>
        <v>#N/A</v>
      </c>
      <c r="W443" s="83" t="e">
        <f t="shared" si="40"/>
        <v>#VALUE!</v>
      </c>
      <c r="X443" s="83" t="e">
        <f t="shared" si="33"/>
        <v>#N/A</v>
      </c>
      <c r="Y443" s="122"/>
      <c r="Z443" s="122"/>
      <c r="AA443" s="122"/>
      <c r="AB443" s="122"/>
      <c r="AC443" s="122"/>
      <c r="AD443" s="122"/>
      <c r="AE443" s="122"/>
      <c r="AF443" s="122"/>
      <c r="AG443" s="122"/>
      <c r="AH443" s="87"/>
      <c r="AI443" s="122"/>
      <c r="AJ443" s="60"/>
      <c r="AK443" s="5"/>
      <c r="AL443" s="3">
        <f t="shared" si="34"/>
        <v>0</v>
      </c>
      <c r="AM443" s="3">
        <f t="shared" si="35"/>
        <v>0</v>
      </c>
      <c r="AN443" s="3">
        <f t="shared" si="36"/>
        <v>0</v>
      </c>
      <c r="AO443" s="3">
        <f t="shared" si="37"/>
        <v>0</v>
      </c>
    </row>
    <row r="444" spans="1:41" ht="13">
      <c r="A444" s="81"/>
      <c r="B444" s="122"/>
      <c r="C444" s="122"/>
      <c r="D444" s="122"/>
      <c r="E444" s="122"/>
      <c r="F444" s="81"/>
      <c r="G444" s="122"/>
      <c r="H444" s="122" t="e">
        <f>VLOOKUP(G444,'Bidding list 26'!$B$4:$G$277,6,0)</f>
        <v>#N/A</v>
      </c>
      <c r="I444" s="77" t="e">
        <f>VLOOKUP(G444,'Bidding list 26'!$B$4:$I$1016,8,0)</f>
        <v>#N/A</v>
      </c>
      <c r="J444" s="81"/>
      <c r="K444" s="78" t="e">
        <f t="shared" si="39"/>
        <v>#N/A</v>
      </c>
      <c r="L444" s="81"/>
      <c r="M444" s="79"/>
      <c r="N444" s="79"/>
      <c r="O444" s="80"/>
      <c r="P444" s="80"/>
      <c r="Q444" s="122"/>
      <c r="R444" s="81">
        <f t="shared" si="38"/>
        <v>0</v>
      </c>
      <c r="S444" s="140" t="e">
        <f t="array" ref="S444">INDEX('G Project Timeline-OPM update'!$G$7:$L$35,MATCH(1,('G Project Timeline-OPM update'!$C$7:$C$35=N444)*('G Project Timeline-OPM update'!$B$7:$B$35=M444)*('G Project Timeline-OPM update'!$D$7:$D$35=O444),0),MATCH(P444,'G Project Timeline-OPM update'!$G$4:$L$4,0))-14</f>
        <v>#N/A</v>
      </c>
      <c r="T444" s="81" t="e">
        <f t="shared" si="31"/>
        <v>#N/A</v>
      </c>
      <c r="U444" s="83" t="str">
        <f>IFERROR(VLOOKUP(G444,'Bidding list 26'!$B$2:$P$38,15,0),"")</f>
        <v/>
      </c>
      <c r="V444" s="83" t="e">
        <f t="shared" si="32"/>
        <v>#N/A</v>
      </c>
      <c r="W444" s="83" t="e">
        <f t="shared" si="40"/>
        <v>#VALUE!</v>
      </c>
      <c r="X444" s="83" t="e">
        <f t="shared" si="33"/>
        <v>#N/A</v>
      </c>
      <c r="Y444" s="122"/>
      <c r="Z444" s="122"/>
      <c r="AA444" s="122"/>
      <c r="AB444" s="122"/>
      <c r="AC444" s="122"/>
      <c r="AD444" s="122"/>
      <c r="AE444" s="122"/>
      <c r="AF444" s="122"/>
      <c r="AG444" s="122"/>
      <c r="AH444" s="87"/>
      <c r="AI444" s="122"/>
      <c r="AJ444" s="60"/>
      <c r="AK444" s="5"/>
      <c r="AL444" s="3">
        <f t="shared" si="34"/>
        <v>0</v>
      </c>
      <c r="AM444" s="3">
        <f t="shared" si="35"/>
        <v>0</v>
      </c>
      <c r="AN444" s="3">
        <f t="shared" si="36"/>
        <v>0</v>
      </c>
      <c r="AO444" s="3">
        <f t="shared" si="37"/>
        <v>0</v>
      </c>
    </row>
    <row r="445" spans="1:41" ht="13">
      <c r="A445" s="81"/>
      <c r="B445" s="122"/>
      <c r="C445" s="122"/>
      <c r="D445" s="122"/>
      <c r="E445" s="122"/>
      <c r="F445" s="81"/>
      <c r="G445" s="122"/>
      <c r="H445" s="122" t="e">
        <f>VLOOKUP(G445,'Bidding list 26'!$B$4:$G$277,6,0)</f>
        <v>#N/A</v>
      </c>
      <c r="I445" s="77" t="e">
        <f>VLOOKUP(G445,'Bidding list 26'!$B$4:$I$1016,8,0)</f>
        <v>#N/A</v>
      </c>
      <c r="J445" s="81"/>
      <c r="K445" s="78" t="e">
        <f t="shared" si="39"/>
        <v>#N/A</v>
      </c>
      <c r="L445" s="81"/>
      <c r="M445" s="79"/>
      <c r="N445" s="79"/>
      <c r="O445" s="80"/>
      <c r="P445" s="80"/>
      <c r="Q445" s="122"/>
      <c r="R445" s="81">
        <f t="shared" si="38"/>
        <v>0</v>
      </c>
      <c r="S445" s="140" t="e">
        <f t="array" ref="S445">INDEX('G Project Timeline-OPM update'!$G$7:$L$35,MATCH(1,('G Project Timeline-OPM update'!$C$7:$C$35=N445)*('G Project Timeline-OPM update'!$B$7:$B$35=M445)*('G Project Timeline-OPM update'!$D$7:$D$35=O445),0),MATCH(P445,'G Project Timeline-OPM update'!$G$4:$L$4,0))-14</f>
        <v>#N/A</v>
      </c>
      <c r="T445" s="81" t="e">
        <f t="shared" si="31"/>
        <v>#N/A</v>
      </c>
      <c r="U445" s="83" t="str">
        <f>IFERROR(VLOOKUP(G445,'Bidding list 26'!$B$2:$P$38,15,0),"")</f>
        <v/>
      </c>
      <c r="V445" s="83" t="e">
        <f t="shared" si="32"/>
        <v>#N/A</v>
      </c>
      <c r="W445" s="83" t="e">
        <f t="shared" si="40"/>
        <v>#VALUE!</v>
      </c>
      <c r="X445" s="83" t="e">
        <f t="shared" si="33"/>
        <v>#N/A</v>
      </c>
      <c r="Y445" s="122"/>
      <c r="Z445" s="122"/>
      <c r="AA445" s="122"/>
      <c r="AB445" s="122"/>
      <c r="AC445" s="122"/>
      <c r="AD445" s="122"/>
      <c r="AE445" s="122"/>
      <c r="AF445" s="122"/>
      <c r="AG445" s="122"/>
      <c r="AH445" s="87"/>
      <c r="AI445" s="122"/>
      <c r="AJ445" s="60"/>
      <c r="AK445" s="5"/>
      <c r="AL445" s="3">
        <f t="shared" si="34"/>
        <v>0</v>
      </c>
      <c r="AM445" s="3">
        <f t="shared" si="35"/>
        <v>0</v>
      </c>
      <c r="AN445" s="3">
        <f t="shared" si="36"/>
        <v>0</v>
      </c>
      <c r="AO445" s="3">
        <f t="shared" si="37"/>
        <v>0</v>
      </c>
    </row>
    <row r="446" spans="1:41" ht="13">
      <c r="A446" s="81"/>
      <c r="B446" s="122"/>
      <c r="C446" s="122"/>
      <c r="D446" s="122"/>
      <c r="E446" s="122"/>
      <c r="F446" s="81"/>
      <c r="G446" s="122"/>
      <c r="H446" s="122" t="e">
        <f>VLOOKUP(G446,'Bidding list 26'!$B$4:$G$277,6,0)</f>
        <v>#N/A</v>
      </c>
      <c r="I446" s="77" t="e">
        <f>VLOOKUP(G446,'Bidding list 26'!$B$4:$I$1016,8,0)</f>
        <v>#N/A</v>
      </c>
      <c r="J446" s="81"/>
      <c r="K446" s="78" t="e">
        <f t="shared" si="39"/>
        <v>#N/A</v>
      </c>
      <c r="L446" s="81"/>
      <c r="M446" s="79"/>
      <c r="N446" s="79"/>
      <c r="O446" s="80"/>
      <c r="P446" s="80"/>
      <c r="Q446" s="122"/>
      <c r="R446" s="81">
        <f t="shared" si="38"/>
        <v>0</v>
      </c>
      <c r="S446" s="140" t="e">
        <f t="array" ref="S446">INDEX('G Project Timeline-OPM update'!$G$7:$L$35,MATCH(1,('G Project Timeline-OPM update'!$C$7:$C$35=N446)*('G Project Timeline-OPM update'!$B$7:$B$35=M446)*('G Project Timeline-OPM update'!$D$7:$D$35=O446),0),MATCH(P446,'G Project Timeline-OPM update'!$G$4:$L$4,0))-14</f>
        <v>#N/A</v>
      </c>
      <c r="T446" s="81" t="e">
        <f t="shared" si="31"/>
        <v>#N/A</v>
      </c>
      <c r="U446" s="83" t="str">
        <f>IFERROR(VLOOKUP(G446,'Bidding list 26'!$B$2:$P$38,15,0),"")</f>
        <v/>
      </c>
      <c r="V446" s="83" t="e">
        <f t="shared" si="32"/>
        <v>#N/A</v>
      </c>
      <c r="W446" s="83" t="e">
        <f t="shared" si="40"/>
        <v>#VALUE!</v>
      </c>
      <c r="X446" s="83" t="e">
        <f t="shared" si="33"/>
        <v>#N/A</v>
      </c>
      <c r="Y446" s="122"/>
      <c r="Z446" s="122"/>
      <c r="AA446" s="122"/>
      <c r="AB446" s="122"/>
      <c r="AC446" s="122"/>
      <c r="AD446" s="122"/>
      <c r="AE446" s="122"/>
      <c r="AF446" s="122"/>
      <c r="AG446" s="122"/>
      <c r="AH446" s="87"/>
      <c r="AI446" s="122"/>
      <c r="AJ446" s="60"/>
      <c r="AK446" s="5"/>
      <c r="AL446" s="3">
        <f t="shared" si="34"/>
        <v>0</v>
      </c>
      <c r="AM446" s="3">
        <f t="shared" si="35"/>
        <v>0</v>
      </c>
      <c r="AN446" s="3">
        <f t="shared" si="36"/>
        <v>0</v>
      </c>
      <c r="AO446" s="3">
        <f t="shared" si="37"/>
        <v>0</v>
      </c>
    </row>
    <row r="447" spans="1:41" ht="13">
      <c r="A447" s="81"/>
      <c r="B447" s="122"/>
      <c r="C447" s="122"/>
      <c r="D447" s="122"/>
      <c r="E447" s="122"/>
      <c r="F447" s="81"/>
      <c r="G447" s="122"/>
      <c r="H447" s="122" t="e">
        <f>VLOOKUP(G447,'Bidding list 26'!$B$4:$G$277,6,0)</f>
        <v>#N/A</v>
      </c>
      <c r="I447" s="77" t="e">
        <f>VLOOKUP(G447,'Bidding list 26'!$B$4:$I$1016,8,0)</f>
        <v>#N/A</v>
      </c>
      <c r="J447" s="81"/>
      <c r="K447" s="78" t="e">
        <f t="shared" si="39"/>
        <v>#N/A</v>
      </c>
      <c r="L447" s="81"/>
      <c r="M447" s="79"/>
      <c r="N447" s="79"/>
      <c r="O447" s="80"/>
      <c r="P447" s="80"/>
      <c r="Q447" s="122"/>
      <c r="R447" s="81">
        <f t="shared" si="38"/>
        <v>0</v>
      </c>
      <c r="S447" s="140" t="e">
        <f t="array" ref="S447">INDEX('G Project Timeline-OPM update'!$G$7:$L$35,MATCH(1,('G Project Timeline-OPM update'!$C$7:$C$35=N447)*('G Project Timeline-OPM update'!$B$7:$B$35=M447)*('G Project Timeline-OPM update'!$D$7:$D$35=O447),0),MATCH(P447,'G Project Timeline-OPM update'!$G$4:$L$4,0))-14</f>
        <v>#N/A</v>
      </c>
      <c r="T447" s="81" t="e">
        <f t="shared" si="31"/>
        <v>#N/A</v>
      </c>
      <c r="U447" s="83" t="str">
        <f>IFERROR(VLOOKUP(G447,'Bidding list 26'!$B$2:$P$38,15,0),"")</f>
        <v/>
      </c>
      <c r="V447" s="83" t="e">
        <f t="shared" si="32"/>
        <v>#N/A</v>
      </c>
      <c r="W447" s="83" t="e">
        <f t="shared" si="40"/>
        <v>#VALUE!</v>
      </c>
      <c r="X447" s="83" t="e">
        <f t="shared" si="33"/>
        <v>#N/A</v>
      </c>
      <c r="Y447" s="122"/>
      <c r="Z447" s="122"/>
      <c r="AA447" s="122"/>
      <c r="AB447" s="122"/>
      <c r="AC447" s="122"/>
      <c r="AD447" s="122"/>
      <c r="AE447" s="122"/>
      <c r="AF447" s="122"/>
      <c r="AG447" s="122"/>
      <c r="AH447" s="87"/>
      <c r="AI447" s="122"/>
      <c r="AJ447" s="60"/>
      <c r="AK447" s="5"/>
      <c r="AL447" s="3">
        <f t="shared" si="34"/>
        <v>0</v>
      </c>
      <c r="AM447" s="3">
        <f t="shared" si="35"/>
        <v>0</v>
      </c>
      <c r="AN447" s="3">
        <f t="shared" si="36"/>
        <v>0</v>
      </c>
      <c r="AO447" s="3">
        <f t="shared" si="37"/>
        <v>0</v>
      </c>
    </row>
    <row r="448" spans="1:41" ht="13">
      <c r="A448" s="81"/>
      <c r="B448" s="122"/>
      <c r="C448" s="122"/>
      <c r="D448" s="122"/>
      <c r="E448" s="122"/>
      <c r="F448" s="81"/>
      <c r="G448" s="122"/>
      <c r="H448" s="122" t="e">
        <f>VLOOKUP(G448,'Bidding list 26'!$B$4:$G$277,6,0)</f>
        <v>#N/A</v>
      </c>
      <c r="I448" s="77" t="e">
        <f>VLOOKUP(G448,'Bidding list 26'!$B$4:$I$1016,8,0)</f>
        <v>#N/A</v>
      </c>
      <c r="J448" s="81"/>
      <c r="K448" s="78" t="e">
        <f t="shared" si="39"/>
        <v>#N/A</v>
      </c>
      <c r="L448" s="81"/>
      <c r="M448" s="79"/>
      <c r="N448" s="79"/>
      <c r="O448" s="80"/>
      <c r="P448" s="80"/>
      <c r="Q448" s="122"/>
      <c r="R448" s="81">
        <f t="shared" si="38"/>
        <v>0</v>
      </c>
      <c r="S448" s="140" t="e">
        <f t="array" ref="S448">INDEX('G Project Timeline-OPM update'!$G$7:$L$35,MATCH(1,('G Project Timeline-OPM update'!$C$7:$C$35=N448)*('G Project Timeline-OPM update'!$B$7:$B$35=M448)*('G Project Timeline-OPM update'!$D$7:$D$35=O448),0),MATCH(P448,'G Project Timeline-OPM update'!$G$4:$L$4,0))-14</f>
        <v>#N/A</v>
      </c>
      <c r="T448" s="81" t="e">
        <f t="shared" si="31"/>
        <v>#N/A</v>
      </c>
      <c r="U448" s="83" t="str">
        <f>IFERROR(VLOOKUP(G448,'Bidding list 26'!$B$2:$P$38,15,0),"")</f>
        <v/>
      </c>
      <c r="V448" s="83" t="e">
        <f t="shared" si="32"/>
        <v>#N/A</v>
      </c>
      <c r="W448" s="83" t="e">
        <f t="shared" si="40"/>
        <v>#VALUE!</v>
      </c>
      <c r="X448" s="83" t="e">
        <f t="shared" si="33"/>
        <v>#N/A</v>
      </c>
      <c r="Y448" s="122"/>
      <c r="Z448" s="122"/>
      <c r="AA448" s="122"/>
      <c r="AB448" s="122"/>
      <c r="AC448" s="122"/>
      <c r="AD448" s="122"/>
      <c r="AE448" s="122"/>
      <c r="AF448" s="122"/>
      <c r="AG448" s="122"/>
      <c r="AH448" s="87"/>
      <c r="AI448" s="122"/>
      <c r="AJ448" s="60"/>
      <c r="AK448" s="5"/>
      <c r="AL448" s="3">
        <f t="shared" si="34"/>
        <v>0</v>
      </c>
      <c r="AM448" s="3">
        <f t="shared" si="35"/>
        <v>0</v>
      </c>
      <c r="AN448" s="3">
        <f t="shared" si="36"/>
        <v>0</v>
      </c>
      <c r="AO448" s="3">
        <f t="shared" si="37"/>
        <v>0</v>
      </c>
    </row>
    <row r="449" spans="1:41" ht="13">
      <c r="A449" s="81"/>
      <c r="B449" s="122"/>
      <c r="C449" s="122"/>
      <c r="D449" s="122"/>
      <c r="E449" s="122"/>
      <c r="F449" s="81"/>
      <c r="G449" s="122"/>
      <c r="H449" s="122" t="e">
        <f>VLOOKUP(G449,'Bidding list 26'!$B$4:$G$277,6,0)</f>
        <v>#N/A</v>
      </c>
      <c r="I449" s="77" t="e">
        <f>VLOOKUP(G449,'Bidding list 26'!$B$4:$I$1016,8,0)</f>
        <v>#N/A</v>
      </c>
      <c r="J449" s="81"/>
      <c r="K449" s="78" t="e">
        <f t="shared" si="39"/>
        <v>#N/A</v>
      </c>
      <c r="L449" s="81"/>
      <c r="M449" s="79"/>
      <c r="N449" s="79"/>
      <c r="O449" s="80"/>
      <c r="P449" s="80"/>
      <c r="Q449" s="122"/>
      <c r="R449" s="81">
        <f t="shared" si="38"/>
        <v>0</v>
      </c>
      <c r="S449" s="140" t="e">
        <f t="array" ref="S449">INDEX('G Project Timeline-OPM update'!$G$7:$L$35,MATCH(1,('G Project Timeline-OPM update'!$C$7:$C$35=N449)*('G Project Timeline-OPM update'!$B$7:$B$35=M449)*('G Project Timeline-OPM update'!$D$7:$D$35=O449),0),MATCH(P449,'G Project Timeline-OPM update'!$G$4:$L$4,0))-14</f>
        <v>#N/A</v>
      </c>
      <c r="T449" s="81" t="e">
        <f t="shared" si="31"/>
        <v>#N/A</v>
      </c>
      <c r="U449" s="83" t="str">
        <f>IFERROR(VLOOKUP(G449,'Bidding list 26'!$B$2:$P$38,15,0),"")</f>
        <v/>
      </c>
      <c r="V449" s="83" t="e">
        <f t="shared" si="32"/>
        <v>#N/A</v>
      </c>
      <c r="W449" s="83" t="e">
        <f t="shared" si="40"/>
        <v>#VALUE!</v>
      </c>
      <c r="X449" s="83" t="e">
        <f t="shared" si="33"/>
        <v>#N/A</v>
      </c>
      <c r="Y449" s="122"/>
      <c r="Z449" s="122"/>
      <c r="AA449" s="122"/>
      <c r="AB449" s="122"/>
      <c r="AC449" s="122"/>
      <c r="AD449" s="122"/>
      <c r="AE449" s="122"/>
      <c r="AF449" s="122"/>
      <c r="AG449" s="122"/>
      <c r="AH449" s="87"/>
      <c r="AI449" s="122"/>
      <c r="AJ449" s="60"/>
      <c r="AK449" s="5"/>
      <c r="AL449" s="3">
        <f t="shared" si="34"/>
        <v>0</v>
      </c>
      <c r="AM449" s="3">
        <f t="shared" si="35"/>
        <v>0</v>
      </c>
      <c r="AN449" s="3">
        <f t="shared" si="36"/>
        <v>0</v>
      </c>
      <c r="AO449" s="3">
        <f t="shared" si="37"/>
        <v>0</v>
      </c>
    </row>
    <row r="450" spans="1:41" ht="13">
      <c r="A450" s="81"/>
      <c r="B450" s="122"/>
      <c r="C450" s="122"/>
      <c r="D450" s="122"/>
      <c r="E450" s="122"/>
      <c r="F450" s="81"/>
      <c r="G450" s="122"/>
      <c r="H450" s="122" t="e">
        <f>VLOOKUP(G450,'Bidding list 26'!$B$4:$G$277,6,0)</f>
        <v>#N/A</v>
      </c>
      <c r="I450" s="77" t="e">
        <f>VLOOKUP(G450,'Bidding list 26'!$B$4:$I$1016,8,0)</f>
        <v>#N/A</v>
      </c>
      <c r="J450" s="81"/>
      <c r="K450" s="78" t="e">
        <f t="shared" si="39"/>
        <v>#N/A</v>
      </c>
      <c r="L450" s="81"/>
      <c r="M450" s="79"/>
      <c r="N450" s="79"/>
      <c r="O450" s="80"/>
      <c r="P450" s="80"/>
      <c r="Q450" s="122"/>
      <c r="R450" s="81">
        <f t="shared" si="38"/>
        <v>0</v>
      </c>
      <c r="S450" s="140" t="e">
        <f t="array" ref="S450">INDEX('G Project Timeline-OPM update'!$G$7:$L$35,MATCH(1,('G Project Timeline-OPM update'!$C$7:$C$35=N450)*('G Project Timeline-OPM update'!$B$7:$B$35=M450)*('G Project Timeline-OPM update'!$D$7:$D$35=O450),0),MATCH(P450,'G Project Timeline-OPM update'!$G$4:$L$4,0))-14</f>
        <v>#N/A</v>
      </c>
      <c r="T450" s="81" t="e">
        <f t="shared" si="31"/>
        <v>#N/A</v>
      </c>
      <c r="U450" s="83" t="str">
        <f>IFERROR(VLOOKUP(G450,'Bidding list 26'!$B$2:$P$38,15,0),"")</f>
        <v/>
      </c>
      <c r="V450" s="83" t="e">
        <f t="shared" si="32"/>
        <v>#N/A</v>
      </c>
      <c r="W450" s="83" t="e">
        <f t="shared" si="40"/>
        <v>#VALUE!</v>
      </c>
      <c r="X450" s="83" t="e">
        <f t="shared" si="33"/>
        <v>#N/A</v>
      </c>
      <c r="Y450" s="122"/>
      <c r="Z450" s="122"/>
      <c r="AA450" s="122"/>
      <c r="AB450" s="122"/>
      <c r="AC450" s="122"/>
      <c r="AD450" s="122"/>
      <c r="AE450" s="122"/>
      <c r="AF450" s="122"/>
      <c r="AG450" s="122"/>
      <c r="AH450" s="87"/>
      <c r="AI450" s="122"/>
      <c r="AJ450" s="60"/>
      <c r="AK450" s="5"/>
      <c r="AL450" s="3">
        <f t="shared" si="34"/>
        <v>0</v>
      </c>
      <c r="AM450" s="3">
        <f t="shared" si="35"/>
        <v>0</v>
      </c>
      <c r="AN450" s="3">
        <f t="shared" si="36"/>
        <v>0</v>
      </c>
      <c r="AO450" s="3">
        <f t="shared" si="37"/>
        <v>0</v>
      </c>
    </row>
    <row r="451" spans="1:41" ht="13">
      <c r="A451" s="81"/>
      <c r="B451" s="122"/>
      <c r="C451" s="122"/>
      <c r="D451" s="122"/>
      <c r="E451" s="122"/>
      <c r="F451" s="81"/>
      <c r="G451" s="122"/>
      <c r="H451" s="122" t="e">
        <f>VLOOKUP(G451,'Bidding list 26'!$B$4:$G$277,6,0)</f>
        <v>#N/A</v>
      </c>
      <c r="I451" s="77" t="e">
        <f>VLOOKUP(G451,'Bidding list 26'!$B$4:$I$1016,8,0)</f>
        <v>#N/A</v>
      </c>
      <c r="J451" s="81"/>
      <c r="K451" s="78" t="e">
        <f t="shared" si="39"/>
        <v>#N/A</v>
      </c>
      <c r="L451" s="81"/>
      <c r="M451" s="79"/>
      <c r="N451" s="79"/>
      <c r="O451" s="80"/>
      <c r="P451" s="80"/>
      <c r="Q451" s="122"/>
      <c r="R451" s="81">
        <f t="shared" si="38"/>
        <v>0</v>
      </c>
      <c r="S451" s="140" t="e">
        <f t="array" ref="S451">INDEX('G Project Timeline-OPM update'!$G$7:$L$35,MATCH(1,('G Project Timeline-OPM update'!$C$7:$C$35=N451)*('G Project Timeline-OPM update'!$B$7:$B$35=M451)*('G Project Timeline-OPM update'!$D$7:$D$35=O451),0),MATCH(P451,'G Project Timeline-OPM update'!$G$4:$L$4,0))-14</f>
        <v>#N/A</v>
      </c>
      <c r="T451" s="81" t="e">
        <f t="shared" si="31"/>
        <v>#N/A</v>
      </c>
      <c r="U451" s="83" t="str">
        <f>IFERROR(VLOOKUP(G451,'Bidding list 26'!$B$2:$P$38,15,0),"")</f>
        <v/>
      </c>
      <c r="V451" s="83" t="e">
        <f t="shared" si="32"/>
        <v>#N/A</v>
      </c>
      <c r="W451" s="83" t="e">
        <f t="shared" si="40"/>
        <v>#VALUE!</v>
      </c>
      <c r="X451" s="83" t="e">
        <f t="shared" si="33"/>
        <v>#N/A</v>
      </c>
      <c r="Y451" s="122"/>
      <c r="Z451" s="122"/>
      <c r="AA451" s="122"/>
      <c r="AB451" s="122"/>
      <c r="AC451" s="122"/>
      <c r="AD451" s="122"/>
      <c r="AE451" s="122"/>
      <c r="AF451" s="122"/>
      <c r="AG451" s="122"/>
      <c r="AH451" s="87"/>
      <c r="AI451" s="122"/>
      <c r="AJ451" s="60"/>
      <c r="AK451" s="5"/>
      <c r="AL451" s="3">
        <f t="shared" si="34"/>
        <v>0</v>
      </c>
      <c r="AM451" s="3">
        <f t="shared" si="35"/>
        <v>0</v>
      </c>
      <c r="AN451" s="3">
        <f t="shared" si="36"/>
        <v>0</v>
      </c>
      <c r="AO451" s="3">
        <f t="shared" si="37"/>
        <v>0</v>
      </c>
    </row>
    <row r="452" spans="1:41" ht="13">
      <c r="A452" s="81"/>
      <c r="B452" s="122"/>
      <c r="C452" s="122"/>
      <c r="D452" s="122"/>
      <c r="E452" s="122"/>
      <c r="F452" s="81"/>
      <c r="G452" s="122"/>
      <c r="H452" s="122" t="e">
        <f>VLOOKUP(G452,'Bidding list 26'!$B$4:$G$277,6,0)</f>
        <v>#N/A</v>
      </c>
      <c r="I452" s="77" t="e">
        <f>VLOOKUP(G452,'Bidding list 26'!$B$4:$I$1016,8,0)</f>
        <v>#N/A</v>
      </c>
      <c r="J452" s="81"/>
      <c r="K452" s="78" t="e">
        <f t="shared" si="39"/>
        <v>#N/A</v>
      </c>
      <c r="L452" s="81"/>
      <c r="M452" s="79"/>
      <c r="N452" s="79"/>
      <c r="O452" s="80"/>
      <c r="P452" s="80"/>
      <c r="Q452" s="122"/>
      <c r="R452" s="81">
        <f t="shared" si="38"/>
        <v>0</v>
      </c>
      <c r="S452" s="140" t="e">
        <f t="array" ref="S452">INDEX('G Project Timeline-OPM update'!$G$7:$L$35,MATCH(1,('G Project Timeline-OPM update'!$C$7:$C$35=N452)*('G Project Timeline-OPM update'!$B$7:$B$35=M452)*('G Project Timeline-OPM update'!$D$7:$D$35=O452),0),MATCH(P452,'G Project Timeline-OPM update'!$G$4:$L$4,0))-14</f>
        <v>#N/A</v>
      </c>
      <c r="T452" s="81" t="e">
        <f t="shared" si="31"/>
        <v>#N/A</v>
      </c>
      <c r="U452" s="83" t="str">
        <f>IFERROR(VLOOKUP(G452,'Bidding list 26'!$B$2:$P$38,15,0),"")</f>
        <v/>
      </c>
      <c r="V452" s="83" t="e">
        <f t="shared" si="32"/>
        <v>#N/A</v>
      </c>
      <c r="W452" s="83" t="e">
        <f t="shared" si="40"/>
        <v>#VALUE!</v>
      </c>
      <c r="X452" s="83" t="e">
        <f t="shared" si="33"/>
        <v>#N/A</v>
      </c>
      <c r="Y452" s="122"/>
      <c r="Z452" s="122"/>
      <c r="AA452" s="122"/>
      <c r="AB452" s="122"/>
      <c r="AC452" s="122"/>
      <c r="AD452" s="122"/>
      <c r="AE452" s="122"/>
      <c r="AF452" s="122"/>
      <c r="AG452" s="122"/>
      <c r="AH452" s="87"/>
      <c r="AI452" s="122"/>
      <c r="AJ452" s="60"/>
      <c r="AK452" s="5"/>
      <c r="AL452" s="3">
        <f t="shared" si="34"/>
        <v>0</v>
      </c>
      <c r="AM452" s="3">
        <f t="shared" si="35"/>
        <v>0</v>
      </c>
      <c r="AN452" s="3">
        <f t="shared" si="36"/>
        <v>0</v>
      </c>
      <c r="AO452" s="3">
        <f t="shared" si="37"/>
        <v>0</v>
      </c>
    </row>
    <row r="453" spans="1:41" ht="13">
      <c r="A453" s="81"/>
      <c r="B453" s="122"/>
      <c r="C453" s="122"/>
      <c r="D453" s="122"/>
      <c r="E453" s="122"/>
      <c r="F453" s="81"/>
      <c r="G453" s="122"/>
      <c r="H453" s="122" t="e">
        <f>VLOOKUP(G453,'Bidding list 26'!$B$4:$G$277,6,0)</f>
        <v>#N/A</v>
      </c>
      <c r="I453" s="77" t="e">
        <f>VLOOKUP(G453,'Bidding list 26'!$B$4:$I$1016,8,0)</f>
        <v>#N/A</v>
      </c>
      <c r="J453" s="81"/>
      <c r="K453" s="78" t="e">
        <f t="shared" si="39"/>
        <v>#N/A</v>
      </c>
      <c r="L453" s="81"/>
      <c r="M453" s="79"/>
      <c r="N453" s="79"/>
      <c r="O453" s="80"/>
      <c r="P453" s="80"/>
      <c r="Q453" s="122"/>
      <c r="R453" s="81">
        <f t="shared" si="38"/>
        <v>0</v>
      </c>
      <c r="S453" s="140" t="e">
        <f t="array" ref="S453">INDEX('G Project Timeline-OPM update'!$G$7:$L$35,MATCH(1,('G Project Timeline-OPM update'!$C$7:$C$35=N453)*('G Project Timeline-OPM update'!$B$7:$B$35=M453)*('G Project Timeline-OPM update'!$D$7:$D$35=O453),0),MATCH(P453,'G Project Timeline-OPM update'!$G$4:$L$4,0))-14</f>
        <v>#N/A</v>
      </c>
      <c r="T453" s="81" t="e">
        <f t="shared" si="31"/>
        <v>#N/A</v>
      </c>
      <c r="U453" s="83" t="str">
        <f>IFERROR(VLOOKUP(G453,'Bidding list 26'!$B$2:$P$38,15,0),"")</f>
        <v/>
      </c>
      <c r="V453" s="83" t="e">
        <f t="shared" si="32"/>
        <v>#N/A</v>
      </c>
      <c r="W453" s="83" t="e">
        <f t="shared" si="40"/>
        <v>#VALUE!</v>
      </c>
      <c r="X453" s="83" t="e">
        <f t="shared" si="33"/>
        <v>#N/A</v>
      </c>
      <c r="Y453" s="122"/>
      <c r="Z453" s="122"/>
      <c r="AA453" s="122"/>
      <c r="AB453" s="122"/>
      <c r="AC453" s="122"/>
      <c r="AD453" s="122"/>
      <c r="AE453" s="122"/>
      <c r="AF453" s="122"/>
      <c r="AG453" s="122"/>
      <c r="AH453" s="87"/>
      <c r="AI453" s="122"/>
      <c r="AJ453" s="60"/>
      <c r="AK453" s="5"/>
      <c r="AL453" s="3">
        <f t="shared" si="34"/>
        <v>0</v>
      </c>
      <c r="AM453" s="3">
        <f t="shared" si="35"/>
        <v>0</v>
      </c>
      <c r="AN453" s="3">
        <f t="shared" si="36"/>
        <v>0</v>
      </c>
      <c r="AO453" s="3">
        <f t="shared" si="37"/>
        <v>0</v>
      </c>
    </row>
    <row r="454" spans="1:41" ht="13">
      <c r="A454" s="81"/>
      <c r="B454" s="122"/>
      <c r="C454" s="122"/>
      <c r="D454" s="122"/>
      <c r="E454" s="122"/>
      <c r="F454" s="81"/>
      <c r="G454" s="122"/>
      <c r="H454" s="122" t="e">
        <f>VLOOKUP(G454,'Bidding list 26'!$B$4:$G$277,6,0)</f>
        <v>#N/A</v>
      </c>
      <c r="I454" s="77" t="e">
        <f>VLOOKUP(G454,'Bidding list 26'!$B$4:$I$1016,8,0)</f>
        <v>#N/A</v>
      </c>
      <c r="J454" s="81"/>
      <c r="K454" s="78" t="e">
        <f t="shared" si="39"/>
        <v>#N/A</v>
      </c>
      <c r="L454" s="81"/>
      <c r="M454" s="79"/>
      <c r="N454" s="79"/>
      <c r="O454" s="80"/>
      <c r="P454" s="80"/>
      <c r="Q454" s="122"/>
      <c r="R454" s="81">
        <f t="shared" si="38"/>
        <v>0</v>
      </c>
      <c r="S454" s="140" t="e">
        <f t="array" ref="S454">INDEX('G Project Timeline-OPM update'!$G$7:$L$35,MATCH(1,('G Project Timeline-OPM update'!$C$7:$C$35=N454)*('G Project Timeline-OPM update'!$B$7:$B$35=M454)*('G Project Timeline-OPM update'!$D$7:$D$35=O454),0),MATCH(P454,'G Project Timeline-OPM update'!$G$4:$L$4,0))-14</f>
        <v>#N/A</v>
      </c>
      <c r="T454" s="81" t="e">
        <f t="shared" si="31"/>
        <v>#N/A</v>
      </c>
      <c r="U454" s="83" t="str">
        <f>IFERROR(VLOOKUP(G454,'Bidding list 26'!$B$2:$P$38,15,0),"")</f>
        <v/>
      </c>
      <c r="V454" s="83" t="e">
        <f t="shared" si="32"/>
        <v>#N/A</v>
      </c>
      <c r="W454" s="83" t="e">
        <f t="shared" si="40"/>
        <v>#VALUE!</v>
      </c>
      <c r="X454" s="83" t="e">
        <f t="shared" si="33"/>
        <v>#N/A</v>
      </c>
      <c r="Y454" s="122"/>
      <c r="Z454" s="122"/>
      <c r="AA454" s="122"/>
      <c r="AB454" s="122"/>
      <c r="AC454" s="122"/>
      <c r="AD454" s="122"/>
      <c r="AE454" s="122"/>
      <c r="AF454" s="122"/>
      <c r="AG454" s="122"/>
      <c r="AH454" s="87"/>
      <c r="AI454" s="122"/>
      <c r="AJ454" s="60"/>
      <c r="AK454" s="5"/>
      <c r="AL454" s="3">
        <f t="shared" si="34"/>
        <v>0</v>
      </c>
      <c r="AM454" s="3">
        <f t="shared" si="35"/>
        <v>0</v>
      </c>
      <c r="AN454" s="3">
        <f t="shared" si="36"/>
        <v>0</v>
      </c>
      <c r="AO454" s="3">
        <f t="shared" si="37"/>
        <v>0</v>
      </c>
    </row>
    <row r="455" spans="1:41" ht="13">
      <c r="A455" s="81"/>
      <c r="B455" s="122"/>
      <c r="C455" s="122"/>
      <c r="D455" s="122"/>
      <c r="E455" s="122"/>
      <c r="F455" s="81"/>
      <c r="G455" s="122"/>
      <c r="H455" s="122" t="e">
        <f>VLOOKUP(G455,'Bidding list 26'!$B$4:$G$277,6,0)</f>
        <v>#N/A</v>
      </c>
      <c r="I455" s="77" t="e">
        <f>VLOOKUP(G455,'Bidding list 26'!$B$4:$I$1016,8,0)</f>
        <v>#N/A</v>
      </c>
      <c r="J455" s="81"/>
      <c r="K455" s="78" t="e">
        <f t="shared" si="39"/>
        <v>#N/A</v>
      </c>
      <c r="L455" s="81"/>
      <c r="M455" s="79"/>
      <c r="N455" s="79"/>
      <c r="O455" s="80"/>
      <c r="P455" s="80"/>
      <c r="Q455" s="122"/>
      <c r="R455" s="81">
        <f t="shared" si="38"/>
        <v>0</v>
      </c>
      <c r="S455" s="140" t="e">
        <f t="array" ref="S455">INDEX('G Project Timeline-OPM update'!$G$7:$L$35,MATCH(1,('G Project Timeline-OPM update'!$C$7:$C$35=N455)*('G Project Timeline-OPM update'!$B$7:$B$35=M455)*('G Project Timeline-OPM update'!$D$7:$D$35=O455),0),MATCH(P455,'G Project Timeline-OPM update'!$G$4:$L$4,0))-14</f>
        <v>#N/A</v>
      </c>
      <c r="T455" s="81" t="e">
        <f t="shared" si="31"/>
        <v>#N/A</v>
      </c>
      <c r="U455" s="83" t="str">
        <f>IFERROR(VLOOKUP(G455,'Bidding list 26'!$B$2:$P$38,15,0),"")</f>
        <v/>
      </c>
      <c r="V455" s="83" t="e">
        <f t="shared" si="32"/>
        <v>#N/A</v>
      </c>
      <c r="W455" s="83" t="e">
        <f t="shared" si="40"/>
        <v>#VALUE!</v>
      </c>
      <c r="X455" s="83" t="e">
        <f t="shared" si="33"/>
        <v>#N/A</v>
      </c>
      <c r="Y455" s="122"/>
      <c r="Z455" s="122"/>
      <c r="AA455" s="122"/>
      <c r="AB455" s="122"/>
      <c r="AC455" s="122"/>
      <c r="AD455" s="122"/>
      <c r="AE455" s="122"/>
      <c r="AF455" s="122"/>
      <c r="AG455" s="122"/>
      <c r="AH455" s="87"/>
      <c r="AI455" s="122"/>
      <c r="AJ455" s="60"/>
      <c r="AK455" s="5"/>
      <c r="AL455" s="3">
        <f t="shared" si="34"/>
        <v>0</v>
      </c>
      <c r="AM455" s="3">
        <f t="shared" si="35"/>
        <v>0</v>
      </c>
      <c r="AN455" s="3">
        <f t="shared" si="36"/>
        <v>0</v>
      </c>
      <c r="AO455" s="3">
        <f t="shared" si="37"/>
        <v>0</v>
      </c>
    </row>
    <row r="456" spans="1:41" ht="13">
      <c r="A456" s="81"/>
      <c r="B456" s="122"/>
      <c r="C456" s="122"/>
      <c r="D456" s="122"/>
      <c r="E456" s="122"/>
      <c r="F456" s="81"/>
      <c r="G456" s="122"/>
      <c r="H456" s="122" t="e">
        <f>VLOOKUP(G456,'Bidding list 26'!$B$4:$G$277,6,0)</f>
        <v>#N/A</v>
      </c>
      <c r="I456" s="77" t="e">
        <f>VLOOKUP(G456,'Bidding list 26'!$B$4:$I$1016,8,0)</f>
        <v>#N/A</v>
      </c>
      <c r="J456" s="81"/>
      <c r="K456" s="78" t="e">
        <f t="shared" si="39"/>
        <v>#N/A</v>
      </c>
      <c r="L456" s="81"/>
      <c r="M456" s="79"/>
      <c r="N456" s="79"/>
      <c r="O456" s="80"/>
      <c r="P456" s="80"/>
      <c r="Q456" s="122"/>
      <c r="R456" s="81">
        <f t="shared" si="38"/>
        <v>0</v>
      </c>
      <c r="S456" s="140" t="e">
        <f t="array" ref="S456">INDEX('G Project Timeline-OPM update'!$G$7:$L$35,MATCH(1,('G Project Timeline-OPM update'!$C$7:$C$35=N456)*('G Project Timeline-OPM update'!$B$7:$B$35=M456)*('G Project Timeline-OPM update'!$D$7:$D$35=O456),0),MATCH(P456,'G Project Timeline-OPM update'!$G$4:$L$4,0))-14</f>
        <v>#N/A</v>
      </c>
      <c r="T456" s="81" t="e">
        <f t="shared" si="31"/>
        <v>#N/A</v>
      </c>
      <c r="U456" s="83" t="str">
        <f>IFERROR(VLOOKUP(G456,'Bidding list 26'!$B$2:$P$38,15,0),"")</f>
        <v/>
      </c>
      <c r="V456" s="83" t="e">
        <f t="shared" si="32"/>
        <v>#N/A</v>
      </c>
      <c r="W456" s="83" t="e">
        <f t="shared" si="40"/>
        <v>#VALUE!</v>
      </c>
      <c r="X456" s="83" t="e">
        <f t="shared" si="33"/>
        <v>#N/A</v>
      </c>
      <c r="Y456" s="122"/>
      <c r="Z456" s="122"/>
      <c r="AA456" s="122"/>
      <c r="AB456" s="122"/>
      <c r="AC456" s="122"/>
      <c r="AD456" s="122"/>
      <c r="AE456" s="122"/>
      <c r="AF456" s="122"/>
      <c r="AG456" s="122"/>
      <c r="AH456" s="87"/>
      <c r="AI456" s="122"/>
      <c r="AJ456" s="60"/>
      <c r="AK456" s="5"/>
      <c r="AL456" s="3">
        <f t="shared" si="34"/>
        <v>0</v>
      </c>
      <c r="AM456" s="3">
        <f t="shared" si="35"/>
        <v>0</v>
      </c>
      <c r="AN456" s="3">
        <f t="shared" si="36"/>
        <v>0</v>
      </c>
      <c r="AO456" s="3">
        <f t="shared" si="37"/>
        <v>0</v>
      </c>
    </row>
    <row r="457" spans="1:41" ht="13">
      <c r="A457" s="81"/>
      <c r="B457" s="122"/>
      <c r="C457" s="122"/>
      <c r="D457" s="122"/>
      <c r="E457" s="122"/>
      <c r="F457" s="81"/>
      <c r="G457" s="122"/>
      <c r="H457" s="122" t="e">
        <f>VLOOKUP(G457,'Bidding list 26'!$B$4:$G$277,6,0)</f>
        <v>#N/A</v>
      </c>
      <c r="I457" s="77" t="e">
        <f>VLOOKUP(G457,'Bidding list 26'!$B$4:$I$1016,8,0)</f>
        <v>#N/A</v>
      </c>
      <c r="J457" s="81"/>
      <c r="K457" s="78" t="e">
        <f t="shared" si="39"/>
        <v>#N/A</v>
      </c>
      <c r="L457" s="81"/>
      <c r="M457" s="79"/>
      <c r="N457" s="79"/>
      <c r="O457" s="80"/>
      <c r="P457" s="80"/>
      <c r="Q457" s="122"/>
      <c r="R457" s="81">
        <f t="shared" si="38"/>
        <v>0</v>
      </c>
      <c r="S457" s="140" t="e">
        <f t="array" ref="S457">INDEX('G Project Timeline-OPM update'!$G$7:$L$35,MATCH(1,('G Project Timeline-OPM update'!$C$7:$C$35=N457)*('G Project Timeline-OPM update'!$B$7:$B$35=M457)*('G Project Timeline-OPM update'!$D$7:$D$35=O457),0),MATCH(P457,'G Project Timeline-OPM update'!$G$4:$L$4,0))-14</f>
        <v>#N/A</v>
      </c>
      <c r="T457" s="81" t="e">
        <f t="shared" si="31"/>
        <v>#N/A</v>
      </c>
      <c r="U457" s="83" t="str">
        <f>IFERROR(VLOOKUP(G457,'Bidding list 26'!$B$2:$P$38,15,0),"")</f>
        <v/>
      </c>
      <c r="V457" s="83" t="e">
        <f t="shared" si="32"/>
        <v>#N/A</v>
      </c>
      <c r="W457" s="83" t="e">
        <f t="shared" si="40"/>
        <v>#VALUE!</v>
      </c>
      <c r="X457" s="83" t="e">
        <f t="shared" si="33"/>
        <v>#N/A</v>
      </c>
      <c r="Y457" s="122"/>
      <c r="Z457" s="122"/>
      <c r="AA457" s="122"/>
      <c r="AB457" s="122"/>
      <c r="AC457" s="122"/>
      <c r="AD457" s="122"/>
      <c r="AE457" s="122"/>
      <c r="AF457" s="122"/>
      <c r="AG457" s="122"/>
      <c r="AH457" s="87"/>
      <c r="AI457" s="122"/>
      <c r="AJ457" s="60"/>
      <c r="AK457" s="5"/>
      <c r="AL457" s="3">
        <f t="shared" si="34"/>
        <v>0</v>
      </c>
      <c r="AM457" s="3">
        <f t="shared" si="35"/>
        <v>0</v>
      </c>
      <c r="AN457" s="3">
        <f t="shared" si="36"/>
        <v>0</v>
      </c>
      <c r="AO457" s="3">
        <f t="shared" si="37"/>
        <v>0</v>
      </c>
    </row>
    <row r="458" spans="1:41" ht="13">
      <c r="A458" s="81"/>
      <c r="B458" s="122"/>
      <c r="C458" s="122"/>
      <c r="D458" s="122"/>
      <c r="E458" s="122"/>
      <c r="F458" s="81"/>
      <c r="G458" s="122"/>
      <c r="H458" s="122" t="e">
        <f>VLOOKUP(G458,'Bidding list 26'!$B$4:$G$277,6,0)</f>
        <v>#N/A</v>
      </c>
      <c r="I458" s="77" t="e">
        <f>VLOOKUP(G458,'Bidding list 26'!$B$4:$I$1016,8,0)</f>
        <v>#N/A</v>
      </c>
      <c r="J458" s="81"/>
      <c r="K458" s="78" t="e">
        <f t="shared" si="39"/>
        <v>#N/A</v>
      </c>
      <c r="L458" s="81"/>
      <c r="M458" s="79"/>
      <c r="N458" s="79"/>
      <c r="O458" s="80"/>
      <c r="P458" s="80"/>
      <c r="Q458" s="122"/>
      <c r="R458" s="81">
        <f t="shared" si="38"/>
        <v>0</v>
      </c>
      <c r="S458" s="140" t="e">
        <f t="array" ref="S458">INDEX('G Project Timeline-OPM update'!$G$7:$L$35,MATCH(1,('G Project Timeline-OPM update'!$C$7:$C$35=N458)*('G Project Timeline-OPM update'!$B$7:$B$35=M458)*('G Project Timeline-OPM update'!$D$7:$D$35=O458),0),MATCH(P458,'G Project Timeline-OPM update'!$G$4:$L$4,0))-14</f>
        <v>#N/A</v>
      </c>
      <c r="T458" s="81" t="e">
        <f t="shared" si="31"/>
        <v>#N/A</v>
      </c>
      <c r="U458" s="83" t="str">
        <f>IFERROR(VLOOKUP(G458,'Bidding list 26'!$B$2:$P$38,15,0),"")</f>
        <v/>
      </c>
      <c r="V458" s="83" t="e">
        <f t="shared" si="32"/>
        <v>#N/A</v>
      </c>
      <c r="W458" s="83" t="e">
        <f t="shared" si="40"/>
        <v>#VALUE!</v>
      </c>
      <c r="X458" s="83" t="e">
        <f t="shared" si="33"/>
        <v>#N/A</v>
      </c>
      <c r="Y458" s="122"/>
      <c r="Z458" s="122"/>
      <c r="AA458" s="122"/>
      <c r="AB458" s="122"/>
      <c r="AC458" s="122"/>
      <c r="AD458" s="122"/>
      <c r="AE458" s="122"/>
      <c r="AF458" s="122"/>
      <c r="AG458" s="122"/>
      <c r="AH458" s="87"/>
      <c r="AI458" s="122"/>
      <c r="AJ458" s="60"/>
      <c r="AK458" s="5"/>
      <c r="AL458" s="3">
        <f t="shared" si="34"/>
        <v>0</v>
      </c>
      <c r="AM458" s="3">
        <f t="shared" si="35"/>
        <v>0</v>
      </c>
      <c r="AN458" s="3">
        <f t="shared" si="36"/>
        <v>0</v>
      </c>
      <c r="AO458" s="3">
        <f t="shared" si="37"/>
        <v>0</v>
      </c>
    </row>
    <row r="459" spans="1:41" ht="13">
      <c r="A459" s="81"/>
      <c r="B459" s="122"/>
      <c r="C459" s="122"/>
      <c r="D459" s="122"/>
      <c r="E459" s="122"/>
      <c r="F459" s="81"/>
      <c r="G459" s="122"/>
      <c r="H459" s="122" t="e">
        <f>VLOOKUP(G459,'Bidding list 26'!$B$4:$G$277,6,0)</f>
        <v>#N/A</v>
      </c>
      <c r="I459" s="77" t="e">
        <f>VLOOKUP(G459,'Bidding list 26'!$B$4:$I$1016,8,0)</f>
        <v>#N/A</v>
      </c>
      <c r="J459" s="81"/>
      <c r="K459" s="78" t="e">
        <f t="shared" si="39"/>
        <v>#N/A</v>
      </c>
      <c r="L459" s="81"/>
      <c r="M459" s="79"/>
      <c r="N459" s="79"/>
      <c r="O459" s="80"/>
      <c r="P459" s="80"/>
      <c r="Q459" s="122"/>
      <c r="R459" s="81">
        <f t="shared" si="38"/>
        <v>0</v>
      </c>
      <c r="S459" s="140" t="e">
        <f t="array" ref="S459">INDEX('G Project Timeline-OPM update'!$G$7:$L$35,MATCH(1,('G Project Timeline-OPM update'!$C$7:$C$35=N459)*('G Project Timeline-OPM update'!$B$7:$B$35=M459)*('G Project Timeline-OPM update'!$D$7:$D$35=O459),0),MATCH(P459,'G Project Timeline-OPM update'!$G$4:$L$4,0))-14</f>
        <v>#N/A</v>
      </c>
      <c r="T459" s="81" t="e">
        <f t="shared" si="31"/>
        <v>#N/A</v>
      </c>
      <c r="U459" s="83" t="str">
        <f>IFERROR(VLOOKUP(G459,'Bidding list 26'!$B$2:$P$38,15,0),"")</f>
        <v/>
      </c>
      <c r="V459" s="83" t="e">
        <f t="shared" si="32"/>
        <v>#N/A</v>
      </c>
      <c r="W459" s="83" t="e">
        <f t="shared" si="40"/>
        <v>#VALUE!</v>
      </c>
      <c r="X459" s="83" t="e">
        <f t="shared" si="33"/>
        <v>#N/A</v>
      </c>
      <c r="Y459" s="122"/>
      <c r="Z459" s="122"/>
      <c r="AA459" s="122"/>
      <c r="AB459" s="122"/>
      <c r="AC459" s="122"/>
      <c r="AD459" s="122"/>
      <c r="AE459" s="122"/>
      <c r="AF459" s="122"/>
      <c r="AG459" s="122"/>
      <c r="AH459" s="87"/>
      <c r="AI459" s="122"/>
      <c r="AJ459" s="60"/>
      <c r="AK459" s="5"/>
      <c r="AL459" s="3">
        <f t="shared" si="34"/>
        <v>0</v>
      </c>
      <c r="AM459" s="3">
        <f t="shared" si="35"/>
        <v>0</v>
      </c>
      <c r="AN459" s="3">
        <f t="shared" si="36"/>
        <v>0</v>
      </c>
      <c r="AO459" s="3">
        <f t="shared" si="37"/>
        <v>0</v>
      </c>
    </row>
    <row r="460" spans="1:41" ht="13">
      <c r="A460" s="81"/>
      <c r="B460" s="122"/>
      <c r="C460" s="122"/>
      <c r="D460" s="122"/>
      <c r="E460" s="122"/>
      <c r="F460" s="81"/>
      <c r="G460" s="122"/>
      <c r="H460" s="122" t="e">
        <f>VLOOKUP(G460,'Bidding list 26'!$B$4:$G$277,6,0)</f>
        <v>#N/A</v>
      </c>
      <c r="I460" s="77" t="e">
        <f>VLOOKUP(G460,'Bidding list 26'!$B$4:$I$1016,8,0)</f>
        <v>#N/A</v>
      </c>
      <c r="J460" s="81"/>
      <c r="K460" s="78" t="e">
        <f t="shared" si="39"/>
        <v>#N/A</v>
      </c>
      <c r="L460" s="81"/>
      <c r="M460" s="79"/>
      <c r="N460" s="79"/>
      <c r="O460" s="80"/>
      <c r="P460" s="80"/>
      <c r="Q460" s="122"/>
      <c r="R460" s="81">
        <f t="shared" si="38"/>
        <v>0</v>
      </c>
      <c r="S460" s="140" t="e">
        <f t="array" ref="S460">INDEX('G Project Timeline-OPM update'!$G$7:$L$35,MATCH(1,('G Project Timeline-OPM update'!$C$7:$C$35=N460)*('G Project Timeline-OPM update'!$B$7:$B$35=M460)*('G Project Timeline-OPM update'!$D$7:$D$35=O460),0),MATCH(P460,'G Project Timeline-OPM update'!$G$4:$L$4,0))-14</f>
        <v>#N/A</v>
      </c>
      <c r="T460" s="81" t="e">
        <f t="shared" si="31"/>
        <v>#N/A</v>
      </c>
      <c r="U460" s="83" t="str">
        <f>IFERROR(VLOOKUP(G460,'Bidding list 26'!$B$2:$P$38,15,0),"")</f>
        <v/>
      </c>
      <c r="V460" s="83" t="e">
        <f t="shared" si="32"/>
        <v>#N/A</v>
      </c>
      <c r="W460" s="83" t="e">
        <f t="shared" si="40"/>
        <v>#VALUE!</v>
      </c>
      <c r="X460" s="83" t="e">
        <f t="shared" si="33"/>
        <v>#N/A</v>
      </c>
      <c r="Y460" s="122"/>
      <c r="Z460" s="122"/>
      <c r="AA460" s="122"/>
      <c r="AB460" s="122"/>
      <c r="AC460" s="122"/>
      <c r="AD460" s="122"/>
      <c r="AE460" s="122"/>
      <c r="AF460" s="122"/>
      <c r="AG460" s="122"/>
      <c r="AH460" s="87"/>
      <c r="AI460" s="122"/>
      <c r="AJ460" s="60"/>
      <c r="AK460" s="5"/>
      <c r="AL460" s="3">
        <f t="shared" si="34"/>
        <v>0</v>
      </c>
      <c r="AM460" s="3">
        <f t="shared" si="35"/>
        <v>0</v>
      </c>
      <c r="AN460" s="3">
        <f t="shared" si="36"/>
        <v>0</v>
      </c>
      <c r="AO460" s="3">
        <f t="shared" si="37"/>
        <v>0</v>
      </c>
    </row>
    <row r="461" spans="1:41" ht="13">
      <c r="A461" s="81"/>
      <c r="B461" s="122"/>
      <c r="C461" s="122"/>
      <c r="D461" s="122"/>
      <c r="E461" s="122"/>
      <c r="F461" s="81"/>
      <c r="G461" s="122"/>
      <c r="H461" s="122" t="e">
        <f>VLOOKUP(G461,'Bidding list 26'!$B$4:$G$277,6,0)</f>
        <v>#N/A</v>
      </c>
      <c r="I461" s="77" t="e">
        <f>VLOOKUP(G461,'Bidding list 26'!$B$4:$I$1016,8,0)</f>
        <v>#N/A</v>
      </c>
      <c r="J461" s="81"/>
      <c r="K461" s="78" t="e">
        <f t="shared" si="39"/>
        <v>#N/A</v>
      </c>
      <c r="L461" s="81"/>
      <c r="M461" s="79"/>
      <c r="N461" s="79"/>
      <c r="O461" s="80"/>
      <c r="P461" s="80"/>
      <c r="Q461" s="122"/>
      <c r="R461" s="81">
        <f t="shared" si="38"/>
        <v>0</v>
      </c>
      <c r="S461" s="140" t="e">
        <f t="array" ref="S461">INDEX('G Project Timeline-OPM update'!$G$7:$L$35,MATCH(1,('G Project Timeline-OPM update'!$C$7:$C$35=N461)*('G Project Timeline-OPM update'!$B$7:$B$35=M461)*('G Project Timeline-OPM update'!$D$7:$D$35=O461),0),MATCH(P461,'G Project Timeline-OPM update'!$G$4:$L$4,0))-14</f>
        <v>#N/A</v>
      </c>
      <c r="T461" s="81" t="e">
        <f t="shared" si="31"/>
        <v>#N/A</v>
      </c>
      <c r="U461" s="83" t="str">
        <f>IFERROR(VLOOKUP(G461,'Bidding list 26'!$B$2:$P$38,15,0),"")</f>
        <v/>
      </c>
      <c r="V461" s="83" t="e">
        <f t="shared" si="32"/>
        <v>#N/A</v>
      </c>
      <c r="W461" s="83" t="e">
        <f t="shared" si="40"/>
        <v>#VALUE!</v>
      </c>
      <c r="X461" s="83" t="e">
        <f t="shared" si="33"/>
        <v>#N/A</v>
      </c>
      <c r="Y461" s="122"/>
      <c r="Z461" s="122"/>
      <c r="AA461" s="122"/>
      <c r="AB461" s="122"/>
      <c r="AC461" s="122"/>
      <c r="AD461" s="122"/>
      <c r="AE461" s="122"/>
      <c r="AF461" s="122"/>
      <c r="AG461" s="122"/>
      <c r="AH461" s="87"/>
      <c r="AI461" s="122"/>
      <c r="AJ461" s="60"/>
      <c r="AK461" s="5"/>
      <c r="AL461" s="3">
        <f t="shared" si="34"/>
        <v>0</v>
      </c>
      <c r="AM461" s="3">
        <f t="shared" si="35"/>
        <v>0</v>
      </c>
      <c r="AN461" s="3">
        <f t="shared" si="36"/>
        <v>0</v>
      </c>
      <c r="AO461" s="3">
        <f t="shared" si="37"/>
        <v>0</v>
      </c>
    </row>
    <row r="462" spans="1:41" ht="13">
      <c r="A462" s="81"/>
      <c r="B462" s="122"/>
      <c r="C462" s="122"/>
      <c r="D462" s="122"/>
      <c r="E462" s="122"/>
      <c r="F462" s="81"/>
      <c r="G462" s="122"/>
      <c r="H462" s="122" t="e">
        <f>VLOOKUP(G462,'Bidding list 26'!$B$4:$G$277,6,0)</f>
        <v>#N/A</v>
      </c>
      <c r="I462" s="77" t="e">
        <f>VLOOKUP(G462,'Bidding list 26'!$B$4:$I$1016,8,0)</f>
        <v>#N/A</v>
      </c>
      <c r="J462" s="81"/>
      <c r="K462" s="78" t="e">
        <f t="shared" si="39"/>
        <v>#N/A</v>
      </c>
      <c r="L462" s="81"/>
      <c r="M462" s="79"/>
      <c r="N462" s="79"/>
      <c r="O462" s="80"/>
      <c r="P462" s="80"/>
      <c r="Q462" s="122"/>
      <c r="R462" s="81">
        <f t="shared" si="38"/>
        <v>0</v>
      </c>
      <c r="S462" s="140" t="e">
        <f t="array" ref="S462">INDEX('G Project Timeline-OPM update'!$G$7:$L$35,MATCH(1,('G Project Timeline-OPM update'!$C$7:$C$35=N462)*('G Project Timeline-OPM update'!$B$7:$B$35=M462)*('G Project Timeline-OPM update'!$D$7:$D$35=O462),0),MATCH(P462,'G Project Timeline-OPM update'!$G$4:$L$4,0))-14</f>
        <v>#N/A</v>
      </c>
      <c r="T462" s="81" t="e">
        <f t="shared" si="31"/>
        <v>#N/A</v>
      </c>
      <c r="U462" s="83" t="str">
        <f>IFERROR(VLOOKUP(G462,'Bidding list 26'!$B$2:$P$38,15,0),"")</f>
        <v/>
      </c>
      <c r="V462" s="83" t="e">
        <f t="shared" si="32"/>
        <v>#N/A</v>
      </c>
      <c r="W462" s="83" t="e">
        <f t="shared" si="40"/>
        <v>#VALUE!</v>
      </c>
      <c r="X462" s="83" t="e">
        <f t="shared" si="33"/>
        <v>#N/A</v>
      </c>
      <c r="Y462" s="122"/>
      <c r="Z462" s="122"/>
      <c r="AA462" s="122"/>
      <c r="AB462" s="122"/>
      <c r="AC462" s="122"/>
      <c r="AD462" s="122"/>
      <c r="AE462" s="122"/>
      <c r="AF462" s="122"/>
      <c r="AG462" s="122"/>
      <c r="AH462" s="87"/>
      <c r="AI462" s="122"/>
      <c r="AJ462" s="60"/>
      <c r="AK462" s="5"/>
      <c r="AL462" s="3">
        <f t="shared" si="34"/>
        <v>0</v>
      </c>
      <c r="AM462" s="3">
        <f t="shared" si="35"/>
        <v>0</v>
      </c>
      <c r="AN462" s="3">
        <f t="shared" si="36"/>
        <v>0</v>
      </c>
      <c r="AO462" s="3">
        <f t="shared" si="37"/>
        <v>0</v>
      </c>
    </row>
    <row r="463" spans="1:41" ht="13">
      <c r="A463" s="81"/>
      <c r="B463" s="122"/>
      <c r="C463" s="122"/>
      <c r="D463" s="122"/>
      <c r="E463" s="122"/>
      <c r="F463" s="81"/>
      <c r="G463" s="122"/>
      <c r="H463" s="122" t="e">
        <f>VLOOKUP(G463,'Bidding list 26'!$B$4:$G$277,6,0)</f>
        <v>#N/A</v>
      </c>
      <c r="I463" s="77" t="e">
        <f>VLOOKUP(G463,'Bidding list 26'!$B$4:$I$1016,8,0)</f>
        <v>#N/A</v>
      </c>
      <c r="J463" s="81"/>
      <c r="K463" s="78" t="e">
        <f t="shared" si="39"/>
        <v>#N/A</v>
      </c>
      <c r="L463" s="81"/>
      <c r="M463" s="79"/>
      <c r="N463" s="79"/>
      <c r="O463" s="80"/>
      <c r="P463" s="80"/>
      <c r="Q463" s="122"/>
      <c r="R463" s="81">
        <f t="shared" si="38"/>
        <v>0</v>
      </c>
      <c r="S463" s="140" t="e">
        <f t="array" ref="S463">INDEX('G Project Timeline-OPM update'!$G$7:$L$35,MATCH(1,('G Project Timeline-OPM update'!$C$7:$C$35=N463)*('G Project Timeline-OPM update'!$B$7:$B$35=M463)*('G Project Timeline-OPM update'!$D$7:$D$35=O463),0),MATCH(P463,'G Project Timeline-OPM update'!$G$4:$L$4,0))-14</f>
        <v>#N/A</v>
      </c>
      <c r="T463" s="81" t="e">
        <f t="shared" si="31"/>
        <v>#N/A</v>
      </c>
      <c r="U463" s="83" t="str">
        <f>IFERROR(VLOOKUP(G463,'Bidding list 26'!$B$2:$P$38,15,0),"")</f>
        <v/>
      </c>
      <c r="V463" s="83" t="e">
        <f t="shared" si="32"/>
        <v>#N/A</v>
      </c>
      <c r="W463" s="83" t="e">
        <f t="shared" si="40"/>
        <v>#VALUE!</v>
      </c>
      <c r="X463" s="83" t="e">
        <f t="shared" si="33"/>
        <v>#N/A</v>
      </c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87"/>
      <c r="AI463" s="122"/>
      <c r="AJ463" s="60"/>
      <c r="AK463" s="5"/>
      <c r="AL463" s="3">
        <f t="shared" si="34"/>
        <v>0</v>
      </c>
      <c r="AM463" s="3">
        <f t="shared" si="35"/>
        <v>0</v>
      </c>
      <c r="AN463" s="3">
        <f t="shared" si="36"/>
        <v>0</v>
      </c>
      <c r="AO463" s="3">
        <f t="shared" si="37"/>
        <v>0</v>
      </c>
    </row>
    <row r="464" spans="1:41" ht="13">
      <c r="A464" s="81"/>
      <c r="B464" s="122"/>
      <c r="C464" s="122"/>
      <c r="D464" s="122"/>
      <c r="E464" s="122"/>
      <c r="F464" s="81"/>
      <c r="G464" s="122"/>
      <c r="H464" s="122" t="e">
        <f>VLOOKUP(G464,'Bidding list 26'!$B$4:$G$277,6,0)</f>
        <v>#N/A</v>
      </c>
      <c r="I464" s="77" t="e">
        <f>VLOOKUP(G464,'Bidding list 26'!$B$4:$I$1016,8,0)</f>
        <v>#N/A</v>
      </c>
      <c r="J464" s="81"/>
      <c r="K464" s="78" t="e">
        <f t="shared" si="39"/>
        <v>#N/A</v>
      </c>
      <c r="L464" s="81"/>
      <c r="M464" s="79"/>
      <c r="N464" s="79"/>
      <c r="O464" s="80"/>
      <c r="P464" s="80"/>
      <c r="Q464" s="122"/>
      <c r="R464" s="81">
        <f t="shared" si="38"/>
        <v>0</v>
      </c>
      <c r="S464" s="140" t="e">
        <f t="array" ref="S464">INDEX('G Project Timeline-OPM update'!$G$7:$L$35,MATCH(1,('G Project Timeline-OPM update'!$C$7:$C$35=N464)*('G Project Timeline-OPM update'!$B$7:$B$35=M464)*('G Project Timeline-OPM update'!$D$7:$D$35=O464),0),MATCH(P464,'G Project Timeline-OPM update'!$G$4:$L$4,0))-14</f>
        <v>#N/A</v>
      </c>
      <c r="T464" s="81" t="e">
        <f t="shared" si="31"/>
        <v>#N/A</v>
      </c>
      <c r="U464" s="83" t="str">
        <f>IFERROR(VLOOKUP(G464,'Bidding list 26'!$B$2:$P$38,15,0),"")</f>
        <v/>
      </c>
      <c r="V464" s="83" t="e">
        <f t="shared" si="32"/>
        <v>#N/A</v>
      </c>
      <c r="W464" s="83" t="e">
        <f t="shared" si="40"/>
        <v>#VALUE!</v>
      </c>
      <c r="X464" s="83" t="e">
        <f t="shared" si="33"/>
        <v>#N/A</v>
      </c>
      <c r="Y464" s="122"/>
      <c r="Z464" s="122"/>
      <c r="AA464" s="122"/>
      <c r="AB464" s="122"/>
      <c r="AC464" s="122"/>
      <c r="AD464" s="122"/>
      <c r="AE464" s="122"/>
      <c r="AF464" s="122"/>
      <c r="AG464" s="122"/>
      <c r="AH464" s="87"/>
      <c r="AI464" s="122"/>
      <c r="AJ464" s="60"/>
      <c r="AK464" s="5"/>
      <c r="AL464" s="3">
        <f t="shared" si="34"/>
        <v>0</v>
      </c>
      <c r="AM464" s="3">
        <f t="shared" si="35"/>
        <v>0</v>
      </c>
      <c r="AN464" s="3">
        <f t="shared" si="36"/>
        <v>0</v>
      </c>
      <c r="AO464" s="3">
        <f t="shared" si="37"/>
        <v>0</v>
      </c>
    </row>
    <row r="465" spans="1:41" ht="13">
      <c r="A465" s="81"/>
      <c r="B465" s="122"/>
      <c r="C465" s="122"/>
      <c r="D465" s="122"/>
      <c r="E465" s="122"/>
      <c r="F465" s="81"/>
      <c r="G465" s="122"/>
      <c r="H465" s="122" t="e">
        <f>VLOOKUP(G465,'Bidding list 26'!$B$4:$G$277,6,0)</f>
        <v>#N/A</v>
      </c>
      <c r="I465" s="77" t="e">
        <f>VLOOKUP(G465,'Bidding list 26'!$B$4:$I$1016,8,0)</f>
        <v>#N/A</v>
      </c>
      <c r="J465" s="81"/>
      <c r="K465" s="78" t="e">
        <f t="shared" si="39"/>
        <v>#N/A</v>
      </c>
      <c r="L465" s="81"/>
      <c r="M465" s="79"/>
      <c r="N465" s="79"/>
      <c r="O465" s="80"/>
      <c r="P465" s="80"/>
      <c r="Q465" s="122"/>
      <c r="R465" s="81">
        <f t="shared" si="38"/>
        <v>0</v>
      </c>
      <c r="S465" s="140" t="e">
        <f t="array" ref="S465">INDEX('G Project Timeline-OPM update'!$G$7:$L$35,MATCH(1,('G Project Timeline-OPM update'!$C$7:$C$35=N465)*('G Project Timeline-OPM update'!$B$7:$B$35=M465)*('G Project Timeline-OPM update'!$D$7:$D$35=O465),0),MATCH(P465,'G Project Timeline-OPM update'!$G$4:$L$4,0))-14</f>
        <v>#N/A</v>
      </c>
      <c r="T465" s="81" t="e">
        <f t="shared" si="31"/>
        <v>#N/A</v>
      </c>
      <c r="U465" s="83" t="str">
        <f>IFERROR(VLOOKUP(G465,'Bidding list 26'!$B$2:$P$38,15,0),"")</f>
        <v/>
      </c>
      <c r="V465" s="83" t="e">
        <f t="shared" si="32"/>
        <v>#N/A</v>
      </c>
      <c r="W465" s="83" t="e">
        <f t="shared" si="40"/>
        <v>#VALUE!</v>
      </c>
      <c r="X465" s="83" t="e">
        <f t="shared" si="33"/>
        <v>#N/A</v>
      </c>
      <c r="Y465" s="122"/>
      <c r="Z465" s="122"/>
      <c r="AA465" s="122"/>
      <c r="AB465" s="122"/>
      <c r="AC465" s="122"/>
      <c r="AD465" s="122"/>
      <c r="AE465" s="122"/>
      <c r="AF465" s="122"/>
      <c r="AG465" s="122"/>
      <c r="AH465" s="87"/>
      <c r="AI465" s="122"/>
      <c r="AJ465" s="60"/>
      <c r="AK465" s="5"/>
      <c r="AL465" s="3">
        <f t="shared" si="34"/>
        <v>0</v>
      </c>
      <c r="AM465" s="3">
        <f t="shared" si="35"/>
        <v>0</v>
      </c>
      <c r="AN465" s="3">
        <f t="shared" si="36"/>
        <v>0</v>
      </c>
      <c r="AO465" s="3">
        <f t="shared" si="37"/>
        <v>0</v>
      </c>
    </row>
    <row r="466" spans="1:41" ht="13">
      <c r="A466" s="81"/>
      <c r="B466" s="122"/>
      <c r="C466" s="122"/>
      <c r="D466" s="122"/>
      <c r="E466" s="122"/>
      <c r="F466" s="81"/>
      <c r="G466" s="122"/>
      <c r="H466" s="122" t="e">
        <f>VLOOKUP(G466,'Bidding list 26'!$B$4:$G$277,6,0)</f>
        <v>#N/A</v>
      </c>
      <c r="I466" s="77" t="e">
        <f>VLOOKUP(G466,'Bidding list 26'!$B$4:$I$1016,8,0)</f>
        <v>#N/A</v>
      </c>
      <c r="J466" s="81"/>
      <c r="K466" s="78" t="e">
        <f t="shared" si="39"/>
        <v>#N/A</v>
      </c>
      <c r="L466" s="81"/>
      <c r="M466" s="79"/>
      <c r="N466" s="79"/>
      <c r="O466" s="80"/>
      <c r="P466" s="80"/>
      <c r="Q466" s="122"/>
      <c r="R466" s="81">
        <f t="shared" si="38"/>
        <v>0</v>
      </c>
      <c r="S466" s="140" t="e">
        <f t="array" ref="S466">INDEX('G Project Timeline-OPM update'!$G$7:$L$35,MATCH(1,('G Project Timeline-OPM update'!$C$7:$C$35=N466)*('G Project Timeline-OPM update'!$B$7:$B$35=M466)*('G Project Timeline-OPM update'!$D$7:$D$35=O466),0),MATCH(P466,'G Project Timeline-OPM update'!$G$4:$L$4,0))-14</f>
        <v>#N/A</v>
      </c>
      <c r="T466" s="81" t="e">
        <f t="shared" si="31"/>
        <v>#N/A</v>
      </c>
      <c r="U466" s="83" t="str">
        <f>IFERROR(VLOOKUP(G466,'Bidding list 26'!$B$2:$P$38,15,0),"")</f>
        <v/>
      </c>
      <c r="V466" s="83" t="e">
        <f t="shared" si="32"/>
        <v>#N/A</v>
      </c>
      <c r="W466" s="83" t="e">
        <f t="shared" si="40"/>
        <v>#VALUE!</v>
      </c>
      <c r="X466" s="83" t="e">
        <f t="shared" si="33"/>
        <v>#N/A</v>
      </c>
      <c r="Y466" s="122"/>
      <c r="Z466" s="122"/>
      <c r="AA466" s="122"/>
      <c r="AB466" s="122"/>
      <c r="AC466" s="122"/>
      <c r="AD466" s="122"/>
      <c r="AE466" s="122"/>
      <c r="AF466" s="122"/>
      <c r="AG466" s="122"/>
      <c r="AH466" s="87"/>
      <c r="AI466" s="122"/>
      <c r="AJ466" s="60"/>
      <c r="AK466" s="5"/>
      <c r="AL466" s="3">
        <f t="shared" si="34"/>
        <v>0</v>
      </c>
      <c r="AM466" s="3">
        <f t="shared" si="35"/>
        <v>0</v>
      </c>
      <c r="AN466" s="3">
        <f t="shared" si="36"/>
        <v>0</v>
      </c>
      <c r="AO466" s="3">
        <f t="shared" si="37"/>
        <v>0</v>
      </c>
    </row>
    <row r="467" spans="1:41" ht="13">
      <c r="A467" s="81"/>
      <c r="B467" s="122"/>
      <c r="C467" s="122"/>
      <c r="D467" s="122"/>
      <c r="E467" s="122"/>
      <c r="F467" s="81"/>
      <c r="G467" s="122"/>
      <c r="H467" s="122" t="e">
        <f>VLOOKUP(G467,'Bidding list 26'!$B$4:$G$277,6,0)</f>
        <v>#N/A</v>
      </c>
      <c r="I467" s="77" t="e">
        <f>VLOOKUP(G467,'Bidding list 26'!$B$4:$I$1016,8,0)</f>
        <v>#N/A</v>
      </c>
      <c r="J467" s="81"/>
      <c r="K467" s="78" t="e">
        <f t="shared" si="39"/>
        <v>#N/A</v>
      </c>
      <c r="L467" s="81"/>
      <c r="M467" s="79"/>
      <c r="N467" s="79"/>
      <c r="O467" s="80"/>
      <c r="P467" s="80"/>
      <c r="Q467" s="122"/>
      <c r="R467" s="81">
        <f t="shared" si="38"/>
        <v>0</v>
      </c>
      <c r="S467" s="140" t="e">
        <f t="array" ref="S467">INDEX('G Project Timeline-OPM update'!$G$7:$L$35,MATCH(1,('G Project Timeline-OPM update'!$C$7:$C$35=N467)*('G Project Timeline-OPM update'!$B$7:$B$35=M467)*('G Project Timeline-OPM update'!$D$7:$D$35=O467),0),MATCH(P467,'G Project Timeline-OPM update'!$G$4:$L$4,0))-14</f>
        <v>#N/A</v>
      </c>
      <c r="T467" s="81" t="e">
        <f t="shared" si="31"/>
        <v>#N/A</v>
      </c>
      <c r="U467" s="83" t="str">
        <f>IFERROR(VLOOKUP(G467,'Bidding list 26'!$B$2:$P$38,15,0),"")</f>
        <v/>
      </c>
      <c r="V467" s="83" t="e">
        <f t="shared" si="32"/>
        <v>#N/A</v>
      </c>
      <c r="W467" s="83" t="e">
        <f t="shared" si="40"/>
        <v>#VALUE!</v>
      </c>
      <c r="X467" s="83" t="e">
        <f t="shared" si="33"/>
        <v>#N/A</v>
      </c>
      <c r="Y467" s="122"/>
      <c r="Z467" s="122"/>
      <c r="AA467" s="122"/>
      <c r="AB467" s="122"/>
      <c r="AC467" s="122"/>
      <c r="AD467" s="122"/>
      <c r="AE467" s="122"/>
      <c r="AF467" s="122"/>
      <c r="AG467" s="122"/>
      <c r="AH467" s="87"/>
      <c r="AI467" s="122"/>
      <c r="AJ467" s="60"/>
      <c r="AK467" s="5"/>
      <c r="AL467" s="3">
        <f t="shared" si="34"/>
        <v>0</v>
      </c>
      <c r="AM467" s="3">
        <f t="shared" si="35"/>
        <v>0</v>
      </c>
      <c r="AN467" s="3">
        <f t="shared" si="36"/>
        <v>0</v>
      </c>
      <c r="AO467" s="3">
        <f t="shared" si="37"/>
        <v>0</v>
      </c>
    </row>
    <row r="468" spans="1:41" ht="13">
      <c r="A468" s="81"/>
      <c r="B468" s="122"/>
      <c r="C468" s="122"/>
      <c r="D468" s="122"/>
      <c r="E468" s="122"/>
      <c r="F468" s="81"/>
      <c r="G468" s="122"/>
      <c r="H468" s="122" t="e">
        <f>VLOOKUP(G468,'Bidding list 26'!$B$4:$G$277,6,0)</f>
        <v>#N/A</v>
      </c>
      <c r="I468" s="77" t="e">
        <f>VLOOKUP(G468,'Bidding list 26'!$B$4:$I$1016,8,0)</f>
        <v>#N/A</v>
      </c>
      <c r="J468" s="81"/>
      <c r="K468" s="78" t="e">
        <f t="shared" si="39"/>
        <v>#N/A</v>
      </c>
      <c r="L468" s="81"/>
      <c r="M468" s="79"/>
      <c r="N468" s="79"/>
      <c r="O468" s="80"/>
      <c r="P468" s="80"/>
      <c r="Q468" s="122"/>
      <c r="R468" s="81">
        <f t="shared" si="38"/>
        <v>0</v>
      </c>
      <c r="S468" s="140" t="e">
        <f t="array" ref="S468">INDEX('G Project Timeline-OPM update'!$G$7:$L$35,MATCH(1,('G Project Timeline-OPM update'!$C$7:$C$35=N468)*('G Project Timeline-OPM update'!$B$7:$B$35=M468)*('G Project Timeline-OPM update'!$D$7:$D$35=O468),0),MATCH(P468,'G Project Timeline-OPM update'!$G$4:$L$4,0))-14</f>
        <v>#N/A</v>
      </c>
      <c r="T468" s="81" t="e">
        <f t="shared" si="31"/>
        <v>#N/A</v>
      </c>
      <c r="U468" s="83" t="str">
        <f>IFERROR(VLOOKUP(G468,'Bidding list 26'!$B$2:$P$38,15,0),"")</f>
        <v/>
      </c>
      <c r="V468" s="83" t="e">
        <f t="shared" si="32"/>
        <v>#N/A</v>
      </c>
      <c r="W468" s="83" t="e">
        <f t="shared" si="40"/>
        <v>#VALUE!</v>
      </c>
      <c r="X468" s="83" t="e">
        <f t="shared" si="33"/>
        <v>#N/A</v>
      </c>
      <c r="Y468" s="122"/>
      <c r="Z468" s="122"/>
      <c r="AA468" s="122"/>
      <c r="AB468" s="122"/>
      <c r="AC468" s="122"/>
      <c r="AD468" s="122"/>
      <c r="AE468" s="122"/>
      <c r="AF468" s="122"/>
      <c r="AG468" s="122"/>
      <c r="AH468" s="87"/>
      <c r="AI468" s="122"/>
      <c r="AJ468" s="60"/>
      <c r="AK468" s="5"/>
      <c r="AL468" s="3">
        <f t="shared" si="34"/>
        <v>0</v>
      </c>
      <c r="AM468" s="3">
        <f t="shared" si="35"/>
        <v>0</v>
      </c>
      <c r="AN468" s="3">
        <f t="shared" si="36"/>
        <v>0</v>
      </c>
      <c r="AO468" s="3">
        <f t="shared" si="37"/>
        <v>0</v>
      </c>
    </row>
    <row r="469" spans="1:41" ht="13">
      <c r="A469" s="81"/>
      <c r="B469" s="122"/>
      <c r="C469" s="122"/>
      <c r="D469" s="122"/>
      <c r="E469" s="122"/>
      <c r="F469" s="81"/>
      <c r="G469" s="122"/>
      <c r="H469" s="122" t="e">
        <f>VLOOKUP(G469,'Bidding list 26'!$B$4:$G$277,6,0)</f>
        <v>#N/A</v>
      </c>
      <c r="I469" s="77" t="e">
        <f>VLOOKUP(G469,'Bidding list 26'!$B$4:$I$1016,8,0)</f>
        <v>#N/A</v>
      </c>
      <c r="J469" s="81"/>
      <c r="K469" s="78" t="e">
        <f t="shared" si="39"/>
        <v>#N/A</v>
      </c>
      <c r="L469" s="81"/>
      <c r="M469" s="79"/>
      <c r="N469" s="79"/>
      <c r="O469" s="80"/>
      <c r="P469" s="80"/>
      <c r="Q469" s="122"/>
      <c r="R469" s="81">
        <f t="shared" si="38"/>
        <v>0</v>
      </c>
      <c r="S469" s="140" t="e">
        <f t="array" ref="S469">INDEX('G Project Timeline-OPM update'!$G$7:$L$35,MATCH(1,('G Project Timeline-OPM update'!$C$7:$C$35=N469)*('G Project Timeline-OPM update'!$B$7:$B$35=M469)*('G Project Timeline-OPM update'!$D$7:$D$35=O469),0),MATCH(P469,'G Project Timeline-OPM update'!$G$4:$L$4,0))-14</f>
        <v>#N/A</v>
      </c>
      <c r="T469" s="81" t="e">
        <f t="shared" si="31"/>
        <v>#N/A</v>
      </c>
      <c r="U469" s="83" t="str">
        <f>IFERROR(VLOOKUP(G469,'Bidding list 26'!$B$2:$P$38,15,0),"")</f>
        <v/>
      </c>
      <c r="V469" s="83" t="e">
        <f t="shared" si="32"/>
        <v>#N/A</v>
      </c>
      <c r="W469" s="83" t="e">
        <f t="shared" si="40"/>
        <v>#VALUE!</v>
      </c>
      <c r="X469" s="83" t="e">
        <f t="shared" si="33"/>
        <v>#N/A</v>
      </c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87"/>
      <c r="AI469" s="122"/>
      <c r="AJ469" s="60"/>
      <c r="AK469" s="5"/>
      <c r="AL469" s="3">
        <f t="shared" si="34"/>
        <v>0</v>
      </c>
      <c r="AM469" s="3">
        <f t="shared" si="35"/>
        <v>0</v>
      </c>
      <c r="AN469" s="3">
        <f t="shared" si="36"/>
        <v>0</v>
      </c>
      <c r="AO469" s="3">
        <f t="shared" si="37"/>
        <v>0</v>
      </c>
    </row>
    <row r="470" spans="1:41" ht="13">
      <c r="A470" s="81"/>
      <c r="B470" s="122"/>
      <c r="C470" s="122"/>
      <c r="D470" s="122"/>
      <c r="E470" s="122"/>
      <c r="F470" s="81"/>
      <c r="G470" s="122"/>
      <c r="H470" s="122" t="e">
        <f>VLOOKUP(G470,'Bidding list 26'!$B$4:$G$277,6,0)</f>
        <v>#N/A</v>
      </c>
      <c r="I470" s="77" t="e">
        <f>VLOOKUP(G470,'Bidding list 26'!$B$4:$I$1016,8,0)</f>
        <v>#N/A</v>
      </c>
      <c r="J470" s="81"/>
      <c r="K470" s="78" t="e">
        <f t="shared" si="39"/>
        <v>#N/A</v>
      </c>
      <c r="L470" s="81"/>
      <c r="M470" s="79"/>
      <c r="N470" s="79"/>
      <c r="O470" s="80"/>
      <c r="P470" s="80"/>
      <c r="Q470" s="122"/>
      <c r="R470" s="81">
        <f t="shared" si="38"/>
        <v>0</v>
      </c>
      <c r="S470" s="140" t="e">
        <f t="array" ref="S470">INDEX('G Project Timeline-OPM update'!$G$7:$L$35,MATCH(1,('G Project Timeline-OPM update'!$C$7:$C$35=N470)*('G Project Timeline-OPM update'!$B$7:$B$35=M470)*('G Project Timeline-OPM update'!$D$7:$D$35=O470),0),MATCH(P470,'G Project Timeline-OPM update'!$G$4:$L$4,0))-14</f>
        <v>#N/A</v>
      </c>
      <c r="T470" s="81" t="e">
        <f t="shared" si="31"/>
        <v>#N/A</v>
      </c>
      <c r="U470" s="83" t="str">
        <f>IFERROR(VLOOKUP(G470,'Bidding list 26'!$B$2:$P$38,15,0),"")</f>
        <v/>
      </c>
      <c r="V470" s="83" t="e">
        <f t="shared" si="32"/>
        <v>#N/A</v>
      </c>
      <c r="W470" s="83" t="e">
        <f t="shared" si="40"/>
        <v>#VALUE!</v>
      </c>
      <c r="X470" s="83" t="e">
        <f t="shared" si="33"/>
        <v>#N/A</v>
      </c>
      <c r="Y470" s="122"/>
      <c r="Z470" s="122"/>
      <c r="AA470" s="122"/>
      <c r="AB470" s="122"/>
      <c r="AC470" s="122"/>
      <c r="AD470" s="122"/>
      <c r="AE470" s="122"/>
      <c r="AF470" s="122"/>
      <c r="AG470" s="122"/>
      <c r="AH470" s="87"/>
      <c r="AI470" s="122"/>
      <c r="AJ470" s="60"/>
      <c r="AK470" s="5"/>
      <c r="AL470" s="3">
        <f t="shared" si="34"/>
        <v>0</v>
      </c>
      <c r="AM470" s="3">
        <f t="shared" si="35"/>
        <v>0</v>
      </c>
      <c r="AN470" s="3">
        <f t="shared" si="36"/>
        <v>0</v>
      </c>
      <c r="AO470" s="3">
        <f t="shared" si="37"/>
        <v>0</v>
      </c>
    </row>
    <row r="471" spans="1:41" ht="13">
      <c r="A471" s="81"/>
      <c r="B471" s="122"/>
      <c r="C471" s="122"/>
      <c r="D471" s="122"/>
      <c r="E471" s="122"/>
      <c r="F471" s="81"/>
      <c r="G471" s="122"/>
      <c r="H471" s="122" t="e">
        <f>VLOOKUP(G471,'Bidding list 26'!$B$4:$G$277,6,0)</f>
        <v>#N/A</v>
      </c>
      <c r="I471" s="77" t="e">
        <f>VLOOKUP(G471,'Bidding list 26'!$B$4:$I$1016,8,0)</f>
        <v>#N/A</v>
      </c>
      <c r="J471" s="81"/>
      <c r="K471" s="78" t="e">
        <f t="shared" si="39"/>
        <v>#N/A</v>
      </c>
      <c r="L471" s="81"/>
      <c r="M471" s="79"/>
      <c r="N471" s="79"/>
      <c r="O471" s="80"/>
      <c r="P471" s="80"/>
      <c r="Q471" s="122"/>
      <c r="R471" s="81">
        <f t="shared" si="38"/>
        <v>0</v>
      </c>
      <c r="S471" s="140" t="e">
        <f t="array" ref="S471">INDEX('G Project Timeline-OPM update'!$G$7:$L$35,MATCH(1,('G Project Timeline-OPM update'!$C$7:$C$35=N471)*('G Project Timeline-OPM update'!$B$7:$B$35=M471)*('G Project Timeline-OPM update'!$D$7:$D$35=O471),0),MATCH(P471,'G Project Timeline-OPM update'!$G$4:$L$4,0))-14</f>
        <v>#N/A</v>
      </c>
      <c r="T471" s="81" t="e">
        <f t="shared" si="31"/>
        <v>#N/A</v>
      </c>
      <c r="U471" s="83" t="str">
        <f>IFERROR(VLOOKUP(G471,'Bidding list 26'!$B$2:$P$38,15,0),"")</f>
        <v/>
      </c>
      <c r="V471" s="83" t="e">
        <f t="shared" si="32"/>
        <v>#N/A</v>
      </c>
      <c r="W471" s="83" t="e">
        <f t="shared" si="40"/>
        <v>#VALUE!</v>
      </c>
      <c r="X471" s="83" t="e">
        <f t="shared" si="33"/>
        <v>#N/A</v>
      </c>
      <c r="Y471" s="122"/>
      <c r="Z471" s="122"/>
      <c r="AA471" s="122"/>
      <c r="AB471" s="122"/>
      <c r="AC471" s="122"/>
      <c r="AD471" s="122"/>
      <c r="AE471" s="122"/>
      <c r="AF471" s="122"/>
      <c r="AG471" s="122"/>
      <c r="AH471" s="87"/>
      <c r="AI471" s="122"/>
      <c r="AJ471" s="60"/>
      <c r="AK471" s="5"/>
      <c r="AL471" s="3">
        <f t="shared" si="34"/>
        <v>0</v>
      </c>
      <c r="AM471" s="3">
        <f t="shared" si="35"/>
        <v>0</v>
      </c>
      <c r="AN471" s="3">
        <f t="shared" si="36"/>
        <v>0</v>
      </c>
      <c r="AO471" s="3">
        <f t="shared" si="37"/>
        <v>0</v>
      </c>
    </row>
    <row r="472" spans="1:41" ht="13">
      <c r="A472" s="81"/>
      <c r="B472" s="122"/>
      <c r="C472" s="122"/>
      <c r="D472" s="122"/>
      <c r="E472" s="122"/>
      <c r="F472" s="81"/>
      <c r="G472" s="122"/>
      <c r="H472" s="122" t="e">
        <f>VLOOKUP(G472,'Bidding list 26'!$B$4:$G$277,6,0)</f>
        <v>#N/A</v>
      </c>
      <c r="I472" s="77" t="e">
        <f>VLOOKUP(G472,'Bidding list 26'!$B$4:$I$1016,8,0)</f>
        <v>#N/A</v>
      </c>
      <c r="J472" s="81"/>
      <c r="K472" s="78" t="e">
        <f t="shared" si="39"/>
        <v>#N/A</v>
      </c>
      <c r="L472" s="81"/>
      <c r="M472" s="79"/>
      <c r="N472" s="79"/>
      <c r="O472" s="80"/>
      <c r="P472" s="80"/>
      <c r="Q472" s="122"/>
      <c r="R472" s="81">
        <f t="shared" si="38"/>
        <v>0</v>
      </c>
      <c r="S472" s="140" t="e">
        <f t="array" ref="S472">INDEX('G Project Timeline-OPM update'!$G$7:$L$35,MATCH(1,('G Project Timeline-OPM update'!$C$7:$C$35=N472)*('G Project Timeline-OPM update'!$B$7:$B$35=M472)*('G Project Timeline-OPM update'!$D$7:$D$35=O472),0),MATCH(P472,'G Project Timeline-OPM update'!$G$4:$L$4,0))-14</f>
        <v>#N/A</v>
      </c>
      <c r="T472" s="81" t="e">
        <f t="shared" si="31"/>
        <v>#N/A</v>
      </c>
      <c r="U472" s="83" t="str">
        <f>IFERROR(VLOOKUP(G472,'Bidding list 26'!$B$2:$P$38,15,0),"")</f>
        <v/>
      </c>
      <c r="V472" s="83" t="e">
        <f t="shared" si="32"/>
        <v>#N/A</v>
      </c>
      <c r="W472" s="83" t="e">
        <f t="shared" si="40"/>
        <v>#VALUE!</v>
      </c>
      <c r="X472" s="83" t="e">
        <f t="shared" si="33"/>
        <v>#N/A</v>
      </c>
      <c r="Y472" s="122"/>
      <c r="Z472" s="122"/>
      <c r="AA472" s="122"/>
      <c r="AB472" s="122"/>
      <c r="AC472" s="122"/>
      <c r="AD472" s="122"/>
      <c r="AE472" s="122"/>
      <c r="AF472" s="122"/>
      <c r="AG472" s="122"/>
      <c r="AH472" s="87"/>
      <c r="AI472" s="122"/>
      <c r="AJ472" s="60"/>
      <c r="AK472" s="5"/>
      <c r="AL472" s="3">
        <f t="shared" si="34"/>
        <v>0</v>
      </c>
      <c r="AM472" s="3">
        <f t="shared" si="35"/>
        <v>0</v>
      </c>
      <c r="AN472" s="3">
        <f t="shared" si="36"/>
        <v>0</v>
      </c>
      <c r="AO472" s="3">
        <f t="shared" si="37"/>
        <v>0</v>
      </c>
    </row>
    <row r="473" spans="1:41" ht="13">
      <c r="A473" s="81"/>
      <c r="B473" s="122"/>
      <c r="C473" s="122"/>
      <c r="D473" s="122"/>
      <c r="E473" s="122"/>
      <c r="F473" s="81"/>
      <c r="G473" s="122"/>
      <c r="H473" s="122" t="e">
        <f>VLOOKUP(G473,'Bidding list 26'!$B$4:$G$277,6,0)</f>
        <v>#N/A</v>
      </c>
      <c r="I473" s="77" t="e">
        <f>VLOOKUP(G473,'Bidding list 26'!$B$4:$I$1016,8,0)</f>
        <v>#N/A</v>
      </c>
      <c r="J473" s="81"/>
      <c r="K473" s="78" t="e">
        <f t="shared" si="39"/>
        <v>#N/A</v>
      </c>
      <c r="L473" s="81"/>
      <c r="M473" s="79"/>
      <c r="N473" s="79"/>
      <c r="O473" s="80"/>
      <c r="P473" s="80"/>
      <c r="Q473" s="122"/>
      <c r="R473" s="81">
        <f t="shared" si="38"/>
        <v>0</v>
      </c>
      <c r="S473" s="140" t="e">
        <f t="array" ref="S473">INDEX('G Project Timeline-OPM update'!$G$7:$L$35,MATCH(1,('G Project Timeline-OPM update'!$C$7:$C$35=N473)*('G Project Timeline-OPM update'!$B$7:$B$35=M473)*('G Project Timeline-OPM update'!$D$7:$D$35=O473),0),MATCH(P473,'G Project Timeline-OPM update'!$G$4:$L$4,0))-14</f>
        <v>#N/A</v>
      </c>
      <c r="T473" s="81" t="e">
        <f t="shared" si="31"/>
        <v>#N/A</v>
      </c>
      <c r="U473" s="83" t="str">
        <f>IFERROR(VLOOKUP(G473,'Bidding list 26'!$B$2:$P$38,15,0),"")</f>
        <v/>
      </c>
      <c r="V473" s="83" t="e">
        <f t="shared" si="32"/>
        <v>#N/A</v>
      </c>
      <c r="W473" s="83" t="e">
        <f t="shared" si="40"/>
        <v>#VALUE!</v>
      </c>
      <c r="X473" s="83" t="e">
        <f t="shared" si="33"/>
        <v>#N/A</v>
      </c>
      <c r="Y473" s="122"/>
      <c r="Z473" s="122"/>
      <c r="AA473" s="122"/>
      <c r="AB473" s="122"/>
      <c r="AC473" s="122"/>
      <c r="AD473" s="122"/>
      <c r="AE473" s="122"/>
      <c r="AF473" s="122"/>
      <c r="AG473" s="122"/>
      <c r="AH473" s="87"/>
      <c r="AI473" s="122"/>
      <c r="AJ473" s="60"/>
      <c r="AK473" s="5"/>
      <c r="AL473" s="3">
        <f t="shared" si="34"/>
        <v>0</v>
      </c>
      <c r="AM473" s="3">
        <f t="shared" si="35"/>
        <v>0</v>
      </c>
      <c r="AN473" s="3">
        <f t="shared" si="36"/>
        <v>0</v>
      </c>
      <c r="AO473" s="3">
        <f t="shared" si="37"/>
        <v>0</v>
      </c>
    </row>
    <row r="474" spans="1:41" ht="13">
      <c r="A474" s="81"/>
      <c r="B474" s="122"/>
      <c r="C474" s="122"/>
      <c r="D474" s="122"/>
      <c r="E474" s="122"/>
      <c r="F474" s="81"/>
      <c r="G474" s="122"/>
      <c r="H474" s="122" t="e">
        <f>VLOOKUP(G474,'Bidding list 26'!$B$4:$G$277,6,0)</f>
        <v>#N/A</v>
      </c>
      <c r="I474" s="77" t="e">
        <f>VLOOKUP(G474,'Bidding list 26'!$B$4:$I$1016,8,0)</f>
        <v>#N/A</v>
      </c>
      <c r="J474" s="81"/>
      <c r="K474" s="78" t="e">
        <f t="shared" si="39"/>
        <v>#N/A</v>
      </c>
      <c r="L474" s="81"/>
      <c r="M474" s="79"/>
      <c r="N474" s="79"/>
      <c r="O474" s="80"/>
      <c r="P474" s="80"/>
      <c r="Q474" s="122"/>
      <c r="R474" s="81">
        <f t="shared" si="38"/>
        <v>0</v>
      </c>
      <c r="S474" s="140" t="e">
        <f t="array" ref="S474">INDEX('G Project Timeline-OPM update'!$G$7:$L$35,MATCH(1,('G Project Timeline-OPM update'!$C$7:$C$35=N474)*('G Project Timeline-OPM update'!$B$7:$B$35=M474)*('G Project Timeline-OPM update'!$D$7:$D$35=O474),0),MATCH(P474,'G Project Timeline-OPM update'!$G$4:$L$4,0))-14</f>
        <v>#N/A</v>
      </c>
      <c r="T474" s="81" t="e">
        <f t="shared" si="31"/>
        <v>#N/A</v>
      </c>
      <c r="U474" s="83" t="str">
        <f>IFERROR(VLOOKUP(G474,'Bidding list 26'!$B$2:$P$38,15,0),"")</f>
        <v/>
      </c>
      <c r="V474" s="83" t="e">
        <f t="shared" si="32"/>
        <v>#N/A</v>
      </c>
      <c r="W474" s="83" t="e">
        <f t="shared" si="40"/>
        <v>#VALUE!</v>
      </c>
      <c r="X474" s="83" t="e">
        <f t="shared" si="33"/>
        <v>#N/A</v>
      </c>
      <c r="Y474" s="122"/>
      <c r="Z474" s="122"/>
      <c r="AA474" s="122"/>
      <c r="AB474" s="122"/>
      <c r="AC474" s="122"/>
      <c r="AD474" s="122"/>
      <c r="AE474" s="122"/>
      <c r="AF474" s="122"/>
      <c r="AG474" s="122"/>
      <c r="AH474" s="87"/>
      <c r="AI474" s="122"/>
      <c r="AJ474" s="60"/>
      <c r="AK474" s="5"/>
      <c r="AL474" s="3">
        <f t="shared" si="34"/>
        <v>0</v>
      </c>
      <c r="AM474" s="3">
        <f t="shared" si="35"/>
        <v>0</v>
      </c>
      <c r="AN474" s="3">
        <f t="shared" si="36"/>
        <v>0</v>
      </c>
      <c r="AO474" s="3">
        <f t="shared" si="37"/>
        <v>0</v>
      </c>
    </row>
    <row r="475" spans="1:41" ht="13">
      <c r="A475" s="81"/>
      <c r="B475" s="122"/>
      <c r="C475" s="122"/>
      <c r="D475" s="122"/>
      <c r="E475" s="122"/>
      <c r="F475" s="81"/>
      <c r="G475" s="122"/>
      <c r="H475" s="122" t="e">
        <f>VLOOKUP(G475,'Bidding list 26'!$B$4:$G$277,6,0)</f>
        <v>#N/A</v>
      </c>
      <c r="I475" s="77" t="e">
        <f>VLOOKUP(G475,'Bidding list 26'!$B$4:$I$1016,8,0)</f>
        <v>#N/A</v>
      </c>
      <c r="J475" s="81"/>
      <c r="K475" s="78" t="e">
        <f t="shared" si="39"/>
        <v>#N/A</v>
      </c>
      <c r="L475" s="81"/>
      <c r="M475" s="79"/>
      <c r="N475" s="79"/>
      <c r="O475" s="80"/>
      <c r="P475" s="80"/>
      <c r="Q475" s="122"/>
      <c r="R475" s="81">
        <f t="shared" si="38"/>
        <v>0</v>
      </c>
      <c r="S475" s="140" t="e">
        <f t="array" ref="S475">INDEX('G Project Timeline-OPM update'!$G$7:$L$35,MATCH(1,('G Project Timeline-OPM update'!$C$7:$C$35=N475)*('G Project Timeline-OPM update'!$B$7:$B$35=M475)*('G Project Timeline-OPM update'!$D$7:$D$35=O475),0),MATCH(P475,'G Project Timeline-OPM update'!$G$4:$L$4,0))-14</f>
        <v>#N/A</v>
      </c>
      <c r="T475" s="81" t="e">
        <f t="shared" si="31"/>
        <v>#N/A</v>
      </c>
      <c r="U475" s="83" t="str">
        <f>IFERROR(VLOOKUP(G475,'Bidding list 26'!$B$2:$P$38,15,0),"")</f>
        <v/>
      </c>
      <c r="V475" s="83" t="e">
        <f t="shared" si="32"/>
        <v>#N/A</v>
      </c>
      <c r="W475" s="83" t="e">
        <f t="shared" si="40"/>
        <v>#VALUE!</v>
      </c>
      <c r="X475" s="83" t="e">
        <f t="shared" si="33"/>
        <v>#N/A</v>
      </c>
      <c r="Y475" s="122"/>
      <c r="Z475" s="122"/>
      <c r="AA475" s="122"/>
      <c r="AB475" s="122"/>
      <c r="AC475" s="122"/>
      <c r="AD475" s="122"/>
      <c r="AE475" s="122"/>
      <c r="AF475" s="122"/>
      <c r="AG475" s="122"/>
      <c r="AH475" s="87"/>
      <c r="AI475" s="122"/>
      <c r="AJ475" s="60"/>
      <c r="AK475" s="5"/>
      <c r="AL475" s="3">
        <f t="shared" si="34"/>
        <v>0</v>
      </c>
      <c r="AM475" s="3">
        <f t="shared" si="35"/>
        <v>0</v>
      </c>
      <c r="AN475" s="3">
        <f t="shared" si="36"/>
        <v>0</v>
      </c>
      <c r="AO475" s="3">
        <f t="shared" si="37"/>
        <v>0</v>
      </c>
    </row>
    <row r="476" spans="1:41" ht="13">
      <c r="A476" s="81"/>
      <c r="B476" s="122"/>
      <c r="C476" s="122"/>
      <c r="D476" s="122"/>
      <c r="E476" s="122"/>
      <c r="F476" s="81"/>
      <c r="G476" s="122"/>
      <c r="H476" s="122" t="e">
        <f>VLOOKUP(G476,'Bidding list 26'!$B$4:$G$277,6,0)</f>
        <v>#N/A</v>
      </c>
      <c r="I476" s="77" t="e">
        <f>VLOOKUP(G476,'Bidding list 26'!$B$4:$I$1016,8,0)</f>
        <v>#N/A</v>
      </c>
      <c r="J476" s="81"/>
      <c r="K476" s="78" t="e">
        <f t="shared" si="39"/>
        <v>#N/A</v>
      </c>
      <c r="L476" s="81"/>
      <c r="M476" s="79"/>
      <c r="N476" s="79"/>
      <c r="O476" s="80"/>
      <c r="P476" s="80"/>
      <c r="Q476" s="122"/>
      <c r="R476" s="81">
        <f t="shared" si="38"/>
        <v>0</v>
      </c>
      <c r="S476" s="140" t="e">
        <f t="array" ref="S476">INDEX('G Project Timeline-OPM update'!$G$7:$L$35,MATCH(1,('G Project Timeline-OPM update'!$C$7:$C$35=N476)*('G Project Timeline-OPM update'!$B$7:$B$35=M476)*('G Project Timeline-OPM update'!$D$7:$D$35=O476),0),MATCH(P476,'G Project Timeline-OPM update'!$G$4:$L$4,0))-14</f>
        <v>#N/A</v>
      </c>
      <c r="T476" s="81" t="e">
        <f t="shared" si="31"/>
        <v>#N/A</v>
      </c>
      <c r="U476" s="83" t="str">
        <f>IFERROR(VLOOKUP(G476,'Bidding list 26'!$B$2:$P$38,15,0),"")</f>
        <v/>
      </c>
      <c r="V476" s="83" t="e">
        <f t="shared" si="32"/>
        <v>#N/A</v>
      </c>
      <c r="W476" s="83" t="e">
        <f t="shared" si="40"/>
        <v>#VALUE!</v>
      </c>
      <c r="X476" s="83" t="e">
        <f t="shared" si="33"/>
        <v>#N/A</v>
      </c>
      <c r="Y476" s="122"/>
      <c r="Z476" s="122"/>
      <c r="AA476" s="122"/>
      <c r="AB476" s="122"/>
      <c r="AC476" s="122"/>
      <c r="AD476" s="122"/>
      <c r="AE476" s="122"/>
      <c r="AF476" s="122"/>
      <c r="AG476" s="122"/>
      <c r="AH476" s="87"/>
      <c r="AI476" s="122"/>
      <c r="AJ476" s="60"/>
      <c r="AK476" s="5"/>
      <c r="AL476" s="3">
        <f t="shared" si="34"/>
        <v>0</v>
      </c>
      <c r="AM476" s="3">
        <f t="shared" si="35"/>
        <v>0</v>
      </c>
      <c r="AN476" s="3">
        <f t="shared" si="36"/>
        <v>0</v>
      </c>
      <c r="AO476" s="3">
        <f t="shared" si="37"/>
        <v>0</v>
      </c>
    </row>
    <row r="477" spans="1:41" ht="13">
      <c r="A477" s="81"/>
      <c r="B477" s="122"/>
      <c r="C477" s="122"/>
      <c r="D477" s="122"/>
      <c r="E477" s="122"/>
      <c r="F477" s="81"/>
      <c r="G477" s="122"/>
      <c r="H477" s="122" t="e">
        <f>VLOOKUP(G477,'Bidding list 26'!$B$4:$G$277,6,0)</f>
        <v>#N/A</v>
      </c>
      <c r="I477" s="77" t="e">
        <f>VLOOKUP(G477,'Bidding list 26'!$B$4:$I$1016,8,0)</f>
        <v>#N/A</v>
      </c>
      <c r="J477" s="81"/>
      <c r="K477" s="78" t="e">
        <f t="shared" si="39"/>
        <v>#N/A</v>
      </c>
      <c r="L477" s="81"/>
      <c r="M477" s="79"/>
      <c r="N477" s="79"/>
      <c r="O477" s="80"/>
      <c r="P477" s="80"/>
      <c r="Q477" s="122"/>
      <c r="R477" s="81">
        <f t="shared" si="38"/>
        <v>0</v>
      </c>
      <c r="S477" s="140" t="e">
        <f t="array" ref="S477">INDEX('G Project Timeline-OPM update'!$G$7:$L$35,MATCH(1,('G Project Timeline-OPM update'!$C$7:$C$35=N477)*('G Project Timeline-OPM update'!$B$7:$B$35=M477)*('G Project Timeline-OPM update'!$D$7:$D$35=O477),0),MATCH(P477,'G Project Timeline-OPM update'!$G$4:$L$4,0))-14</f>
        <v>#N/A</v>
      </c>
      <c r="T477" s="81" t="e">
        <f t="shared" si="31"/>
        <v>#N/A</v>
      </c>
      <c r="U477" s="83" t="str">
        <f>IFERROR(VLOOKUP(G477,'Bidding list 26'!$B$2:$P$38,15,0),"")</f>
        <v/>
      </c>
      <c r="V477" s="83" t="e">
        <f t="shared" si="32"/>
        <v>#N/A</v>
      </c>
      <c r="W477" s="83" t="e">
        <f t="shared" si="40"/>
        <v>#VALUE!</v>
      </c>
      <c r="X477" s="83" t="e">
        <f t="shared" si="33"/>
        <v>#N/A</v>
      </c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87"/>
      <c r="AI477" s="122"/>
      <c r="AJ477" s="60"/>
      <c r="AK477" s="5"/>
      <c r="AL477" s="3">
        <f t="shared" si="34"/>
        <v>0</v>
      </c>
      <c r="AM477" s="3">
        <f t="shared" si="35"/>
        <v>0</v>
      </c>
      <c r="AN477" s="3">
        <f t="shared" si="36"/>
        <v>0</v>
      </c>
      <c r="AO477" s="3">
        <f t="shared" si="37"/>
        <v>0</v>
      </c>
    </row>
    <row r="478" spans="1:41" ht="13">
      <c r="A478" s="81"/>
      <c r="B478" s="122"/>
      <c r="C478" s="122"/>
      <c r="D478" s="122"/>
      <c r="E478" s="122"/>
      <c r="F478" s="81"/>
      <c r="G478" s="122"/>
      <c r="H478" s="122" t="e">
        <f>VLOOKUP(G478,'Bidding list 26'!$B$4:$G$277,6,0)</f>
        <v>#N/A</v>
      </c>
      <c r="I478" s="77" t="e">
        <f>VLOOKUP(G478,'Bidding list 26'!$B$4:$I$1016,8,0)</f>
        <v>#N/A</v>
      </c>
      <c r="J478" s="81"/>
      <c r="K478" s="78" t="e">
        <f t="shared" si="39"/>
        <v>#N/A</v>
      </c>
      <c r="L478" s="81"/>
      <c r="M478" s="79"/>
      <c r="N478" s="79"/>
      <c r="O478" s="80"/>
      <c r="P478" s="80"/>
      <c r="Q478" s="122"/>
      <c r="R478" s="81">
        <f t="shared" si="38"/>
        <v>0</v>
      </c>
      <c r="S478" s="140" t="e">
        <f t="array" ref="S478">INDEX('G Project Timeline-OPM update'!$G$7:$L$35,MATCH(1,('G Project Timeline-OPM update'!$C$7:$C$35=N478)*('G Project Timeline-OPM update'!$B$7:$B$35=M478)*('G Project Timeline-OPM update'!$D$7:$D$35=O478),0),MATCH(P478,'G Project Timeline-OPM update'!$G$4:$L$4,0))-14</f>
        <v>#N/A</v>
      </c>
      <c r="T478" s="81" t="e">
        <f t="shared" si="31"/>
        <v>#N/A</v>
      </c>
      <c r="U478" s="83" t="str">
        <f>IFERROR(VLOOKUP(G478,'Bidding list 26'!$B$2:$P$38,15,0),"")</f>
        <v/>
      </c>
      <c r="V478" s="83" t="e">
        <f t="shared" si="32"/>
        <v>#N/A</v>
      </c>
      <c r="W478" s="83" t="e">
        <f t="shared" si="40"/>
        <v>#VALUE!</v>
      </c>
      <c r="X478" s="83" t="e">
        <f t="shared" si="33"/>
        <v>#N/A</v>
      </c>
      <c r="Y478" s="122"/>
      <c r="Z478" s="122"/>
      <c r="AA478" s="122"/>
      <c r="AB478" s="122"/>
      <c r="AC478" s="122"/>
      <c r="AD478" s="122"/>
      <c r="AE478" s="122"/>
      <c r="AF478" s="122"/>
      <c r="AG478" s="122"/>
      <c r="AH478" s="87"/>
      <c r="AI478" s="122"/>
      <c r="AJ478" s="60"/>
      <c r="AK478" s="5"/>
      <c r="AL478" s="3">
        <f t="shared" si="34"/>
        <v>0</v>
      </c>
      <c r="AM478" s="3">
        <f t="shared" si="35"/>
        <v>0</v>
      </c>
      <c r="AN478" s="3">
        <f t="shared" si="36"/>
        <v>0</v>
      </c>
      <c r="AO478" s="3">
        <f t="shared" si="37"/>
        <v>0</v>
      </c>
    </row>
    <row r="479" spans="1:41" ht="13">
      <c r="A479" s="81"/>
      <c r="B479" s="122"/>
      <c r="C479" s="122"/>
      <c r="D479" s="122"/>
      <c r="E479" s="122"/>
      <c r="F479" s="81"/>
      <c r="G479" s="122"/>
      <c r="H479" s="122" t="e">
        <f>VLOOKUP(G479,'Bidding list 26'!$B$4:$G$277,6,0)</f>
        <v>#N/A</v>
      </c>
      <c r="I479" s="77" t="e">
        <f>VLOOKUP(G479,'Bidding list 26'!$B$4:$I$1016,8,0)</f>
        <v>#N/A</v>
      </c>
      <c r="J479" s="81"/>
      <c r="K479" s="78" t="e">
        <f t="shared" si="39"/>
        <v>#N/A</v>
      </c>
      <c r="L479" s="81"/>
      <c r="M479" s="79"/>
      <c r="N479" s="79"/>
      <c r="O479" s="80"/>
      <c r="P479" s="80"/>
      <c r="Q479" s="122"/>
      <c r="R479" s="81">
        <f t="shared" si="38"/>
        <v>0</v>
      </c>
      <c r="S479" s="140" t="e">
        <f t="array" ref="S479">INDEX('G Project Timeline-OPM update'!$G$7:$L$35,MATCH(1,('G Project Timeline-OPM update'!$C$7:$C$35=N479)*('G Project Timeline-OPM update'!$B$7:$B$35=M479)*('G Project Timeline-OPM update'!$D$7:$D$35=O479),0),MATCH(P479,'G Project Timeline-OPM update'!$G$4:$L$4,0))-14</f>
        <v>#N/A</v>
      </c>
      <c r="T479" s="81" t="e">
        <f t="shared" si="31"/>
        <v>#N/A</v>
      </c>
      <c r="U479" s="83" t="str">
        <f>IFERROR(VLOOKUP(G479,'Bidding list 26'!$B$2:$P$38,15,0),"")</f>
        <v/>
      </c>
      <c r="V479" s="83" t="e">
        <f t="shared" si="32"/>
        <v>#N/A</v>
      </c>
      <c r="W479" s="83" t="e">
        <f t="shared" si="40"/>
        <v>#VALUE!</v>
      </c>
      <c r="X479" s="83" t="e">
        <f t="shared" si="33"/>
        <v>#N/A</v>
      </c>
      <c r="Y479" s="122"/>
      <c r="Z479" s="122"/>
      <c r="AA479" s="122"/>
      <c r="AB479" s="122"/>
      <c r="AC479" s="122"/>
      <c r="AD479" s="122"/>
      <c r="AE479" s="122"/>
      <c r="AF479" s="122"/>
      <c r="AG479" s="122"/>
      <c r="AH479" s="87"/>
      <c r="AI479" s="122"/>
      <c r="AJ479" s="60"/>
      <c r="AK479" s="5"/>
      <c r="AL479" s="3">
        <f t="shared" si="34"/>
        <v>0</v>
      </c>
      <c r="AM479" s="3">
        <f t="shared" si="35"/>
        <v>0</v>
      </c>
      <c r="AN479" s="3">
        <f t="shared" si="36"/>
        <v>0</v>
      </c>
      <c r="AO479" s="3">
        <f t="shared" si="37"/>
        <v>0</v>
      </c>
    </row>
    <row r="480" spans="1:41" ht="13">
      <c r="A480" s="81"/>
      <c r="B480" s="122"/>
      <c r="C480" s="122"/>
      <c r="D480" s="122"/>
      <c r="E480" s="122"/>
      <c r="F480" s="81"/>
      <c r="G480" s="122"/>
      <c r="H480" s="122" t="e">
        <f>VLOOKUP(G480,'Bidding list 26'!$B$4:$G$277,6,0)</f>
        <v>#N/A</v>
      </c>
      <c r="I480" s="77" t="e">
        <f>VLOOKUP(G480,'Bidding list 26'!$B$4:$I$1016,8,0)</f>
        <v>#N/A</v>
      </c>
      <c r="J480" s="81"/>
      <c r="K480" s="78" t="e">
        <f t="shared" si="39"/>
        <v>#N/A</v>
      </c>
      <c r="L480" s="81"/>
      <c r="M480" s="79"/>
      <c r="N480" s="79"/>
      <c r="O480" s="80"/>
      <c r="P480" s="80"/>
      <c r="Q480" s="122"/>
      <c r="R480" s="81">
        <f t="shared" si="38"/>
        <v>0</v>
      </c>
      <c r="S480" s="140" t="e">
        <f t="array" ref="S480">INDEX('G Project Timeline-OPM update'!$G$7:$L$35,MATCH(1,('G Project Timeline-OPM update'!$C$7:$C$35=N480)*('G Project Timeline-OPM update'!$B$7:$B$35=M480)*('G Project Timeline-OPM update'!$D$7:$D$35=O480),0),MATCH(P480,'G Project Timeline-OPM update'!$G$4:$L$4,0))-14</f>
        <v>#N/A</v>
      </c>
      <c r="T480" s="81" t="e">
        <f t="shared" si="31"/>
        <v>#N/A</v>
      </c>
      <c r="U480" s="83" t="str">
        <f>IFERROR(VLOOKUP(G480,'Bidding list 26'!$B$2:$P$38,15,0),"")</f>
        <v/>
      </c>
      <c r="V480" s="83" t="e">
        <f t="shared" si="32"/>
        <v>#N/A</v>
      </c>
      <c r="W480" s="83" t="e">
        <f t="shared" si="40"/>
        <v>#VALUE!</v>
      </c>
      <c r="X480" s="83" t="e">
        <f t="shared" si="33"/>
        <v>#N/A</v>
      </c>
      <c r="Y480" s="122"/>
      <c r="Z480" s="122"/>
      <c r="AA480" s="122"/>
      <c r="AB480" s="122"/>
      <c r="AC480" s="122"/>
      <c r="AD480" s="122"/>
      <c r="AE480" s="122"/>
      <c r="AF480" s="122"/>
      <c r="AG480" s="122"/>
      <c r="AH480" s="87"/>
      <c r="AI480" s="122"/>
      <c r="AJ480" s="60"/>
      <c r="AK480" s="5"/>
      <c r="AL480" s="3">
        <f t="shared" si="34"/>
        <v>0</v>
      </c>
      <c r="AM480" s="3">
        <f t="shared" si="35"/>
        <v>0</v>
      </c>
      <c r="AN480" s="3">
        <f t="shared" si="36"/>
        <v>0</v>
      </c>
      <c r="AO480" s="3">
        <f t="shared" si="37"/>
        <v>0</v>
      </c>
    </row>
    <row r="481" spans="1:41" ht="13">
      <c r="A481" s="81"/>
      <c r="B481" s="122"/>
      <c r="C481" s="122"/>
      <c r="D481" s="122"/>
      <c r="E481" s="122"/>
      <c r="F481" s="81"/>
      <c r="G481" s="122"/>
      <c r="H481" s="122" t="e">
        <f>VLOOKUP(G481,'Bidding list 26'!$B$4:$G$277,6,0)</f>
        <v>#N/A</v>
      </c>
      <c r="I481" s="77" t="e">
        <f>VLOOKUP(G481,'Bidding list 26'!$B$4:$I$1016,8,0)</f>
        <v>#N/A</v>
      </c>
      <c r="J481" s="81"/>
      <c r="K481" s="78" t="e">
        <f t="shared" si="39"/>
        <v>#N/A</v>
      </c>
      <c r="L481" s="81"/>
      <c r="M481" s="79"/>
      <c r="N481" s="79"/>
      <c r="O481" s="80"/>
      <c r="P481" s="80"/>
      <c r="Q481" s="122"/>
      <c r="R481" s="81">
        <f t="shared" si="38"/>
        <v>0</v>
      </c>
      <c r="S481" s="140" t="e">
        <f t="array" ref="S481">INDEX('G Project Timeline-OPM update'!$G$7:$L$35,MATCH(1,('G Project Timeline-OPM update'!$C$7:$C$35=N481)*('G Project Timeline-OPM update'!$B$7:$B$35=M481)*('G Project Timeline-OPM update'!$D$7:$D$35=O481),0),MATCH(P481,'G Project Timeline-OPM update'!$G$4:$L$4,0))-14</f>
        <v>#N/A</v>
      </c>
      <c r="T481" s="81" t="e">
        <f t="shared" si="31"/>
        <v>#N/A</v>
      </c>
      <c r="U481" s="83" t="str">
        <f>IFERROR(VLOOKUP(G481,'Bidding list 26'!$B$2:$P$38,15,0),"")</f>
        <v/>
      </c>
      <c r="V481" s="83" t="e">
        <f t="shared" si="32"/>
        <v>#N/A</v>
      </c>
      <c r="W481" s="83" t="e">
        <f t="shared" si="40"/>
        <v>#VALUE!</v>
      </c>
      <c r="X481" s="83" t="e">
        <f t="shared" si="33"/>
        <v>#N/A</v>
      </c>
      <c r="Y481" s="122"/>
      <c r="Z481" s="122"/>
      <c r="AA481" s="122"/>
      <c r="AB481" s="122"/>
      <c r="AC481" s="122"/>
      <c r="AD481" s="122"/>
      <c r="AE481" s="122"/>
      <c r="AF481" s="122"/>
      <c r="AG481" s="122"/>
      <c r="AH481" s="87"/>
      <c r="AI481" s="122"/>
      <c r="AJ481" s="60"/>
      <c r="AK481" s="5"/>
      <c r="AL481" s="3">
        <f t="shared" si="34"/>
        <v>0</v>
      </c>
      <c r="AM481" s="3">
        <f t="shared" si="35"/>
        <v>0</v>
      </c>
      <c r="AN481" s="3">
        <f t="shared" si="36"/>
        <v>0</v>
      </c>
      <c r="AO481" s="3">
        <f t="shared" si="37"/>
        <v>0</v>
      </c>
    </row>
    <row r="482" spans="1:41" ht="13">
      <c r="A482" s="81"/>
      <c r="B482" s="122"/>
      <c r="C482" s="122"/>
      <c r="D482" s="122"/>
      <c r="E482" s="122"/>
      <c r="F482" s="81"/>
      <c r="G482" s="122"/>
      <c r="H482" s="122" t="e">
        <f>VLOOKUP(G482,'Bidding list 26'!$B$4:$G$277,6,0)</f>
        <v>#N/A</v>
      </c>
      <c r="I482" s="77" t="e">
        <f>VLOOKUP(G482,'Bidding list 26'!$B$4:$I$1016,8,0)</f>
        <v>#N/A</v>
      </c>
      <c r="J482" s="81"/>
      <c r="K482" s="78" t="e">
        <f t="shared" si="39"/>
        <v>#N/A</v>
      </c>
      <c r="L482" s="81"/>
      <c r="M482" s="79"/>
      <c r="N482" s="79"/>
      <c r="O482" s="80"/>
      <c r="P482" s="80"/>
      <c r="Q482" s="122"/>
      <c r="R482" s="81">
        <f t="shared" si="38"/>
        <v>0</v>
      </c>
      <c r="S482" s="140" t="e">
        <f t="array" ref="S482">INDEX('G Project Timeline-OPM update'!$G$7:$L$35,MATCH(1,('G Project Timeline-OPM update'!$C$7:$C$35=N482)*('G Project Timeline-OPM update'!$B$7:$B$35=M482)*('G Project Timeline-OPM update'!$D$7:$D$35=O482),0),MATCH(P482,'G Project Timeline-OPM update'!$G$4:$L$4,0))-14</f>
        <v>#N/A</v>
      </c>
      <c r="T482" s="81" t="e">
        <f t="shared" si="31"/>
        <v>#N/A</v>
      </c>
      <c r="U482" s="83" t="str">
        <f>IFERROR(VLOOKUP(G482,'Bidding list 26'!$B$2:$P$38,15,0),"")</f>
        <v/>
      </c>
      <c r="V482" s="83" t="e">
        <f t="shared" si="32"/>
        <v>#N/A</v>
      </c>
      <c r="W482" s="83" t="e">
        <f t="shared" si="40"/>
        <v>#VALUE!</v>
      </c>
      <c r="X482" s="83" t="e">
        <f t="shared" si="33"/>
        <v>#N/A</v>
      </c>
      <c r="Y482" s="122"/>
      <c r="Z482" s="122"/>
      <c r="AA482" s="122"/>
      <c r="AB482" s="122"/>
      <c r="AC482" s="122"/>
      <c r="AD482" s="122"/>
      <c r="AE482" s="122"/>
      <c r="AF482" s="122"/>
      <c r="AG482" s="122"/>
      <c r="AH482" s="87"/>
      <c r="AI482" s="122"/>
      <c r="AJ482" s="60"/>
      <c r="AK482" s="5"/>
      <c r="AL482" s="3">
        <f t="shared" si="34"/>
        <v>0</v>
      </c>
      <c r="AM482" s="3">
        <f t="shared" si="35"/>
        <v>0</v>
      </c>
      <c r="AN482" s="3">
        <f t="shared" si="36"/>
        <v>0</v>
      </c>
      <c r="AO482" s="3">
        <f t="shared" si="37"/>
        <v>0</v>
      </c>
    </row>
    <row r="483" spans="1:41" ht="13">
      <c r="A483" s="81"/>
      <c r="B483" s="122"/>
      <c r="C483" s="122"/>
      <c r="D483" s="122"/>
      <c r="E483" s="122"/>
      <c r="F483" s="81"/>
      <c r="G483" s="122"/>
      <c r="H483" s="122" t="e">
        <f>VLOOKUP(G483,'Bidding list 26'!$B$4:$G$277,6,0)</f>
        <v>#N/A</v>
      </c>
      <c r="I483" s="77" t="e">
        <f>VLOOKUP(G483,'Bidding list 26'!$B$4:$I$1016,8,0)</f>
        <v>#N/A</v>
      </c>
      <c r="J483" s="81"/>
      <c r="K483" s="78" t="e">
        <f t="shared" si="39"/>
        <v>#N/A</v>
      </c>
      <c r="L483" s="81"/>
      <c r="M483" s="79"/>
      <c r="N483" s="79"/>
      <c r="O483" s="80"/>
      <c r="P483" s="80"/>
      <c r="Q483" s="122"/>
      <c r="R483" s="81">
        <f t="shared" si="38"/>
        <v>0</v>
      </c>
      <c r="S483" s="140" t="e">
        <f t="array" ref="S483">INDEX('G Project Timeline-OPM update'!$G$7:$L$35,MATCH(1,('G Project Timeline-OPM update'!$C$7:$C$35=N483)*('G Project Timeline-OPM update'!$B$7:$B$35=M483)*('G Project Timeline-OPM update'!$D$7:$D$35=O483),0),MATCH(P483,'G Project Timeline-OPM update'!$G$4:$L$4,0))-14</f>
        <v>#N/A</v>
      </c>
      <c r="T483" s="81" t="e">
        <f t="shared" si="31"/>
        <v>#N/A</v>
      </c>
      <c r="U483" s="83" t="str">
        <f>IFERROR(VLOOKUP(G483,'Bidding list 26'!$B$2:$P$38,15,0),"")</f>
        <v/>
      </c>
      <c r="V483" s="83" t="e">
        <f t="shared" si="32"/>
        <v>#N/A</v>
      </c>
      <c r="W483" s="83" t="e">
        <f t="shared" si="40"/>
        <v>#VALUE!</v>
      </c>
      <c r="X483" s="83" t="e">
        <f t="shared" si="33"/>
        <v>#N/A</v>
      </c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87"/>
      <c r="AI483" s="122"/>
      <c r="AJ483" s="60"/>
      <c r="AK483" s="5"/>
      <c r="AL483" s="3">
        <f t="shared" si="34"/>
        <v>0</v>
      </c>
      <c r="AM483" s="3">
        <f t="shared" si="35"/>
        <v>0</v>
      </c>
      <c r="AN483" s="3">
        <f t="shared" si="36"/>
        <v>0</v>
      </c>
      <c r="AO483" s="3">
        <f t="shared" si="37"/>
        <v>0</v>
      </c>
    </row>
    <row r="484" spans="1:41" ht="13">
      <c r="A484" s="81"/>
      <c r="B484" s="122"/>
      <c r="C484" s="122"/>
      <c r="D484" s="122"/>
      <c r="E484" s="122"/>
      <c r="F484" s="81"/>
      <c r="G484" s="122"/>
      <c r="H484" s="122" t="e">
        <f>VLOOKUP(G484,'Bidding list 26'!$B$4:$G$277,6,0)</f>
        <v>#N/A</v>
      </c>
      <c r="I484" s="77" t="e">
        <f>VLOOKUP(G484,'Bidding list 26'!$B$4:$I$1016,8,0)</f>
        <v>#N/A</v>
      </c>
      <c r="J484" s="81"/>
      <c r="K484" s="78" t="e">
        <f t="shared" si="39"/>
        <v>#N/A</v>
      </c>
      <c r="L484" s="81"/>
      <c r="M484" s="79"/>
      <c r="N484" s="79"/>
      <c r="O484" s="80"/>
      <c r="P484" s="80"/>
      <c r="Q484" s="122"/>
      <c r="R484" s="81">
        <f t="shared" si="38"/>
        <v>0</v>
      </c>
      <c r="S484" s="140" t="e">
        <f t="array" ref="S484">INDEX('G Project Timeline-OPM update'!$G$7:$L$35,MATCH(1,('G Project Timeline-OPM update'!$C$7:$C$35=N484)*('G Project Timeline-OPM update'!$B$7:$B$35=M484)*('G Project Timeline-OPM update'!$D$7:$D$35=O484),0),MATCH(P484,'G Project Timeline-OPM update'!$G$4:$L$4,0))-14</f>
        <v>#N/A</v>
      </c>
      <c r="T484" s="81" t="e">
        <f t="shared" si="31"/>
        <v>#N/A</v>
      </c>
      <c r="U484" s="83" t="str">
        <f>IFERROR(VLOOKUP(G484,'Bidding list 26'!$B$2:$P$38,15,0),"")</f>
        <v/>
      </c>
      <c r="V484" s="83" t="e">
        <f t="shared" si="32"/>
        <v>#N/A</v>
      </c>
      <c r="W484" s="83" t="e">
        <f t="shared" si="40"/>
        <v>#VALUE!</v>
      </c>
      <c r="X484" s="83" t="e">
        <f t="shared" si="33"/>
        <v>#N/A</v>
      </c>
      <c r="Y484" s="122"/>
      <c r="Z484" s="122"/>
      <c r="AA484" s="122"/>
      <c r="AB484" s="122"/>
      <c r="AC484" s="122"/>
      <c r="AD484" s="122"/>
      <c r="AE484" s="122"/>
      <c r="AF484" s="122"/>
      <c r="AG484" s="122"/>
      <c r="AH484" s="87"/>
      <c r="AI484" s="122"/>
      <c r="AJ484" s="60"/>
      <c r="AK484" s="5"/>
      <c r="AL484" s="3">
        <f t="shared" si="34"/>
        <v>0</v>
      </c>
      <c r="AM484" s="3">
        <f t="shared" si="35"/>
        <v>0</v>
      </c>
      <c r="AN484" s="3">
        <f t="shared" si="36"/>
        <v>0</v>
      </c>
      <c r="AO484" s="3">
        <f t="shared" si="37"/>
        <v>0</v>
      </c>
    </row>
    <row r="485" spans="1:41" ht="13">
      <c r="A485" s="81"/>
      <c r="B485" s="122"/>
      <c r="C485" s="122"/>
      <c r="D485" s="122"/>
      <c r="E485" s="122"/>
      <c r="F485" s="81"/>
      <c r="G485" s="122"/>
      <c r="H485" s="122" t="e">
        <f>VLOOKUP(G485,'Bidding list 26'!$B$4:$G$277,6,0)</f>
        <v>#N/A</v>
      </c>
      <c r="I485" s="77" t="e">
        <f>VLOOKUP(G485,'Bidding list 26'!$B$4:$I$1016,8,0)</f>
        <v>#N/A</v>
      </c>
      <c r="J485" s="81"/>
      <c r="K485" s="78" t="e">
        <f t="shared" si="39"/>
        <v>#N/A</v>
      </c>
      <c r="L485" s="81"/>
      <c r="M485" s="79"/>
      <c r="N485" s="79"/>
      <c r="O485" s="80"/>
      <c r="P485" s="80"/>
      <c r="Q485" s="122"/>
      <c r="R485" s="81">
        <f t="shared" si="38"/>
        <v>0</v>
      </c>
      <c r="S485" s="140" t="e">
        <f t="array" ref="S485">INDEX('G Project Timeline-OPM update'!$G$7:$L$35,MATCH(1,('G Project Timeline-OPM update'!$C$7:$C$35=N485)*('G Project Timeline-OPM update'!$B$7:$B$35=M485)*('G Project Timeline-OPM update'!$D$7:$D$35=O485),0),MATCH(P485,'G Project Timeline-OPM update'!$G$4:$L$4,0))-14</f>
        <v>#N/A</v>
      </c>
      <c r="T485" s="81" t="e">
        <f t="shared" si="31"/>
        <v>#N/A</v>
      </c>
      <c r="U485" s="83" t="str">
        <f>IFERROR(VLOOKUP(G485,'Bidding list 26'!$B$2:$P$38,15,0),"")</f>
        <v/>
      </c>
      <c r="V485" s="83" t="e">
        <f t="shared" si="32"/>
        <v>#N/A</v>
      </c>
      <c r="W485" s="83" t="e">
        <f t="shared" si="40"/>
        <v>#VALUE!</v>
      </c>
      <c r="X485" s="83" t="e">
        <f t="shared" si="33"/>
        <v>#N/A</v>
      </c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87"/>
      <c r="AI485" s="122"/>
      <c r="AJ485" s="60"/>
      <c r="AK485" s="5"/>
      <c r="AL485" s="3">
        <f t="shared" si="34"/>
        <v>0</v>
      </c>
      <c r="AM485" s="3">
        <f t="shared" si="35"/>
        <v>0</v>
      </c>
      <c r="AN485" s="3">
        <f t="shared" si="36"/>
        <v>0</v>
      </c>
      <c r="AO485" s="3">
        <f t="shared" si="37"/>
        <v>0</v>
      </c>
    </row>
    <row r="486" spans="1:41" ht="13">
      <c r="A486" s="81"/>
      <c r="B486" s="122"/>
      <c r="C486" s="122"/>
      <c r="D486" s="122"/>
      <c r="E486" s="122"/>
      <c r="F486" s="81"/>
      <c r="G486" s="122"/>
      <c r="H486" s="122" t="e">
        <f>VLOOKUP(G486,'Bidding list 26'!$B$4:$G$277,6,0)</f>
        <v>#N/A</v>
      </c>
      <c r="I486" s="77" t="e">
        <f>VLOOKUP(G486,'Bidding list 26'!$B$4:$I$1016,8,0)</f>
        <v>#N/A</v>
      </c>
      <c r="J486" s="81"/>
      <c r="K486" s="78" t="e">
        <f t="shared" si="39"/>
        <v>#N/A</v>
      </c>
      <c r="L486" s="81"/>
      <c r="M486" s="79"/>
      <c r="N486" s="79"/>
      <c r="O486" s="80"/>
      <c r="P486" s="80"/>
      <c r="Q486" s="122"/>
      <c r="R486" s="81">
        <f t="shared" si="38"/>
        <v>0</v>
      </c>
      <c r="S486" s="140" t="e">
        <f t="array" ref="S486">INDEX('G Project Timeline-OPM update'!$G$7:$L$35,MATCH(1,('G Project Timeline-OPM update'!$C$7:$C$35=N486)*('G Project Timeline-OPM update'!$B$7:$B$35=M486)*('G Project Timeline-OPM update'!$D$7:$D$35=O486),0),MATCH(P486,'G Project Timeline-OPM update'!$G$4:$L$4,0))-14</f>
        <v>#N/A</v>
      </c>
      <c r="T486" s="81" t="e">
        <f t="shared" si="31"/>
        <v>#N/A</v>
      </c>
      <c r="U486" s="83" t="str">
        <f>IFERROR(VLOOKUP(G486,'Bidding list 26'!$B$2:$P$38,15,0),"")</f>
        <v/>
      </c>
      <c r="V486" s="83" t="e">
        <f t="shared" si="32"/>
        <v>#N/A</v>
      </c>
      <c r="W486" s="83" t="e">
        <f t="shared" si="40"/>
        <v>#VALUE!</v>
      </c>
      <c r="X486" s="83" t="e">
        <f t="shared" si="33"/>
        <v>#N/A</v>
      </c>
      <c r="Y486" s="122"/>
      <c r="Z486" s="122"/>
      <c r="AA486" s="122"/>
      <c r="AB486" s="122"/>
      <c r="AC486" s="122"/>
      <c r="AD486" s="122"/>
      <c r="AE486" s="122"/>
      <c r="AF486" s="122"/>
      <c r="AG486" s="122"/>
      <c r="AH486" s="87"/>
      <c r="AI486" s="122"/>
      <c r="AJ486" s="60"/>
      <c r="AK486" s="5"/>
      <c r="AL486" s="3">
        <f t="shared" si="34"/>
        <v>0</v>
      </c>
      <c r="AM486" s="3">
        <f t="shared" si="35"/>
        <v>0</v>
      </c>
      <c r="AN486" s="3">
        <f t="shared" si="36"/>
        <v>0</v>
      </c>
      <c r="AO486" s="3">
        <f t="shared" si="37"/>
        <v>0</v>
      </c>
    </row>
    <row r="487" spans="1:41" ht="13">
      <c r="A487" s="81"/>
      <c r="B487" s="122"/>
      <c r="C487" s="122"/>
      <c r="D487" s="122"/>
      <c r="E487" s="122"/>
      <c r="F487" s="81"/>
      <c r="G487" s="122"/>
      <c r="H487" s="122" t="e">
        <f>VLOOKUP(G487,'Bidding list 26'!$B$4:$G$277,6,0)</f>
        <v>#N/A</v>
      </c>
      <c r="I487" s="77" t="e">
        <f>VLOOKUP(G487,'Bidding list 26'!$B$4:$I$1016,8,0)</f>
        <v>#N/A</v>
      </c>
      <c r="J487" s="81"/>
      <c r="K487" s="78" t="e">
        <f t="shared" si="39"/>
        <v>#N/A</v>
      </c>
      <c r="L487" s="81"/>
      <c r="M487" s="79"/>
      <c r="N487" s="79"/>
      <c r="O487" s="80"/>
      <c r="P487" s="80"/>
      <c r="Q487" s="122"/>
      <c r="R487" s="81">
        <f t="shared" si="38"/>
        <v>0</v>
      </c>
      <c r="S487" s="140" t="e">
        <f t="array" ref="S487">INDEX('G Project Timeline-OPM update'!$G$7:$L$35,MATCH(1,('G Project Timeline-OPM update'!$C$7:$C$35=N487)*('G Project Timeline-OPM update'!$B$7:$B$35=M487)*('G Project Timeline-OPM update'!$D$7:$D$35=O487),0),MATCH(P487,'G Project Timeline-OPM update'!$G$4:$L$4,0))-14</f>
        <v>#N/A</v>
      </c>
      <c r="T487" s="81" t="e">
        <f t="shared" si="31"/>
        <v>#N/A</v>
      </c>
      <c r="U487" s="83" t="str">
        <f>IFERROR(VLOOKUP(G487,'Bidding list 26'!$B$2:$P$38,15,0),"")</f>
        <v/>
      </c>
      <c r="V487" s="83" t="e">
        <f t="shared" si="32"/>
        <v>#N/A</v>
      </c>
      <c r="W487" s="83" t="e">
        <f t="shared" si="40"/>
        <v>#VALUE!</v>
      </c>
      <c r="X487" s="83" t="e">
        <f t="shared" si="33"/>
        <v>#N/A</v>
      </c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87"/>
      <c r="AI487" s="122"/>
      <c r="AJ487" s="60"/>
      <c r="AK487" s="5"/>
      <c r="AL487" s="3">
        <f t="shared" si="34"/>
        <v>0</v>
      </c>
      <c r="AM487" s="3">
        <f t="shared" si="35"/>
        <v>0</v>
      </c>
      <c r="AN487" s="3">
        <f t="shared" si="36"/>
        <v>0</v>
      </c>
      <c r="AO487" s="3">
        <f t="shared" si="37"/>
        <v>0</v>
      </c>
    </row>
    <row r="488" spans="1:41" ht="13">
      <c r="A488" s="81"/>
      <c r="B488" s="122"/>
      <c r="C488" s="122"/>
      <c r="D488" s="122"/>
      <c r="E488" s="122"/>
      <c r="F488" s="81"/>
      <c r="G488" s="122"/>
      <c r="H488" s="122" t="e">
        <f>VLOOKUP(G488,'Bidding list 26'!$B$4:$G$277,6,0)</f>
        <v>#N/A</v>
      </c>
      <c r="I488" s="77" t="e">
        <f>VLOOKUP(G488,'Bidding list 26'!$B$4:$I$1016,8,0)</f>
        <v>#N/A</v>
      </c>
      <c r="J488" s="81"/>
      <c r="K488" s="78" t="e">
        <f t="shared" si="39"/>
        <v>#N/A</v>
      </c>
      <c r="L488" s="81"/>
      <c r="M488" s="79"/>
      <c r="N488" s="79"/>
      <c r="O488" s="80"/>
      <c r="P488" s="80"/>
      <c r="Q488" s="122"/>
      <c r="R488" s="81">
        <f t="shared" si="38"/>
        <v>0</v>
      </c>
      <c r="S488" s="140" t="e">
        <f t="array" ref="S488">INDEX('G Project Timeline-OPM update'!$G$7:$L$35,MATCH(1,('G Project Timeline-OPM update'!$C$7:$C$35=N488)*('G Project Timeline-OPM update'!$B$7:$B$35=M488)*('G Project Timeline-OPM update'!$D$7:$D$35=O488),0),MATCH(P488,'G Project Timeline-OPM update'!$G$4:$L$4,0))-14</f>
        <v>#N/A</v>
      </c>
      <c r="T488" s="81" t="e">
        <f t="shared" si="31"/>
        <v>#N/A</v>
      </c>
      <c r="U488" s="83" t="str">
        <f>IFERROR(VLOOKUP(G488,'Bidding list 26'!$B$2:$P$38,15,0),"")</f>
        <v/>
      </c>
      <c r="V488" s="83" t="e">
        <f t="shared" si="32"/>
        <v>#N/A</v>
      </c>
      <c r="W488" s="83" t="e">
        <f t="shared" si="40"/>
        <v>#VALUE!</v>
      </c>
      <c r="X488" s="83" t="e">
        <f t="shared" si="33"/>
        <v>#N/A</v>
      </c>
      <c r="Y488" s="122"/>
      <c r="Z488" s="122"/>
      <c r="AA488" s="122"/>
      <c r="AB488" s="122"/>
      <c r="AC488" s="122"/>
      <c r="AD488" s="122"/>
      <c r="AE488" s="122"/>
      <c r="AF488" s="122"/>
      <c r="AG488" s="122"/>
      <c r="AH488" s="87"/>
      <c r="AI488" s="122"/>
      <c r="AJ488" s="60"/>
      <c r="AK488" s="5"/>
      <c r="AL488" s="3">
        <f t="shared" si="34"/>
        <v>0</v>
      </c>
      <c r="AM488" s="3">
        <f t="shared" si="35"/>
        <v>0</v>
      </c>
      <c r="AN488" s="3">
        <f t="shared" si="36"/>
        <v>0</v>
      </c>
      <c r="AO488" s="3">
        <f t="shared" si="37"/>
        <v>0</v>
      </c>
    </row>
    <row r="489" spans="1:41" ht="13">
      <c r="A489" s="81"/>
      <c r="B489" s="122"/>
      <c r="C489" s="122"/>
      <c r="D489" s="122"/>
      <c r="E489" s="122"/>
      <c r="F489" s="81"/>
      <c r="G489" s="122"/>
      <c r="H489" s="122" t="e">
        <f>VLOOKUP(G489,'Bidding list 26'!$B$4:$G$277,6,0)</f>
        <v>#N/A</v>
      </c>
      <c r="I489" s="77" t="e">
        <f>VLOOKUP(G489,'Bidding list 26'!$B$4:$I$1016,8,0)</f>
        <v>#N/A</v>
      </c>
      <c r="J489" s="81"/>
      <c r="K489" s="78" t="e">
        <f t="shared" si="39"/>
        <v>#N/A</v>
      </c>
      <c r="L489" s="81"/>
      <c r="M489" s="79"/>
      <c r="N489" s="79"/>
      <c r="O489" s="80"/>
      <c r="P489" s="80"/>
      <c r="Q489" s="122"/>
      <c r="R489" s="81">
        <f t="shared" si="38"/>
        <v>0</v>
      </c>
      <c r="S489" s="140" t="e">
        <f t="array" ref="S489">INDEX('G Project Timeline-OPM update'!$G$7:$L$35,MATCH(1,('G Project Timeline-OPM update'!$C$7:$C$35=N489)*('G Project Timeline-OPM update'!$B$7:$B$35=M489)*('G Project Timeline-OPM update'!$D$7:$D$35=O489),0),MATCH(P489,'G Project Timeline-OPM update'!$G$4:$L$4,0))-14</f>
        <v>#N/A</v>
      </c>
      <c r="T489" s="81" t="e">
        <f t="shared" si="31"/>
        <v>#N/A</v>
      </c>
      <c r="U489" s="83" t="str">
        <f>IFERROR(VLOOKUP(G489,'Bidding list 26'!$B$2:$P$38,15,0),"")</f>
        <v/>
      </c>
      <c r="V489" s="83" t="e">
        <f t="shared" si="32"/>
        <v>#N/A</v>
      </c>
      <c r="W489" s="83" t="e">
        <f t="shared" si="40"/>
        <v>#VALUE!</v>
      </c>
      <c r="X489" s="83" t="e">
        <f t="shared" si="33"/>
        <v>#N/A</v>
      </c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87"/>
      <c r="AI489" s="122"/>
      <c r="AJ489" s="60"/>
      <c r="AK489" s="5"/>
      <c r="AL489" s="3">
        <f t="shared" si="34"/>
        <v>0</v>
      </c>
      <c r="AM489" s="3">
        <f t="shared" si="35"/>
        <v>0</v>
      </c>
      <c r="AN489" s="3">
        <f t="shared" si="36"/>
        <v>0</v>
      </c>
      <c r="AO489" s="3">
        <f t="shared" si="37"/>
        <v>0</v>
      </c>
    </row>
    <row r="490" spans="1:41" ht="13">
      <c r="A490" s="81"/>
      <c r="B490" s="122"/>
      <c r="C490" s="122"/>
      <c r="D490" s="122"/>
      <c r="E490" s="122"/>
      <c r="F490" s="81"/>
      <c r="G490" s="122"/>
      <c r="H490" s="122" t="e">
        <f>VLOOKUP(G490,'Bidding list 26'!$B$4:$G$277,6,0)</f>
        <v>#N/A</v>
      </c>
      <c r="I490" s="77" t="e">
        <f>VLOOKUP(G490,'Bidding list 26'!$B$4:$I$1016,8,0)</f>
        <v>#N/A</v>
      </c>
      <c r="J490" s="81"/>
      <c r="K490" s="78" t="e">
        <f t="shared" si="39"/>
        <v>#N/A</v>
      </c>
      <c r="L490" s="81"/>
      <c r="M490" s="79"/>
      <c r="N490" s="79"/>
      <c r="O490" s="80"/>
      <c r="P490" s="80"/>
      <c r="Q490" s="122"/>
      <c r="R490" s="81">
        <f t="shared" si="38"/>
        <v>0</v>
      </c>
      <c r="S490" s="140" t="e">
        <f t="array" ref="S490">INDEX('G Project Timeline-OPM update'!$G$7:$L$35,MATCH(1,('G Project Timeline-OPM update'!$C$7:$C$35=N490)*('G Project Timeline-OPM update'!$B$7:$B$35=M490)*('G Project Timeline-OPM update'!$D$7:$D$35=O490),0),MATCH(P490,'G Project Timeline-OPM update'!$G$4:$L$4,0))-14</f>
        <v>#N/A</v>
      </c>
      <c r="T490" s="81" t="e">
        <f t="shared" si="31"/>
        <v>#N/A</v>
      </c>
      <c r="U490" s="83" t="str">
        <f>IFERROR(VLOOKUP(G490,'Bidding list 26'!$B$2:$P$38,15,0),"")</f>
        <v/>
      </c>
      <c r="V490" s="83" t="e">
        <f t="shared" si="32"/>
        <v>#N/A</v>
      </c>
      <c r="W490" s="83" t="e">
        <f t="shared" si="40"/>
        <v>#VALUE!</v>
      </c>
      <c r="X490" s="83" t="e">
        <f t="shared" si="33"/>
        <v>#N/A</v>
      </c>
      <c r="Y490" s="122"/>
      <c r="Z490" s="122"/>
      <c r="AA490" s="122"/>
      <c r="AB490" s="122"/>
      <c r="AC490" s="122"/>
      <c r="AD490" s="122"/>
      <c r="AE490" s="122"/>
      <c r="AF490" s="122"/>
      <c r="AG490" s="122"/>
      <c r="AH490" s="87"/>
      <c r="AI490" s="122"/>
      <c r="AJ490" s="60"/>
      <c r="AK490" s="5"/>
      <c r="AL490" s="3">
        <f t="shared" si="34"/>
        <v>0</v>
      </c>
      <c r="AM490" s="3">
        <f t="shared" si="35"/>
        <v>0</v>
      </c>
      <c r="AN490" s="3">
        <f t="shared" si="36"/>
        <v>0</v>
      </c>
      <c r="AO490" s="3">
        <f t="shared" si="37"/>
        <v>0</v>
      </c>
    </row>
    <row r="491" spans="1:41" ht="13">
      <c r="A491" s="81"/>
      <c r="B491" s="122"/>
      <c r="C491" s="122"/>
      <c r="D491" s="122"/>
      <c r="E491" s="122"/>
      <c r="F491" s="81"/>
      <c r="G491" s="122"/>
      <c r="H491" s="122" t="e">
        <f>VLOOKUP(G491,'Bidding list 26'!$B$4:$G$277,6,0)</f>
        <v>#N/A</v>
      </c>
      <c r="I491" s="77" t="e">
        <f>VLOOKUP(G491,'Bidding list 26'!$B$4:$I$1016,8,0)</f>
        <v>#N/A</v>
      </c>
      <c r="J491" s="81"/>
      <c r="K491" s="78" t="e">
        <f t="shared" si="39"/>
        <v>#N/A</v>
      </c>
      <c r="L491" s="81"/>
      <c r="M491" s="79"/>
      <c r="N491" s="79"/>
      <c r="O491" s="80"/>
      <c r="P491" s="80"/>
      <c r="Q491" s="122"/>
      <c r="R491" s="81">
        <f t="shared" si="38"/>
        <v>0</v>
      </c>
      <c r="S491" s="140" t="e">
        <f t="array" ref="S491">INDEX('G Project Timeline-OPM update'!$G$7:$L$35,MATCH(1,('G Project Timeline-OPM update'!$C$7:$C$35=N491)*('G Project Timeline-OPM update'!$B$7:$B$35=M491)*('G Project Timeline-OPM update'!$D$7:$D$35=O491),0),MATCH(P491,'G Project Timeline-OPM update'!$G$4:$L$4,0))-14</f>
        <v>#N/A</v>
      </c>
      <c r="T491" s="81" t="e">
        <f t="shared" si="31"/>
        <v>#N/A</v>
      </c>
      <c r="U491" s="83" t="str">
        <f>IFERROR(VLOOKUP(G491,'Bidding list 26'!$B$2:$P$38,15,0),"")</f>
        <v/>
      </c>
      <c r="V491" s="83" t="e">
        <f t="shared" si="32"/>
        <v>#N/A</v>
      </c>
      <c r="W491" s="83" t="e">
        <f t="shared" si="40"/>
        <v>#VALUE!</v>
      </c>
      <c r="X491" s="83" t="e">
        <f t="shared" si="33"/>
        <v>#N/A</v>
      </c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87"/>
      <c r="AI491" s="122"/>
      <c r="AJ491" s="60"/>
      <c r="AK491" s="5"/>
      <c r="AL491" s="3">
        <f t="shared" si="34"/>
        <v>0</v>
      </c>
      <c r="AM491" s="3">
        <f t="shared" si="35"/>
        <v>0</v>
      </c>
      <c r="AN491" s="3">
        <f t="shared" si="36"/>
        <v>0</v>
      </c>
      <c r="AO491" s="3">
        <f t="shared" si="37"/>
        <v>0</v>
      </c>
    </row>
    <row r="492" spans="1:41" ht="13">
      <c r="A492" s="81"/>
      <c r="B492" s="122"/>
      <c r="C492" s="122"/>
      <c r="D492" s="122"/>
      <c r="E492" s="122"/>
      <c r="F492" s="81"/>
      <c r="G492" s="122"/>
      <c r="H492" s="122" t="e">
        <f>VLOOKUP(G492,'Bidding list 26'!$B$4:$G$277,6,0)</f>
        <v>#N/A</v>
      </c>
      <c r="I492" s="77" t="e">
        <f>VLOOKUP(G492,'Bidding list 26'!$B$4:$I$1016,8,0)</f>
        <v>#N/A</v>
      </c>
      <c r="J492" s="81"/>
      <c r="K492" s="78" t="e">
        <f t="shared" si="39"/>
        <v>#N/A</v>
      </c>
      <c r="L492" s="81"/>
      <c r="M492" s="79"/>
      <c r="N492" s="79"/>
      <c r="O492" s="80"/>
      <c r="P492" s="80"/>
      <c r="Q492" s="122"/>
      <c r="R492" s="81">
        <f t="shared" si="38"/>
        <v>0</v>
      </c>
      <c r="S492" s="140" t="e">
        <f t="array" ref="S492">INDEX('G Project Timeline-OPM update'!$G$7:$L$35,MATCH(1,('G Project Timeline-OPM update'!$C$7:$C$35=N492)*('G Project Timeline-OPM update'!$B$7:$B$35=M492)*('G Project Timeline-OPM update'!$D$7:$D$35=O492),0),MATCH(P492,'G Project Timeline-OPM update'!$G$4:$L$4,0))-14</f>
        <v>#N/A</v>
      </c>
      <c r="T492" s="81" t="e">
        <f t="shared" si="31"/>
        <v>#N/A</v>
      </c>
      <c r="U492" s="83" t="str">
        <f>IFERROR(VLOOKUP(G492,'Bidding list 26'!$B$2:$P$38,15,0),"")</f>
        <v/>
      </c>
      <c r="V492" s="83" t="e">
        <f t="shared" si="32"/>
        <v>#N/A</v>
      </c>
      <c r="W492" s="83" t="e">
        <f t="shared" si="40"/>
        <v>#VALUE!</v>
      </c>
      <c r="X492" s="83" t="e">
        <f t="shared" si="33"/>
        <v>#N/A</v>
      </c>
      <c r="Y492" s="122"/>
      <c r="Z492" s="122"/>
      <c r="AA492" s="122"/>
      <c r="AB492" s="122"/>
      <c r="AC492" s="122"/>
      <c r="AD492" s="122"/>
      <c r="AE492" s="122"/>
      <c r="AF492" s="122"/>
      <c r="AG492" s="122"/>
      <c r="AH492" s="87"/>
      <c r="AI492" s="122"/>
      <c r="AJ492" s="60"/>
      <c r="AK492" s="5"/>
      <c r="AL492" s="3">
        <f t="shared" si="34"/>
        <v>0</v>
      </c>
      <c r="AM492" s="3">
        <f t="shared" si="35"/>
        <v>0</v>
      </c>
      <c r="AN492" s="3">
        <f t="shared" si="36"/>
        <v>0</v>
      </c>
      <c r="AO492" s="3">
        <f t="shared" si="37"/>
        <v>0</v>
      </c>
    </row>
    <row r="493" spans="1:41" ht="13">
      <c r="A493" s="81"/>
      <c r="B493" s="122"/>
      <c r="C493" s="122"/>
      <c r="D493" s="122"/>
      <c r="E493" s="122"/>
      <c r="F493" s="81"/>
      <c r="G493" s="122"/>
      <c r="H493" s="122" t="e">
        <f>VLOOKUP(G493,'Bidding list 26'!$B$4:$G$277,6,0)</f>
        <v>#N/A</v>
      </c>
      <c r="I493" s="77" t="e">
        <f>VLOOKUP(G493,'Bidding list 26'!$B$4:$I$1016,8,0)</f>
        <v>#N/A</v>
      </c>
      <c r="J493" s="81"/>
      <c r="K493" s="78" t="e">
        <f t="shared" si="39"/>
        <v>#N/A</v>
      </c>
      <c r="L493" s="81"/>
      <c r="M493" s="79"/>
      <c r="N493" s="79"/>
      <c r="O493" s="80"/>
      <c r="P493" s="80"/>
      <c r="Q493" s="122"/>
      <c r="R493" s="81">
        <f t="shared" si="38"/>
        <v>0</v>
      </c>
      <c r="S493" s="140" t="e">
        <f t="array" ref="S493">INDEX('G Project Timeline-OPM update'!$G$7:$L$35,MATCH(1,('G Project Timeline-OPM update'!$C$7:$C$35=N493)*('G Project Timeline-OPM update'!$B$7:$B$35=M493)*('G Project Timeline-OPM update'!$D$7:$D$35=O493),0),MATCH(P493,'G Project Timeline-OPM update'!$G$4:$L$4,0))-14</f>
        <v>#N/A</v>
      </c>
      <c r="T493" s="81" t="e">
        <f t="shared" si="31"/>
        <v>#N/A</v>
      </c>
      <c r="U493" s="83" t="str">
        <f>IFERROR(VLOOKUP(G493,'Bidding list 26'!$B$2:$P$38,15,0),"")</f>
        <v/>
      </c>
      <c r="V493" s="83" t="e">
        <f t="shared" si="32"/>
        <v>#N/A</v>
      </c>
      <c r="W493" s="83" t="e">
        <f t="shared" si="40"/>
        <v>#VALUE!</v>
      </c>
      <c r="X493" s="83" t="e">
        <f t="shared" si="33"/>
        <v>#N/A</v>
      </c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87"/>
      <c r="AI493" s="122"/>
      <c r="AJ493" s="60"/>
      <c r="AK493" s="5"/>
      <c r="AL493" s="3">
        <f t="shared" si="34"/>
        <v>0</v>
      </c>
      <c r="AM493" s="3">
        <f t="shared" si="35"/>
        <v>0</v>
      </c>
      <c r="AN493" s="3">
        <f t="shared" si="36"/>
        <v>0</v>
      </c>
      <c r="AO493" s="3">
        <f t="shared" si="37"/>
        <v>0</v>
      </c>
    </row>
    <row r="494" spans="1:41" ht="13">
      <c r="A494" s="81"/>
      <c r="B494" s="122"/>
      <c r="C494" s="122"/>
      <c r="D494" s="122"/>
      <c r="E494" s="122"/>
      <c r="F494" s="81"/>
      <c r="G494" s="122"/>
      <c r="H494" s="122" t="e">
        <f>VLOOKUP(G494,'Bidding list 26'!$B$4:$G$277,6,0)</f>
        <v>#N/A</v>
      </c>
      <c r="I494" s="77" t="e">
        <f>VLOOKUP(G494,'Bidding list 26'!$B$4:$I$1016,8,0)</f>
        <v>#N/A</v>
      </c>
      <c r="J494" s="81"/>
      <c r="K494" s="78" t="e">
        <f t="shared" si="39"/>
        <v>#N/A</v>
      </c>
      <c r="L494" s="81"/>
      <c r="M494" s="79"/>
      <c r="N494" s="79"/>
      <c r="O494" s="80"/>
      <c r="P494" s="80"/>
      <c r="Q494" s="122"/>
      <c r="R494" s="81">
        <f t="shared" si="38"/>
        <v>0</v>
      </c>
      <c r="S494" s="140" t="e">
        <f t="array" ref="S494">INDEX('G Project Timeline-OPM update'!$G$7:$L$35,MATCH(1,('G Project Timeline-OPM update'!$C$7:$C$35=N494)*('G Project Timeline-OPM update'!$B$7:$B$35=M494)*('G Project Timeline-OPM update'!$D$7:$D$35=O494),0),MATCH(P494,'G Project Timeline-OPM update'!$G$4:$L$4,0))-14</f>
        <v>#N/A</v>
      </c>
      <c r="T494" s="81" t="e">
        <f t="shared" si="31"/>
        <v>#N/A</v>
      </c>
      <c r="U494" s="83" t="str">
        <f>IFERROR(VLOOKUP(G494,'Bidding list 26'!$B$2:$P$38,15,0),"")</f>
        <v/>
      </c>
      <c r="V494" s="83" t="e">
        <f t="shared" si="32"/>
        <v>#N/A</v>
      </c>
      <c r="W494" s="83" t="e">
        <f t="shared" si="40"/>
        <v>#VALUE!</v>
      </c>
      <c r="X494" s="83" t="e">
        <f t="shared" si="33"/>
        <v>#N/A</v>
      </c>
      <c r="Y494" s="122"/>
      <c r="Z494" s="122"/>
      <c r="AA494" s="122"/>
      <c r="AB494" s="122"/>
      <c r="AC494" s="122"/>
      <c r="AD494" s="122"/>
      <c r="AE494" s="122"/>
      <c r="AF494" s="122"/>
      <c r="AG494" s="122"/>
      <c r="AH494" s="87"/>
      <c r="AI494" s="122"/>
      <c r="AJ494" s="60"/>
      <c r="AK494" s="5"/>
      <c r="AL494" s="3">
        <f t="shared" si="34"/>
        <v>0</v>
      </c>
      <c r="AM494" s="3">
        <f t="shared" si="35"/>
        <v>0</v>
      </c>
      <c r="AN494" s="3">
        <f t="shared" si="36"/>
        <v>0</v>
      </c>
      <c r="AO494" s="3">
        <f t="shared" si="37"/>
        <v>0</v>
      </c>
    </row>
    <row r="495" spans="1:41" ht="13">
      <c r="A495" s="81"/>
      <c r="B495" s="122"/>
      <c r="C495" s="122"/>
      <c r="D495" s="122"/>
      <c r="E495" s="122"/>
      <c r="F495" s="81"/>
      <c r="G495" s="122"/>
      <c r="H495" s="122" t="e">
        <f>VLOOKUP(G495,'Bidding list 26'!$B$4:$G$277,6,0)</f>
        <v>#N/A</v>
      </c>
      <c r="I495" s="77" t="e">
        <f>VLOOKUP(G495,'Bidding list 26'!$B$4:$I$1016,8,0)</f>
        <v>#N/A</v>
      </c>
      <c r="J495" s="81"/>
      <c r="K495" s="78" t="e">
        <f t="shared" si="39"/>
        <v>#N/A</v>
      </c>
      <c r="L495" s="81"/>
      <c r="M495" s="79"/>
      <c r="N495" s="79"/>
      <c r="O495" s="80"/>
      <c r="P495" s="80"/>
      <c r="Q495" s="122"/>
      <c r="R495" s="81">
        <f t="shared" si="38"/>
        <v>0</v>
      </c>
      <c r="S495" s="140" t="e">
        <f t="array" ref="S495">INDEX('G Project Timeline-OPM update'!$G$7:$L$35,MATCH(1,('G Project Timeline-OPM update'!$C$7:$C$35=N495)*('G Project Timeline-OPM update'!$B$7:$B$35=M495)*('G Project Timeline-OPM update'!$D$7:$D$35=O495),0),MATCH(P495,'G Project Timeline-OPM update'!$G$4:$L$4,0))-14</f>
        <v>#N/A</v>
      </c>
      <c r="T495" s="81" t="e">
        <f t="shared" si="31"/>
        <v>#N/A</v>
      </c>
      <c r="U495" s="83" t="str">
        <f>IFERROR(VLOOKUP(G495,'Bidding list 26'!$B$2:$P$38,15,0),"")</f>
        <v/>
      </c>
      <c r="V495" s="83" t="e">
        <f t="shared" si="32"/>
        <v>#N/A</v>
      </c>
      <c r="W495" s="83" t="e">
        <f t="shared" si="40"/>
        <v>#VALUE!</v>
      </c>
      <c r="X495" s="83" t="e">
        <f t="shared" si="33"/>
        <v>#N/A</v>
      </c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87"/>
      <c r="AI495" s="122"/>
      <c r="AJ495" s="60"/>
      <c r="AK495" s="5"/>
      <c r="AL495" s="3">
        <f t="shared" si="34"/>
        <v>0</v>
      </c>
      <c r="AM495" s="3">
        <f t="shared" si="35"/>
        <v>0</v>
      </c>
      <c r="AN495" s="3">
        <f t="shared" si="36"/>
        <v>0</v>
      </c>
      <c r="AO495" s="3">
        <f t="shared" si="37"/>
        <v>0</v>
      </c>
    </row>
    <row r="496" spans="1:41" ht="13">
      <c r="A496" s="81"/>
      <c r="B496" s="122"/>
      <c r="C496" s="122"/>
      <c r="D496" s="122"/>
      <c r="E496" s="122"/>
      <c r="F496" s="81"/>
      <c r="G496" s="122"/>
      <c r="H496" s="122" t="e">
        <f>VLOOKUP(G496,'Bidding list 26'!$B$4:$G$277,6,0)</f>
        <v>#N/A</v>
      </c>
      <c r="I496" s="77" t="e">
        <f>VLOOKUP(G496,'Bidding list 26'!$B$4:$I$1016,8,0)</f>
        <v>#N/A</v>
      </c>
      <c r="J496" s="81"/>
      <c r="K496" s="78" t="e">
        <f t="shared" si="39"/>
        <v>#N/A</v>
      </c>
      <c r="L496" s="81"/>
      <c r="M496" s="79"/>
      <c r="N496" s="79"/>
      <c r="O496" s="80"/>
      <c r="P496" s="80"/>
      <c r="Q496" s="122"/>
      <c r="R496" s="81">
        <f t="shared" si="38"/>
        <v>0</v>
      </c>
      <c r="S496" s="140" t="e">
        <f t="array" ref="S496">INDEX('G Project Timeline-OPM update'!$G$7:$L$35,MATCH(1,('G Project Timeline-OPM update'!$C$7:$C$35=N496)*('G Project Timeline-OPM update'!$B$7:$B$35=M496)*('G Project Timeline-OPM update'!$D$7:$D$35=O496),0),MATCH(P496,'G Project Timeline-OPM update'!$G$4:$L$4,0))-14</f>
        <v>#N/A</v>
      </c>
      <c r="T496" s="81" t="e">
        <f t="shared" si="31"/>
        <v>#N/A</v>
      </c>
      <c r="U496" s="83" t="str">
        <f>IFERROR(VLOOKUP(G496,'Bidding list 26'!$B$2:$P$38,15,0),"")</f>
        <v/>
      </c>
      <c r="V496" s="83" t="e">
        <f t="shared" si="32"/>
        <v>#N/A</v>
      </c>
      <c r="W496" s="83" t="e">
        <f t="shared" si="40"/>
        <v>#VALUE!</v>
      </c>
      <c r="X496" s="83" t="e">
        <f t="shared" si="33"/>
        <v>#N/A</v>
      </c>
      <c r="Y496" s="122"/>
      <c r="Z496" s="122"/>
      <c r="AA496" s="122"/>
      <c r="AB496" s="122"/>
      <c r="AC496" s="122"/>
      <c r="AD496" s="122"/>
      <c r="AE496" s="122"/>
      <c r="AF496" s="122"/>
      <c r="AG496" s="122"/>
      <c r="AH496" s="87"/>
      <c r="AI496" s="122"/>
      <c r="AJ496" s="60"/>
      <c r="AK496" s="5"/>
      <c r="AL496" s="3">
        <f t="shared" si="34"/>
        <v>0</v>
      </c>
      <c r="AM496" s="3">
        <f t="shared" si="35"/>
        <v>0</v>
      </c>
      <c r="AN496" s="3">
        <f t="shared" si="36"/>
        <v>0</v>
      </c>
      <c r="AO496" s="3">
        <f t="shared" si="37"/>
        <v>0</v>
      </c>
    </row>
    <row r="497" spans="1:41" ht="13">
      <c r="A497" s="81"/>
      <c r="B497" s="122"/>
      <c r="C497" s="122"/>
      <c r="D497" s="122"/>
      <c r="E497" s="122"/>
      <c r="F497" s="81"/>
      <c r="G497" s="122"/>
      <c r="H497" s="122" t="e">
        <f>VLOOKUP(G497,'Bidding list 26'!$B$4:$G$277,6,0)</f>
        <v>#N/A</v>
      </c>
      <c r="I497" s="77" t="e">
        <f>VLOOKUP(G497,'Bidding list 26'!$B$4:$I$1016,8,0)</f>
        <v>#N/A</v>
      </c>
      <c r="J497" s="81"/>
      <c r="K497" s="78" t="e">
        <f t="shared" si="39"/>
        <v>#N/A</v>
      </c>
      <c r="L497" s="81"/>
      <c r="M497" s="79"/>
      <c r="N497" s="79"/>
      <c r="O497" s="80"/>
      <c r="P497" s="80"/>
      <c r="Q497" s="122"/>
      <c r="R497" s="81">
        <f t="shared" si="38"/>
        <v>0</v>
      </c>
      <c r="S497" s="140" t="e">
        <f t="array" ref="S497">INDEX('G Project Timeline-OPM update'!$G$7:$L$35,MATCH(1,('G Project Timeline-OPM update'!$C$7:$C$35=N497)*('G Project Timeline-OPM update'!$B$7:$B$35=M497)*('G Project Timeline-OPM update'!$D$7:$D$35=O497),0),MATCH(P497,'G Project Timeline-OPM update'!$G$4:$L$4,0))-14</f>
        <v>#N/A</v>
      </c>
      <c r="T497" s="81" t="e">
        <f t="shared" si="31"/>
        <v>#N/A</v>
      </c>
      <c r="U497" s="83" t="str">
        <f>IFERROR(VLOOKUP(G497,'Bidding list 26'!$B$2:$P$38,15,0),"")</f>
        <v/>
      </c>
      <c r="V497" s="83" t="e">
        <f t="shared" si="32"/>
        <v>#N/A</v>
      </c>
      <c r="W497" s="83" t="e">
        <f t="shared" si="40"/>
        <v>#VALUE!</v>
      </c>
      <c r="X497" s="83" t="e">
        <f t="shared" si="33"/>
        <v>#N/A</v>
      </c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87"/>
      <c r="AI497" s="122"/>
      <c r="AJ497" s="60"/>
      <c r="AK497" s="5"/>
      <c r="AL497" s="3">
        <f t="shared" si="34"/>
        <v>0</v>
      </c>
      <c r="AM497" s="3">
        <f t="shared" si="35"/>
        <v>0</v>
      </c>
      <c r="AN497" s="3">
        <f t="shared" si="36"/>
        <v>0</v>
      </c>
      <c r="AO497" s="3">
        <f t="shared" si="37"/>
        <v>0</v>
      </c>
    </row>
    <row r="498" spans="1:41" ht="13">
      <c r="A498" s="81"/>
      <c r="B498" s="122"/>
      <c r="C498" s="122"/>
      <c r="D498" s="122"/>
      <c r="E498" s="122"/>
      <c r="F498" s="81"/>
      <c r="G498" s="122"/>
      <c r="H498" s="122" t="e">
        <f>VLOOKUP(G498,'Bidding list 26'!$B$4:$G$277,6,0)</f>
        <v>#N/A</v>
      </c>
      <c r="I498" s="77" t="e">
        <f>VLOOKUP(G498,'Bidding list 26'!$B$4:$I$1016,8,0)</f>
        <v>#N/A</v>
      </c>
      <c r="J498" s="81"/>
      <c r="K498" s="78" t="e">
        <f t="shared" si="39"/>
        <v>#N/A</v>
      </c>
      <c r="L498" s="81"/>
      <c r="M498" s="79"/>
      <c r="N498" s="79"/>
      <c r="O498" s="80"/>
      <c r="P498" s="80"/>
      <c r="Q498" s="122"/>
      <c r="R498" s="81">
        <f t="shared" si="38"/>
        <v>0</v>
      </c>
      <c r="S498" s="140" t="e">
        <f t="array" ref="S498">INDEX('G Project Timeline-OPM update'!$G$7:$L$35,MATCH(1,('G Project Timeline-OPM update'!$C$7:$C$35=N498)*('G Project Timeline-OPM update'!$B$7:$B$35=M498)*('G Project Timeline-OPM update'!$D$7:$D$35=O498),0),MATCH(P498,'G Project Timeline-OPM update'!$G$4:$L$4,0))-14</f>
        <v>#N/A</v>
      </c>
      <c r="T498" s="81" t="e">
        <f t="shared" si="31"/>
        <v>#N/A</v>
      </c>
      <c r="U498" s="83" t="str">
        <f>IFERROR(VLOOKUP(G498,'Bidding list 26'!$B$2:$P$38,15,0),"")</f>
        <v/>
      </c>
      <c r="V498" s="83" t="e">
        <f t="shared" si="32"/>
        <v>#N/A</v>
      </c>
      <c r="W498" s="83" t="e">
        <f t="shared" si="40"/>
        <v>#VALUE!</v>
      </c>
      <c r="X498" s="83" t="e">
        <f t="shared" si="33"/>
        <v>#N/A</v>
      </c>
      <c r="Y498" s="122"/>
      <c r="Z498" s="122"/>
      <c r="AA498" s="122"/>
      <c r="AB498" s="122"/>
      <c r="AC498" s="122"/>
      <c r="AD498" s="122"/>
      <c r="AE498" s="122"/>
      <c r="AF498" s="122"/>
      <c r="AG498" s="122"/>
      <c r="AH498" s="87"/>
      <c r="AI498" s="122"/>
      <c r="AJ498" s="60"/>
      <c r="AK498" s="5"/>
      <c r="AL498" s="3">
        <f t="shared" si="34"/>
        <v>0</v>
      </c>
      <c r="AM498" s="3">
        <f t="shared" si="35"/>
        <v>0</v>
      </c>
      <c r="AN498" s="3">
        <f t="shared" si="36"/>
        <v>0</v>
      </c>
      <c r="AO498" s="3">
        <f t="shared" si="37"/>
        <v>0</v>
      </c>
    </row>
    <row r="499" spans="1:41" ht="13">
      <c r="A499" s="81"/>
      <c r="B499" s="122"/>
      <c r="C499" s="122"/>
      <c r="D499" s="122"/>
      <c r="E499" s="122"/>
      <c r="F499" s="81"/>
      <c r="G499" s="122"/>
      <c r="H499" s="122" t="e">
        <f>VLOOKUP(G499,'Bidding list 26'!$B$4:$G$277,6,0)</f>
        <v>#N/A</v>
      </c>
      <c r="I499" s="77" t="e">
        <f>VLOOKUP(G499,'Bidding list 26'!$B$4:$I$1016,8,0)</f>
        <v>#N/A</v>
      </c>
      <c r="J499" s="81"/>
      <c r="K499" s="78" t="e">
        <f t="shared" si="39"/>
        <v>#N/A</v>
      </c>
      <c r="L499" s="81"/>
      <c r="M499" s="79"/>
      <c r="N499" s="79"/>
      <c r="O499" s="80"/>
      <c r="P499" s="80"/>
      <c r="Q499" s="122"/>
      <c r="R499" s="81">
        <f t="shared" si="38"/>
        <v>0</v>
      </c>
      <c r="S499" s="140" t="e">
        <f t="array" ref="S499">INDEX('G Project Timeline-OPM update'!$G$7:$L$35,MATCH(1,('G Project Timeline-OPM update'!$C$7:$C$35=N499)*('G Project Timeline-OPM update'!$B$7:$B$35=M499)*('G Project Timeline-OPM update'!$D$7:$D$35=O499),0),MATCH(P499,'G Project Timeline-OPM update'!$G$4:$L$4,0))-14</f>
        <v>#N/A</v>
      </c>
      <c r="T499" s="81" t="e">
        <f t="shared" si="31"/>
        <v>#N/A</v>
      </c>
      <c r="U499" s="83" t="str">
        <f>IFERROR(VLOOKUP(G499,'Bidding list 26'!$B$2:$P$38,15,0),"")</f>
        <v/>
      </c>
      <c r="V499" s="83" t="e">
        <f t="shared" si="32"/>
        <v>#N/A</v>
      </c>
      <c r="W499" s="83" t="e">
        <f t="shared" si="40"/>
        <v>#VALUE!</v>
      </c>
      <c r="X499" s="83" t="e">
        <f t="shared" si="33"/>
        <v>#N/A</v>
      </c>
      <c r="Y499" s="122"/>
      <c r="Z499" s="122"/>
      <c r="AA499" s="122"/>
      <c r="AB499" s="122"/>
      <c r="AC499" s="122"/>
      <c r="AD499" s="122"/>
      <c r="AE499" s="122"/>
      <c r="AF499" s="122"/>
      <c r="AG499" s="122"/>
      <c r="AH499" s="87"/>
      <c r="AI499" s="122"/>
      <c r="AJ499" s="60"/>
      <c r="AK499" s="5"/>
      <c r="AL499" s="3">
        <f t="shared" si="34"/>
        <v>0</v>
      </c>
      <c r="AM499" s="3">
        <f t="shared" si="35"/>
        <v>0</v>
      </c>
      <c r="AN499" s="3">
        <f t="shared" si="36"/>
        <v>0</v>
      </c>
      <c r="AO499" s="3">
        <f t="shared" si="37"/>
        <v>0</v>
      </c>
    </row>
    <row r="500" spans="1:41" ht="13">
      <c r="A500" s="81"/>
      <c r="B500" s="122"/>
      <c r="C500" s="122"/>
      <c r="D500" s="122"/>
      <c r="E500" s="122"/>
      <c r="F500" s="81"/>
      <c r="G500" s="122"/>
      <c r="H500" s="122" t="e">
        <f>VLOOKUP(G500,'Bidding list 26'!$B$4:$G$277,6,0)</f>
        <v>#N/A</v>
      </c>
      <c r="I500" s="77" t="e">
        <f>VLOOKUP(G500,'Bidding list 26'!$B$4:$I$1016,8,0)</f>
        <v>#N/A</v>
      </c>
      <c r="J500" s="81"/>
      <c r="K500" s="78" t="e">
        <f t="shared" si="39"/>
        <v>#N/A</v>
      </c>
      <c r="L500" s="81"/>
      <c r="M500" s="79"/>
      <c r="N500" s="79"/>
      <c r="O500" s="80"/>
      <c r="P500" s="80"/>
      <c r="Q500" s="122"/>
      <c r="R500" s="81">
        <f t="shared" si="38"/>
        <v>0</v>
      </c>
      <c r="S500" s="140" t="e">
        <f t="array" ref="S500">INDEX('G Project Timeline-OPM update'!$G$7:$L$35,MATCH(1,('G Project Timeline-OPM update'!$C$7:$C$35=N500)*('G Project Timeline-OPM update'!$B$7:$B$35=M500)*('G Project Timeline-OPM update'!$D$7:$D$35=O500),0),MATCH(P500,'G Project Timeline-OPM update'!$G$4:$L$4,0))-14</f>
        <v>#N/A</v>
      </c>
      <c r="T500" s="81" t="e">
        <f t="shared" si="31"/>
        <v>#N/A</v>
      </c>
      <c r="U500" s="83" t="str">
        <f>IFERROR(VLOOKUP(G500,'Bidding list 26'!$B$2:$P$38,15,0),"")</f>
        <v/>
      </c>
      <c r="V500" s="83" t="e">
        <f t="shared" si="32"/>
        <v>#N/A</v>
      </c>
      <c r="W500" s="83" t="e">
        <f t="shared" si="40"/>
        <v>#VALUE!</v>
      </c>
      <c r="X500" s="83" t="e">
        <f t="shared" si="33"/>
        <v>#N/A</v>
      </c>
      <c r="Y500" s="122"/>
      <c r="Z500" s="122"/>
      <c r="AA500" s="122"/>
      <c r="AB500" s="122"/>
      <c r="AC500" s="122"/>
      <c r="AD500" s="122"/>
      <c r="AE500" s="122"/>
      <c r="AF500" s="122"/>
      <c r="AG500" s="122"/>
      <c r="AH500" s="87"/>
      <c r="AI500" s="122"/>
      <c r="AJ500" s="60"/>
      <c r="AK500" s="5"/>
      <c r="AL500" s="3">
        <f t="shared" si="34"/>
        <v>0</v>
      </c>
      <c r="AM500" s="3">
        <f t="shared" si="35"/>
        <v>0</v>
      </c>
      <c r="AN500" s="3">
        <f t="shared" si="36"/>
        <v>0</v>
      </c>
      <c r="AO500" s="3">
        <f t="shared" si="37"/>
        <v>0</v>
      </c>
    </row>
    <row r="501" spans="1:41" ht="13">
      <c r="A501" s="81"/>
      <c r="B501" s="122"/>
      <c r="C501" s="122"/>
      <c r="D501" s="122"/>
      <c r="E501" s="122"/>
      <c r="F501" s="81"/>
      <c r="G501" s="122"/>
      <c r="H501" s="122" t="e">
        <f>VLOOKUP(G501,'Bidding list 26'!$B$4:$G$277,6,0)</f>
        <v>#N/A</v>
      </c>
      <c r="I501" s="77" t="e">
        <f>VLOOKUP(G501,'Bidding list 26'!$B$4:$I$1016,8,0)</f>
        <v>#N/A</v>
      </c>
      <c r="J501" s="81"/>
      <c r="K501" s="78" t="e">
        <f t="shared" si="39"/>
        <v>#N/A</v>
      </c>
      <c r="L501" s="81"/>
      <c r="M501" s="79"/>
      <c r="N501" s="79"/>
      <c r="O501" s="80"/>
      <c r="P501" s="80"/>
      <c r="Q501" s="122"/>
      <c r="R501" s="81">
        <f t="shared" si="38"/>
        <v>0</v>
      </c>
      <c r="S501" s="140" t="e">
        <f t="array" ref="S501">INDEX('G Project Timeline-OPM update'!$G$7:$L$35,MATCH(1,('G Project Timeline-OPM update'!$C$7:$C$35=N501)*('G Project Timeline-OPM update'!$B$7:$B$35=M501)*('G Project Timeline-OPM update'!$D$7:$D$35=O501),0),MATCH(P501,'G Project Timeline-OPM update'!$G$4:$L$4,0))-14</f>
        <v>#N/A</v>
      </c>
      <c r="T501" s="81" t="e">
        <f t="shared" si="31"/>
        <v>#N/A</v>
      </c>
      <c r="U501" s="83" t="str">
        <f>IFERROR(VLOOKUP(G501,'Bidding list 26'!$B$2:$P$38,15,0),"")</f>
        <v/>
      </c>
      <c r="V501" s="83" t="e">
        <f t="shared" si="32"/>
        <v>#N/A</v>
      </c>
      <c r="W501" s="83" t="e">
        <f t="shared" si="40"/>
        <v>#VALUE!</v>
      </c>
      <c r="X501" s="83" t="e">
        <f t="shared" si="33"/>
        <v>#N/A</v>
      </c>
      <c r="Y501" s="122"/>
      <c r="Z501" s="122"/>
      <c r="AA501" s="122"/>
      <c r="AB501" s="122"/>
      <c r="AC501" s="122"/>
      <c r="AD501" s="122"/>
      <c r="AE501" s="122"/>
      <c r="AF501" s="122"/>
      <c r="AG501" s="122"/>
      <c r="AH501" s="87"/>
      <c r="AI501" s="122"/>
      <c r="AJ501" s="60"/>
      <c r="AK501" s="5"/>
      <c r="AL501" s="3">
        <f t="shared" si="34"/>
        <v>0</v>
      </c>
      <c r="AM501" s="3">
        <f t="shared" si="35"/>
        <v>0</v>
      </c>
      <c r="AN501" s="3">
        <f t="shared" si="36"/>
        <v>0</v>
      </c>
      <c r="AO501" s="3">
        <f t="shared" si="37"/>
        <v>0</v>
      </c>
    </row>
    <row r="502" spans="1:41" ht="13">
      <c r="A502" s="81"/>
      <c r="B502" s="122"/>
      <c r="C502" s="122"/>
      <c r="D502" s="122"/>
      <c r="E502" s="122"/>
      <c r="F502" s="81"/>
      <c r="G502" s="122"/>
      <c r="H502" s="122" t="e">
        <f>VLOOKUP(G502,'Bidding list 26'!$B$4:$G$277,6,0)</f>
        <v>#N/A</v>
      </c>
      <c r="I502" s="77" t="e">
        <f>VLOOKUP(G502,'Bidding list 26'!$B$4:$I$1016,8,0)</f>
        <v>#N/A</v>
      </c>
      <c r="J502" s="81"/>
      <c r="K502" s="78" t="e">
        <f t="shared" si="39"/>
        <v>#N/A</v>
      </c>
      <c r="L502" s="81"/>
      <c r="M502" s="79"/>
      <c r="N502" s="79"/>
      <c r="O502" s="80"/>
      <c r="P502" s="80"/>
      <c r="Q502" s="122"/>
      <c r="R502" s="81">
        <f t="shared" si="38"/>
        <v>0</v>
      </c>
      <c r="S502" s="140" t="e">
        <f t="array" ref="S502">INDEX('G Project Timeline-OPM update'!$G$7:$L$35,MATCH(1,('G Project Timeline-OPM update'!$C$7:$C$35=N502)*('G Project Timeline-OPM update'!$B$7:$B$35=M502)*('G Project Timeline-OPM update'!$D$7:$D$35=O502),0),MATCH(P502,'G Project Timeline-OPM update'!$G$4:$L$4,0))-14</f>
        <v>#N/A</v>
      </c>
      <c r="T502" s="81" t="e">
        <f t="shared" si="31"/>
        <v>#N/A</v>
      </c>
      <c r="U502" s="83" t="str">
        <f>IFERROR(VLOOKUP(G502,'Bidding list 26'!$B$2:$P$38,15,0),"")</f>
        <v/>
      </c>
      <c r="V502" s="83" t="e">
        <f t="shared" si="32"/>
        <v>#N/A</v>
      </c>
      <c r="W502" s="83" t="e">
        <f t="shared" si="40"/>
        <v>#VALUE!</v>
      </c>
      <c r="X502" s="83" t="e">
        <f t="shared" si="33"/>
        <v>#N/A</v>
      </c>
      <c r="Y502" s="122"/>
      <c r="Z502" s="122"/>
      <c r="AA502" s="122"/>
      <c r="AB502" s="122"/>
      <c r="AC502" s="122"/>
      <c r="AD502" s="122"/>
      <c r="AE502" s="122"/>
      <c r="AF502" s="122"/>
      <c r="AG502" s="122"/>
      <c r="AH502" s="87"/>
      <c r="AI502" s="122"/>
      <c r="AJ502" s="60"/>
      <c r="AK502" s="5"/>
      <c r="AL502" s="3">
        <f t="shared" si="34"/>
        <v>0</v>
      </c>
      <c r="AM502" s="3">
        <f t="shared" si="35"/>
        <v>0</v>
      </c>
      <c r="AN502" s="3">
        <f t="shared" si="36"/>
        <v>0</v>
      </c>
      <c r="AO502" s="3">
        <f t="shared" si="37"/>
        <v>0</v>
      </c>
    </row>
    <row r="503" spans="1:41" ht="13">
      <c r="A503" s="81"/>
      <c r="B503" s="122"/>
      <c r="C503" s="122"/>
      <c r="D503" s="122"/>
      <c r="E503" s="122"/>
      <c r="F503" s="81"/>
      <c r="G503" s="122"/>
      <c r="H503" s="122" t="e">
        <f>VLOOKUP(G503,'Bidding list 26'!$B$4:$G$277,6,0)</f>
        <v>#N/A</v>
      </c>
      <c r="I503" s="77" t="e">
        <f>VLOOKUP(G503,'Bidding list 26'!$B$4:$I$1016,8,0)</f>
        <v>#N/A</v>
      </c>
      <c r="J503" s="81"/>
      <c r="K503" s="78" t="e">
        <f t="shared" si="39"/>
        <v>#N/A</v>
      </c>
      <c r="L503" s="81"/>
      <c r="M503" s="79"/>
      <c r="N503" s="79"/>
      <c r="O503" s="80"/>
      <c r="P503" s="80"/>
      <c r="Q503" s="122"/>
      <c r="R503" s="81">
        <f t="shared" si="38"/>
        <v>0</v>
      </c>
      <c r="S503" s="140" t="e">
        <f t="array" ref="S503">INDEX('G Project Timeline-OPM update'!$G$7:$L$35,MATCH(1,('G Project Timeline-OPM update'!$C$7:$C$35=N503)*('G Project Timeline-OPM update'!$B$7:$B$35=M503)*('G Project Timeline-OPM update'!$D$7:$D$35=O503),0),MATCH(P503,'G Project Timeline-OPM update'!$G$4:$L$4,0))-14</f>
        <v>#N/A</v>
      </c>
      <c r="T503" s="81" t="e">
        <f t="shared" si="31"/>
        <v>#N/A</v>
      </c>
      <c r="U503" s="83" t="str">
        <f>IFERROR(VLOOKUP(G503,'Bidding list 26'!$B$2:$P$38,15,0),"")</f>
        <v/>
      </c>
      <c r="V503" s="83" t="e">
        <f t="shared" si="32"/>
        <v>#N/A</v>
      </c>
      <c r="W503" s="83" t="e">
        <f t="shared" si="40"/>
        <v>#VALUE!</v>
      </c>
      <c r="X503" s="83" t="e">
        <f t="shared" si="33"/>
        <v>#N/A</v>
      </c>
      <c r="Y503" s="122"/>
      <c r="Z503" s="122"/>
      <c r="AA503" s="122"/>
      <c r="AB503" s="122"/>
      <c r="AC503" s="122"/>
      <c r="AD503" s="122"/>
      <c r="AE503" s="122"/>
      <c r="AF503" s="122"/>
      <c r="AG503" s="122"/>
      <c r="AH503" s="87"/>
      <c r="AI503" s="122"/>
      <c r="AJ503" s="60"/>
      <c r="AK503" s="5"/>
      <c r="AL503" s="3">
        <f t="shared" si="34"/>
        <v>0</v>
      </c>
      <c r="AM503" s="3">
        <f t="shared" si="35"/>
        <v>0</v>
      </c>
      <c r="AN503" s="3">
        <f t="shared" si="36"/>
        <v>0</v>
      </c>
      <c r="AO503" s="3">
        <f t="shared" si="37"/>
        <v>0</v>
      </c>
    </row>
    <row r="504" spans="1:41" ht="13">
      <c r="A504" s="81"/>
      <c r="B504" s="122"/>
      <c r="C504" s="122"/>
      <c r="D504" s="122"/>
      <c r="E504" s="122"/>
      <c r="F504" s="81"/>
      <c r="G504" s="122"/>
      <c r="H504" s="122" t="e">
        <f>VLOOKUP(G504,'Bidding list 26'!$B$4:$G$277,6,0)</f>
        <v>#N/A</v>
      </c>
      <c r="I504" s="77" t="e">
        <f>VLOOKUP(G504,'Bidding list 26'!$B$4:$I$1016,8,0)</f>
        <v>#N/A</v>
      </c>
      <c r="J504" s="81"/>
      <c r="K504" s="78" t="e">
        <f t="shared" si="39"/>
        <v>#N/A</v>
      </c>
      <c r="L504" s="81"/>
      <c r="M504" s="79"/>
      <c r="N504" s="79"/>
      <c r="O504" s="80"/>
      <c r="P504" s="80"/>
      <c r="Q504" s="122"/>
      <c r="R504" s="81">
        <f t="shared" si="38"/>
        <v>0</v>
      </c>
      <c r="S504" s="140" t="e">
        <f t="array" ref="S504">INDEX('G Project Timeline-OPM update'!$G$7:$L$35,MATCH(1,('G Project Timeline-OPM update'!$C$7:$C$35=N504)*('G Project Timeline-OPM update'!$B$7:$B$35=M504)*('G Project Timeline-OPM update'!$D$7:$D$35=O504),0),MATCH(P504,'G Project Timeline-OPM update'!$G$4:$L$4,0))-14</f>
        <v>#N/A</v>
      </c>
      <c r="T504" s="81" t="e">
        <f t="shared" si="31"/>
        <v>#N/A</v>
      </c>
      <c r="U504" s="83" t="str">
        <f>IFERROR(VLOOKUP(G504,'Bidding list 26'!$B$2:$P$38,15,0),"")</f>
        <v/>
      </c>
      <c r="V504" s="83" t="e">
        <f t="shared" si="32"/>
        <v>#N/A</v>
      </c>
      <c r="W504" s="83" t="e">
        <f t="shared" si="40"/>
        <v>#VALUE!</v>
      </c>
      <c r="X504" s="83" t="e">
        <f t="shared" si="33"/>
        <v>#N/A</v>
      </c>
      <c r="Y504" s="122"/>
      <c r="Z504" s="122"/>
      <c r="AA504" s="122"/>
      <c r="AB504" s="122"/>
      <c r="AC504" s="122"/>
      <c r="AD504" s="122"/>
      <c r="AE504" s="122"/>
      <c r="AF504" s="122"/>
      <c r="AG504" s="122"/>
      <c r="AH504" s="87"/>
      <c r="AI504" s="122"/>
      <c r="AJ504" s="60"/>
      <c r="AK504" s="5"/>
      <c r="AL504" s="3">
        <f t="shared" si="34"/>
        <v>0</v>
      </c>
      <c r="AM504" s="3">
        <f t="shared" si="35"/>
        <v>0</v>
      </c>
      <c r="AN504" s="3">
        <f t="shared" si="36"/>
        <v>0</v>
      </c>
      <c r="AO504" s="3">
        <f t="shared" si="37"/>
        <v>0</v>
      </c>
    </row>
    <row r="505" spans="1:41" ht="13">
      <c r="A505" s="81"/>
      <c r="B505" s="122"/>
      <c r="C505" s="122"/>
      <c r="D505" s="122"/>
      <c r="E505" s="122"/>
      <c r="F505" s="81"/>
      <c r="G505" s="122"/>
      <c r="H505" s="122" t="e">
        <f>VLOOKUP(G505,'Bidding list 26'!$B$4:$G$277,6,0)</f>
        <v>#N/A</v>
      </c>
      <c r="I505" s="77" t="e">
        <f>VLOOKUP(G505,'Bidding list 26'!$B$4:$I$1016,8,0)</f>
        <v>#N/A</v>
      </c>
      <c r="J505" s="81"/>
      <c r="K505" s="78" t="e">
        <f t="shared" si="39"/>
        <v>#N/A</v>
      </c>
      <c r="L505" s="81"/>
      <c r="M505" s="79"/>
      <c r="N505" s="79"/>
      <c r="O505" s="80"/>
      <c r="P505" s="80"/>
      <c r="Q505" s="122"/>
      <c r="R505" s="81">
        <f t="shared" si="38"/>
        <v>0</v>
      </c>
      <c r="S505" s="140" t="e">
        <f t="array" ref="S505">INDEX('G Project Timeline-OPM update'!$G$7:$L$35,MATCH(1,('G Project Timeline-OPM update'!$C$7:$C$35=N505)*('G Project Timeline-OPM update'!$B$7:$B$35=M505)*('G Project Timeline-OPM update'!$D$7:$D$35=O505),0),MATCH(P505,'G Project Timeline-OPM update'!$G$4:$L$4,0))-14</f>
        <v>#N/A</v>
      </c>
      <c r="T505" s="81" t="e">
        <f t="shared" si="31"/>
        <v>#N/A</v>
      </c>
      <c r="U505" s="83" t="str">
        <f>IFERROR(VLOOKUP(G505,'Bidding list 26'!$B$2:$P$38,15,0),"")</f>
        <v/>
      </c>
      <c r="V505" s="83" t="e">
        <f t="shared" si="32"/>
        <v>#N/A</v>
      </c>
      <c r="W505" s="83" t="e">
        <f t="shared" si="40"/>
        <v>#VALUE!</v>
      </c>
      <c r="X505" s="83" t="e">
        <f t="shared" si="33"/>
        <v>#N/A</v>
      </c>
      <c r="Y505" s="122"/>
      <c r="Z505" s="122"/>
      <c r="AA505" s="122"/>
      <c r="AB505" s="122"/>
      <c r="AC505" s="122"/>
      <c r="AD505" s="122"/>
      <c r="AE505" s="122"/>
      <c r="AF505" s="122"/>
      <c r="AG505" s="122"/>
      <c r="AH505" s="87"/>
      <c r="AI505" s="122"/>
      <c r="AJ505" s="60"/>
      <c r="AK505" s="5"/>
      <c r="AL505" s="3">
        <f t="shared" si="34"/>
        <v>0</v>
      </c>
      <c r="AM505" s="3">
        <f t="shared" si="35"/>
        <v>0</v>
      </c>
      <c r="AN505" s="3">
        <f t="shared" si="36"/>
        <v>0</v>
      </c>
      <c r="AO505" s="3">
        <f t="shared" si="37"/>
        <v>0</v>
      </c>
    </row>
    <row r="506" spans="1:41" ht="13">
      <c r="A506" s="81"/>
      <c r="B506" s="122"/>
      <c r="C506" s="122"/>
      <c r="D506" s="122"/>
      <c r="E506" s="122"/>
      <c r="F506" s="81"/>
      <c r="G506" s="122"/>
      <c r="H506" s="122" t="e">
        <f>VLOOKUP(G506,'Bidding list 26'!$B$4:$G$277,6,0)</f>
        <v>#N/A</v>
      </c>
      <c r="I506" s="77" t="e">
        <f>VLOOKUP(G506,'Bidding list 26'!$B$4:$I$1016,8,0)</f>
        <v>#N/A</v>
      </c>
      <c r="J506" s="81"/>
      <c r="K506" s="78" t="e">
        <f t="shared" si="39"/>
        <v>#N/A</v>
      </c>
      <c r="L506" s="81"/>
      <c r="M506" s="79"/>
      <c r="N506" s="79"/>
      <c r="O506" s="80"/>
      <c r="P506" s="80"/>
      <c r="Q506" s="122"/>
      <c r="R506" s="81">
        <f t="shared" si="38"/>
        <v>0</v>
      </c>
      <c r="S506" s="140" t="e">
        <f t="array" ref="S506">INDEX('G Project Timeline-OPM update'!$G$7:$L$35,MATCH(1,('G Project Timeline-OPM update'!$C$7:$C$35=N506)*('G Project Timeline-OPM update'!$B$7:$B$35=M506)*('G Project Timeline-OPM update'!$D$7:$D$35=O506),0),MATCH(P506,'G Project Timeline-OPM update'!$G$4:$L$4,0))-14</f>
        <v>#N/A</v>
      </c>
      <c r="T506" s="81" t="e">
        <f t="shared" si="31"/>
        <v>#N/A</v>
      </c>
      <c r="U506" s="83" t="str">
        <f>IFERROR(VLOOKUP(G506,'Bidding list 26'!$B$2:$P$38,15,0),"")</f>
        <v/>
      </c>
      <c r="V506" s="83" t="e">
        <f t="shared" si="32"/>
        <v>#N/A</v>
      </c>
      <c r="W506" s="83" t="e">
        <f t="shared" si="40"/>
        <v>#VALUE!</v>
      </c>
      <c r="X506" s="83" t="e">
        <f t="shared" si="33"/>
        <v>#N/A</v>
      </c>
      <c r="Y506" s="122"/>
      <c r="Z506" s="122"/>
      <c r="AA506" s="122"/>
      <c r="AB506" s="122"/>
      <c r="AC506" s="122"/>
      <c r="AD506" s="122"/>
      <c r="AE506" s="122"/>
      <c r="AF506" s="122"/>
      <c r="AG506" s="122"/>
      <c r="AH506" s="87"/>
      <c r="AI506" s="122"/>
      <c r="AJ506" s="60"/>
      <c r="AK506" s="5"/>
      <c r="AL506" s="3">
        <f t="shared" si="34"/>
        <v>0</v>
      </c>
      <c r="AM506" s="3">
        <f t="shared" si="35"/>
        <v>0</v>
      </c>
      <c r="AN506" s="3">
        <f t="shared" si="36"/>
        <v>0</v>
      </c>
      <c r="AO506" s="3">
        <f t="shared" si="37"/>
        <v>0</v>
      </c>
    </row>
    <row r="507" spans="1:41" ht="13">
      <c r="A507" s="81"/>
      <c r="B507" s="122"/>
      <c r="C507" s="122"/>
      <c r="D507" s="122"/>
      <c r="E507" s="122"/>
      <c r="F507" s="81"/>
      <c r="G507" s="122"/>
      <c r="H507" s="122" t="e">
        <f>VLOOKUP(G507,'Bidding list 26'!$B$4:$G$277,6,0)</f>
        <v>#N/A</v>
      </c>
      <c r="I507" s="77" t="e">
        <f>VLOOKUP(G507,'Bidding list 26'!$B$4:$I$1016,8,0)</f>
        <v>#N/A</v>
      </c>
      <c r="J507" s="81"/>
      <c r="K507" s="78" t="e">
        <f t="shared" si="39"/>
        <v>#N/A</v>
      </c>
      <c r="L507" s="81"/>
      <c r="M507" s="79"/>
      <c r="N507" s="79"/>
      <c r="O507" s="80"/>
      <c r="P507" s="80"/>
      <c r="Q507" s="122"/>
      <c r="R507" s="81">
        <f t="shared" si="38"/>
        <v>0</v>
      </c>
      <c r="S507" s="140" t="e">
        <f t="array" ref="S507">INDEX('G Project Timeline-OPM update'!$G$7:$L$35,MATCH(1,('G Project Timeline-OPM update'!$C$7:$C$35=N507)*('G Project Timeline-OPM update'!$B$7:$B$35=M507)*('G Project Timeline-OPM update'!$D$7:$D$35=O507),0),MATCH(P507,'G Project Timeline-OPM update'!$G$4:$L$4,0))-14</f>
        <v>#N/A</v>
      </c>
      <c r="T507" s="81" t="e">
        <f t="shared" si="31"/>
        <v>#N/A</v>
      </c>
      <c r="U507" s="83" t="str">
        <f>IFERROR(VLOOKUP(G507,'Bidding list 26'!$B$2:$P$38,15,0),"")</f>
        <v/>
      </c>
      <c r="V507" s="83" t="e">
        <f t="shared" si="32"/>
        <v>#N/A</v>
      </c>
      <c r="W507" s="83" t="e">
        <f t="shared" si="40"/>
        <v>#VALUE!</v>
      </c>
      <c r="X507" s="83" t="e">
        <f t="shared" si="33"/>
        <v>#N/A</v>
      </c>
      <c r="Y507" s="122"/>
      <c r="Z507" s="122"/>
      <c r="AA507" s="122"/>
      <c r="AB507" s="122"/>
      <c r="AC507" s="122"/>
      <c r="AD507" s="122"/>
      <c r="AE507" s="122"/>
      <c r="AF507" s="122"/>
      <c r="AG507" s="122"/>
      <c r="AH507" s="87"/>
      <c r="AI507" s="122"/>
      <c r="AJ507" s="60"/>
      <c r="AK507" s="5"/>
      <c r="AL507" s="3">
        <f t="shared" si="34"/>
        <v>0</v>
      </c>
      <c r="AM507" s="3">
        <f t="shared" si="35"/>
        <v>0</v>
      </c>
      <c r="AN507" s="3">
        <f t="shared" si="36"/>
        <v>0</v>
      </c>
      <c r="AO507" s="3">
        <f t="shared" si="37"/>
        <v>0</v>
      </c>
    </row>
    <row r="508" spans="1:41" ht="13">
      <c r="A508" s="81"/>
      <c r="B508" s="122"/>
      <c r="C508" s="122"/>
      <c r="D508" s="122"/>
      <c r="E508" s="122"/>
      <c r="F508" s="81"/>
      <c r="G508" s="122"/>
      <c r="H508" s="122" t="e">
        <f>VLOOKUP(G508,'Bidding list 26'!$B$4:$G$277,6,0)</f>
        <v>#N/A</v>
      </c>
      <c r="I508" s="77" t="e">
        <f>VLOOKUP(G508,'Bidding list 26'!$B$4:$I$1016,8,0)</f>
        <v>#N/A</v>
      </c>
      <c r="J508" s="81"/>
      <c r="K508" s="78" t="e">
        <f t="shared" si="39"/>
        <v>#N/A</v>
      </c>
      <c r="L508" s="81"/>
      <c r="M508" s="79"/>
      <c r="N508" s="79"/>
      <c r="O508" s="80"/>
      <c r="P508" s="80"/>
      <c r="Q508" s="122"/>
      <c r="R508" s="81">
        <f t="shared" si="38"/>
        <v>0</v>
      </c>
      <c r="S508" s="140" t="e">
        <f t="array" ref="S508">INDEX('G Project Timeline-OPM update'!$G$7:$L$35,MATCH(1,('G Project Timeline-OPM update'!$C$7:$C$35=N508)*('G Project Timeline-OPM update'!$B$7:$B$35=M508)*('G Project Timeline-OPM update'!$D$7:$D$35=O508),0),MATCH(P508,'G Project Timeline-OPM update'!$G$4:$L$4,0))-14</f>
        <v>#N/A</v>
      </c>
      <c r="T508" s="81" t="e">
        <f t="shared" si="31"/>
        <v>#N/A</v>
      </c>
      <c r="U508" s="83" t="str">
        <f>IFERROR(VLOOKUP(G508,'Bidding list 26'!$B$2:$P$38,15,0),"")</f>
        <v/>
      </c>
      <c r="V508" s="83" t="e">
        <f t="shared" si="32"/>
        <v>#N/A</v>
      </c>
      <c r="W508" s="83" t="e">
        <f t="shared" si="40"/>
        <v>#VALUE!</v>
      </c>
      <c r="X508" s="83" t="e">
        <f t="shared" si="33"/>
        <v>#N/A</v>
      </c>
      <c r="Y508" s="122"/>
      <c r="Z508" s="122"/>
      <c r="AA508" s="122"/>
      <c r="AB508" s="122"/>
      <c r="AC508" s="122"/>
      <c r="AD508" s="122"/>
      <c r="AE508" s="122"/>
      <c r="AF508" s="122"/>
      <c r="AG508" s="122"/>
      <c r="AH508" s="87"/>
      <c r="AI508" s="122"/>
      <c r="AJ508" s="60"/>
      <c r="AK508" s="5"/>
      <c r="AL508" s="3">
        <f t="shared" si="34"/>
        <v>0</v>
      </c>
      <c r="AM508" s="3">
        <f t="shared" si="35"/>
        <v>0</v>
      </c>
      <c r="AN508" s="3">
        <f t="shared" si="36"/>
        <v>0</v>
      </c>
      <c r="AO508" s="3">
        <f t="shared" si="37"/>
        <v>0</v>
      </c>
    </row>
    <row r="509" spans="1:41" ht="13">
      <c r="A509" s="81"/>
      <c r="B509" s="122"/>
      <c r="C509" s="122"/>
      <c r="D509" s="122"/>
      <c r="E509" s="122"/>
      <c r="F509" s="81"/>
      <c r="G509" s="122"/>
      <c r="H509" s="122" t="e">
        <f>VLOOKUP(G509,'Bidding list 26'!$B$4:$G$277,6,0)</f>
        <v>#N/A</v>
      </c>
      <c r="I509" s="77" t="e">
        <f>VLOOKUP(G509,'Bidding list 26'!$B$4:$I$1016,8,0)</f>
        <v>#N/A</v>
      </c>
      <c r="J509" s="81"/>
      <c r="K509" s="78" t="e">
        <f t="shared" si="39"/>
        <v>#N/A</v>
      </c>
      <c r="L509" s="81"/>
      <c r="M509" s="79"/>
      <c r="N509" s="79"/>
      <c r="O509" s="80"/>
      <c r="P509" s="80"/>
      <c r="Q509" s="122"/>
      <c r="R509" s="81">
        <f t="shared" si="38"/>
        <v>0</v>
      </c>
      <c r="S509" s="140" t="e">
        <f t="array" ref="S509">INDEX('G Project Timeline-OPM update'!$G$7:$L$35,MATCH(1,('G Project Timeline-OPM update'!$C$7:$C$35=N509)*('G Project Timeline-OPM update'!$B$7:$B$35=M509)*('G Project Timeline-OPM update'!$D$7:$D$35=O509),0),MATCH(P509,'G Project Timeline-OPM update'!$G$4:$L$4,0))-14</f>
        <v>#N/A</v>
      </c>
      <c r="T509" s="81" t="e">
        <f t="shared" si="31"/>
        <v>#N/A</v>
      </c>
      <c r="U509" s="83" t="str">
        <f>IFERROR(VLOOKUP(G509,'Bidding list 26'!$B$2:$P$38,15,0),"")</f>
        <v/>
      </c>
      <c r="V509" s="83" t="e">
        <f t="shared" si="32"/>
        <v>#N/A</v>
      </c>
      <c r="W509" s="83" t="e">
        <f t="shared" si="40"/>
        <v>#VALUE!</v>
      </c>
      <c r="X509" s="83" t="e">
        <f t="shared" si="33"/>
        <v>#N/A</v>
      </c>
      <c r="Y509" s="122"/>
      <c r="Z509" s="122"/>
      <c r="AA509" s="122"/>
      <c r="AB509" s="122"/>
      <c r="AC509" s="122"/>
      <c r="AD509" s="122"/>
      <c r="AE509" s="122"/>
      <c r="AF509" s="122"/>
      <c r="AG509" s="122"/>
      <c r="AH509" s="87"/>
      <c r="AI509" s="122"/>
      <c r="AJ509" s="60"/>
      <c r="AK509" s="5"/>
      <c r="AL509" s="3">
        <f t="shared" si="34"/>
        <v>0</v>
      </c>
      <c r="AM509" s="3">
        <f t="shared" si="35"/>
        <v>0</v>
      </c>
      <c r="AN509" s="3">
        <f t="shared" si="36"/>
        <v>0</v>
      </c>
      <c r="AO509" s="3">
        <f t="shared" si="37"/>
        <v>0</v>
      </c>
    </row>
    <row r="510" spans="1:41" ht="13">
      <c r="A510" s="81"/>
      <c r="B510" s="122"/>
      <c r="C510" s="122"/>
      <c r="D510" s="122"/>
      <c r="E510" s="122"/>
      <c r="F510" s="81"/>
      <c r="G510" s="122"/>
      <c r="H510" s="122" t="e">
        <f>VLOOKUP(G510,'Bidding list 26'!$B$4:$G$277,6,0)</f>
        <v>#N/A</v>
      </c>
      <c r="I510" s="77" t="e">
        <f>VLOOKUP(G510,'Bidding list 26'!$B$4:$I$1016,8,0)</f>
        <v>#N/A</v>
      </c>
      <c r="J510" s="81"/>
      <c r="K510" s="78" t="e">
        <f t="shared" si="39"/>
        <v>#N/A</v>
      </c>
      <c r="L510" s="81"/>
      <c r="M510" s="79"/>
      <c r="N510" s="79"/>
      <c r="O510" s="80"/>
      <c r="P510" s="80"/>
      <c r="Q510" s="122"/>
      <c r="R510" s="81">
        <f t="shared" si="38"/>
        <v>0</v>
      </c>
      <c r="S510" s="140" t="e">
        <f t="array" ref="S510">INDEX('G Project Timeline-OPM update'!$G$7:$L$35,MATCH(1,('G Project Timeline-OPM update'!$C$7:$C$35=N510)*('G Project Timeline-OPM update'!$B$7:$B$35=M510)*('G Project Timeline-OPM update'!$D$7:$D$35=O510),0),MATCH(P510,'G Project Timeline-OPM update'!$G$4:$L$4,0))-14</f>
        <v>#N/A</v>
      </c>
      <c r="T510" s="81" t="e">
        <f t="shared" si="31"/>
        <v>#N/A</v>
      </c>
      <c r="U510" s="83" t="str">
        <f>IFERROR(VLOOKUP(G510,'Bidding list 26'!$B$2:$P$38,15,0),"")</f>
        <v/>
      </c>
      <c r="V510" s="83" t="e">
        <f t="shared" si="32"/>
        <v>#N/A</v>
      </c>
      <c r="W510" s="83" t="e">
        <f t="shared" si="40"/>
        <v>#VALUE!</v>
      </c>
      <c r="X510" s="83" t="e">
        <f t="shared" si="33"/>
        <v>#N/A</v>
      </c>
      <c r="Y510" s="122"/>
      <c r="Z510" s="122"/>
      <c r="AA510" s="122"/>
      <c r="AB510" s="122"/>
      <c r="AC510" s="122"/>
      <c r="AD510" s="122"/>
      <c r="AE510" s="122"/>
      <c r="AF510" s="122"/>
      <c r="AG510" s="122"/>
      <c r="AH510" s="87"/>
      <c r="AI510" s="122"/>
      <c r="AJ510" s="60"/>
      <c r="AK510" s="5"/>
      <c r="AL510" s="3">
        <f t="shared" si="34"/>
        <v>0</v>
      </c>
      <c r="AM510" s="3">
        <f t="shared" si="35"/>
        <v>0</v>
      </c>
      <c r="AN510" s="3">
        <f t="shared" si="36"/>
        <v>0</v>
      </c>
      <c r="AO510" s="3">
        <f t="shared" si="37"/>
        <v>0</v>
      </c>
    </row>
    <row r="511" spans="1:41" ht="13">
      <c r="A511" s="81"/>
      <c r="B511" s="122"/>
      <c r="C511" s="122"/>
      <c r="D511" s="122"/>
      <c r="E511" s="122"/>
      <c r="F511" s="81"/>
      <c r="G511" s="122"/>
      <c r="H511" s="122" t="e">
        <f>VLOOKUP(G511,'Bidding list 26'!$B$4:$G$277,6,0)</f>
        <v>#N/A</v>
      </c>
      <c r="I511" s="77" t="e">
        <f>VLOOKUP(G511,'Bidding list 26'!$B$4:$I$1016,8,0)</f>
        <v>#N/A</v>
      </c>
      <c r="J511" s="81"/>
      <c r="K511" s="78" t="e">
        <f t="shared" si="39"/>
        <v>#N/A</v>
      </c>
      <c r="L511" s="81"/>
      <c r="M511" s="79"/>
      <c r="N511" s="79"/>
      <c r="O511" s="80"/>
      <c r="P511" s="80"/>
      <c r="Q511" s="122"/>
      <c r="R511" s="81">
        <f t="shared" si="38"/>
        <v>0</v>
      </c>
      <c r="S511" s="140" t="e">
        <f t="array" ref="S511">INDEX('G Project Timeline-OPM update'!$G$7:$L$35,MATCH(1,('G Project Timeline-OPM update'!$C$7:$C$35=N511)*('G Project Timeline-OPM update'!$B$7:$B$35=M511)*('G Project Timeline-OPM update'!$D$7:$D$35=O511),0),MATCH(P511,'G Project Timeline-OPM update'!$G$4:$L$4,0))-14</f>
        <v>#N/A</v>
      </c>
      <c r="T511" s="81" t="e">
        <f t="shared" si="31"/>
        <v>#N/A</v>
      </c>
      <c r="U511" s="83" t="str">
        <f>IFERROR(VLOOKUP(G511,'Bidding list 26'!$B$2:$P$38,15,0),"")</f>
        <v/>
      </c>
      <c r="V511" s="83" t="e">
        <f t="shared" si="32"/>
        <v>#N/A</v>
      </c>
      <c r="W511" s="83" t="e">
        <f t="shared" si="40"/>
        <v>#VALUE!</v>
      </c>
      <c r="X511" s="83" t="e">
        <f t="shared" si="33"/>
        <v>#N/A</v>
      </c>
      <c r="Y511" s="122"/>
      <c r="Z511" s="122"/>
      <c r="AA511" s="122"/>
      <c r="AB511" s="122"/>
      <c r="AC511" s="122"/>
      <c r="AD511" s="122"/>
      <c r="AE511" s="122"/>
      <c r="AF511" s="122"/>
      <c r="AG511" s="122"/>
      <c r="AH511" s="87"/>
      <c r="AI511" s="122"/>
      <c r="AJ511" s="60"/>
      <c r="AK511" s="5"/>
      <c r="AL511" s="3">
        <f t="shared" si="34"/>
        <v>0</v>
      </c>
      <c r="AM511" s="3">
        <f t="shared" si="35"/>
        <v>0</v>
      </c>
      <c r="AN511" s="3">
        <f t="shared" si="36"/>
        <v>0</v>
      </c>
      <c r="AO511" s="3">
        <f t="shared" si="37"/>
        <v>0</v>
      </c>
    </row>
    <row r="512" spans="1:41" ht="13">
      <c r="A512" s="81"/>
      <c r="B512" s="122"/>
      <c r="C512" s="122"/>
      <c r="D512" s="122"/>
      <c r="E512" s="122"/>
      <c r="F512" s="81"/>
      <c r="G512" s="122"/>
      <c r="H512" s="122" t="e">
        <f>VLOOKUP(G512,'Bidding list 26'!$B$4:$G$277,6,0)</f>
        <v>#N/A</v>
      </c>
      <c r="I512" s="77" t="e">
        <f>VLOOKUP(G512,'Bidding list 26'!$B$4:$I$1016,8,0)</f>
        <v>#N/A</v>
      </c>
      <c r="J512" s="81"/>
      <c r="K512" s="78" t="e">
        <f t="shared" si="39"/>
        <v>#N/A</v>
      </c>
      <c r="L512" s="81"/>
      <c r="M512" s="79"/>
      <c r="N512" s="79"/>
      <c r="O512" s="80"/>
      <c r="P512" s="80"/>
      <c r="Q512" s="122"/>
      <c r="R512" s="81">
        <f t="shared" si="38"/>
        <v>0</v>
      </c>
      <c r="S512" s="140" t="e">
        <f t="array" ref="S512">INDEX('G Project Timeline-OPM update'!$G$7:$L$35,MATCH(1,('G Project Timeline-OPM update'!$C$7:$C$35=N512)*('G Project Timeline-OPM update'!$B$7:$B$35=M512)*('G Project Timeline-OPM update'!$D$7:$D$35=O512),0),MATCH(P512,'G Project Timeline-OPM update'!$G$4:$L$4,0))-14</f>
        <v>#N/A</v>
      </c>
      <c r="T512" s="81" t="e">
        <f t="shared" ref="T512:T766" si="41">S512-A512</f>
        <v>#N/A</v>
      </c>
      <c r="U512" s="83" t="str">
        <f>IFERROR(VLOOKUP(G512,'Bidding list 26'!$B$2:$P$38,15,0),"")</f>
        <v/>
      </c>
      <c r="V512" s="83" t="e">
        <f t="shared" ref="V512:V766" si="42">S512-U512</f>
        <v>#N/A</v>
      </c>
      <c r="W512" s="83" t="e">
        <f t="shared" si="40"/>
        <v>#VALUE!</v>
      </c>
      <c r="X512" s="83" t="e">
        <f t="shared" si="33"/>
        <v>#N/A</v>
      </c>
      <c r="Y512" s="122"/>
      <c r="Z512" s="122"/>
      <c r="AA512" s="122"/>
      <c r="AB512" s="122"/>
      <c r="AC512" s="122"/>
      <c r="AD512" s="122"/>
      <c r="AE512" s="122"/>
      <c r="AF512" s="122"/>
      <c r="AG512" s="122"/>
      <c r="AH512" s="87"/>
      <c r="AI512" s="122"/>
      <c r="AJ512" s="60"/>
      <c r="AK512" s="5"/>
      <c r="AL512" s="3">
        <f t="shared" si="34"/>
        <v>0</v>
      </c>
      <c r="AM512" s="3">
        <f t="shared" si="35"/>
        <v>0</v>
      </c>
      <c r="AN512" s="3">
        <f t="shared" si="36"/>
        <v>0</v>
      </c>
      <c r="AO512" s="3">
        <f t="shared" si="37"/>
        <v>0</v>
      </c>
    </row>
    <row r="513" spans="1:41" ht="13">
      <c r="A513" s="81"/>
      <c r="B513" s="122"/>
      <c r="C513" s="122"/>
      <c r="D513" s="122"/>
      <c r="E513" s="122"/>
      <c r="F513" s="81"/>
      <c r="G513" s="122"/>
      <c r="H513" s="122" t="e">
        <f>VLOOKUP(G513,'Bidding list 26'!$B$4:$G$277,6,0)</f>
        <v>#N/A</v>
      </c>
      <c r="I513" s="77" t="e">
        <f>VLOOKUP(G513,'Bidding list 26'!$B$4:$I$1016,8,0)</f>
        <v>#N/A</v>
      </c>
      <c r="J513" s="81"/>
      <c r="K513" s="78" t="e">
        <f t="shared" si="39"/>
        <v>#N/A</v>
      </c>
      <c r="L513" s="81"/>
      <c r="M513" s="79"/>
      <c r="N513" s="79"/>
      <c r="O513" s="80"/>
      <c r="P513" s="80"/>
      <c r="Q513" s="122"/>
      <c r="R513" s="81">
        <f t="shared" si="38"/>
        <v>0</v>
      </c>
      <c r="S513" s="140" t="e">
        <f t="array" ref="S513">INDEX('G Project Timeline-OPM update'!$G$7:$L$35,MATCH(1,('G Project Timeline-OPM update'!$C$7:$C$35=N513)*('G Project Timeline-OPM update'!$B$7:$B$35=M513)*('G Project Timeline-OPM update'!$D$7:$D$35=O513),0),MATCH(P513,'G Project Timeline-OPM update'!$G$4:$L$4,0))-14</f>
        <v>#N/A</v>
      </c>
      <c r="T513" s="81" t="e">
        <f t="shared" si="41"/>
        <v>#N/A</v>
      </c>
      <c r="U513" s="83" t="str">
        <f>IFERROR(VLOOKUP(G513,'Bidding list 26'!$B$2:$P$38,15,0),"")</f>
        <v/>
      </c>
      <c r="V513" s="83" t="e">
        <f t="shared" si="42"/>
        <v>#N/A</v>
      </c>
      <c r="W513" s="83" t="e">
        <f t="shared" si="40"/>
        <v>#VALUE!</v>
      </c>
      <c r="X513" s="83" t="e">
        <f t="shared" si="33"/>
        <v>#N/A</v>
      </c>
      <c r="Y513" s="122"/>
      <c r="Z513" s="122"/>
      <c r="AA513" s="122"/>
      <c r="AB513" s="122"/>
      <c r="AC513" s="122"/>
      <c r="AD513" s="122"/>
      <c r="AE513" s="122"/>
      <c r="AF513" s="122"/>
      <c r="AG513" s="122"/>
      <c r="AH513" s="87"/>
      <c r="AI513" s="122"/>
      <c r="AJ513" s="60"/>
      <c r="AK513" s="5"/>
      <c r="AL513" s="3">
        <f t="shared" si="34"/>
        <v>0</v>
      </c>
      <c r="AM513" s="3">
        <f t="shared" si="35"/>
        <v>0</v>
      </c>
      <c r="AN513" s="3">
        <f t="shared" si="36"/>
        <v>0</v>
      </c>
      <c r="AO513" s="3">
        <f t="shared" si="37"/>
        <v>0</v>
      </c>
    </row>
    <row r="514" spans="1:41" ht="13">
      <c r="A514" s="81"/>
      <c r="B514" s="122"/>
      <c r="C514" s="122"/>
      <c r="D514" s="122"/>
      <c r="E514" s="122"/>
      <c r="F514" s="81"/>
      <c r="G514" s="122"/>
      <c r="H514" s="122" t="e">
        <f>VLOOKUP(G514,'Bidding list 26'!$B$4:$G$277,6,0)</f>
        <v>#N/A</v>
      </c>
      <c r="I514" s="77" t="e">
        <f>VLOOKUP(G514,'Bidding list 26'!$B$4:$I$1016,8,0)</f>
        <v>#N/A</v>
      </c>
      <c r="J514" s="81"/>
      <c r="K514" s="78" t="e">
        <f t="shared" si="39"/>
        <v>#N/A</v>
      </c>
      <c r="L514" s="81"/>
      <c r="M514" s="79"/>
      <c r="N514" s="79"/>
      <c r="O514" s="80"/>
      <c r="P514" s="80"/>
      <c r="Q514" s="122"/>
      <c r="R514" s="81">
        <f t="shared" si="38"/>
        <v>0</v>
      </c>
      <c r="S514" s="140" t="e">
        <f t="array" ref="S514">INDEX('G Project Timeline-OPM update'!$G$7:$L$35,MATCH(1,('G Project Timeline-OPM update'!$C$7:$C$35=N514)*('G Project Timeline-OPM update'!$B$7:$B$35=M514)*('G Project Timeline-OPM update'!$D$7:$D$35=O514),0),MATCH(P514,'G Project Timeline-OPM update'!$G$4:$L$4,0))-14</f>
        <v>#N/A</v>
      </c>
      <c r="T514" s="81" t="e">
        <f t="shared" si="41"/>
        <v>#N/A</v>
      </c>
      <c r="U514" s="83" t="str">
        <f>IFERROR(VLOOKUP(G514,'Bidding list 26'!$B$2:$P$38,15,0),"")</f>
        <v/>
      </c>
      <c r="V514" s="83" t="e">
        <f t="shared" si="42"/>
        <v>#N/A</v>
      </c>
      <c r="W514" s="83" t="e">
        <f t="shared" si="40"/>
        <v>#VALUE!</v>
      </c>
      <c r="X514" s="83" t="e">
        <f t="shared" si="33"/>
        <v>#N/A</v>
      </c>
      <c r="Y514" s="122"/>
      <c r="Z514" s="122"/>
      <c r="AA514" s="122"/>
      <c r="AB514" s="122"/>
      <c r="AC514" s="122"/>
      <c r="AD514" s="122"/>
      <c r="AE514" s="122"/>
      <c r="AF514" s="122"/>
      <c r="AG514" s="122"/>
      <c r="AH514" s="87"/>
      <c r="AI514" s="122"/>
      <c r="AJ514" s="60"/>
      <c r="AK514" s="5"/>
      <c r="AL514" s="3">
        <f t="shared" si="34"/>
        <v>0</v>
      </c>
      <c r="AM514" s="3">
        <f t="shared" si="35"/>
        <v>0</v>
      </c>
      <c r="AN514" s="3">
        <f t="shared" si="36"/>
        <v>0</v>
      </c>
      <c r="AO514" s="3">
        <f t="shared" si="37"/>
        <v>0</v>
      </c>
    </row>
    <row r="515" spans="1:41" ht="13">
      <c r="A515" s="81"/>
      <c r="B515" s="122"/>
      <c r="C515" s="122"/>
      <c r="D515" s="122"/>
      <c r="E515" s="122"/>
      <c r="F515" s="81"/>
      <c r="G515" s="122"/>
      <c r="H515" s="122" t="e">
        <f>VLOOKUP(G515,'Bidding list 26'!$B$4:$G$277,6,0)</f>
        <v>#N/A</v>
      </c>
      <c r="I515" s="77" t="e">
        <f>VLOOKUP(G515,'Bidding list 26'!$B$4:$I$1016,8,0)</f>
        <v>#N/A</v>
      </c>
      <c r="J515" s="81"/>
      <c r="K515" s="78" t="e">
        <f t="shared" si="39"/>
        <v>#N/A</v>
      </c>
      <c r="L515" s="81"/>
      <c r="M515" s="79"/>
      <c r="N515" s="79"/>
      <c r="O515" s="80"/>
      <c r="P515" s="80"/>
      <c r="Q515" s="122"/>
      <c r="R515" s="81">
        <f t="shared" si="38"/>
        <v>0</v>
      </c>
      <c r="S515" s="140" t="e">
        <f t="array" ref="S515">INDEX('G Project Timeline-OPM update'!$G$7:$L$35,MATCH(1,('G Project Timeline-OPM update'!$C$7:$C$35=N515)*('G Project Timeline-OPM update'!$B$7:$B$35=M515)*('G Project Timeline-OPM update'!$D$7:$D$35=O515),0),MATCH(P515,'G Project Timeline-OPM update'!$G$4:$L$4,0))-14</f>
        <v>#N/A</v>
      </c>
      <c r="T515" s="81" t="e">
        <f t="shared" si="41"/>
        <v>#N/A</v>
      </c>
      <c r="U515" s="83" t="str">
        <f>IFERROR(VLOOKUP(G515,'Bidding list 26'!$B$2:$P$38,15,0),"")</f>
        <v/>
      </c>
      <c r="V515" s="83" t="e">
        <f t="shared" si="42"/>
        <v>#N/A</v>
      </c>
      <c r="W515" s="83" t="e">
        <f t="shared" si="40"/>
        <v>#VALUE!</v>
      </c>
      <c r="X515" s="83" t="e">
        <f t="shared" si="33"/>
        <v>#N/A</v>
      </c>
      <c r="Y515" s="122"/>
      <c r="Z515" s="122"/>
      <c r="AA515" s="122"/>
      <c r="AB515" s="122"/>
      <c r="AC515" s="122"/>
      <c r="AD515" s="122"/>
      <c r="AE515" s="122"/>
      <c r="AF515" s="122"/>
      <c r="AG515" s="122"/>
      <c r="AH515" s="87"/>
      <c r="AI515" s="122"/>
      <c r="AJ515" s="60"/>
      <c r="AK515" s="5"/>
      <c r="AL515" s="3">
        <f t="shared" si="34"/>
        <v>0</v>
      </c>
      <c r="AM515" s="3">
        <f t="shared" si="35"/>
        <v>0</v>
      </c>
      <c r="AN515" s="3">
        <f t="shared" si="36"/>
        <v>0</v>
      </c>
      <c r="AO515" s="3">
        <f t="shared" si="37"/>
        <v>0</v>
      </c>
    </row>
    <row r="516" spans="1:41" ht="13">
      <c r="A516" s="81"/>
      <c r="B516" s="122"/>
      <c r="C516" s="122"/>
      <c r="D516" s="122"/>
      <c r="E516" s="122"/>
      <c r="F516" s="81"/>
      <c r="G516" s="122"/>
      <c r="H516" s="122" t="e">
        <f>VLOOKUP(G516,'Bidding list 26'!$B$4:$G$277,6,0)</f>
        <v>#N/A</v>
      </c>
      <c r="I516" s="77" t="e">
        <f>VLOOKUP(G516,'Bidding list 26'!$B$4:$I$1016,8,0)</f>
        <v>#N/A</v>
      </c>
      <c r="J516" s="81"/>
      <c r="K516" s="78" t="e">
        <f t="shared" si="39"/>
        <v>#N/A</v>
      </c>
      <c r="L516" s="81"/>
      <c r="M516" s="79"/>
      <c r="N516" s="79"/>
      <c r="O516" s="80"/>
      <c r="P516" s="80"/>
      <c r="Q516" s="122"/>
      <c r="R516" s="81">
        <f t="shared" si="38"/>
        <v>0</v>
      </c>
      <c r="S516" s="140" t="e">
        <f t="array" ref="S516">INDEX('G Project Timeline-OPM update'!$G$7:$L$35,MATCH(1,('G Project Timeline-OPM update'!$C$7:$C$35=N516)*('G Project Timeline-OPM update'!$B$7:$B$35=M516)*('G Project Timeline-OPM update'!$D$7:$D$35=O516),0),MATCH(P516,'G Project Timeline-OPM update'!$G$4:$L$4,0))-14</f>
        <v>#N/A</v>
      </c>
      <c r="T516" s="81" t="e">
        <f t="shared" si="41"/>
        <v>#N/A</v>
      </c>
      <c r="U516" s="83" t="str">
        <f>IFERROR(VLOOKUP(G516,'Bidding list 26'!$B$2:$P$38,15,0),"")</f>
        <v/>
      </c>
      <c r="V516" s="83" t="e">
        <f t="shared" si="42"/>
        <v>#N/A</v>
      </c>
      <c r="W516" s="83" t="e">
        <f t="shared" si="40"/>
        <v>#VALUE!</v>
      </c>
      <c r="X516" s="83" t="e">
        <f t="shared" si="33"/>
        <v>#N/A</v>
      </c>
      <c r="Y516" s="122"/>
      <c r="Z516" s="122"/>
      <c r="AA516" s="122"/>
      <c r="AB516" s="122"/>
      <c r="AC516" s="122"/>
      <c r="AD516" s="122"/>
      <c r="AE516" s="122"/>
      <c r="AF516" s="122"/>
      <c r="AG516" s="122"/>
      <c r="AH516" s="87"/>
      <c r="AI516" s="122"/>
      <c r="AJ516" s="60"/>
      <c r="AK516" s="5"/>
      <c r="AL516" s="3">
        <f t="shared" si="34"/>
        <v>0</v>
      </c>
      <c r="AM516" s="3">
        <f t="shared" si="35"/>
        <v>0</v>
      </c>
      <c r="AN516" s="3">
        <f t="shared" si="36"/>
        <v>0</v>
      </c>
      <c r="AO516" s="3">
        <f t="shared" si="37"/>
        <v>0</v>
      </c>
    </row>
    <row r="517" spans="1:41" ht="13">
      <c r="A517" s="81"/>
      <c r="B517" s="122"/>
      <c r="C517" s="122"/>
      <c r="D517" s="122"/>
      <c r="E517" s="122"/>
      <c r="F517" s="81"/>
      <c r="G517" s="122"/>
      <c r="H517" s="122" t="e">
        <f>VLOOKUP(G517,'Bidding list 26'!$B$4:$G$277,6,0)</f>
        <v>#N/A</v>
      </c>
      <c r="I517" s="77" t="e">
        <f>VLOOKUP(G517,'Bidding list 26'!$B$4:$I$1016,8,0)</f>
        <v>#N/A</v>
      </c>
      <c r="J517" s="81"/>
      <c r="K517" s="78" t="e">
        <f t="shared" si="39"/>
        <v>#N/A</v>
      </c>
      <c r="L517" s="81"/>
      <c r="M517" s="79"/>
      <c r="N517" s="79"/>
      <c r="O517" s="80"/>
      <c r="P517" s="80"/>
      <c r="Q517" s="122"/>
      <c r="R517" s="81">
        <f t="shared" si="38"/>
        <v>0</v>
      </c>
      <c r="S517" s="140" t="e">
        <f t="array" ref="S517">INDEX('G Project Timeline-OPM update'!$G$7:$L$35,MATCH(1,('G Project Timeline-OPM update'!$C$7:$C$35=N517)*('G Project Timeline-OPM update'!$B$7:$B$35=M517)*('G Project Timeline-OPM update'!$D$7:$D$35=O517),0),MATCH(P517,'G Project Timeline-OPM update'!$G$4:$L$4,0))-14</f>
        <v>#N/A</v>
      </c>
      <c r="T517" s="81" t="e">
        <f t="shared" si="41"/>
        <v>#N/A</v>
      </c>
      <c r="U517" s="83" t="str">
        <f>IFERROR(VLOOKUP(G517,'Bidding list 26'!$B$2:$P$38,15,0),"")</f>
        <v/>
      </c>
      <c r="V517" s="83" t="e">
        <f t="shared" si="42"/>
        <v>#N/A</v>
      </c>
      <c r="W517" s="83" t="e">
        <f t="shared" si="40"/>
        <v>#VALUE!</v>
      </c>
      <c r="X517" s="83" t="e">
        <f t="shared" si="33"/>
        <v>#N/A</v>
      </c>
      <c r="Y517" s="122"/>
      <c r="Z517" s="122"/>
      <c r="AA517" s="122"/>
      <c r="AB517" s="122"/>
      <c r="AC517" s="122"/>
      <c r="AD517" s="122"/>
      <c r="AE517" s="122"/>
      <c r="AF517" s="122"/>
      <c r="AG517" s="122"/>
      <c r="AH517" s="87"/>
      <c r="AI517" s="122"/>
      <c r="AJ517" s="60"/>
      <c r="AK517" s="5"/>
      <c r="AL517" s="3">
        <f t="shared" si="34"/>
        <v>0</v>
      </c>
      <c r="AM517" s="3">
        <f t="shared" si="35"/>
        <v>0</v>
      </c>
      <c r="AN517" s="3">
        <f t="shared" si="36"/>
        <v>0</v>
      </c>
      <c r="AO517" s="3">
        <f t="shared" si="37"/>
        <v>0</v>
      </c>
    </row>
    <row r="518" spans="1:41" ht="13">
      <c r="A518" s="81"/>
      <c r="B518" s="122"/>
      <c r="C518" s="122"/>
      <c r="D518" s="122"/>
      <c r="E518" s="122"/>
      <c r="F518" s="81"/>
      <c r="G518" s="122"/>
      <c r="H518" s="122" t="e">
        <f>VLOOKUP(G518,'Bidding list 26'!$B$4:$G$277,6,0)</f>
        <v>#N/A</v>
      </c>
      <c r="I518" s="77" t="e">
        <f>VLOOKUP(G518,'Bidding list 26'!$B$4:$I$1016,8,0)</f>
        <v>#N/A</v>
      </c>
      <c r="J518" s="81"/>
      <c r="K518" s="78" t="e">
        <f t="shared" si="39"/>
        <v>#N/A</v>
      </c>
      <c r="L518" s="81"/>
      <c r="M518" s="79"/>
      <c r="N518" s="79"/>
      <c r="O518" s="80"/>
      <c r="P518" s="80"/>
      <c r="Q518" s="122"/>
      <c r="R518" s="81">
        <f t="shared" si="38"/>
        <v>0</v>
      </c>
      <c r="S518" s="140" t="e">
        <f t="array" ref="S518">INDEX('G Project Timeline-OPM update'!$G$7:$L$35,MATCH(1,('G Project Timeline-OPM update'!$C$7:$C$35=N518)*('G Project Timeline-OPM update'!$B$7:$B$35=M518)*('G Project Timeline-OPM update'!$D$7:$D$35=O518),0),MATCH(P518,'G Project Timeline-OPM update'!$G$4:$L$4,0))-14</f>
        <v>#N/A</v>
      </c>
      <c r="T518" s="81" t="e">
        <f t="shared" si="41"/>
        <v>#N/A</v>
      </c>
      <c r="U518" s="83" t="str">
        <f>IFERROR(VLOOKUP(G518,'Bidding list 26'!$B$2:$P$38,15,0),"")</f>
        <v/>
      </c>
      <c r="V518" s="83" t="e">
        <f t="shared" si="42"/>
        <v>#N/A</v>
      </c>
      <c r="W518" s="83" t="e">
        <f t="shared" si="40"/>
        <v>#VALUE!</v>
      </c>
      <c r="X518" s="83" t="e">
        <f t="shared" si="33"/>
        <v>#N/A</v>
      </c>
      <c r="Y518" s="122"/>
      <c r="Z518" s="122"/>
      <c r="AA518" s="122"/>
      <c r="AB518" s="122"/>
      <c r="AC518" s="122"/>
      <c r="AD518" s="122"/>
      <c r="AE518" s="122"/>
      <c r="AF518" s="122"/>
      <c r="AG518" s="122"/>
      <c r="AH518" s="87"/>
      <c r="AI518" s="122"/>
      <c r="AJ518" s="60"/>
      <c r="AK518" s="5"/>
      <c r="AL518" s="3">
        <f t="shared" si="34"/>
        <v>0</v>
      </c>
      <c r="AM518" s="3">
        <f t="shared" si="35"/>
        <v>0</v>
      </c>
      <c r="AN518" s="3">
        <f t="shared" si="36"/>
        <v>0</v>
      </c>
      <c r="AO518" s="3">
        <f t="shared" si="37"/>
        <v>0</v>
      </c>
    </row>
    <row r="519" spans="1:41" ht="13">
      <c r="A519" s="81"/>
      <c r="B519" s="122"/>
      <c r="C519" s="122"/>
      <c r="D519" s="122"/>
      <c r="E519" s="122"/>
      <c r="F519" s="81"/>
      <c r="G519" s="122"/>
      <c r="H519" s="122" t="e">
        <f>VLOOKUP(G519,'Bidding list 26'!$B$4:$G$277,6,0)</f>
        <v>#N/A</v>
      </c>
      <c r="I519" s="77" t="e">
        <f>VLOOKUP(G519,'Bidding list 26'!$B$4:$I$1016,8,0)</f>
        <v>#N/A</v>
      </c>
      <c r="J519" s="81"/>
      <c r="K519" s="78" t="e">
        <f t="shared" si="39"/>
        <v>#N/A</v>
      </c>
      <c r="L519" s="81"/>
      <c r="M519" s="79"/>
      <c r="N519" s="79"/>
      <c r="O519" s="80"/>
      <c r="P519" s="80"/>
      <c r="Q519" s="122"/>
      <c r="R519" s="81">
        <f t="shared" si="38"/>
        <v>0</v>
      </c>
      <c r="S519" s="140" t="e">
        <f t="array" ref="S519">INDEX('G Project Timeline-OPM update'!$G$7:$L$35,MATCH(1,('G Project Timeline-OPM update'!$C$7:$C$35=N519)*('G Project Timeline-OPM update'!$B$7:$B$35=M519)*('G Project Timeline-OPM update'!$D$7:$D$35=O519),0),MATCH(P519,'G Project Timeline-OPM update'!$G$4:$L$4,0))-14</f>
        <v>#N/A</v>
      </c>
      <c r="T519" s="81" t="e">
        <f t="shared" si="41"/>
        <v>#N/A</v>
      </c>
      <c r="U519" s="83" t="str">
        <f>IFERROR(VLOOKUP(G519,'Bidding list 26'!$B$2:$P$38,15,0),"")</f>
        <v/>
      </c>
      <c r="V519" s="83" t="e">
        <f t="shared" si="42"/>
        <v>#N/A</v>
      </c>
      <c r="W519" s="83" t="e">
        <f t="shared" si="40"/>
        <v>#VALUE!</v>
      </c>
      <c r="X519" s="83" t="e">
        <f t="shared" si="33"/>
        <v>#N/A</v>
      </c>
      <c r="Y519" s="122"/>
      <c r="Z519" s="122"/>
      <c r="AA519" s="122"/>
      <c r="AB519" s="122"/>
      <c r="AC519" s="122"/>
      <c r="AD519" s="122"/>
      <c r="AE519" s="122"/>
      <c r="AF519" s="122"/>
      <c r="AG519" s="122"/>
      <c r="AH519" s="87"/>
      <c r="AI519" s="122"/>
      <c r="AJ519" s="60"/>
      <c r="AK519" s="5"/>
      <c r="AL519" s="3">
        <f t="shared" si="34"/>
        <v>0</v>
      </c>
      <c r="AM519" s="3">
        <f t="shared" si="35"/>
        <v>0</v>
      </c>
      <c r="AN519" s="3">
        <f t="shared" si="36"/>
        <v>0</v>
      </c>
      <c r="AO519" s="3">
        <f t="shared" si="37"/>
        <v>0</v>
      </c>
    </row>
    <row r="520" spans="1:41" ht="13">
      <c r="A520" s="81"/>
      <c r="B520" s="122"/>
      <c r="C520" s="122"/>
      <c r="D520" s="122"/>
      <c r="E520" s="122"/>
      <c r="F520" s="81"/>
      <c r="G520" s="122"/>
      <c r="H520" s="122" t="e">
        <f>VLOOKUP(G520,'Bidding list 26'!$B$4:$G$277,6,0)</f>
        <v>#N/A</v>
      </c>
      <c r="I520" s="77" t="e">
        <f>VLOOKUP(G520,'Bidding list 26'!$B$4:$I$1016,8,0)</f>
        <v>#N/A</v>
      </c>
      <c r="J520" s="81"/>
      <c r="K520" s="78" t="e">
        <f t="shared" si="39"/>
        <v>#N/A</v>
      </c>
      <c r="L520" s="81"/>
      <c r="M520" s="79"/>
      <c r="N520" s="79"/>
      <c r="O520" s="80"/>
      <c r="P520" s="80"/>
      <c r="Q520" s="122"/>
      <c r="R520" s="81">
        <f t="shared" si="38"/>
        <v>0</v>
      </c>
      <c r="S520" s="140" t="e">
        <f t="array" ref="S520">INDEX('G Project Timeline-OPM update'!$G$7:$L$35,MATCH(1,('G Project Timeline-OPM update'!$C$7:$C$35=N520)*('G Project Timeline-OPM update'!$B$7:$B$35=M520)*('G Project Timeline-OPM update'!$D$7:$D$35=O520),0),MATCH(P520,'G Project Timeline-OPM update'!$G$4:$L$4,0))-14</f>
        <v>#N/A</v>
      </c>
      <c r="T520" s="81" t="e">
        <f t="shared" si="41"/>
        <v>#N/A</v>
      </c>
      <c r="U520" s="83" t="str">
        <f>IFERROR(VLOOKUP(G520,'Bidding list 26'!$B$2:$P$38,15,0),"")</f>
        <v/>
      </c>
      <c r="V520" s="83" t="e">
        <f t="shared" si="42"/>
        <v>#N/A</v>
      </c>
      <c r="W520" s="83" t="e">
        <f t="shared" si="40"/>
        <v>#VALUE!</v>
      </c>
      <c r="X520" s="83" t="e">
        <f t="shared" si="33"/>
        <v>#N/A</v>
      </c>
      <c r="Y520" s="122"/>
      <c r="Z520" s="122"/>
      <c r="AA520" s="122"/>
      <c r="AB520" s="122"/>
      <c r="AC520" s="122"/>
      <c r="AD520" s="122"/>
      <c r="AE520" s="122"/>
      <c r="AF520" s="122"/>
      <c r="AG520" s="122"/>
      <c r="AH520" s="87"/>
      <c r="AI520" s="122"/>
      <c r="AJ520" s="60"/>
      <c r="AK520" s="5"/>
      <c r="AL520" s="3">
        <f t="shared" si="34"/>
        <v>0</v>
      </c>
      <c r="AM520" s="3">
        <f t="shared" si="35"/>
        <v>0</v>
      </c>
      <c r="AN520" s="3">
        <f t="shared" si="36"/>
        <v>0</v>
      </c>
      <c r="AO520" s="3">
        <f t="shared" si="37"/>
        <v>0</v>
      </c>
    </row>
    <row r="521" spans="1:41" ht="13">
      <c r="A521" s="81"/>
      <c r="B521" s="122"/>
      <c r="C521" s="122"/>
      <c r="D521" s="122"/>
      <c r="E521" s="122"/>
      <c r="F521" s="81"/>
      <c r="G521" s="122"/>
      <c r="H521" s="122" t="e">
        <f>VLOOKUP(G521,'Bidding list 26'!$B$4:$G$277,6,0)</f>
        <v>#N/A</v>
      </c>
      <c r="I521" s="77" t="e">
        <f>VLOOKUP(G521,'Bidding list 26'!$B$4:$I$1016,8,0)</f>
        <v>#N/A</v>
      </c>
      <c r="J521" s="81"/>
      <c r="K521" s="78" t="e">
        <f t="shared" si="39"/>
        <v>#N/A</v>
      </c>
      <c r="L521" s="81"/>
      <c r="M521" s="79"/>
      <c r="N521" s="79"/>
      <c r="O521" s="80"/>
      <c r="P521" s="80"/>
      <c r="Q521" s="122"/>
      <c r="R521" s="81">
        <f t="shared" si="38"/>
        <v>0</v>
      </c>
      <c r="S521" s="140" t="e">
        <f t="array" ref="S521">INDEX('G Project Timeline-OPM update'!$G$7:$L$35,MATCH(1,('G Project Timeline-OPM update'!$C$7:$C$35=N521)*('G Project Timeline-OPM update'!$B$7:$B$35=M521)*('G Project Timeline-OPM update'!$D$7:$D$35=O521),0),MATCH(P521,'G Project Timeline-OPM update'!$G$4:$L$4,0))-14</f>
        <v>#N/A</v>
      </c>
      <c r="T521" s="81" t="e">
        <f t="shared" si="41"/>
        <v>#N/A</v>
      </c>
      <c r="U521" s="83" t="str">
        <f>IFERROR(VLOOKUP(G521,'Bidding list 26'!$B$2:$P$38,15,0),"")</f>
        <v/>
      </c>
      <c r="V521" s="83" t="e">
        <f t="shared" si="42"/>
        <v>#N/A</v>
      </c>
      <c r="W521" s="83" t="e">
        <f t="shared" si="40"/>
        <v>#VALUE!</v>
      </c>
      <c r="X521" s="83" t="e">
        <f t="shared" si="33"/>
        <v>#N/A</v>
      </c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87"/>
      <c r="AI521" s="122"/>
      <c r="AJ521" s="60"/>
      <c r="AK521" s="5"/>
      <c r="AL521" s="3">
        <f t="shared" si="34"/>
        <v>0</v>
      </c>
      <c r="AM521" s="3">
        <f t="shared" si="35"/>
        <v>0</v>
      </c>
      <c r="AN521" s="3">
        <f t="shared" si="36"/>
        <v>0</v>
      </c>
      <c r="AO521" s="3">
        <f t="shared" si="37"/>
        <v>0</v>
      </c>
    </row>
    <row r="522" spans="1:41" ht="13">
      <c r="A522" s="81"/>
      <c r="B522" s="122"/>
      <c r="C522" s="122"/>
      <c r="D522" s="122"/>
      <c r="E522" s="122"/>
      <c r="F522" s="81"/>
      <c r="G522" s="122"/>
      <c r="H522" s="122" t="e">
        <f>VLOOKUP(G522,'Bidding list 26'!$B$4:$G$277,6,0)</f>
        <v>#N/A</v>
      </c>
      <c r="I522" s="77" t="e">
        <f>VLOOKUP(G522,'Bidding list 26'!$B$4:$I$1016,8,0)</f>
        <v>#N/A</v>
      </c>
      <c r="J522" s="81"/>
      <c r="K522" s="78" t="e">
        <f t="shared" si="39"/>
        <v>#N/A</v>
      </c>
      <c r="L522" s="81"/>
      <c r="M522" s="79"/>
      <c r="N522" s="79"/>
      <c r="O522" s="80"/>
      <c r="P522" s="80"/>
      <c r="Q522" s="122"/>
      <c r="R522" s="81">
        <f t="shared" si="38"/>
        <v>0</v>
      </c>
      <c r="S522" s="140" t="e">
        <f t="array" ref="S522">INDEX('G Project Timeline-OPM update'!$G$7:$L$35,MATCH(1,('G Project Timeline-OPM update'!$C$7:$C$35=N522)*('G Project Timeline-OPM update'!$B$7:$B$35=M522)*('G Project Timeline-OPM update'!$D$7:$D$35=O522),0),MATCH(P522,'G Project Timeline-OPM update'!$G$4:$L$4,0))-14</f>
        <v>#N/A</v>
      </c>
      <c r="T522" s="81" t="e">
        <f t="shared" si="41"/>
        <v>#N/A</v>
      </c>
      <c r="U522" s="83" t="str">
        <f>IFERROR(VLOOKUP(G522,'Bidding list 26'!$B$2:$P$38,15,0),"")</f>
        <v/>
      </c>
      <c r="V522" s="83" t="e">
        <f t="shared" si="42"/>
        <v>#N/A</v>
      </c>
      <c r="W522" s="83" t="e">
        <f t="shared" si="40"/>
        <v>#VALUE!</v>
      </c>
      <c r="X522" s="83" t="e">
        <f t="shared" si="33"/>
        <v>#N/A</v>
      </c>
      <c r="Y522" s="122"/>
      <c r="Z522" s="122"/>
      <c r="AA522" s="122"/>
      <c r="AB522" s="122"/>
      <c r="AC522" s="122"/>
      <c r="AD522" s="122"/>
      <c r="AE522" s="122"/>
      <c r="AF522" s="122"/>
      <c r="AG522" s="122"/>
      <c r="AH522" s="87"/>
      <c r="AI522" s="122"/>
      <c r="AJ522" s="60"/>
      <c r="AK522" s="5"/>
      <c r="AL522" s="3">
        <f t="shared" si="34"/>
        <v>0</v>
      </c>
      <c r="AM522" s="3">
        <f t="shared" si="35"/>
        <v>0</v>
      </c>
      <c r="AN522" s="3">
        <f t="shared" si="36"/>
        <v>0</v>
      </c>
      <c r="AO522" s="3">
        <f t="shared" si="37"/>
        <v>0</v>
      </c>
    </row>
    <row r="523" spans="1:41" ht="13">
      <c r="A523" s="81"/>
      <c r="B523" s="122"/>
      <c r="C523" s="122"/>
      <c r="D523" s="122"/>
      <c r="E523" s="122"/>
      <c r="F523" s="81"/>
      <c r="G523" s="122"/>
      <c r="H523" s="122" t="e">
        <f>VLOOKUP(G523,'Bidding list 26'!$B$4:$G$277,6,0)</f>
        <v>#N/A</v>
      </c>
      <c r="I523" s="77" t="e">
        <f>VLOOKUP(G523,'Bidding list 26'!$B$4:$I$1016,8,0)</f>
        <v>#N/A</v>
      </c>
      <c r="J523" s="81"/>
      <c r="K523" s="78" t="e">
        <f t="shared" si="39"/>
        <v>#N/A</v>
      </c>
      <c r="L523" s="81"/>
      <c r="M523" s="79"/>
      <c r="N523" s="79"/>
      <c r="O523" s="80"/>
      <c r="P523" s="80"/>
      <c r="Q523" s="122"/>
      <c r="R523" s="81">
        <f t="shared" si="38"/>
        <v>0</v>
      </c>
      <c r="S523" s="140" t="e">
        <f t="array" ref="S523">INDEX('G Project Timeline-OPM update'!$G$7:$L$35,MATCH(1,('G Project Timeline-OPM update'!$C$7:$C$35=N523)*('G Project Timeline-OPM update'!$B$7:$B$35=M523)*('G Project Timeline-OPM update'!$D$7:$D$35=O523),0),MATCH(P523,'G Project Timeline-OPM update'!$G$4:$L$4,0))-14</f>
        <v>#N/A</v>
      </c>
      <c r="T523" s="81" t="e">
        <f t="shared" si="41"/>
        <v>#N/A</v>
      </c>
      <c r="U523" s="83" t="str">
        <f>IFERROR(VLOOKUP(G523,'Bidding list 26'!$B$2:$P$38,15,0),"")</f>
        <v/>
      </c>
      <c r="V523" s="83" t="e">
        <f t="shared" si="42"/>
        <v>#N/A</v>
      </c>
      <c r="W523" s="83" t="e">
        <f t="shared" si="40"/>
        <v>#VALUE!</v>
      </c>
      <c r="X523" s="83" t="e">
        <f t="shared" si="33"/>
        <v>#N/A</v>
      </c>
      <c r="Y523" s="122"/>
      <c r="Z523" s="122"/>
      <c r="AA523" s="122"/>
      <c r="AB523" s="122"/>
      <c r="AC523" s="122"/>
      <c r="AD523" s="122"/>
      <c r="AE523" s="122"/>
      <c r="AF523" s="122"/>
      <c r="AG523" s="122"/>
      <c r="AH523" s="87"/>
      <c r="AI523" s="122"/>
      <c r="AJ523" s="60"/>
      <c r="AK523" s="5"/>
      <c r="AL523" s="3">
        <f t="shared" si="34"/>
        <v>0</v>
      </c>
      <c r="AM523" s="3">
        <f t="shared" si="35"/>
        <v>0</v>
      </c>
      <c r="AN523" s="3">
        <f t="shared" si="36"/>
        <v>0</v>
      </c>
      <c r="AO523" s="3">
        <f t="shared" si="37"/>
        <v>0</v>
      </c>
    </row>
    <row r="524" spans="1:41" ht="13">
      <c r="A524" s="81"/>
      <c r="B524" s="122"/>
      <c r="C524" s="122"/>
      <c r="D524" s="122"/>
      <c r="E524" s="122"/>
      <c r="F524" s="81"/>
      <c r="G524" s="122"/>
      <c r="H524" s="122" t="e">
        <f>VLOOKUP(G524,'Bidding list 26'!$B$4:$G$277,6,0)</f>
        <v>#N/A</v>
      </c>
      <c r="I524" s="77" t="e">
        <f>VLOOKUP(G524,'Bidding list 26'!$B$4:$I$1016,8,0)</f>
        <v>#N/A</v>
      </c>
      <c r="J524" s="81"/>
      <c r="K524" s="78" t="e">
        <f t="shared" si="39"/>
        <v>#N/A</v>
      </c>
      <c r="L524" s="81"/>
      <c r="M524" s="79"/>
      <c r="N524" s="79"/>
      <c r="O524" s="80"/>
      <c r="P524" s="80"/>
      <c r="Q524" s="122"/>
      <c r="R524" s="81">
        <f t="shared" si="38"/>
        <v>0</v>
      </c>
      <c r="S524" s="140" t="e">
        <f t="array" ref="S524">INDEX('G Project Timeline-OPM update'!$G$7:$L$35,MATCH(1,('G Project Timeline-OPM update'!$C$7:$C$35=N524)*('G Project Timeline-OPM update'!$B$7:$B$35=M524)*('G Project Timeline-OPM update'!$D$7:$D$35=O524),0),MATCH(P524,'G Project Timeline-OPM update'!$G$4:$L$4,0))-14</f>
        <v>#N/A</v>
      </c>
      <c r="T524" s="81" t="e">
        <f t="shared" si="41"/>
        <v>#N/A</v>
      </c>
      <c r="U524" s="83" t="str">
        <f>IFERROR(VLOOKUP(G524,'Bidding list 26'!$B$2:$P$38,15,0),"")</f>
        <v/>
      </c>
      <c r="V524" s="83" t="e">
        <f t="shared" si="42"/>
        <v>#N/A</v>
      </c>
      <c r="W524" s="83" t="e">
        <f t="shared" si="40"/>
        <v>#VALUE!</v>
      </c>
      <c r="X524" s="83" t="e">
        <f t="shared" si="33"/>
        <v>#N/A</v>
      </c>
      <c r="Y524" s="122"/>
      <c r="Z524" s="122"/>
      <c r="AA524" s="122"/>
      <c r="AB524" s="122"/>
      <c r="AC524" s="122"/>
      <c r="AD524" s="122"/>
      <c r="AE524" s="122"/>
      <c r="AF524" s="122"/>
      <c r="AG524" s="122"/>
      <c r="AH524" s="87"/>
      <c r="AI524" s="122"/>
      <c r="AJ524" s="60"/>
      <c r="AK524" s="5"/>
      <c r="AL524" s="3">
        <f t="shared" si="34"/>
        <v>0</v>
      </c>
      <c r="AM524" s="3">
        <f t="shared" si="35"/>
        <v>0</v>
      </c>
      <c r="AN524" s="3">
        <f t="shared" si="36"/>
        <v>0</v>
      </c>
      <c r="AO524" s="3">
        <f t="shared" si="37"/>
        <v>0</v>
      </c>
    </row>
    <row r="525" spans="1:41" ht="13">
      <c r="A525" s="81"/>
      <c r="B525" s="122"/>
      <c r="C525" s="122"/>
      <c r="D525" s="122"/>
      <c r="E525" s="122"/>
      <c r="F525" s="81"/>
      <c r="G525" s="122"/>
      <c r="H525" s="122" t="e">
        <f>VLOOKUP(G525,'Bidding list 26'!$B$4:$G$277,6,0)</f>
        <v>#N/A</v>
      </c>
      <c r="I525" s="77" t="e">
        <f>VLOOKUP(G525,'Bidding list 26'!$B$4:$I$1016,8,0)</f>
        <v>#N/A</v>
      </c>
      <c r="J525" s="81"/>
      <c r="K525" s="78" t="e">
        <f t="shared" si="39"/>
        <v>#N/A</v>
      </c>
      <c r="L525" s="81"/>
      <c r="M525" s="79"/>
      <c r="N525" s="79"/>
      <c r="O525" s="80"/>
      <c r="P525" s="80"/>
      <c r="Q525" s="122"/>
      <c r="R525" s="81">
        <f t="shared" si="38"/>
        <v>0</v>
      </c>
      <c r="S525" s="140" t="e">
        <f t="array" ref="S525">INDEX('G Project Timeline-OPM update'!$G$7:$L$35,MATCH(1,('G Project Timeline-OPM update'!$C$7:$C$35=N525)*('G Project Timeline-OPM update'!$B$7:$B$35=M525)*('G Project Timeline-OPM update'!$D$7:$D$35=O525),0),MATCH(P525,'G Project Timeline-OPM update'!$G$4:$L$4,0))-14</f>
        <v>#N/A</v>
      </c>
      <c r="T525" s="81" t="e">
        <f t="shared" si="41"/>
        <v>#N/A</v>
      </c>
      <c r="U525" s="83" t="str">
        <f>IFERROR(VLOOKUP(G525,'Bidding list 26'!$B$2:$P$38,15,0),"")</f>
        <v/>
      </c>
      <c r="V525" s="83" t="e">
        <f t="shared" si="42"/>
        <v>#N/A</v>
      </c>
      <c r="W525" s="83" t="e">
        <f t="shared" si="40"/>
        <v>#VALUE!</v>
      </c>
      <c r="X525" s="83" t="e">
        <f t="shared" si="33"/>
        <v>#N/A</v>
      </c>
      <c r="Y525" s="122"/>
      <c r="Z525" s="122"/>
      <c r="AA525" s="122"/>
      <c r="AB525" s="122"/>
      <c r="AC525" s="122"/>
      <c r="AD525" s="122"/>
      <c r="AE525" s="122"/>
      <c r="AF525" s="122"/>
      <c r="AG525" s="122"/>
      <c r="AH525" s="87"/>
      <c r="AI525" s="122"/>
      <c r="AJ525" s="60"/>
      <c r="AK525" s="5"/>
      <c r="AL525" s="3">
        <f t="shared" si="34"/>
        <v>0</v>
      </c>
      <c r="AM525" s="3">
        <f t="shared" si="35"/>
        <v>0</v>
      </c>
      <c r="AN525" s="3">
        <f t="shared" si="36"/>
        <v>0</v>
      </c>
      <c r="AO525" s="3">
        <f t="shared" si="37"/>
        <v>0</v>
      </c>
    </row>
    <row r="526" spans="1:41" ht="13">
      <c r="A526" s="81"/>
      <c r="B526" s="122"/>
      <c r="C526" s="122"/>
      <c r="D526" s="122"/>
      <c r="E526" s="122"/>
      <c r="F526" s="81"/>
      <c r="G526" s="122"/>
      <c r="H526" s="122" t="e">
        <f>VLOOKUP(G526,'Bidding list 26'!$B$4:$G$277,6,0)</f>
        <v>#N/A</v>
      </c>
      <c r="I526" s="77" t="e">
        <f>VLOOKUP(G526,'Bidding list 26'!$B$4:$I$1016,8,0)</f>
        <v>#N/A</v>
      </c>
      <c r="J526" s="81"/>
      <c r="K526" s="78" t="e">
        <f t="shared" si="39"/>
        <v>#N/A</v>
      </c>
      <c r="L526" s="81"/>
      <c r="M526" s="79"/>
      <c r="N526" s="79"/>
      <c r="O526" s="80"/>
      <c r="P526" s="80"/>
      <c r="Q526" s="122"/>
      <c r="R526" s="81">
        <f t="shared" si="38"/>
        <v>0</v>
      </c>
      <c r="S526" s="140" t="e">
        <f t="array" ref="S526">INDEX('G Project Timeline-OPM update'!$G$7:$L$35,MATCH(1,('G Project Timeline-OPM update'!$C$7:$C$35=N526)*('G Project Timeline-OPM update'!$B$7:$B$35=M526)*('G Project Timeline-OPM update'!$D$7:$D$35=O526),0),MATCH(P526,'G Project Timeline-OPM update'!$G$4:$L$4,0))-14</f>
        <v>#N/A</v>
      </c>
      <c r="T526" s="81" t="e">
        <f t="shared" si="41"/>
        <v>#N/A</v>
      </c>
      <c r="U526" s="83" t="str">
        <f>IFERROR(VLOOKUP(G526,'Bidding list 26'!$B$2:$P$38,15,0),"")</f>
        <v/>
      </c>
      <c r="V526" s="83" t="e">
        <f t="shared" si="42"/>
        <v>#N/A</v>
      </c>
      <c r="W526" s="83" t="e">
        <f t="shared" si="40"/>
        <v>#VALUE!</v>
      </c>
      <c r="X526" s="83" t="e">
        <f t="shared" si="33"/>
        <v>#N/A</v>
      </c>
      <c r="Y526" s="122"/>
      <c r="Z526" s="122"/>
      <c r="AA526" s="122"/>
      <c r="AB526" s="122"/>
      <c r="AC526" s="122"/>
      <c r="AD526" s="122"/>
      <c r="AE526" s="122"/>
      <c r="AF526" s="122"/>
      <c r="AG526" s="122"/>
      <c r="AH526" s="87"/>
      <c r="AI526" s="122"/>
      <c r="AJ526" s="60"/>
      <c r="AK526" s="5"/>
      <c r="AL526" s="3">
        <f t="shared" si="34"/>
        <v>0</v>
      </c>
      <c r="AM526" s="3">
        <f t="shared" si="35"/>
        <v>0</v>
      </c>
      <c r="AN526" s="3">
        <f t="shared" si="36"/>
        <v>0</v>
      </c>
      <c r="AO526" s="3">
        <f t="shared" si="37"/>
        <v>0</v>
      </c>
    </row>
    <row r="527" spans="1:41" ht="13">
      <c r="A527" s="81"/>
      <c r="B527" s="122"/>
      <c r="C527" s="122"/>
      <c r="D527" s="122"/>
      <c r="E527" s="122"/>
      <c r="F527" s="81"/>
      <c r="G527" s="122"/>
      <c r="H527" s="122" t="e">
        <f>VLOOKUP(G527,'Bidding list 26'!$B$4:$G$277,6,0)</f>
        <v>#N/A</v>
      </c>
      <c r="I527" s="77" t="e">
        <f>VLOOKUP(G527,'Bidding list 26'!$B$4:$I$1016,8,0)</f>
        <v>#N/A</v>
      </c>
      <c r="J527" s="81"/>
      <c r="K527" s="78" t="e">
        <f t="shared" si="39"/>
        <v>#N/A</v>
      </c>
      <c r="L527" s="81"/>
      <c r="M527" s="79"/>
      <c r="N527" s="79"/>
      <c r="O527" s="80"/>
      <c r="P527" s="80"/>
      <c r="Q527" s="122"/>
      <c r="R527" s="81">
        <f t="shared" si="38"/>
        <v>0</v>
      </c>
      <c r="S527" s="140" t="e">
        <f t="array" ref="S527">INDEX('G Project Timeline-OPM update'!$G$7:$L$35,MATCH(1,('G Project Timeline-OPM update'!$C$7:$C$35=N527)*('G Project Timeline-OPM update'!$B$7:$B$35=M527)*('G Project Timeline-OPM update'!$D$7:$D$35=O527),0),MATCH(P527,'G Project Timeline-OPM update'!$G$4:$L$4,0))-14</f>
        <v>#N/A</v>
      </c>
      <c r="T527" s="81" t="e">
        <f t="shared" si="41"/>
        <v>#N/A</v>
      </c>
      <c r="U527" s="83" t="str">
        <f>IFERROR(VLOOKUP(G527,'Bidding list 26'!$B$2:$P$38,15,0),"")</f>
        <v/>
      </c>
      <c r="V527" s="83" t="e">
        <f t="shared" si="42"/>
        <v>#N/A</v>
      </c>
      <c r="W527" s="83" t="e">
        <f t="shared" si="40"/>
        <v>#VALUE!</v>
      </c>
      <c r="X527" s="83" t="e">
        <f t="shared" si="33"/>
        <v>#N/A</v>
      </c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87"/>
      <c r="AI527" s="122"/>
      <c r="AJ527" s="60"/>
      <c r="AK527" s="5"/>
      <c r="AL527" s="3">
        <f t="shared" si="34"/>
        <v>0</v>
      </c>
      <c r="AM527" s="3">
        <f t="shared" si="35"/>
        <v>0</v>
      </c>
      <c r="AN527" s="3">
        <f t="shared" si="36"/>
        <v>0</v>
      </c>
      <c r="AO527" s="3">
        <f t="shared" si="37"/>
        <v>0</v>
      </c>
    </row>
    <row r="528" spans="1:41" ht="13">
      <c r="A528" s="81"/>
      <c r="B528" s="122"/>
      <c r="C528" s="122"/>
      <c r="D528" s="122"/>
      <c r="E528" s="122"/>
      <c r="F528" s="81"/>
      <c r="G528" s="122"/>
      <c r="H528" s="122" t="e">
        <f>VLOOKUP(G528,'Bidding list 26'!$B$4:$G$277,6,0)</f>
        <v>#N/A</v>
      </c>
      <c r="I528" s="77" t="e">
        <f>VLOOKUP(G528,'Bidding list 26'!$B$4:$I$1016,8,0)</f>
        <v>#N/A</v>
      </c>
      <c r="J528" s="81"/>
      <c r="K528" s="78" t="e">
        <f t="shared" si="39"/>
        <v>#N/A</v>
      </c>
      <c r="L528" s="81"/>
      <c r="M528" s="79"/>
      <c r="N528" s="79"/>
      <c r="O528" s="80"/>
      <c r="P528" s="80"/>
      <c r="Q528" s="122"/>
      <c r="R528" s="81">
        <f t="shared" si="38"/>
        <v>0</v>
      </c>
      <c r="S528" s="140" t="e">
        <f t="array" ref="S528">INDEX('G Project Timeline-OPM update'!$G$7:$L$35,MATCH(1,('G Project Timeline-OPM update'!$C$7:$C$35=N528)*('G Project Timeline-OPM update'!$B$7:$B$35=M528)*('G Project Timeline-OPM update'!$D$7:$D$35=O528),0),MATCH(P528,'G Project Timeline-OPM update'!$G$4:$L$4,0))-14</f>
        <v>#N/A</v>
      </c>
      <c r="T528" s="81" t="e">
        <f t="shared" si="41"/>
        <v>#N/A</v>
      </c>
      <c r="U528" s="83" t="str">
        <f>IFERROR(VLOOKUP(G528,'Bidding list 26'!$B$2:$P$38,15,0),"")</f>
        <v/>
      </c>
      <c r="V528" s="83" t="e">
        <f t="shared" si="42"/>
        <v>#N/A</v>
      </c>
      <c r="W528" s="83" t="e">
        <f t="shared" si="40"/>
        <v>#VALUE!</v>
      </c>
      <c r="X528" s="83" t="e">
        <f t="shared" si="33"/>
        <v>#N/A</v>
      </c>
      <c r="Y528" s="122"/>
      <c r="Z528" s="122"/>
      <c r="AA528" s="122"/>
      <c r="AB528" s="122"/>
      <c r="AC528" s="122"/>
      <c r="AD528" s="122"/>
      <c r="AE528" s="122"/>
      <c r="AF528" s="122"/>
      <c r="AG528" s="122"/>
      <c r="AH528" s="87"/>
      <c r="AI528" s="122"/>
      <c r="AJ528" s="60"/>
      <c r="AK528" s="5"/>
      <c r="AL528" s="3">
        <f t="shared" si="34"/>
        <v>0</v>
      </c>
      <c r="AM528" s="3">
        <f t="shared" si="35"/>
        <v>0</v>
      </c>
      <c r="AN528" s="3">
        <f t="shared" si="36"/>
        <v>0</v>
      </c>
      <c r="AO528" s="3">
        <f t="shared" si="37"/>
        <v>0</v>
      </c>
    </row>
    <row r="529" spans="1:41" ht="13">
      <c r="A529" s="81"/>
      <c r="B529" s="122"/>
      <c r="C529" s="122"/>
      <c r="D529" s="122"/>
      <c r="E529" s="122"/>
      <c r="F529" s="81"/>
      <c r="G529" s="122"/>
      <c r="H529" s="122" t="e">
        <f>VLOOKUP(G529,'Bidding list 26'!$B$4:$G$277,6,0)</f>
        <v>#N/A</v>
      </c>
      <c r="I529" s="77" t="e">
        <f>VLOOKUP(G529,'Bidding list 26'!$B$4:$I$1016,8,0)</f>
        <v>#N/A</v>
      </c>
      <c r="J529" s="81"/>
      <c r="K529" s="78" t="e">
        <f t="shared" si="39"/>
        <v>#N/A</v>
      </c>
      <c r="L529" s="81"/>
      <c r="M529" s="79"/>
      <c r="N529" s="79"/>
      <c r="O529" s="80"/>
      <c r="P529" s="80"/>
      <c r="Q529" s="122"/>
      <c r="R529" s="81">
        <f t="shared" si="38"/>
        <v>0</v>
      </c>
      <c r="S529" s="140" t="e">
        <f t="array" ref="S529">INDEX('G Project Timeline-OPM update'!$G$7:$L$35,MATCH(1,('G Project Timeline-OPM update'!$C$7:$C$35=N529)*('G Project Timeline-OPM update'!$B$7:$B$35=M529)*('G Project Timeline-OPM update'!$D$7:$D$35=O529),0),MATCH(P529,'G Project Timeline-OPM update'!$G$4:$L$4,0))-14</f>
        <v>#N/A</v>
      </c>
      <c r="T529" s="81" t="e">
        <f t="shared" si="41"/>
        <v>#N/A</v>
      </c>
      <c r="U529" s="83" t="str">
        <f>IFERROR(VLOOKUP(G529,'Bidding list 26'!$B$2:$P$38,15,0),"")</f>
        <v/>
      </c>
      <c r="V529" s="83" t="e">
        <f t="shared" si="42"/>
        <v>#N/A</v>
      </c>
      <c r="W529" s="83" t="e">
        <f t="shared" si="40"/>
        <v>#VALUE!</v>
      </c>
      <c r="X529" s="83" t="e">
        <f t="shared" si="33"/>
        <v>#N/A</v>
      </c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87"/>
      <c r="AI529" s="122"/>
      <c r="AJ529" s="60"/>
      <c r="AK529" s="5"/>
      <c r="AL529" s="3">
        <f t="shared" si="34"/>
        <v>0</v>
      </c>
      <c r="AM529" s="3">
        <f t="shared" si="35"/>
        <v>0</v>
      </c>
      <c r="AN529" s="3">
        <f t="shared" si="36"/>
        <v>0</v>
      </c>
      <c r="AO529" s="3">
        <f t="shared" si="37"/>
        <v>0</v>
      </c>
    </row>
    <row r="530" spans="1:41" ht="13">
      <c r="A530" s="81"/>
      <c r="B530" s="122"/>
      <c r="C530" s="122"/>
      <c r="D530" s="122"/>
      <c r="E530" s="122"/>
      <c r="F530" s="81"/>
      <c r="G530" s="122"/>
      <c r="H530" s="122" t="e">
        <f>VLOOKUP(G530,'Bidding list 26'!$B$4:$G$277,6,0)</f>
        <v>#N/A</v>
      </c>
      <c r="I530" s="77" t="e">
        <f>VLOOKUP(G530,'Bidding list 26'!$B$4:$I$1016,8,0)</f>
        <v>#N/A</v>
      </c>
      <c r="J530" s="81"/>
      <c r="K530" s="78" t="e">
        <f t="shared" si="39"/>
        <v>#N/A</v>
      </c>
      <c r="L530" s="81"/>
      <c r="M530" s="79"/>
      <c r="N530" s="79"/>
      <c r="O530" s="80"/>
      <c r="P530" s="80"/>
      <c r="Q530" s="122"/>
      <c r="R530" s="81">
        <f t="shared" si="38"/>
        <v>0</v>
      </c>
      <c r="S530" s="140" t="e">
        <f t="array" ref="S530">INDEX('G Project Timeline-OPM update'!$G$7:$L$35,MATCH(1,('G Project Timeline-OPM update'!$C$7:$C$35=N530)*('G Project Timeline-OPM update'!$B$7:$B$35=M530)*('G Project Timeline-OPM update'!$D$7:$D$35=O530),0),MATCH(P530,'G Project Timeline-OPM update'!$G$4:$L$4,0))-14</f>
        <v>#N/A</v>
      </c>
      <c r="T530" s="81" t="e">
        <f t="shared" si="41"/>
        <v>#N/A</v>
      </c>
      <c r="U530" s="83" t="str">
        <f>IFERROR(VLOOKUP(G530,'Bidding list 26'!$B$2:$P$38,15,0),"")</f>
        <v/>
      </c>
      <c r="V530" s="83" t="e">
        <f t="shared" si="42"/>
        <v>#N/A</v>
      </c>
      <c r="W530" s="83" t="e">
        <f t="shared" si="40"/>
        <v>#VALUE!</v>
      </c>
      <c r="X530" s="83" t="e">
        <f t="shared" si="33"/>
        <v>#N/A</v>
      </c>
      <c r="Y530" s="122"/>
      <c r="Z530" s="122"/>
      <c r="AA530" s="122"/>
      <c r="AB530" s="122"/>
      <c r="AC530" s="122"/>
      <c r="AD530" s="122"/>
      <c r="AE530" s="122"/>
      <c r="AF530" s="122"/>
      <c r="AG530" s="122"/>
      <c r="AH530" s="87"/>
      <c r="AI530" s="122"/>
      <c r="AJ530" s="60"/>
      <c r="AK530" s="5"/>
      <c r="AL530" s="3">
        <f t="shared" si="34"/>
        <v>0</v>
      </c>
      <c r="AM530" s="3">
        <f t="shared" si="35"/>
        <v>0</v>
      </c>
      <c r="AN530" s="3">
        <f t="shared" si="36"/>
        <v>0</v>
      </c>
      <c r="AO530" s="3">
        <f t="shared" si="37"/>
        <v>0</v>
      </c>
    </row>
    <row r="531" spans="1:41" ht="13">
      <c r="A531" s="81"/>
      <c r="B531" s="122"/>
      <c r="C531" s="122"/>
      <c r="D531" s="122"/>
      <c r="E531" s="122"/>
      <c r="F531" s="81"/>
      <c r="G531" s="122"/>
      <c r="H531" s="122" t="e">
        <f>VLOOKUP(G531,'Bidding list 26'!$B$4:$G$277,6,0)</f>
        <v>#N/A</v>
      </c>
      <c r="I531" s="77" t="e">
        <f>VLOOKUP(G531,'Bidding list 26'!$B$4:$I$1016,8,0)</f>
        <v>#N/A</v>
      </c>
      <c r="J531" s="81"/>
      <c r="K531" s="78" t="e">
        <f t="shared" si="39"/>
        <v>#N/A</v>
      </c>
      <c r="L531" s="81"/>
      <c r="M531" s="79"/>
      <c r="N531" s="79"/>
      <c r="O531" s="80"/>
      <c r="P531" s="80"/>
      <c r="Q531" s="122"/>
      <c r="R531" s="81">
        <f t="shared" si="38"/>
        <v>0</v>
      </c>
      <c r="S531" s="140" t="e">
        <f t="array" ref="S531">INDEX('G Project Timeline-OPM update'!$G$7:$L$35,MATCH(1,('G Project Timeline-OPM update'!$C$7:$C$35=N531)*('G Project Timeline-OPM update'!$B$7:$B$35=M531)*('G Project Timeline-OPM update'!$D$7:$D$35=O531),0),MATCH(P531,'G Project Timeline-OPM update'!$G$4:$L$4,0))-14</f>
        <v>#N/A</v>
      </c>
      <c r="T531" s="81" t="e">
        <f t="shared" si="41"/>
        <v>#N/A</v>
      </c>
      <c r="U531" s="83" t="str">
        <f>IFERROR(VLOOKUP(G531,'Bidding list 26'!$B$2:$P$38,15,0),"")</f>
        <v/>
      </c>
      <c r="V531" s="83" t="e">
        <f t="shared" si="42"/>
        <v>#N/A</v>
      </c>
      <c r="W531" s="83" t="e">
        <f t="shared" si="40"/>
        <v>#VALUE!</v>
      </c>
      <c r="X531" s="83" t="e">
        <f t="shared" si="33"/>
        <v>#N/A</v>
      </c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87"/>
      <c r="AI531" s="122"/>
      <c r="AJ531" s="60"/>
      <c r="AK531" s="5"/>
      <c r="AL531" s="3">
        <f t="shared" si="34"/>
        <v>0</v>
      </c>
      <c r="AM531" s="3">
        <f t="shared" si="35"/>
        <v>0</v>
      </c>
      <c r="AN531" s="3">
        <f t="shared" si="36"/>
        <v>0</v>
      </c>
      <c r="AO531" s="3">
        <f t="shared" si="37"/>
        <v>0</v>
      </c>
    </row>
    <row r="532" spans="1:41" ht="13">
      <c r="A532" s="81"/>
      <c r="B532" s="122"/>
      <c r="C532" s="122"/>
      <c r="D532" s="122"/>
      <c r="E532" s="122"/>
      <c r="F532" s="81"/>
      <c r="G532" s="122"/>
      <c r="H532" s="122" t="e">
        <f>VLOOKUP(G532,'Bidding list 26'!$B$4:$G$277,6,0)</f>
        <v>#N/A</v>
      </c>
      <c r="I532" s="77" t="e">
        <f>VLOOKUP(G532,'Bidding list 26'!$B$4:$I$1016,8,0)</f>
        <v>#N/A</v>
      </c>
      <c r="J532" s="81"/>
      <c r="K532" s="78" t="e">
        <f t="shared" si="39"/>
        <v>#N/A</v>
      </c>
      <c r="L532" s="81"/>
      <c r="M532" s="79"/>
      <c r="N532" s="79"/>
      <c r="O532" s="80"/>
      <c r="P532" s="80"/>
      <c r="Q532" s="122"/>
      <c r="R532" s="81">
        <f t="shared" si="38"/>
        <v>0</v>
      </c>
      <c r="S532" s="140" t="e">
        <f t="array" ref="S532">INDEX('G Project Timeline-OPM update'!$G$7:$L$35,MATCH(1,('G Project Timeline-OPM update'!$C$7:$C$35=N532)*('G Project Timeline-OPM update'!$B$7:$B$35=M532)*('G Project Timeline-OPM update'!$D$7:$D$35=O532),0),MATCH(P532,'G Project Timeline-OPM update'!$G$4:$L$4,0))-14</f>
        <v>#N/A</v>
      </c>
      <c r="T532" s="81" t="e">
        <f t="shared" si="41"/>
        <v>#N/A</v>
      </c>
      <c r="U532" s="83" t="str">
        <f>IFERROR(VLOOKUP(G532,'Bidding list 26'!$B$2:$P$38,15,0),"")</f>
        <v/>
      </c>
      <c r="V532" s="83" t="e">
        <f t="shared" si="42"/>
        <v>#N/A</v>
      </c>
      <c r="W532" s="83" t="e">
        <f t="shared" si="40"/>
        <v>#VALUE!</v>
      </c>
      <c r="X532" s="83" t="e">
        <f t="shared" si="33"/>
        <v>#N/A</v>
      </c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87"/>
      <c r="AI532" s="122"/>
      <c r="AJ532" s="60"/>
      <c r="AK532" s="5"/>
      <c r="AL532" s="3">
        <f t="shared" si="34"/>
        <v>0</v>
      </c>
      <c r="AM532" s="3">
        <f t="shared" si="35"/>
        <v>0</v>
      </c>
      <c r="AN532" s="3">
        <f t="shared" si="36"/>
        <v>0</v>
      </c>
      <c r="AO532" s="3">
        <f t="shared" si="37"/>
        <v>0</v>
      </c>
    </row>
    <row r="533" spans="1:41" ht="13">
      <c r="A533" s="81"/>
      <c r="B533" s="122"/>
      <c r="C533" s="122"/>
      <c r="D533" s="122"/>
      <c r="E533" s="122"/>
      <c r="F533" s="81"/>
      <c r="G533" s="122"/>
      <c r="H533" s="122" t="e">
        <f>VLOOKUP(G533,'Bidding list 26'!$B$4:$G$277,6,0)</f>
        <v>#N/A</v>
      </c>
      <c r="I533" s="77" t="e">
        <f>VLOOKUP(G533,'Bidding list 26'!$B$4:$I$1016,8,0)</f>
        <v>#N/A</v>
      </c>
      <c r="J533" s="81"/>
      <c r="K533" s="78" t="e">
        <f t="shared" si="39"/>
        <v>#N/A</v>
      </c>
      <c r="L533" s="81"/>
      <c r="M533" s="79"/>
      <c r="N533" s="79"/>
      <c r="O533" s="80"/>
      <c r="P533" s="80"/>
      <c r="Q533" s="122"/>
      <c r="R533" s="81">
        <f t="shared" si="38"/>
        <v>0</v>
      </c>
      <c r="S533" s="140" t="e">
        <f t="array" ref="S533">INDEX('G Project Timeline-OPM update'!$G$7:$L$35,MATCH(1,('G Project Timeline-OPM update'!$C$7:$C$35=N533)*('G Project Timeline-OPM update'!$B$7:$B$35=M533)*('G Project Timeline-OPM update'!$D$7:$D$35=O533),0),MATCH(P533,'G Project Timeline-OPM update'!$G$4:$L$4,0))-14</f>
        <v>#N/A</v>
      </c>
      <c r="T533" s="81" t="e">
        <f t="shared" si="41"/>
        <v>#N/A</v>
      </c>
      <c r="U533" s="83" t="str">
        <f>IFERROR(VLOOKUP(G533,'Bidding list 26'!$B$2:$P$38,15,0),"")</f>
        <v/>
      </c>
      <c r="V533" s="83" t="e">
        <f t="shared" si="42"/>
        <v>#N/A</v>
      </c>
      <c r="W533" s="83" t="e">
        <f t="shared" si="40"/>
        <v>#VALUE!</v>
      </c>
      <c r="X533" s="83" t="e">
        <f t="shared" si="33"/>
        <v>#N/A</v>
      </c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87"/>
      <c r="AI533" s="122"/>
      <c r="AJ533" s="60"/>
      <c r="AK533" s="5"/>
      <c r="AL533" s="3">
        <f t="shared" si="34"/>
        <v>0</v>
      </c>
      <c r="AM533" s="3">
        <f t="shared" si="35"/>
        <v>0</v>
      </c>
      <c r="AN533" s="3">
        <f t="shared" si="36"/>
        <v>0</v>
      </c>
      <c r="AO533" s="3">
        <f t="shared" si="37"/>
        <v>0</v>
      </c>
    </row>
    <row r="534" spans="1:41" ht="13">
      <c r="A534" s="81"/>
      <c r="B534" s="122"/>
      <c r="C534" s="122"/>
      <c r="D534" s="122"/>
      <c r="E534" s="122"/>
      <c r="F534" s="81"/>
      <c r="G534" s="122"/>
      <c r="H534" s="122" t="e">
        <f>VLOOKUP(G534,'Bidding list 26'!$B$4:$G$277,6,0)</f>
        <v>#N/A</v>
      </c>
      <c r="I534" s="77" t="e">
        <f>VLOOKUP(G534,'Bidding list 26'!$B$4:$I$1016,8,0)</f>
        <v>#N/A</v>
      </c>
      <c r="J534" s="81"/>
      <c r="K534" s="78" t="e">
        <f t="shared" si="39"/>
        <v>#N/A</v>
      </c>
      <c r="L534" s="81"/>
      <c r="M534" s="79"/>
      <c r="N534" s="79"/>
      <c r="O534" s="80"/>
      <c r="P534" s="80"/>
      <c r="Q534" s="122"/>
      <c r="R534" s="81">
        <f t="shared" si="38"/>
        <v>0</v>
      </c>
      <c r="S534" s="140" t="e">
        <f t="array" ref="S534">INDEX('G Project Timeline-OPM update'!$G$7:$L$35,MATCH(1,('G Project Timeline-OPM update'!$C$7:$C$35=N534)*('G Project Timeline-OPM update'!$B$7:$B$35=M534)*('G Project Timeline-OPM update'!$D$7:$D$35=O534),0),MATCH(P534,'G Project Timeline-OPM update'!$G$4:$L$4,0))-14</f>
        <v>#N/A</v>
      </c>
      <c r="T534" s="81" t="e">
        <f t="shared" si="41"/>
        <v>#N/A</v>
      </c>
      <c r="U534" s="83" t="str">
        <f>IFERROR(VLOOKUP(G534,'Bidding list 26'!$B$2:$P$38,15,0),"")</f>
        <v/>
      </c>
      <c r="V534" s="83" t="e">
        <f t="shared" si="42"/>
        <v>#N/A</v>
      </c>
      <c r="W534" s="83" t="e">
        <f t="shared" si="40"/>
        <v>#VALUE!</v>
      </c>
      <c r="X534" s="83" t="e">
        <f t="shared" si="33"/>
        <v>#N/A</v>
      </c>
      <c r="Y534" s="122"/>
      <c r="Z534" s="122"/>
      <c r="AA534" s="122"/>
      <c r="AB534" s="122"/>
      <c r="AC534" s="122"/>
      <c r="AD534" s="122"/>
      <c r="AE534" s="122"/>
      <c r="AF534" s="122"/>
      <c r="AG534" s="122"/>
      <c r="AH534" s="87"/>
      <c r="AI534" s="122"/>
      <c r="AJ534" s="60"/>
      <c r="AK534" s="5"/>
      <c r="AL534" s="3">
        <f t="shared" si="34"/>
        <v>0</v>
      </c>
      <c r="AM534" s="3">
        <f t="shared" si="35"/>
        <v>0</v>
      </c>
      <c r="AN534" s="3">
        <f t="shared" si="36"/>
        <v>0</v>
      </c>
      <c r="AO534" s="3">
        <f t="shared" si="37"/>
        <v>0</v>
      </c>
    </row>
    <row r="535" spans="1:41" ht="13">
      <c r="A535" s="81"/>
      <c r="B535" s="122"/>
      <c r="C535" s="122"/>
      <c r="D535" s="122"/>
      <c r="E535" s="122"/>
      <c r="F535" s="81"/>
      <c r="G535" s="122"/>
      <c r="H535" s="122" t="e">
        <f>VLOOKUP(G535,'Bidding list 26'!$B$4:$G$277,6,0)</f>
        <v>#N/A</v>
      </c>
      <c r="I535" s="77" t="e">
        <f>VLOOKUP(G535,'Bidding list 26'!$B$4:$I$1016,8,0)</f>
        <v>#N/A</v>
      </c>
      <c r="J535" s="81"/>
      <c r="K535" s="78" t="e">
        <f t="shared" si="39"/>
        <v>#N/A</v>
      </c>
      <c r="L535" s="81"/>
      <c r="M535" s="79"/>
      <c r="N535" s="79"/>
      <c r="O535" s="80"/>
      <c r="P535" s="80"/>
      <c r="Q535" s="122"/>
      <c r="R535" s="81">
        <f t="shared" si="38"/>
        <v>0</v>
      </c>
      <c r="S535" s="140" t="e">
        <f t="array" ref="S535">INDEX('G Project Timeline-OPM update'!$G$7:$L$35,MATCH(1,('G Project Timeline-OPM update'!$C$7:$C$35=N535)*('G Project Timeline-OPM update'!$B$7:$B$35=M535)*('G Project Timeline-OPM update'!$D$7:$D$35=O535),0),MATCH(P535,'G Project Timeline-OPM update'!$G$4:$L$4,0))-14</f>
        <v>#N/A</v>
      </c>
      <c r="T535" s="81" t="e">
        <f t="shared" si="41"/>
        <v>#N/A</v>
      </c>
      <c r="U535" s="83" t="str">
        <f>IFERROR(VLOOKUP(G535,'Bidding list 26'!$B$2:$P$38,15,0),"")</f>
        <v/>
      </c>
      <c r="V535" s="83" t="e">
        <f t="shared" si="42"/>
        <v>#N/A</v>
      </c>
      <c r="W535" s="83" t="e">
        <f t="shared" si="40"/>
        <v>#VALUE!</v>
      </c>
      <c r="X535" s="83" t="e">
        <f t="shared" si="33"/>
        <v>#N/A</v>
      </c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87"/>
      <c r="AI535" s="122"/>
      <c r="AJ535" s="60"/>
      <c r="AK535" s="5"/>
      <c r="AL535" s="3">
        <f t="shared" si="34"/>
        <v>0</v>
      </c>
      <c r="AM535" s="3">
        <f t="shared" si="35"/>
        <v>0</v>
      </c>
      <c r="AN535" s="3">
        <f t="shared" si="36"/>
        <v>0</v>
      </c>
      <c r="AO535" s="3">
        <f t="shared" si="37"/>
        <v>0</v>
      </c>
    </row>
    <row r="536" spans="1:41" ht="13">
      <c r="A536" s="81"/>
      <c r="B536" s="122"/>
      <c r="C536" s="122"/>
      <c r="D536" s="122"/>
      <c r="E536" s="122"/>
      <c r="F536" s="81"/>
      <c r="G536" s="122"/>
      <c r="H536" s="122" t="e">
        <f>VLOOKUP(G536,'Bidding list 26'!$B$4:$G$277,6,0)</f>
        <v>#N/A</v>
      </c>
      <c r="I536" s="77" t="e">
        <f>VLOOKUP(G536,'Bidding list 26'!$B$4:$I$1016,8,0)</f>
        <v>#N/A</v>
      </c>
      <c r="J536" s="81"/>
      <c r="K536" s="78" t="e">
        <f t="shared" si="39"/>
        <v>#N/A</v>
      </c>
      <c r="L536" s="81"/>
      <c r="M536" s="79"/>
      <c r="N536" s="79"/>
      <c r="O536" s="80"/>
      <c r="P536" s="80"/>
      <c r="Q536" s="122"/>
      <c r="R536" s="81">
        <f t="shared" si="38"/>
        <v>0</v>
      </c>
      <c r="S536" s="140" t="e">
        <f t="array" ref="S536">INDEX('G Project Timeline-OPM update'!$G$7:$L$35,MATCH(1,('G Project Timeline-OPM update'!$C$7:$C$35=N536)*('G Project Timeline-OPM update'!$B$7:$B$35=M536)*('G Project Timeline-OPM update'!$D$7:$D$35=O536),0),MATCH(P536,'G Project Timeline-OPM update'!$G$4:$L$4,0))-14</f>
        <v>#N/A</v>
      </c>
      <c r="T536" s="81" t="e">
        <f t="shared" si="41"/>
        <v>#N/A</v>
      </c>
      <c r="U536" s="83" t="str">
        <f>IFERROR(VLOOKUP(G536,'Bidding list 26'!$B$2:$P$38,15,0),"")</f>
        <v/>
      </c>
      <c r="V536" s="83" t="e">
        <f t="shared" si="42"/>
        <v>#N/A</v>
      </c>
      <c r="W536" s="83" t="e">
        <f t="shared" si="40"/>
        <v>#VALUE!</v>
      </c>
      <c r="X536" s="83" t="e">
        <f t="shared" si="33"/>
        <v>#N/A</v>
      </c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87"/>
      <c r="AI536" s="122"/>
      <c r="AJ536" s="60"/>
      <c r="AK536" s="5"/>
      <c r="AL536" s="3">
        <f t="shared" si="34"/>
        <v>0</v>
      </c>
      <c r="AM536" s="3">
        <f t="shared" si="35"/>
        <v>0</v>
      </c>
      <c r="AN536" s="3">
        <f t="shared" si="36"/>
        <v>0</v>
      </c>
      <c r="AO536" s="3">
        <f t="shared" si="37"/>
        <v>0</v>
      </c>
    </row>
    <row r="537" spans="1:41" ht="13">
      <c r="A537" s="81"/>
      <c r="B537" s="122"/>
      <c r="C537" s="122"/>
      <c r="D537" s="122"/>
      <c r="E537" s="122"/>
      <c r="F537" s="81"/>
      <c r="G537" s="122"/>
      <c r="H537" s="122" t="e">
        <f>VLOOKUP(G537,'Bidding list 26'!$B$4:$G$277,6,0)</f>
        <v>#N/A</v>
      </c>
      <c r="I537" s="77" t="e">
        <f>VLOOKUP(G537,'Bidding list 26'!$B$4:$I$1016,8,0)</f>
        <v>#N/A</v>
      </c>
      <c r="J537" s="81"/>
      <c r="K537" s="78" t="e">
        <f t="shared" si="39"/>
        <v>#N/A</v>
      </c>
      <c r="L537" s="81"/>
      <c r="M537" s="79"/>
      <c r="N537" s="79"/>
      <c r="O537" s="80"/>
      <c r="P537" s="80"/>
      <c r="Q537" s="122"/>
      <c r="R537" s="81">
        <f t="shared" si="38"/>
        <v>0</v>
      </c>
      <c r="S537" s="140" t="e">
        <f t="array" ref="S537">INDEX('G Project Timeline-OPM update'!$G$7:$L$35,MATCH(1,('G Project Timeline-OPM update'!$C$7:$C$35=N537)*('G Project Timeline-OPM update'!$B$7:$B$35=M537)*('G Project Timeline-OPM update'!$D$7:$D$35=O537),0),MATCH(P537,'G Project Timeline-OPM update'!$G$4:$L$4,0))-14</f>
        <v>#N/A</v>
      </c>
      <c r="T537" s="81" t="e">
        <f t="shared" si="41"/>
        <v>#N/A</v>
      </c>
      <c r="U537" s="83" t="str">
        <f>IFERROR(VLOOKUP(G537,'Bidding list 26'!$B$2:$P$38,15,0),"")</f>
        <v/>
      </c>
      <c r="V537" s="83" t="e">
        <f t="shared" si="42"/>
        <v>#N/A</v>
      </c>
      <c r="W537" s="83" t="e">
        <f t="shared" si="40"/>
        <v>#VALUE!</v>
      </c>
      <c r="X537" s="83" t="e">
        <f t="shared" si="33"/>
        <v>#N/A</v>
      </c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87"/>
      <c r="AI537" s="122"/>
      <c r="AJ537" s="60"/>
      <c r="AK537" s="5"/>
      <c r="AL537" s="3">
        <f t="shared" si="34"/>
        <v>0</v>
      </c>
      <c r="AM537" s="3">
        <f t="shared" si="35"/>
        <v>0</v>
      </c>
      <c r="AN537" s="3">
        <f t="shared" si="36"/>
        <v>0</v>
      </c>
      <c r="AO537" s="3">
        <f t="shared" si="37"/>
        <v>0</v>
      </c>
    </row>
    <row r="538" spans="1:41" ht="13">
      <c r="A538" s="81"/>
      <c r="B538" s="122"/>
      <c r="C538" s="122"/>
      <c r="D538" s="122"/>
      <c r="E538" s="122"/>
      <c r="F538" s="81"/>
      <c r="G538" s="122"/>
      <c r="H538" s="122" t="e">
        <f>VLOOKUP(G538,'Bidding list 26'!$B$4:$G$277,6,0)</f>
        <v>#N/A</v>
      </c>
      <c r="I538" s="77" t="e">
        <f>VLOOKUP(G538,'Bidding list 26'!$B$4:$I$1016,8,0)</f>
        <v>#N/A</v>
      </c>
      <c r="J538" s="81"/>
      <c r="K538" s="78" t="e">
        <f t="shared" si="39"/>
        <v>#N/A</v>
      </c>
      <c r="L538" s="81"/>
      <c r="M538" s="79"/>
      <c r="N538" s="79"/>
      <c r="O538" s="80"/>
      <c r="P538" s="80"/>
      <c r="Q538" s="122"/>
      <c r="R538" s="81">
        <f t="shared" si="38"/>
        <v>0</v>
      </c>
      <c r="S538" s="140" t="e">
        <f t="array" ref="S538">INDEX('G Project Timeline-OPM update'!$G$7:$L$35,MATCH(1,('G Project Timeline-OPM update'!$C$7:$C$35=N538)*('G Project Timeline-OPM update'!$B$7:$B$35=M538)*('G Project Timeline-OPM update'!$D$7:$D$35=O538),0),MATCH(P538,'G Project Timeline-OPM update'!$G$4:$L$4,0))-14</f>
        <v>#N/A</v>
      </c>
      <c r="T538" s="81" t="e">
        <f t="shared" si="41"/>
        <v>#N/A</v>
      </c>
      <c r="U538" s="83" t="str">
        <f>IFERROR(VLOOKUP(G538,'Bidding list 26'!$B$2:$P$38,15,0),"")</f>
        <v/>
      </c>
      <c r="V538" s="83" t="e">
        <f t="shared" si="42"/>
        <v>#N/A</v>
      </c>
      <c r="W538" s="83" t="e">
        <f t="shared" si="40"/>
        <v>#VALUE!</v>
      </c>
      <c r="X538" s="83" t="e">
        <f t="shared" si="33"/>
        <v>#N/A</v>
      </c>
      <c r="Y538" s="122"/>
      <c r="Z538" s="122"/>
      <c r="AA538" s="122"/>
      <c r="AB538" s="122"/>
      <c r="AC538" s="122"/>
      <c r="AD538" s="122"/>
      <c r="AE538" s="122"/>
      <c r="AF538" s="122"/>
      <c r="AG538" s="122"/>
      <c r="AH538" s="87"/>
      <c r="AI538" s="122"/>
      <c r="AJ538" s="60"/>
      <c r="AK538" s="5"/>
      <c r="AL538" s="3">
        <f t="shared" si="34"/>
        <v>0</v>
      </c>
      <c r="AM538" s="3">
        <f t="shared" si="35"/>
        <v>0</v>
      </c>
      <c r="AN538" s="3">
        <f t="shared" si="36"/>
        <v>0</v>
      </c>
      <c r="AO538" s="3">
        <f t="shared" si="37"/>
        <v>0</v>
      </c>
    </row>
    <row r="539" spans="1:41" ht="13">
      <c r="A539" s="81"/>
      <c r="B539" s="122"/>
      <c r="C539" s="122"/>
      <c r="D539" s="122"/>
      <c r="E539" s="122"/>
      <c r="F539" s="81"/>
      <c r="G539" s="122"/>
      <c r="H539" s="122" t="e">
        <f>VLOOKUP(G539,'Bidding list 26'!$B$4:$G$277,6,0)</f>
        <v>#N/A</v>
      </c>
      <c r="I539" s="77" t="e">
        <f>VLOOKUP(G539,'Bidding list 26'!$B$4:$I$1016,8,0)</f>
        <v>#N/A</v>
      </c>
      <c r="J539" s="81"/>
      <c r="K539" s="78" t="e">
        <f t="shared" si="39"/>
        <v>#N/A</v>
      </c>
      <c r="L539" s="81"/>
      <c r="M539" s="79"/>
      <c r="N539" s="79"/>
      <c r="O539" s="80"/>
      <c r="P539" s="80"/>
      <c r="Q539" s="122"/>
      <c r="R539" s="81">
        <f t="shared" si="38"/>
        <v>0</v>
      </c>
      <c r="S539" s="140" t="e">
        <f t="array" ref="S539">INDEX('G Project Timeline-OPM update'!$G$7:$L$35,MATCH(1,('G Project Timeline-OPM update'!$C$7:$C$35=N539)*('G Project Timeline-OPM update'!$B$7:$B$35=M539)*('G Project Timeline-OPM update'!$D$7:$D$35=O539),0),MATCH(P539,'G Project Timeline-OPM update'!$G$4:$L$4,0))-14</f>
        <v>#N/A</v>
      </c>
      <c r="T539" s="81" t="e">
        <f t="shared" si="41"/>
        <v>#N/A</v>
      </c>
      <c r="U539" s="83" t="str">
        <f>IFERROR(VLOOKUP(G539,'Bidding list 26'!$B$2:$P$38,15,0),"")</f>
        <v/>
      </c>
      <c r="V539" s="83" t="e">
        <f t="shared" si="42"/>
        <v>#N/A</v>
      </c>
      <c r="W539" s="83" t="e">
        <f t="shared" si="40"/>
        <v>#VALUE!</v>
      </c>
      <c r="X539" s="83" t="e">
        <f t="shared" si="33"/>
        <v>#N/A</v>
      </c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87"/>
      <c r="AI539" s="122"/>
      <c r="AJ539" s="60"/>
      <c r="AK539" s="5"/>
      <c r="AL539" s="3">
        <f t="shared" si="34"/>
        <v>0</v>
      </c>
      <c r="AM539" s="3">
        <f t="shared" si="35"/>
        <v>0</v>
      </c>
      <c r="AN539" s="3">
        <f t="shared" si="36"/>
        <v>0</v>
      </c>
      <c r="AO539" s="3">
        <f t="shared" si="37"/>
        <v>0</v>
      </c>
    </row>
    <row r="540" spans="1:41" ht="13">
      <c r="A540" s="81"/>
      <c r="B540" s="122"/>
      <c r="C540" s="122"/>
      <c r="D540" s="122"/>
      <c r="E540" s="122"/>
      <c r="F540" s="81"/>
      <c r="G540" s="122"/>
      <c r="H540" s="122" t="e">
        <f>VLOOKUP(G540,'Bidding list 26'!$B$4:$G$277,6,0)</f>
        <v>#N/A</v>
      </c>
      <c r="I540" s="77" t="e">
        <f>VLOOKUP(G540,'Bidding list 26'!$B$4:$I$1016,8,0)</f>
        <v>#N/A</v>
      </c>
      <c r="J540" s="81"/>
      <c r="K540" s="78" t="e">
        <f t="shared" si="39"/>
        <v>#N/A</v>
      </c>
      <c r="L540" s="81"/>
      <c r="M540" s="79"/>
      <c r="N540" s="79"/>
      <c r="O540" s="80"/>
      <c r="P540" s="80"/>
      <c r="Q540" s="122"/>
      <c r="R540" s="81">
        <f t="shared" si="38"/>
        <v>0</v>
      </c>
      <c r="S540" s="140" t="e">
        <f t="array" ref="S540">INDEX('G Project Timeline-OPM update'!$G$7:$L$35,MATCH(1,('G Project Timeline-OPM update'!$C$7:$C$35=N540)*('G Project Timeline-OPM update'!$B$7:$B$35=M540)*('G Project Timeline-OPM update'!$D$7:$D$35=O540),0),MATCH(P540,'G Project Timeline-OPM update'!$G$4:$L$4,0))-14</f>
        <v>#N/A</v>
      </c>
      <c r="T540" s="81" t="e">
        <f t="shared" si="41"/>
        <v>#N/A</v>
      </c>
      <c r="U540" s="83" t="str">
        <f>IFERROR(VLOOKUP(G540,'Bidding list 26'!$B$2:$P$38,15,0),"")</f>
        <v/>
      </c>
      <c r="V540" s="83" t="e">
        <f t="shared" si="42"/>
        <v>#N/A</v>
      </c>
      <c r="W540" s="83" t="e">
        <f t="shared" si="40"/>
        <v>#VALUE!</v>
      </c>
      <c r="X540" s="83" t="e">
        <f t="shared" si="33"/>
        <v>#N/A</v>
      </c>
      <c r="Y540" s="122"/>
      <c r="Z540" s="122"/>
      <c r="AA540" s="122"/>
      <c r="AB540" s="122"/>
      <c r="AC540" s="122"/>
      <c r="AD540" s="122"/>
      <c r="AE540" s="122"/>
      <c r="AF540" s="122"/>
      <c r="AG540" s="122"/>
      <c r="AH540" s="87"/>
      <c r="AI540" s="122"/>
      <c r="AJ540" s="60"/>
      <c r="AK540" s="5"/>
      <c r="AL540" s="3">
        <f t="shared" si="34"/>
        <v>0</v>
      </c>
      <c r="AM540" s="3">
        <f t="shared" si="35"/>
        <v>0</v>
      </c>
      <c r="AN540" s="3">
        <f t="shared" si="36"/>
        <v>0</v>
      </c>
      <c r="AO540" s="3">
        <f t="shared" si="37"/>
        <v>0</v>
      </c>
    </row>
    <row r="541" spans="1:41" ht="13">
      <c r="A541" s="81"/>
      <c r="B541" s="122"/>
      <c r="C541" s="122"/>
      <c r="D541" s="122"/>
      <c r="E541" s="122"/>
      <c r="F541" s="81"/>
      <c r="G541" s="122"/>
      <c r="H541" s="122" t="e">
        <f>VLOOKUP(G541,'Bidding list 26'!$B$4:$G$277,6,0)</f>
        <v>#N/A</v>
      </c>
      <c r="I541" s="77" t="e">
        <f>VLOOKUP(G541,'Bidding list 26'!$B$4:$I$1016,8,0)</f>
        <v>#N/A</v>
      </c>
      <c r="J541" s="81"/>
      <c r="K541" s="78" t="e">
        <f t="shared" si="39"/>
        <v>#N/A</v>
      </c>
      <c r="L541" s="81"/>
      <c r="M541" s="79"/>
      <c r="N541" s="79"/>
      <c r="O541" s="80"/>
      <c r="P541" s="80"/>
      <c r="Q541" s="122"/>
      <c r="R541" s="81">
        <f t="shared" si="38"/>
        <v>0</v>
      </c>
      <c r="S541" s="140" t="e">
        <f t="array" ref="S541">INDEX('G Project Timeline-OPM update'!$G$7:$L$35,MATCH(1,('G Project Timeline-OPM update'!$C$7:$C$35=N541)*('G Project Timeline-OPM update'!$B$7:$B$35=M541)*('G Project Timeline-OPM update'!$D$7:$D$35=O541),0),MATCH(P541,'G Project Timeline-OPM update'!$G$4:$L$4,0))-14</f>
        <v>#N/A</v>
      </c>
      <c r="T541" s="81" t="e">
        <f t="shared" si="41"/>
        <v>#N/A</v>
      </c>
      <c r="U541" s="83" t="str">
        <f>IFERROR(VLOOKUP(G541,'Bidding list 26'!$B$2:$P$38,15,0),"")</f>
        <v/>
      </c>
      <c r="V541" s="83" t="e">
        <f t="shared" si="42"/>
        <v>#N/A</v>
      </c>
      <c r="W541" s="83" t="e">
        <f t="shared" si="40"/>
        <v>#VALUE!</v>
      </c>
      <c r="X541" s="83" t="e">
        <f t="shared" si="33"/>
        <v>#N/A</v>
      </c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87"/>
      <c r="AI541" s="122"/>
      <c r="AJ541" s="60"/>
      <c r="AK541" s="5"/>
      <c r="AL541" s="3">
        <f t="shared" si="34"/>
        <v>0</v>
      </c>
      <c r="AM541" s="3">
        <f t="shared" si="35"/>
        <v>0</v>
      </c>
      <c r="AN541" s="3">
        <f t="shared" si="36"/>
        <v>0</v>
      </c>
      <c r="AO541" s="3">
        <f t="shared" si="37"/>
        <v>0</v>
      </c>
    </row>
    <row r="542" spans="1:41" ht="13">
      <c r="A542" s="81"/>
      <c r="B542" s="122"/>
      <c r="C542" s="122"/>
      <c r="D542" s="122"/>
      <c r="E542" s="122"/>
      <c r="F542" s="81"/>
      <c r="G542" s="122"/>
      <c r="H542" s="122" t="e">
        <f>VLOOKUP(G542,'Bidding list 26'!$B$4:$G$277,6,0)</f>
        <v>#N/A</v>
      </c>
      <c r="I542" s="77" t="e">
        <f>VLOOKUP(G542,'Bidding list 26'!$B$4:$I$1016,8,0)</f>
        <v>#N/A</v>
      </c>
      <c r="J542" s="81"/>
      <c r="K542" s="78" t="e">
        <f t="shared" si="39"/>
        <v>#N/A</v>
      </c>
      <c r="L542" s="81"/>
      <c r="M542" s="79"/>
      <c r="N542" s="79"/>
      <c r="O542" s="80"/>
      <c r="P542" s="80"/>
      <c r="Q542" s="122"/>
      <c r="R542" s="81">
        <f t="shared" si="38"/>
        <v>0</v>
      </c>
      <c r="S542" s="140" t="e">
        <f t="array" ref="S542">INDEX('G Project Timeline-OPM update'!$G$7:$L$35,MATCH(1,('G Project Timeline-OPM update'!$C$7:$C$35=N542)*('G Project Timeline-OPM update'!$B$7:$B$35=M542)*('G Project Timeline-OPM update'!$D$7:$D$35=O542),0),MATCH(P542,'G Project Timeline-OPM update'!$G$4:$L$4,0))-14</f>
        <v>#N/A</v>
      </c>
      <c r="T542" s="81" t="e">
        <f t="shared" si="41"/>
        <v>#N/A</v>
      </c>
      <c r="U542" s="83" t="str">
        <f>IFERROR(VLOOKUP(G542,'Bidding list 26'!$B$2:$P$38,15,0),"")</f>
        <v/>
      </c>
      <c r="V542" s="83" t="e">
        <f t="shared" si="42"/>
        <v>#N/A</v>
      </c>
      <c r="W542" s="83" t="e">
        <f t="shared" si="40"/>
        <v>#VALUE!</v>
      </c>
      <c r="X542" s="83" t="e">
        <f t="shared" si="33"/>
        <v>#N/A</v>
      </c>
      <c r="Y542" s="122"/>
      <c r="Z542" s="122"/>
      <c r="AA542" s="122"/>
      <c r="AB542" s="122"/>
      <c r="AC542" s="122"/>
      <c r="AD542" s="122"/>
      <c r="AE542" s="122"/>
      <c r="AF542" s="122"/>
      <c r="AG542" s="122"/>
      <c r="AH542" s="87"/>
      <c r="AI542" s="122"/>
      <c r="AJ542" s="60"/>
      <c r="AK542" s="5"/>
      <c r="AL542" s="3">
        <f t="shared" si="34"/>
        <v>0</v>
      </c>
      <c r="AM542" s="3">
        <f t="shared" si="35"/>
        <v>0</v>
      </c>
      <c r="AN542" s="3">
        <f t="shared" si="36"/>
        <v>0</v>
      </c>
      <c r="AO542" s="3">
        <f t="shared" si="37"/>
        <v>0</v>
      </c>
    </row>
    <row r="543" spans="1:41" ht="13">
      <c r="A543" s="81"/>
      <c r="B543" s="122"/>
      <c r="C543" s="122"/>
      <c r="D543" s="122"/>
      <c r="E543" s="122"/>
      <c r="F543" s="81"/>
      <c r="G543" s="122"/>
      <c r="H543" s="122" t="e">
        <f>VLOOKUP(G543,'Bidding list 26'!$B$4:$G$277,6,0)</f>
        <v>#N/A</v>
      </c>
      <c r="I543" s="77" t="e">
        <f>VLOOKUP(G543,'Bidding list 26'!$B$4:$I$1016,8,0)</f>
        <v>#N/A</v>
      </c>
      <c r="J543" s="81"/>
      <c r="K543" s="78" t="e">
        <f t="shared" si="39"/>
        <v>#N/A</v>
      </c>
      <c r="L543" s="81"/>
      <c r="M543" s="79"/>
      <c r="N543" s="79"/>
      <c r="O543" s="80"/>
      <c r="P543" s="80"/>
      <c r="Q543" s="122"/>
      <c r="R543" s="81">
        <f t="shared" si="38"/>
        <v>0</v>
      </c>
      <c r="S543" s="140" t="e">
        <f t="array" ref="S543">INDEX('G Project Timeline-OPM update'!$G$7:$L$35,MATCH(1,('G Project Timeline-OPM update'!$C$7:$C$35=N543)*('G Project Timeline-OPM update'!$B$7:$B$35=M543)*('G Project Timeline-OPM update'!$D$7:$D$35=O543),0),MATCH(P543,'G Project Timeline-OPM update'!$G$4:$L$4,0))-14</f>
        <v>#N/A</v>
      </c>
      <c r="T543" s="81" t="e">
        <f t="shared" si="41"/>
        <v>#N/A</v>
      </c>
      <c r="U543" s="83" t="str">
        <f>IFERROR(VLOOKUP(G543,'Bidding list 26'!$B$2:$P$38,15,0),"")</f>
        <v/>
      </c>
      <c r="V543" s="83" t="e">
        <f t="shared" si="42"/>
        <v>#N/A</v>
      </c>
      <c r="W543" s="83" t="e">
        <f t="shared" si="40"/>
        <v>#VALUE!</v>
      </c>
      <c r="X543" s="83" t="e">
        <f t="shared" si="33"/>
        <v>#N/A</v>
      </c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87"/>
      <c r="AI543" s="122"/>
      <c r="AJ543" s="60"/>
      <c r="AK543" s="5"/>
      <c r="AL543" s="3">
        <f t="shared" si="34"/>
        <v>0</v>
      </c>
      <c r="AM543" s="3">
        <f t="shared" si="35"/>
        <v>0</v>
      </c>
      <c r="AN543" s="3">
        <f t="shared" si="36"/>
        <v>0</v>
      </c>
      <c r="AO543" s="3">
        <f t="shared" si="37"/>
        <v>0</v>
      </c>
    </row>
    <row r="544" spans="1:41" ht="13">
      <c r="A544" s="81"/>
      <c r="B544" s="122"/>
      <c r="C544" s="122"/>
      <c r="D544" s="122"/>
      <c r="E544" s="122"/>
      <c r="F544" s="81"/>
      <c r="G544" s="122"/>
      <c r="H544" s="122" t="e">
        <f>VLOOKUP(G544,'Bidding list 26'!$B$4:$G$277,6,0)</f>
        <v>#N/A</v>
      </c>
      <c r="I544" s="77" t="e">
        <f>VLOOKUP(G544,'Bidding list 26'!$B$4:$I$1016,8,0)</f>
        <v>#N/A</v>
      </c>
      <c r="J544" s="81"/>
      <c r="K544" s="78" t="e">
        <f t="shared" si="39"/>
        <v>#N/A</v>
      </c>
      <c r="L544" s="81"/>
      <c r="M544" s="79"/>
      <c r="N544" s="79"/>
      <c r="O544" s="80"/>
      <c r="P544" s="80"/>
      <c r="Q544" s="122"/>
      <c r="R544" s="81">
        <f t="shared" si="38"/>
        <v>0</v>
      </c>
      <c r="S544" s="140" t="e">
        <f t="array" ref="S544">INDEX('G Project Timeline-OPM update'!$G$7:$L$35,MATCH(1,('G Project Timeline-OPM update'!$C$7:$C$35=N544)*('G Project Timeline-OPM update'!$B$7:$B$35=M544)*('G Project Timeline-OPM update'!$D$7:$D$35=O544),0),MATCH(P544,'G Project Timeline-OPM update'!$G$4:$L$4,0))-14</f>
        <v>#N/A</v>
      </c>
      <c r="T544" s="81" t="e">
        <f t="shared" si="41"/>
        <v>#N/A</v>
      </c>
      <c r="U544" s="83" t="str">
        <f>IFERROR(VLOOKUP(G544,'Bidding list 26'!$B$2:$P$38,15,0),"")</f>
        <v/>
      </c>
      <c r="V544" s="83" t="e">
        <f t="shared" si="42"/>
        <v>#N/A</v>
      </c>
      <c r="W544" s="83" t="e">
        <f t="shared" si="40"/>
        <v>#VALUE!</v>
      </c>
      <c r="X544" s="83" t="e">
        <f t="shared" si="33"/>
        <v>#N/A</v>
      </c>
      <c r="Y544" s="122"/>
      <c r="Z544" s="122"/>
      <c r="AA544" s="122"/>
      <c r="AB544" s="122"/>
      <c r="AC544" s="122"/>
      <c r="AD544" s="122"/>
      <c r="AE544" s="122"/>
      <c r="AF544" s="122"/>
      <c r="AG544" s="122"/>
      <c r="AH544" s="87"/>
      <c r="AI544" s="122"/>
      <c r="AJ544" s="60"/>
      <c r="AK544" s="5"/>
      <c r="AL544" s="3">
        <f t="shared" si="34"/>
        <v>0</v>
      </c>
      <c r="AM544" s="3">
        <f t="shared" si="35"/>
        <v>0</v>
      </c>
      <c r="AN544" s="3">
        <f t="shared" si="36"/>
        <v>0</v>
      </c>
      <c r="AO544" s="3">
        <f t="shared" si="37"/>
        <v>0</v>
      </c>
    </row>
    <row r="545" spans="1:41" ht="13">
      <c r="A545" s="81"/>
      <c r="B545" s="122"/>
      <c r="C545" s="122"/>
      <c r="D545" s="122"/>
      <c r="E545" s="122"/>
      <c r="F545" s="81"/>
      <c r="G545" s="122"/>
      <c r="H545" s="122" t="e">
        <f>VLOOKUP(G545,'Bidding list 26'!$B$4:$G$277,6,0)</f>
        <v>#N/A</v>
      </c>
      <c r="I545" s="77" t="e">
        <f>VLOOKUP(G545,'Bidding list 26'!$B$4:$I$1016,8,0)</f>
        <v>#N/A</v>
      </c>
      <c r="J545" s="81"/>
      <c r="K545" s="78" t="e">
        <f t="shared" si="39"/>
        <v>#N/A</v>
      </c>
      <c r="L545" s="81"/>
      <c r="M545" s="79"/>
      <c r="N545" s="79"/>
      <c r="O545" s="80"/>
      <c r="P545" s="80"/>
      <c r="Q545" s="122"/>
      <c r="R545" s="81">
        <f t="shared" si="38"/>
        <v>0</v>
      </c>
      <c r="S545" s="140" t="e">
        <f t="array" ref="S545">INDEX('G Project Timeline-OPM update'!$G$7:$L$35,MATCH(1,('G Project Timeline-OPM update'!$C$7:$C$35=N545)*('G Project Timeline-OPM update'!$B$7:$B$35=M545)*('G Project Timeline-OPM update'!$D$7:$D$35=O545),0),MATCH(P545,'G Project Timeline-OPM update'!$G$4:$L$4,0))-14</f>
        <v>#N/A</v>
      </c>
      <c r="T545" s="81" t="e">
        <f t="shared" si="41"/>
        <v>#N/A</v>
      </c>
      <c r="U545" s="83" t="str">
        <f>IFERROR(VLOOKUP(G545,'Bidding list 26'!$B$2:$P$38,15,0),"")</f>
        <v/>
      </c>
      <c r="V545" s="83" t="e">
        <f t="shared" si="42"/>
        <v>#N/A</v>
      </c>
      <c r="W545" s="83" t="e">
        <f t="shared" si="40"/>
        <v>#VALUE!</v>
      </c>
      <c r="X545" s="83" t="e">
        <f t="shared" si="33"/>
        <v>#N/A</v>
      </c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87"/>
      <c r="AI545" s="122"/>
      <c r="AJ545" s="60"/>
      <c r="AK545" s="5"/>
      <c r="AL545" s="3">
        <f t="shared" si="34"/>
        <v>0</v>
      </c>
      <c r="AM545" s="3">
        <f t="shared" si="35"/>
        <v>0</v>
      </c>
      <c r="AN545" s="3">
        <f t="shared" si="36"/>
        <v>0</v>
      </c>
      <c r="AO545" s="3">
        <f t="shared" si="37"/>
        <v>0</v>
      </c>
    </row>
    <row r="546" spans="1:41" ht="13">
      <c r="A546" s="81"/>
      <c r="B546" s="122"/>
      <c r="C546" s="122"/>
      <c r="D546" s="122"/>
      <c r="E546" s="122"/>
      <c r="F546" s="81"/>
      <c r="G546" s="122"/>
      <c r="H546" s="122" t="e">
        <f>VLOOKUP(G546,'Bidding list 26'!$B$4:$G$277,6,0)</f>
        <v>#N/A</v>
      </c>
      <c r="I546" s="77" t="e">
        <f>VLOOKUP(G546,'Bidding list 26'!$B$4:$I$1016,8,0)</f>
        <v>#N/A</v>
      </c>
      <c r="J546" s="81"/>
      <c r="K546" s="78" t="e">
        <f t="shared" si="39"/>
        <v>#N/A</v>
      </c>
      <c r="L546" s="81"/>
      <c r="M546" s="79"/>
      <c r="N546" s="79"/>
      <c r="O546" s="80"/>
      <c r="P546" s="80"/>
      <c r="Q546" s="122"/>
      <c r="R546" s="81">
        <f t="shared" si="38"/>
        <v>0</v>
      </c>
      <c r="S546" s="140" t="e">
        <f t="array" ref="S546">INDEX('G Project Timeline-OPM update'!$G$7:$L$35,MATCH(1,('G Project Timeline-OPM update'!$C$7:$C$35=N546)*('G Project Timeline-OPM update'!$B$7:$B$35=M546)*('G Project Timeline-OPM update'!$D$7:$D$35=O546),0),MATCH(P546,'G Project Timeline-OPM update'!$G$4:$L$4,0))-14</f>
        <v>#N/A</v>
      </c>
      <c r="T546" s="81" t="e">
        <f t="shared" si="41"/>
        <v>#N/A</v>
      </c>
      <c r="U546" s="83" t="str">
        <f>IFERROR(VLOOKUP(G546,'Bidding list 26'!$B$2:$P$38,15,0),"")</f>
        <v/>
      </c>
      <c r="V546" s="83" t="e">
        <f t="shared" si="42"/>
        <v>#N/A</v>
      </c>
      <c r="W546" s="83" t="e">
        <f t="shared" si="40"/>
        <v>#VALUE!</v>
      </c>
      <c r="X546" s="83" t="e">
        <f t="shared" si="33"/>
        <v>#N/A</v>
      </c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87"/>
      <c r="AI546" s="122"/>
      <c r="AJ546" s="60"/>
      <c r="AK546" s="5"/>
      <c r="AL546" s="3">
        <f t="shared" si="34"/>
        <v>0</v>
      </c>
      <c r="AM546" s="3">
        <f t="shared" si="35"/>
        <v>0</v>
      </c>
      <c r="AN546" s="3">
        <f t="shared" si="36"/>
        <v>0</v>
      </c>
      <c r="AO546" s="3">
        <f t="shared" si="37"/>
        <v>0</v>
      </c>
    </row>
    <row r="547" spans="1:41" ht="13">
      <c r="A547" s="81"/>
      <c r="B547" s="122"/>
      <c r="C547" s="122"/>
      <c r="D547" s="122"/>
      <c r="E547" s="122"/>
      <c r="F547" s="81"/>
      <c r="G547" s="122"/>
      <c r="H547" s="122" t="e">
        <f>VLOOKUP(G547,'Bidding list 26'!$B$4:$G$277,6,0)</f>
        <v>#N/A</v>
      </c>
      <c r="I547" s="77" t="e">
        <f>VLOOKUP(G547,'Bidding list 26'!$B$4:$I$1016,8,0)</f>
        <v>#N/A</v>
      </c>
      <c r="J547" s="81"/>
      <c r="K547" s="78" t="e">
        <f t="shared" si="39"/>
        <v>#N/A</v>
      </c>
      <c r="L547" s="81"/>
      <c r="M547" s="79"/>
      <c r="N547" s="79"/>
      <c r="O547" s="80"/>
      <c r="P547" s="80"/>
      <c r="Q547" s="122"/>
      <c r="R547" s="81">
        <f t="shared" si="38"/>
        <v>0</v>
      </c>
      <c r="S547" s="140" t="e">
        <f t="array" ref="S547">INDEX('G Project Timeline-OPM update'!$G$7:$L$35,MATCH(1,('G Project Timeline-OPM update'!$C$7:$C$35=N547)*('G Project Timeline-OPM update'!$B$7:$B$35=M547)*('G Project Timeline-OPM update'!$D$7:$D$35=O547),0),MATCH(P547,'G Project Timeline-OPM update'!$G$4:$L$4,0))-14</f>
        <v>#N/A</v>
      </c>
      <c r="T547" s="81" t="e">
        <f t="shared" si="41"/>
        <v>#N/A</v>
      </c>
      <c r="U547" s="83" t="str">
        <f>IFERROR(VLOOKUP(G547,'Bidding list 26'!$B$2:$P$38,15,0),"")</f>
        <v/>
      </c>
      <c r="V547" s="83" t="e">
        <f t="shared" si="42"/>
        <v>#N/A</v>
      </c>
      <c r="W547" s="83" t="e">
        <f t="shared" si="40"/>
        <v>#VALUE!</v>
      </c>
      <c r="X547" s="83" t="e">
        <f t="shared" si="33"/>
        <v>#N/A</v>
      </c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87"/>
      <c r="AI547" s="122"/>
      <c r="AJ547" s="60"/>
      <c r="AK547" s="5"/>
      <c r="AL547" s="3">
        <f t="shared" si="34"/>
        <v>0</v>
      </c>
      <c r="AM547" s="3">
        <f t="shared" si="35"/>
        <v>0</v>
      </c>
      <c r="AN547" s="3">
        <f t="shared" si="36"/>
        <v>0</v>
      </c>
      <c r="AO547" s="3">
        <f t="shared" si="37"/>
        <v>0</v>
      </c>
    </row>
    <row r="548" spans="1:41" ht="13">
      <c r="A548" s="81"/>
      <c r="B548" s="122"/>
      <c r="C548" s="122"/>
      <c r="D548" s="122"/>
      <c r="E548" s="122"/>
      <c r="F548" s="81"/>
      <c r="G548" s="122"/>
      <c r="H548" s="122" t="e">
        <f>VLOOKUP(G548,'Bidding list 26'!$B$4:$G$277,6,0)</f>
        <v>#N/A</v>
      </c>
      <c r="I548" s="77" t="e">
        <f>VLOOKUP(G548,'Bidding list 26'!$B$4:$I$1016,8,0)</f>
        <v>#N/A</v>
      </c>
      <c r="J548" s="81"/>
      <c r="K548" s="78" t="e">
        <f t="shared" si="39"/>
        <v>#N/A</v>
      </c>
      <c r="L548" s="81"/>
      <c r="M548" s="79"/>
      <c r="N548" s="79"/>
      <c r="O548" s="80"/>
      <c r="P548" s="80"/>
      <c r="Q548" s="122"/>
      <c r="R548" s="81">
        <f t="shared" si="38"/>
        <v>0</v>
      </c>
      <c r="S548" s="140" t="e">
        <f t="array" ref="S548">INDEX('G Project Timeline-OPM update'!$G$7:$L$35,MATCH(1,('G Project Timeline-OPM update'!$C$7:$C$35=N548)*('G Project Timeline-OPM update'!$B$7:$B$35=M548)*('G Project Timeline-OPM update'!$D$7:$D$35=O548),0),MATCH(P548,'G Project Timeline-OPM update'!$G$4:$L$4,0))-14</f>
        <v>#N/A</v>
      </c>
      <c r="T548" s="81" t="e">
        <f t="shared" si="41"/>
        <v>#N/A</v>
      </c>
      <c r="U548" s="83" t="str">
        <f>IFERROR(VLOOKUP(G548,'Bidding list 26'!$B$2:$P$38,15,0),"")</f>
        <v/>
      </c>
      <c r="V548" s="83" t="e">
        <f t="shared" si="42"/>
        <v>#N/A</v>
      </c>
      <c r="W548" s="83" t="e">
        <f t="shared" si="40"/>
        <v>#VALUE!</v>
      </c>
      <c r="X548" s="83" t="e">
        <f t="shared" si="33"/>
        <v>#N/A</v>
      </c>
      <c r="Y548" s="122"/>
      <c r="Z548" s="122"/>
      <c r="AA548" s="122"/>
      <c r="AB548" s="122"/>
      <c r="AC548" s="122"/>
      <c r="AD548" s="122"/>
      <c r="AE548" s="122"/>
      <c r="AF548" s="122"/>
      <c r="AG548" s="122"/>
      <c r="AH548" s="87"/>
      <c r="AI548" s="122"/>
      <c r="AJ548" s="60"/>
      <c r="AK548" s="5"/>
      <c r="AL548" s="3">
        <f t="shared" si="34"/>
        <v>0</v>
      </c>
      <c r="AM548" s="3">
        <f t="shared" si="35"/>
        <v>0</v>
      </c>
      <c r="AN548" s="3">
        <f t="shared" si="36"/>
        <v>0</v>
      </c>
      <c r="AO548" s="3">
        <f t="shared" si="37"/>
        <v>0</v>
      </c>
    </row>
    <row r="549" spans="1:41" ht="13">
      <c r="A549" s="81"/>
      <c r="B549" s="122"/>
      <c r="C549" s="122"/>
      <c r="D549" s="122"/>
      <c r="E549" s="122"/>
      <c r="F549" s="81"/>
      <c r="G549" s="122"/>
      <c r="H549" s="122" t="e">
        <f>VLOOKUP(G549,'Bidding list 26'!$B$4:$G$277,6,0)</f>
        <v>#N/A</v>
      </c>
      <c r="I549" s="77" t="e">
        <f>VLOOKUP(G549,'Bidding list 26'!$B$4:$I$1016,8,0)</f>
        <v>#N/A</v>
      </c>
      <c r="J549" s="81"/>
      <c r="K549" s="78" t="e">
        <f t="shared" si="39"/>
        <v>#N/A</v>
      </c>
      <c r="L549" s="81"/>
      <c r="M549" s="79"/>
      <c r="N549" s="79"/>
      <c r="O549" s="80"/>
      <c r="P549" s="80"/>
      <c r="Q549" s="122"/>
      <c r="R549" s="81">
        <f t="shared" si="38"/>
        <v>0</v>
      </c>
      <c r="S549" s="140" t="e">
        <f t="array" ref="S549">INDEX('G Project Timeline-OPM update'!$G$7:$L$35,MATCH(1,('G Project Timeline-OPM update'!$C$7:$C$35=N549)*('G Project Timeline-OPM update'!$B$7:$B$35=M549)*('G Project Timeline-OPM update'!$D$7:$D$35=O549),0),MATCH(P549,'G Project Timeline-OPM update'!$G$4:$L$4,0))-14</f>
        <v>#N/A</v>
      </c>
      <c r="T549" s="81" t="e">
        <f t="shared" si="41"/>
        <v>#N/A</v>
      </c>
      <c r="U549" s="83" t="str">
        <f>IFERROR(VLOOKUP(G549,'Bidding list 26'!$B$2:$P$38,15,0),"")</f>
        <v/>
      </c>
      <c r="V549" s="83" t="e">
        <f t="shared" si="42"/>
        <v>#N/A</v>
      </c>
      <c r="W549" s="83" t="e">
        <f t="shared" si="40"/>
        <v>#VALUE!</v>
      </c>
      <c r="X549" s="83" t="e">
        <f t="shared" si="33"/>
        <v>#N/A</v>
      </c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87"/>
      <c r="AI549" s="122"/>
      <c r="AJ549" s="60"/>
      <c r="AK549" s="5"/>
      <c r="AL549" s="3">
        <f t="shared" si="34"/>
        <v>0</v>
      </c>
      <c r="AM549" s="3">
        <f t="shared" si="35"/>
        <v>0</v>
      </c>
      <c r="AN549" s="3">
        <f t="shared" si="36"/>
        <v>0</v>
      </c>
      <c r="AO549" s="3">
        <f t="shared" si="37"/>
        <v>0</v>
      </c>
    </row>
    <row r="550" spans="1:41" ht="13">
      <c r="A550" s="81"/>
      <c r="B550" s="122"/>
      <c r="C550" s="122"/>
      <c r="D550" s="122"/>
      <c r="E550" s="122"/>
      <c r="F550" s="81"/>
      <c r="G550" s="122"/>
      <c r="H550" s="122" t="e">
        <f>VLOOKUP(G550,'Bidding list 26'!$B$4:$G$277,6,0)</f>
        <v>#N/A</v>
      </c>
      <c r="I550" s="77" t="e">
        <f>VLOOKUP(G550,'Bidding list 26'!$B$4:$I$1016,8,0)</f>
        <v>#N/A</v>
      </c>
      <c r="J550" s="81"/>
      <c r="K550" s="78" t="e">
        <f t="shared" si="39"/>
        <v>#N/A</v>
      </c>
      <c r="L550" s="81"/>
      <c r="M550" s="79"/>
      <c r="N550" s="79"/>
      <c r="O550" s="80"/>
      <c r="P550" s="80"/>
      <c r="Q550" s="122"/>
      <c r="R550" s="81">
        <f t="shared" si="38"/>
        <v>0</v>
      </c>
      <c r="S550" s="140" t="e">
        <f t="array" ref="S550">INDEX('G Project Timeline-OPM update'!$G$7:$L$35,MATCH(1,('G Project Timeline-OPM update'!$C$7:$C$35=N550)*('G Project Timeline-OPM update'!$B$7:$B$35=M550)*('G Project Timeline-OPM update'!$D$7:$D$35=O550),0),MATCH(P550,'G Project Timeline-OPM update'!$G$4:$L$4,0))-14</f>
        <v>#N/A</v>
      </c>
      <c r="T550" s="81" t="e">
        <f t="shared" si="41"/>
        <v>#N/A</v>
      </c>
      <c r="U550" s="83" t="str">
        <f>IFERROR(VLOOKUP(G550,'Bidding list 26'!$B$2:$P$38,15,0),"")</f>
        <v/>
      </c>
      <c r="V550" s="83" t="e">
        <f t="shared" si="42"/>
        <v>#N/A</v>
      </c>
      <c r="W550" s="83" t="e">
        <f t="shared" si="40"/>
        <v>#VALUE!</v>
      </c>
      <c r="X550" s="83" t="e">
        <f t="shared" si="33"/>
        <v>#N/A</v>
      </c>
      <c r="Y550" s="122"/>
      <c r="Z550" s="122"/>
      <c r="AA550" s="122"/>
      <c r="AB550" s="122"/>
      <c r="AC550" s="122"/>
      <c r="AD550" s="122"/>
      <c r="AE550" s="122"/>
      <c r="AF550" s="122"/>
      <c r="AG550" s="122"/>
      <c r="AH550" s="87"/>
      <c r="AI550" s="122"/>
      <c r="AJ550" s="60"/>
      <c r="AK550" s="5"/>
      <c r="AL550" s="3">
        <f t="shared" si="34"/>
        <v>0</v>
      </c>
      <c r="AM550" s="3">
        <f t="shared" si="35"/>
        <v>0</v>
      </c>
      <c r="AN550" s="3">
        <f t="shared" si="36"/>
        <v>0</v>
      </c>
      <c r="AO550" s="3">
        <f t="shared" si="37"/>
        <v>0</v>
      </c>
    </row>
    <row r="551" spans="1:41" ht="13">
      <c r="A551" s="81"/>
      <c r="B551" s="122"/>
      <c r="C551" s="122"/>
      <c r="D551" s="122"/>
      <c r="E551" s="122"/>
      <c r="F551" s="81"/>
      <c r="G551" s="122"/>
      <c r="H551" s="122" t="e">
        <f>VLOOKUP(G551,'Bidding list 26'!$B$4:$G$277,6,0)</f>
        <v>#N/A</v>
      </c>
      <c r="I551" s="77" t="e">
        <f>VLOOKUP(G551,'Bidding list 26'!$B$4:$I$1016,8,0)</f>
        <v>#N/A</v>
      </c>
      <c r="J551" s="81"/>
      <c r="K551" s="78" t="e">
        <f t="shared" si="39"/>
        <v>#N/A</v>
      </c>
      <c r="L551" s="81"/>
      <c r="M551" s="79"/>
      <c r="N551" s="79"/>
      <c r="O551" s="80"/>
      <c r="P551" s="80"/>
      <c r="Q551" s="122"/>
      <c r="R551" s="81">
        <f t="shared" si="38"/>
        <v>0</v>
      </c>
      <c r="S551" s="140" t="e">
        <f t="array" ref="S551">INDEX('G Project Timeline-OPM update'!$G$7:$L$35,MATCH(1,('G Project Timeline-OPM update'!$C$7:$C$35=N551)*('G Project Timeline-OPM update'!$B$7:$B$35=M551)*('G Project Timeline-OPM update'!$D$7:$D$35=O551),0),MATCH(P551,'G Project Timeline-OPM update'!$G$4:$L$4,0))-14</f>
        <v>#N/A</v>
      </c>
      <c r="T551" s="81" t="e">
        <f t="shared" si="41"/>
        <v>#N/A</v>
      </c>
      <c r="U551" s="83" t="str">
        <f>IFERROR(VLOOKUP(G551,'Bidding list 26'!$B$2:$P$38,15,0),"")</f>
        <v/>
      </c>
      <c r="V551" s="83" t="e">
        <f t="shared" si="42"/>
        <v>#N/A</v>
      </c>
      <c r="W551" s="83" t="e">
        <f t="shared" si="40"/>
        <v>#VALUE!</v>
      </c>
      <c r="X551" s="83" t="e">
        <f t="shared" si="33"/>
        <v>#N/A</v>
      </c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87"/>
      <c r="AI551" s="122"/>
      <c r="AJ551" s="60"/>
      <c r="AK551" s="5"/>
      <c r="AL551" s="3">
        <f t="shared" si="34"/>
        <v>0</v>
      </c>
      <c r="AM551" s="3">
        <f t="shared" si="35"/>
        <v>0</v>
      </c>
      <c r="AN551" s="3">
        <f t="shared" si="36"/>
        <v>0</v>
      </c>
      <c r="AO551" s="3">
        <f t="shared" si="37"/>
        <v>0</v>
      </c>
    </row>
    <row r="552" spans="1:41" ht="13">
      <c r="A552" s="81"/>
      <c r="B552" s="122"/>
      <c r="C552" s="122"/>
      <c r="D552" s="122"/>
      <c r="E552" s="122"/>
      <c r="F552" s="81"/>
      <c r="G552" s="122"/>
      <c r="H552" s="122" t="e">
        <f>VLOOKUP(G552,'Bidding list 26'!$B$4:$G$277,6,0)</f>
        <v>#N/A</v>
      </c>
      <c r="I552" s="77" t="e">
        <f>VLOOKUP(G552,'Bidding list 26'!$B$4:$I$1016,8,0)</f>
        <v>#N/A</v>
      </c>
      <c r="J552" s="81"/>
      <c r="K552" s="78" t="e">
        <f t="shared" si="39"/>
        <v>#N/A</v>
      </c>
      <c r="L552" s="81"/>
      <c r="M552" s="79"/>
      <c r="N552" s="79"/>
      <c r="O552" s="80"/>
      <c r="P552" s="80"/>
      <c r="Q552" s="122"/>
      <c r="R552" s="81">
        <f t="shared" si="38"/>
        <v>0</v>
      </c>
      <c r="S552" s="140" t="e">
        <f t="array" ref="S552">INDEX('G Project Timeline-OPM update'!$G$7:$L$35,MATCH(1,('G Project Timeline-OPM update'!$C$7:$C$35=N552)*('G Project Timeline-OPM update'!$B$7:$B$35=M552)*('G Project Timeline-OPM update'!$D$7:$D$35=O552),0),MATCH(P552,'G Project Timeline-OPM update'!$G$4:$L$4,0))-14</f>
        <v>#N/A</v>
      </c>
      <c r="T552" s="81" t="e">
        <f t="shared" si="41"/>
        <v>#N/A</v>
      </c>
      <c r="U552" s="83" t="str">
        <f>IFERROR(VLOOKUP(G552,'Bidding list 26'!$B$2:$P$38,15,0),"")</f>
        <v/>
      </c>
      <c r="V552" s="83" t="e">
        <f t="shared" si="42"/>
        <v>#N/A</v>
      </c>
      <c r="W552" s="83" t="e">
        <f t="shared" si="40"/>
        <v>#VALUE!</v>
      </c>
      <c r="X552" s="83" t="e">
        <f t="shared" si="33"/>
        <v>#N/A</v>
      </c>
      <c r="Y552" s="122"/>
      <c r="Z552" s="122"/>
      <c r="AA552" s="122"/>
      <c r="AB552" s="122"/>
      <c r="AC552" s="122"/>
      <c r="AD552" s="122"/>
      <c r="AE552" s="122"/>
      <c r="AF552" s="122"/>
      <c r="AG552" s="122"/>
      <c r="AH552" s="87"/>
      <c r="AI552" s="122"/>
      <c r="AJ552" s="60"/>
      <c r="AK552" s="5"/>
      <c r="AL552" s="3">
        <f t="shared" si="34"/>
        <v>0</v>
      </c>
      <c r="AM552" s="3">
        <f t="shared" si="35"/>
        <v>0</v>
      </c>
      <c r="AN552" s="3">
        <f t="shared" si="36"/>
        <v>0</v>
      </c>
      <c r="AO552" s="3">
        <f t="shared" si="37"/>
        <v>0</v>
      </c>
    </row>
    <row r="553" spans="1:41" ht="13">
      <c r="A553" s="81"/>
      <c r="B553" s="122"/>
      <c r="C553" s="122"/>
      <c r="D553" s="122"/>
      <c r="E553" s="122"/>
      <c r="F553" s="81"/>
      <c r="G553" s="122"/>
      <c r="H553" s="122" t="e">
        <f>VLOOKUP(G553,'Bidding list 26'!$B$4:$G$277,6,0)</f>
        <v>#N/A</v>
      </c>
      <c r="I553" s="77" t="e">
        <f>VLOOKUP(G553,'Bidding list 26'!$B$4:$I$1016,8,0)</f>
        <v>#N/A</v>
      </c>
      <c r="J553" s="81"/>
      <c r="K553" s="78" t="e">
        <f t="shared" si="39"/>
        <v>#N/A</v>
      </c>
      <c r="L553" s="81"/>
      <c r="M553" s="79"/>
      <c r="N553" s="79"/>
      <c r="O553" s="80"/>
      <c r="P553" s="80"/>
      <c r="Q553" s="122"/>
      <c r="R553" s="81">
        <f t="shared" si="38"/>
        <v>0</v>
      </c>
      <c r="S553" s="140" t="e">
        <f t="array" ref="S553">INDEX('G Project Timeline-OPM update'!$G$7:$L$35,MATCH(1,('G Project Timeline-OPM update'!$C$7:$C$35=N553)*('G Project Timeline-OPM update'!$B$7:$B$35=M553)*('G Project Timeline-OPM update'!$D$7:$D$35=O553),0),MATCH(P553,'G Project Timeline-OPM update'!$G$4:$L$4,0))-14</f>
        <v>#N/A</v>
      </c>
      <c r="T553" s="81" t="e">
        <f t="shared" si="41"/>
        <v>#N/A</v>
      </c>
      <c r="U553" s="83" t="str">
        <f>IFERROR(VLOOKUP(G553,'Bidding list 26'!$B$2:$P$38,15,0),"")</f>
        <v/>
      </c>
      <c r="V553" s="83" t="e">
        <f t="shared" si="42"/>
        <v>#N/A</v>
      </c>
      <c r="W553" s="83" t="e">
        <f t="shared" si="40"/>
        <v>#VALUE!</v>
      </c>
      <c r="X553" s="83" t="e">
        <f t="shared" si="33"/>
        <v>#N/A</v>
      </c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87"/>
      <c r="AI553" s="122"/>
      <c r="AJ553" s="60"/>
      <c r="AK553" s="5"/>
      <c r="AL553" s="3">
        <f t="shared" si="34"/>
        <v>0</v>
      </c>
      <c r="AM553" s="3">
        <f t="shared" si="35"/>
        <v>0</v>
      </c>
      <c r="AN553" s="3">
        <f t="shared" si="36"/>
        <v>0</v>
      </c>
      <c r="AO553" s="3">
        <f t="shared" si="37"/>
        <v>0</v>
      </c>
    </row>
    <row r="554" spans="1:41" ht="13">
      <c r="A554" s="81"/>
      <c r="B554" s="122"/>
      <c r="C554" s="122"/>
      <c r="D554" s="122"/>
      <c r="E554" s="122"/>
      <c r="F554" s="81"/>
      <c r="G554" s="122"/>
      <c r="H554" s="122" t="e">
        <f>VLOOKUP(G554,'Bidding list 26'!$B$4:$G$277,6,0)</f>
        <v>#N/A</v>
      </c>
      <c r="I554" s="77" t="e">
        <f>VLOOKUP(G554,'Bidding list 26'!$B$4:$I$1016,8,0)</f>
        <v>#N/A</v>
      </c>
      <c r="J554" s="81"/>
      <c r="K554" s="78" t="e">
        <f t="shared" si="39"/>
        <v>#N/A</v>
      </c>
      <c r="L554" s="81"/>
      <c r="M554" s="79"/>
      <c r="N554" s="79"/>
      <c r="O554" s="80"/>
      <c r="P554" s="80"/>
      <c r="Q554" s="122"/>
      <c r="R554" s="81">
        <f t="shared" si="38"/>
        <v>0</v>
      </c>
      <c r="S554" s="140" t="e">
        <f t="array" ref="S554">INDEX('G Project Timeline-OPM update'!$G$7:$L$35,MATCH(1,('G Project Timeline-OPM update'!$C$7:$C$35=N554)*('G Project Timeline-OPM update'!$B$7:$B$35=M554)*('G Project Timeline-OPM update'!$D$7:$D$35=O554),0),MATCH(P554,'G Project Timeline-OPM update'!$G$4:$L$4,0))-14</f>
        <v>#N/A</v>
      </c>
      <c r="T554" s="81" t="e">
        <f t="shared" si="41"/>
        <v>#N/A</v>
      </c>
      <c r="U554" s="83" t="str">
        <f>IFERROR(VLOOKUP(G554,'Bidding list 26'!$B$2:$P$38,15,0),"")</f>
        <v/>
      </c>
      <c r="V554" s="83" t="e">
        <f t="shared" si="42"/>
        <v>#N/A</v>
      </c>
      <c r="W554" s="83" t="e">
        <f t="shared" si="40"/>
        <v>#VALUE!</v>
      </c>
      <c r="X554" s="83" t="e">
        <f t="shared" si="33"/>
        <v>#N/A</v>
      </c>
      <c r="Y554" s="122"/>
      <c r="Z554" s="122"/>
      <c r="AA554" s="122"/>
      <c r="AB554" s="122"/>
      <c r="AC554" s="122"/>
      <c r="AD554" s="122"/>
      <c r="AE554" s="122"/>
      <c r="AF554" s="122"/>
      <c r="AG554" s="122"/>
      <c r="AH554" s="87"/>
      <c r="AI554" s="122"/>
      <c r="AJ554" s="60"/>
      <c r="AK554" s="5"/>
      <c r="AL554" s="3">
        <f t="shared" si="34"/>
        <v>0</v>
      </c>
      <c r="AM554" s="3">
        <f t="shared" si="35"/>
        <v>0</v>
      </c>
      <c r="AN554" s="3">
        <f t="shared" si="36"/>
        <v>0</v>
      </c>
      <c r="AO554" s="3">
        <f t="shared" si="37"/>
        <v>0</v>
      </c>
    </row>
    <row r="555" spans="1:41" ht="13">
      <c r="A555" s="81"/>
      <c r="B555" s="122"/>
      <c r="C555" s="122"/>
      <c r="D555" s="122"/>
      <c r="E555" s="122"/>
      <c r="F555" s="81"/>
      <c r="G555" s="122"/>
      <c r="H555" s="122" t="e">
        <f>VLOOKUP(G555,'Bidding list 26'!$B$4:$G$277,6,0)</f>
        <v>#N/A</v>
      </c>
      <c r="I555" s="77" t="e">
        <f>VLOOKUP(G555,'Bidding list 26'!$B$4:$I$1016,8,0)</f>
        <v>#N/A</v>
      </c>
      <c r="J555" s="81"/>
      <c r="K555" s="78" t="e">
        <f t="shared" si="39"/>
        <v>#N/A</v>
      </c>
      <c r="L555" s="81"/>
      <c r="M555" s="79"/>
      <c r="N555" s="79"/>
      <c r="O555" s="80"/>
      <c r="P555" s="80"/>
      <c r="Q555" s="122"/>
      <c r="R555" s="81">
        <f t="shared" si="38"/>
        <v>0</v>
      </c>
      <c r="S555" s="140" t="e">
        <f t="array" ref="S555">INDEX('G Project Timeline-OPM update'!$G$7:$L$35,MATCH(1,('G Project Timeline-OPM update'!$C$7:$C$35=N555)*('G Project Timeline-OPM update'!$B$7:$B$35=M555)*('G Project Timeline-OPM update'!$D$7:$D$35=O555),0),MATCH(P555,'G Project Timeline-OPM update'!$G$4:$L$4,0))-14</f>
        <v>#N/A</v>
      </c>
      <c r="T555" s="81" t="e">
        <f t="shared" si="41"/>
        <v>#N/A</v>
      </c>
      <c r="U555" s="83" t="str">
        <f>IFERROR(VLOOKUP(G555,'Bidding list 26'!$B$2:$P$38,15,0),"")</f>
        <v/>
      </c>
      <c r="V555" s="83" t="e">
        <f t="shared" si="42"/>
        <v>#N/A</v>
      </c>
      <c r="W555" s="83" t="e">
        <f t="shared" si="40"/>
        <v>#VALUE!</v>
      </c>
      <c r="X555" s="83" t="e">
        <f t="shared" si="33"/>
        <v>#N/A</v>
      </c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87"/>
      <c r="AI555" s="122"/>
      <c r="AJ555" s="60"/>
      <c r="AK555" s="5"/>
      <c r="AL555" s="3">
        <f t="shared" si="34"/>
        <v>0</v>
      </c>
      <c r="AM555" s="3">
        <f t="shared" si="35"/>
        <v>0</v>
      </c>
      <c r="AN555" s="3">
        <f t="shared" si="36"/>
        <v>0</v>
      </c>
      <c r="AO555" s="3">
        <f t="shared" si="37"/>
        <v>0</v>
      </c>
    </row>
    <row r="556" spans="1:41" ht="13">
      <c r="A556" s="81"/>
      <c r="B556" s="122"/>
      <c r="C556" s="122"/>
      <c r="D556" s="122"/>
      <c r="E556" s="122"/>
      <c r="F556" s="81"/>
      <c r="G556" s="122"/>
      <c r="H556" s="122" t="e">
        <f>VLOOKUP(G556,'Bidding list 26'!$B$4:$G$277,6,0)</f>
        <v>#N/A</v>
      </c>
      <c r="I556" s="77" t="e">
        <f>VLOOKUP(G556,'Bidding list 26'!$B$4:$I$1016,8,0)</f>
        <v>#N/A</v>
      </c>
      <c r="J556" s="81"/>
      <c r="K556" s="78" t="e">
        <f t="shared" si="39"/>
        <v>#N/A</v>
      </c>
      <c r="L556" s="81"/>
      <c r="M556" s="79"/>
      <c r="N556" s="79"/>
      <c r="O556" s="80"/>
      <c r="P556" s="80"/>
      <c r="Q556" s="122"/>
      <c r="R556" s="81">
        <f t="shared" si="38"/>
        <v>0</v>
      </c>
      <c r="S556" s="140" t="e">
        <f t="array" ref="S556">INDEX('G Project Timeline-OPM update'!$G$7:$L$35,MATCH(1,('G Project Timeline-OPM update'!$C$7:$C$35=N556)*('G Project Timeline-OPM update'!$B$7:$B$35=M556)*('G Project Timeline-OPM update'!$D$7:$D$35=O556),0),MATCH(P556,'G Project Timeline-OPM update'!$G$4:$L$4,0))-14</f>
        <v>#N/A</v>
      </c>
      <c r="T556" s="81" t="e">
        <f t="shared" si="41"/>
        <v>#N/A</v>
      </c>
      <c r="U556" s="83" t="str">
        <f>IFERROR(VLOOKUP(G556,'Bidding list 26'!$B$2:$P$38,15,0),"")</f>
        <v/>
      </c>
      <c r="V556" s="83" t="e">
        <f t="shared" si="42"/>
        <v>#N/A</v>
      </c>
      <c r="W556" s="83" t="e">
        <f t="shared" si="40"/>
        <v>#VALUE!</v>
      </c>
      <c r="X556" s="83" t="e">
        <f t="shared" si="33"/>
        <v>#N/A</v>
      </c>
      <c r="Y556" s="122"/>
      <c r="Z556" s="122"/>
      <c r="AA556" s="122"/>
      <c r="AB556" s="122"/>
      <c r="AC556" s="122"/>
      <c r="AD556" s="122"/>
      <c r="AE556" s="122"/>
      <c r="AF556" s="122"/>
      <c r="AG556" s="122"/>
      <c r="AH556" s="87"/>
      <c r="AI556" s="122"/>
      <c r="AJ556" s="60"/>
      <c r="AK556" s="5"/>
      <c r="AL556" s="3">
        <f t="shared" si="34"/>
        <v>0</v>
      </c>
      <c r="AM556" s="3">
        <f t="shared" si="35"/>
        <v>0</v>
      </c>
      <c r="AN556" s="3">
        <f t="shared" si="36"/>
        <v>0</v>
      </c>
      <c r="AO556" s="3">
        <f t="shared" si="37"/>
        <v>0</v>
      </c>
    </row>
    <row r="557" spans="1:41" ht="13">
      <c r="A557" s="81"/>
      <c r="B557" s="122"/>
      <c r="C557" s="122"/>
      <c r="D557" s="122"/>
      <c r="E557" s="122"/>
      <c r="F557" s="81"/>
      <c r="G557" s="122"/>
      <c r="H557" s="122" t="e">
        <f>VLOOKUP(G557,'Bidding list 26'!$B$4:$G$277,6,0)</f>
        <v>#N/A</v>
      </c>
      <c r="I557" s="77" t="e">
        <f>VLOOKUP(G557,'Bidding list 26'!$B$4:$I$1016,8,0)</f>
        <v>#N/A</v>
      </c>
      <c r="J557" s="81"/>
      <c r="K557" s="78" t="e">
        <f t="shared" si="39"/>
        <v>#N/A</v>
      </c>
      <c r="L557" s="81"/>
      <c r="M557" s="79"/>
      <c r="N557" s="79"/>
      <c r="O557" s="80"/>
      <c r="P557" s="80"/>
      <c r="Q557" s="122"/>
      <c r="R557" s="81">
        <f t="shared" si="38"/>
        <v>0</v>
      </c>
      <c r="S557" s="140" t="e">
        <f t="array" ref="S557">INDEX('G Project Timeline-OPM update'!$G$7:$L$35,MATCH(1,('G Project Timeline-OPM update'!$C$7:$C$35=N557)*('G Project Timeline-OPM update'!$B$7:$B$35=M557)*('G Project Timeline-OPM update'!$D$7:$D$35=O557),0),MATCH(P557,'G Project Timeline-OPM update'!$G$4:$L$4,0))-14</f>
        <v>#N/A</v>
      </c>
      <c r="T557" s="81" t="e">
        <f t="shared" si="41"/>
        <v>#N/A</v>
      </c>
      <c r="U557" s="83" t="str">
        <f>IFERROR(VLOOKUP(G557,'Bidding list 26'!$B$2:$P$38,15,0),"")</f>
        <v/>
      </c>
      <c r="V557" s="83" t="e">
        <f t="shared" si="42"/>
        <v>#N/A</v>
      </c>
      <c r="W557" s="83" t="e">
        <f t="shared" si="40"/>
        <v>#VALUE!</v>
      </c>
      <c r="X557" s="83" t="e">
        <f t="shared" si="33"/>
        <v>#N/A</v>
      </c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87"/>
      <c r="AI557" s="122"/>
      <c r="AJ557" s="60"/>
      <c r="AK557" s="5"/>
      <c r="AL557" s="3">
        <f t="shared" si="34"/>
        <v>0</v>
      </c>
      <c r="AM557" s="3">
        <f t="shared" si="35"/>
        <v>0</v>
      </c>
      <c r="AN557" s="3">
        <f t="shared" si="36"/>
        <v>0</v>
      </c>
      <c r="AO557" s="3">
        <f t="shared" si="37"/>
        <v>0</v>
      </c>
    </row>
    <row r="558" spans="1:41" ht="13">
      <c r="A558" s="81"/>
      <c r="B558" s="122"/>
      <c r="C558" s="122"/>
      <c r="D558" s="122"/>
      <c r="E558" s="122"/>
      <c r="F558" s="81"/>
      <c r="G558" s="122"/>
      <c r="H558" s="122" t="e">
        <f>VLOOKUP(G558,'Bidding list 26'!$B$4:$G$277,6,0)</f>
        <v>#N/A</v>
      </c>
      <c r="I558" s="77" t="e">
        <f>VLOOKUP(G558,'Bidding list 26'!$B$4:$I$1016,8,0)</f>
        <v>#N/A</v>
      </c>
      <c r="J558" s="81"/>
      <c r="K558" s="78" t="e">
        <f t="shared" si="39"/>
        <v>#N/A</v>
      </c>
      <c r="L558" s="81"/>
      <c r="M558" s="79"/>
      <c r="N558" s="79"/>
      <c r="O558" s="80"/>
      <c r="P558" s="80"/>
      <c r="Q558" s="122"/>
      <c r="R558" s="81">
        <f t="shared" si="38"/>
        <v>0</v>
      </c>
      <c r="S558" s="140" t="e">
        <f t="array" ref="S558">INDEX('G Project Timeline-OPM update'!$G$7:$L$35,MATCH(1,('G Project Timeline-OPM update'!$C$7:$C$35=N558)*('G Project Timeline-OPM update'!$B$7:$B$35=M558)*('G Project Timeline-OPM update'!$D$7:$D$35=O558),0),MATCH(P558,'G Project Timeline-OPM update'!$G$4:$L$4,0))-14</f>
        <v>#N/A</v>
      </c>
      <c r="T558" s="81" t="e">
        <f t="shared" si="41"/>
        <v>#N/A</v>
      </c>
      <c r="U558" s="83" t="str">
        <f>IFERROR(VLOOKUP(G558,'Bidding list 26'!$B$2:$P$38,15,0),"")</f>
        <v/>
      </c>
      <c r="V558" s="83" t="e">
        <f t="shared" si="42"/>
        <v>#N/A</v>
      </c>
      <c r="W558" s="83" t="e">
        <f t="shared" si="40"/>
        <v>#VALUE!</v>
      </c>
      <c r="X558" s="83" t="e">
        <f t="shared" si="33"/>
        <v>#N/A</v>
      </c>
      <c r="Y558" s="122"/>
      <c r="Z558" s="122"/>
      <c r="AA558" s="122"/>
      <c r="AB558" s="122"/>
      <c r="AC558" s="122"/>
      <c r="AD558" s="122"/>
      <c r="AE558" s="122"/>
      <c r="AF558" s="122"/>
      <c r="AG558" s="122"/>
      <c r="AH558" s="87"/>
      <c r="AI558" s="122"/>
      <c r="AJ558" s="60"/>
      <c r="AK558" s="5"/>
      <c r="AL558" s="3">
        <f t="shared" si="34"/>
        <v>0</v>
      </c>
      <c r="AM558" s="3">
        <f t="shared" si="35"/>
        <v>0</v>
      </c>
      <c r="AN558" s="3">
        <f t="shared" si="36"/>
        <v>0</v>
      </c>
      <c r="AO558" s="3">
        <f t="shared" si="37"/>
        <v>0</v>
      </c>
    </row>
    <row r="559" spans="1:41" ht="13">
      <c r="A559" s="81"/>
      <c r="B559" s="122"/>
      <c r="C559" s="122"/>
      <c r="D559" s="122"/>
      <c r="E559" s="122"/>
      <c r="F559" s="81"/>
      <c r="G559" s="122"/>
      <c r="H559" s="122" t="e">
        <f>VLOOKUP(G559,'Bidding list 26'!$B$4:$G$277,6,0)</f>
        <v>#N/A</v>
      </c>
      <c r="I559" s="77" t="e">
        <f>VLOOKUP(G559,'Bidding list 26'!$B$4:$I$1016,8,0)</f>
        <v>#N/A</v>
      </c>
      <c r="J559" s="81"/>
      <c r="K559" s="78" t="e">
        <f t="shared" si="39"/>
        <v>#N/A</v>
      </c>
      <c r="L559" s="81"/>
      <c r="M559" s="79"/>
      <c r="N559" s="79"/>
      <c r="O559" s="80"/>
      <c r="P559" s="80"/>
      <c r="Q559" s="122"/>
      <c r="R559" s="81">
        <f t="shared" si="38"/>
        <v>0</v>
      </c>
      <c r="S559" s="140" t="e">
        <f t="array" ref="S559">INDEX('G Project Timeline-OPM update'!$G$7:$L$35,MATCH(1,('G Project Timeline-OPM update'!$C$7:$C$35=N559)*('G Project Timeline-OPM update'!$B$7:$B$35=M559)*('G Project Timeline-OPM update'!$D$7:$D$35=O559),0),MATCH(P559,'G Project Timeline-OPM update'!$G$4:$L$4,0))-14</f>
        <v>#N/A</v>
      </c>
      <c r="T559" s="81" t="e">
        <f t="shared" si="41"/>
        <v>#N/A</v>
      </c>
      <c r="U559" s="83" t="str">
        <f>IFERROR(VLOOKUP(G559,'Bidding list 26'!$B$2:$P$38,15,0),"")</f>
        <v/>
      </c>
      <c r="V559" s="83" t="e">
        <f t="shared" si="42"/>
        <v>#N/A</v>
      </c>
      <c r="W559" s="83" t="e">
        <f t="shared" si="40"/>
        <v>#VALUE!</v>
      </c>
      <c r="X559" s="83" t="e">
        <f t="shared" si="33"/>
        <v>#N/A</v>
      </c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87"/>
      <c r="AI559" s="122"/>
      <c r="AJ559" s="60"/>
      <c r="AK559" s="5"/>
      <c r="AL559" s="3">
        <f t="shared" si="34"/>
        <v>0</v>
      </c>
      <c r="AM559" s="3">
        <f t="shared" si="35"/>
        <v>0</v>
      </c>
      <c r="AN559" s="3">
        <f t="shared" si="36"/>
        <v>0</v>
      </c>
      <c r="AO559" s="3">
        <f t="shared" si="37"/>
        <v>0</v>
      </c>
    </row>
    <row r="560" spans="1:41" ht="13">
      <c r="A560" s="81"/>
      <c r="B560" s="122"/>
      <c r="C560" s="122"/>
      <c r="D560" s="122"/>
      <c r="E560" s="122"/>
      <c r="F560" s="81"/>
      <c r="G560" s="122"/>
      <c r="H560" s="122" t="e">
        <f>VLOOKUP(G560,'Bidding list 26'!$B$4:$G$277,6,0)</f>
        <v>#N/A</v>
      </c>
      <c r="I560" s="77" t="e">
        <f>VLOOKUP(G560,'Bidding list 26'!$B$4:$I$1016,8,0)</f>
        <v>#N/A</v>
      </c>
      <c r="J560" s="81"/>
      <c r="K560" s="78" t="e">
        <f t="shared" si="39"/>
        <v>#N/A</v>
      </c>
      <c r="L560" s="81"/>
      <c r="M560" s="79"/>
      <c r="N560" s="79"/>
      <c r="O560" s="80"/>
      <c r="P560" s="80"/>
      <c r="Q560" s="122"/>
      <c r="R560" s="81">
        <f t="shared" si="38"/>
        <v>0</v>
      </c>
      <c r="S560" s="140" t="e">
        <f t="array" ref="S560">INDEX('G Project Timeline-OPM update'!$G$7:$L$35,MATCH(1,('G Project Timeline-OPM update'!$C$7:$C$35=N560)*('G Project Timeline-OPM update'!$B$7:$B$35=M560)*('G Project Timeline-OPM update'!$D$7:$D$35=O560),0),MATCH(P560,'G Project Timeline-OPM update'!$G$4:$L$4,0))-14</f>
        <v>#N/A</v>
      </c>
      <c r="T560" s="81" t="e">
        <f t="shared" si="41"/>
        <v>#N/A</v>
      </c>
      <c r="U560" s="83" t="str">
        <f>IFERROR(VLOOKUP(G560,'Bidding list 26'!$B$2:$P$38,15,0),"")</f>
        <v/>
      </c>
      <c r="V560" s="83" t="e">
        <f t="shared" si="42"/>
        <v>#N/A</v>
      </c>
      <c r="W560" s="83" t="e">
        <f t="shared" si="40"/>
        <v>#VALUE!</v>
      </c>
      <c r="X560" s="83" t="e">
        <f t="shared" si="33"/>
        <v>#N/A</v>
      </c>
      <c r="Y560" s="122"/>
      <c r="Z560" s="122"/>
      <c r="AA560" s="122"/>
      <c r="AB560" s="122"/>
      <c r="AC560" s="122"/>
      <c r="AD560" s="122"/>
      <c r="AE560" s="122"/>
      <c r="AF560" s="122"/>
      <c r="AG560" s="122"/>
      <c r="AH560" s="87"/>
      <c r="AI560" s="122"/>
      <c r="AJ560" s="60"/>
      <c r="AK560" s="5"/>
      <c r="AL560" s="3">
        <f t="shared" si="34"/>
        <v>0</v>
      </c>
      <c r="AM560" s="3">
        <f t="shared" si="35"/>
        <v>0</v>
      </c>
      <c r="AN560" s="3">
        <f t="shared" si="36"/>
        <v>0</v>
      </c>
      <c r="AO560" s="3">
        <f t="shared" si="37"/>
        <v>0</v>
      </c>
    </row>
    <row r="561" spans="1:41" ht="13">
      <c r="A561" s="81"/>
      <c r="B561" s="122"/>
      <c r="C561" s="122"/>
      <c r="D561" s="122"/>
      <c r="E561" s="122"/>
      <c r="F561" s="81"/>
      <c r="G561" s="122"/>
      <c r="H561" s="122" t="e">
        <f>VLOOKUP(G561,'Bidding list 26'!$B$4:$G$277,6,0)</f>
        <v>#N/A</v>
      </c>
      <c r="I561" s="77" t="e">
        <f>VLOOKUP(G561,'Bidding list 26'!$B$4:$I$1016,8,0)</f>
        <v>#N/A</v>
      </c>
      <c r="J561" s="81"/>
      <c r="K561" s="78" t="e">
        <f t="shared" si="39"/>
        <v>#N/A</v>
      </c>
      <c r="L561" s="81"/>
      <c r="M561" s="79"/>
      <c r="N561" s="79"/>
      <c r="O561" s="80"/>
      <c r="P561" s="80"/>
      <c r="Q561" s="122"/>
      <c r="R561" s="81">
        <f t="shared" si="38"/>
        <v>0</v>
      </c>
      <c r="S561" s="140" t="e">
        <f t="array" ref="S561">INDEX('G Project Timeline-OPM update'!$G$7:$L$35,MATCH(1,('G Project Timeline-OPM update'!$C$7:$C$35=N561)*('G Project Timeline-OPM update'!$B$7:$B$35=M561)*('G Project Timeline-OPM update'!$D$7:$D$35=O561),0),MATCH(P561,'G Project Timeline-OPM update'!$G$4:$L$4,0))-14</f>
        <v>#N/A</v>
      </c>
      <c r="T561" s="81" t="e">
        <f t="shared" si="41"/>
        <v>#N/A</v>
      </c>
      <c r="U561" s="83" t="str">
        <f>IFERROR(VLOOKUP(G561,'Bidding list 26'!$B$2:$P$38,15,0),"")</f>
        <v/>
      </c>
      <c r="V561" s="83" t="e">
        <f t="shared" si="42"/>
        <v>#N/A</v>
      </c>
      <c r="W561" s="83" t="e">
        <f t="shared" si="40"/>
        <v>#VALUE!</v>
      </c>
      <c r="X561" s="83" t="e">
        <f t="shared" si="33"/>
        <v>#N/A</v>
      </c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87"/>
      <c r="AI561" s="122"/>
      <c r="AJ561" s="60"/>
      <c r="AK561" s="5"/>
      <c r="AL561" s="3">
        <f t="shared" si="34"/>
        <v>0</v>
      </c>
      <c r="AM561" s="3">
        <f t="shared" si="35"/>
        <v>0</v>
      </c>
      <c r="AN561" s="3">
        <f t="shared" si="36"/>
        <v>0</v>
      </c>
      <c r="AO561" s="3">
        <f t="shared" si="37"/>
        <v>0</v>
      </c>
    </row>
    <row r="562" spans="1:41" ht="13">
      <c r="A562" s="81"/>
      <c r="B562" s="122"/>
      <c r="C562" s="122"/>
      <c r="D562" s="122"/>
      <c r="E562" s="122"/>
      <c r="F562" s="81"/>
      <c r="G562" s="122"/>
      <c r="H562" s="122" t="e">
        <f>VLOOKUP(G562,'Bidding list 26'!$B$4:$G$277,6,0)</f>
        <v>#N/A</v>
      </c>
      <c r="I562" s="77" t="e">
        <f>VLOOKUP(G562,'Bidding list 26'!$B$4:$I$1016,8,0)</f>
        <v>#N/A</v>
      </c>
      <c r="J562" s="81"/>
      <c r="K562" s="78" t="e">
        <f t="shared" si="39"/>
        <v>#N/A</v>
      </c>
      <c r="L562" s="81"/>
      <c r="M562" s="79"/>
      <c r="N562" s="79"/>
      <c r="O562" s="80"/>
      <c r="P562" s="80"/>
      <c r="Q562" s="122"/>
      <c r="R562" s="81">
        <f t="shared" si="38"/>
        <v>0</v>
      </c>
      <c r="S562" s="140" t="e">
        <f t="array" ref="S562">INDEX('G Project Timeline-OPM update'!$G$7:$L$35,MATCH(1,('G Project Timeline-OPM update'!$C$7:$C$35=N562)*('G Project Timeline-OPM update'!$B$7:$B$35=M562)*('G Project Timeline-OPM update'!$D$7:$D$35=O562),0),MATCH(P562,'G Project Timeline-OPM update'!$G$4:$L$4,0))-14</f>
        <v>#N/A</v>
      </c>
      <c r="T562" s="81" t="e">
        <f t="shared" si="41"/>
        <v>#N/A</v>
      </c>
      <c r="U562" s="83" t="str">
        <f>IFERROR(VLOOKUP(G562,'Bidding list 26'!$B$2:$P$38,15,0),"")</f>
        <v/>
      </c>
      <c r="V562" s="83" t="e">
        <f t="shared" si="42"/>
        <v>#N/A</v>
      </c>
      <c r="W562" s="83" t="e">
        <f t="shared" si="40"/>
        <v>#VALUE!</v>
      </c>
      <c r="X562" s="83" t="e">
        <f t="shared" si="33"/>
        <v>#N/A</v>
      </c>
      <c r="Y562" s="122"/>
      <c r="Z562" s="122"/>
      <c r="AA562" s="122"/>
      <c r="AB562" s="122"/>
      <c r="AC562" s="122"/>
      <c r="AD562" s="122"/>
      <c r="AE562" s="122"/>
      <c r="AF562" s="122"/>
      <c r="AG562" s="122"/>
      <c r="AH562" s="87"/>
      <c r="AI562" s="122"/>
      <c r="AJ562" s="60"/>
      <c r="AK562" s="5"/>
      <c r="AL562" s="3">
        <f t="shared" si="34"/>
        <v>0</v>
      </c>
      <c r="AM562" s="3">
        <f t="shared" si="35"/>
        <v>0</v>
      </c>
      <c r="AN562" s="3">
        <f t="shared" si="36"/>
        <v>0</v>
      </c>
      <c r="AO562" s="3">
        <f t="shared" si="37"/>
        <v>0</v>
      </c>
    </row>
    <row r="563" spans="1:41" ht="13">
      <c r="A563" s="81"/>
      <c r="B563" s="122"/>
      <c r="C563" s="122"/>
      <c r="D563" s="122"/>
      <c r="E563" s="122"/>
      <c r="F563" s="81"/>
      <c r="G563" s="122"/>
      <c r="H563" s="122" t="e">
        <f>VLOOKUP(G563,'Bidding list 26'!$B$4:$G$277,6,0)</f>
        <v>#N/A</v>
      </c>
      <c r="I563" s="77" t="e">
        <f>VLOOKUP(G563,'Bidding list 26'!$B$4:$I$1016,8,0)</f>
        <v>#N/A</v>
      </c>
      <c r="J563" s="81"/>
      <c r="K563" s="78" t="e">
        <f t="shared" si="39"/>
        <v>#N/A</v>
      </c>
      <c r="L563" s="81"/>
      <c r="M563" s="79"/>
      <c r="N563" s="79"/>
      <c r="O563" s="80"/>
      <c r="P563" s="80"/>
      <c r="Q563" s="122"/>
      <c r="R563" s="81">
        <f t="shared" si="38"/>
        <v>0</v>
      </c>
      <c r="S563" s="140" t="e">
        <f t="array" ref="S563">INDEX('G Project Timeline-OPM update'!$G$7:$L$35,MATCH(1,('G Project Timeline-OPM update'!$C$7:$C$35=N563)*('G Project Timeline-OPM update'!$B$7:$B$35=M563)*('G Project Timeline-OPM update'!$D$7:$D$35=O563),0),MATCH(P563,'G Project Timeline-OPM update'!$G$4:$L$4,0))-14</f>
        <v>#N/A</v>
      </c>
      <c r="T563" s="81" t="e">
        <f t="shared" si="41"/>
        <v>#N/A</v>
      </c>
      <c r="U563" s="83" t="str">
        <f>IFERROR(VLOOKUP(G563,'Bidding list 26'!$B$2:$P$38,15,0),"")</f>
        <v/>
      </c>
      <c r="V563" s="83" t="e">
        <f t="shared" si="42"/>
        <v>#N/A</v>
      </c>
      <c r="W563" s="83" t="e">
        <f t="shared" si="40"/>
        <v>#VALUE!</v>
      </c>
      <c r="X563" s="83" t="e">
        <f t="shared" si="33"/>
        <v>#N/A</v>
      </c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87"/>
      <c r="AI563" s="122"/>
      <c r="AJ563" s="60"/>
      <c r="AK563" s="5"/>
      <c r="AL563" s="3">
        <f t="shared" si="34"/>
        <v>0</v>
      </c>
      <c r="AM563" s="3">
        <f t="shared" si="35"/>
        <v>0</v>
      </c>
      <c r="AN563" s="3">
        <f t="shared" si="36"/>
        <v>0</v>
      </c>
      <c r="AO563" s="3">
        <f t="shared" si="37"/>
        <v>0</v>
      </c>
    </row>
    <row r="564" spans="1:41" ht="13">
      <c r="A564" s="81"/>
      <c r="B564" s="122"/>
      <c r="C564" s="122"/>
      <c r="D564" s="122"/>
      <c r="E564" s="122"/>
      <c r="F564" s="81"/>
      <c r="G564" s="122"/>
      <c r="H564" s="122" t="e">
        <f>VLOOKUP(G564,'Bidding list 26'!$B$4:$G$277,6,0)</f>
        <v>#N/A</v>
      </c>
      <c r="I564" s="77" t="e">
        <f>VLOOKUP(G564,'Bidding list 26'!$B$4:$I$1016,8,0)</f>
        <v>#N/A</v>
      </c>
      <c r="J564" s="81"/>
      <c r="K564" s="78" t="e">
        <f t="shared" si="39"/>
        <v>#N/A</v>
      </c>
      <c r="L564" s="81"/>
      <c r="M564" s="79"/>
      <c r="N564" s="79"/>
      <c r="O564" s="80"/>
      <c r="P564" s="80"/>
      <c r="Q564" s="122"/>
      <c r="R564" s="81">
        <f t="shared" si="38"/>
        <v>0</v>
      </c>
      <c r="S564" s="140" t="e">
        <f t="array" ref="S564">INDEX('G Project Timeline-OPM update'!$G$7:$L$35,MATCH(1,('G Project Timeline-OPM update'!$C$7:$C$35=N564)*('G Project Timeline-OPM update'!$B$7:$B$35=M564)*('G Project Timeline-OPM update'!$D$7:$D$35=O564),0),MATCH(P564,'G Project Timeline-OPM update'!$G$4:$L$4,0))-14</f>
        <v>#N/A</v>
      </c>
      <c r="T564" s="81" t="e">
        <f t="shared" si="41"/>
        <v>#N/A</v>
      </c>
      <c r="U564" s="83" t="str">
        <f>IFERROR(VLOOKUP(G564,'Bidding list 26'!$B$2:$P$38,15,0),"")</f>
        <v/>
      </c>
      <c r="V564" s="83" t="e">
        <f t="shared" si="42"/>
        <v>#N/A</v>
      </c>
      <c r="W564" s="83" t="e">
        <f t="shared" si="40"/>
        <v>#VALUE!</v>
      </c>
      <c r="X564" s="83" t="e">
        <f t="shared" si="33"/>
        <v>#N/A</v>
      </c>
      <c r="Y564" s="122"/>
      <c r="Z564" s="122"/>
      <c r="AA564" s="122"/>
      <c r="AB564" s="122"/>
      <c r="AC564" s="122"/>
      <c r="AD564" s="122"/>
      <c r="AE564" s="122"/>
      <c r="AF564" s="122"/>
      <c r="AG564" s="122"/>
      <c r="AH564" s="87"/>
      <c r="AI564" s="122"/>
      <c r="AJ564" s="60"/>
      <c r="AK564" s="5"/>
      <c r="AL564" s="3">
        <f t="shared" si="34"/>
        <v>0</v>
      </c>
      <c r="AM564" s="3">
        <f t="shared" si="35"/>
        <v>0</v>
      </c>
      <c r="AN564" s="3">
        <f t="shared" si="36"/>
        <v>0</v>
      </c>
      <c r="AO564" s="3">
        <f t="shared" si="37"/>
        <v>0</v>
      </c>
    </row>
    <row r="565" spans="1:41" ht="13">
      <c r="A565" s="81"/>
      <c r="B565" s="122"/>
      <c r="C565" s="122"/>
      <c r="D565" s="122"/>
      <c r="E565" s="122"/>
      <c r="F565" s="81"/>
      <c r="G565" s="122"/>
      <c r="H565" s="122" t="e">
        <f>VLOOKUP(G565,'Bidding list 26'!$B$4:$G$277,6,0)</f>
        <v>#N/A</v>
      </c>
      <c r="I565" s="77" t="e">
        <f>VLOOKUP(G565,'Bidding list 26'!$B$4:$I$1016,8,0)</f>
        <v>#N/A</v>
      </c>
      <c r="J565" s="81"/>
      <c r="K565" s="78" t="e">
        <f t="shared" si="39"/>
        <v>#N/A</v>
      </c>
      <c r="L565" s="81"/>
      <c r="M565" s="79"/>
      <c r="N565" s="79"/>
      <c r="O565" s="80"/>
      <c r="P565" s="80"/>
      <c r="Q565" s="122"/>
      <c r="R565" s="81">
        <f t="shared" si="38"/>
        <v>0</v>
      </c>
      <c r="S565" s="140" t="e">
        <f t="array" ref="S565">INDEX('G Project Timeline-OPM update'!$G$7:$L$35,MATCH(1,('G Project Timeline-OPM update'!$C$7:$C$35=N565)*('G Project Timeline-OPM update'!$B$7:$B$35=M565)*('G Project Timeline-OPM update'!$D$7:$D$35=O565),0),MATCH(P565,'G Project Timeline-OPM update'!$G$4:$L$4,0))-14</f>
        <v>#N/A</v>
      </c>
      <c r="T565" s="81" t="e">
        <f t="shared" si="41"/>
        <v>#N/A</v>
      </c>
      <c r="U565" s="83" t="str">
        <f>IFERROR(VLOOKUP(G565,'Bidding list 26'!$B$2:$P$38,15,0),"")</f>
        <v/>
      </c>
      <c r="V565" s="83" t="e">
        <f t="shared" si="42"/>
        <v>#N/A</v>
      </c>
      <c r="W565" s="83" t="e">
        <f t="shared" si="40"/>
        <v>#VALUE!</v>
      </c>
      <c r="X565" s="83" t="e">
        <f t="shared" si="33"/>
        <v>#N/A</v>
      </c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87"/>
      <c r="AI565" s="122"/>
      <c r="AJ565" s="60"/>
      <c r="AK565" s="5"/>
      <c r="AL565" s="3">
        <f t="shared" si="34"/>
        <v>0</v>
      </c>
      <c r="AM565" s="3">
        <f t="shared" si="35"/>
        <v>0</v>
      </c>
      <c r="AN565" s="3">
        <f t="shared" si="36"/>
        <v>0</v>
      </c>
      <c r="AO565" s="3">
        <f t="shared" si="37"/>
        <v>0</v>
      </c>
    </row>
    <row r="566" spans="1:41" ht="13">
      <c r="A566" s="81"/>
      <c r="B566" s="122"/>
      <c r="C566" s="122"/>
      <c r="D566" s="122"/>
      <c r="E566" s="122"/>
      <c r="F566" s="81"/>
      <c r="G566" s="122"/>
      <c r="H566" s="122" t="e">
        <f>VLOOKUP(G566,'Bidding list 26'!$B$4:$G$277,6,0)</f>
        <v>#N/A</v>
      </c>
      <c r="I566" s="77" t="e">
        <f>VLOOKUP(G566,'Bidding list 26'!$B$4:$I$1016,8,0)</f>
        <v>#N/A</v>
      </c>
      <c r="J566" s="81"/>
      <c r="K566" s="78" t="e">
        <f t="shared" si="39"/>
        <v>#N/A</v>
      </c>
      <c r="L566" s="81"/>
      <c r="M566" s="79"/>
      <c r="N566" s="79"/>
      <c r="O566" s="80"/>
      <c r="P566" s="80"/>
      <c r="Q566" s="122"/>
      <c r="R566" s="81">
        <f t="shared" si="38"/>
        <v>0</v>
      </c>
      <c r="S566" s="140" t="e">
        <f t="array" ref="S566">INDEX('G Project Timeline-OPM update'!$G$7:$L$35,MATCH(1,('G Project Timeline-OPM update'!$C$7:$C$35=N566)*('G Project Timeline-OPM update'!$B$7:$B$35=M566)*('G Project Timeline-OPM update'!$D$7:$D$35=O566),0),MATCH(P566,'G Project Timeline-OPM update'!$G$4:$L$4,0))-14</f>
        <v>#N/A</v>
      </c>
      <c r="T566" s="81" t="e">
        <f t="shared" si="41"/>
        <v>#N/A</v>
      </c>
      <c r="U566" s="83" t="str">
        <f>IFERROR(VLOOKUP(G566,'Bidding list 26'!$B$2:$P$38,15,0),"")</f>
        <v/>
      </c>
      <c r="V566" s="83" t="e">
        <f t="shared" si="42"/>
        <v>#N/A</v>
      </c>
      <c r="W566" s="83" t="e">
        <f t="shared" si="40"/>
        <v>#VALUE!</v>
      </c>
      <c r="X566" s="83" t="e">
        <f t="shared" si="33"/>
        <v>#N/A</v>
      </c>
      <c r="Y566" s="122"/>
      <c r="Z566" s="122"/>
      <c r="AA566" s="122"/>
      <c r="AB566" s="122"/>
      <c r="AC566" s="122"/>
      <c r="AD566" s="122"/>
      <c r="AE566" s="122"/>
      <c r="AF566" s="122"/>
      <c r="AG566" s="122"/>
      <c r="AH566" s="87"/>
      <c r="AI566" s="122"/>
      <c r="AJ566" s="60"/>
      <c r="AK566" s="5"/>
      <c r="AL566" s="3">
        <f t="shared" si="34"/>
        <v>0</v>
      </c>
      <c r="AM566" s="3">
        <f t="shared" si="35"/>
        <v>0</v>
      </c>
      <c r="AN566" s="3">
        <f t="shared" si="36"/>
        <v>0</v>
      </c>
      <c r="AO566" s="3">
        <f t="shared" si="37"/>
        <v>0</v>
      </c>
    </row>
    <row r="567" spans="1:41" ht="13">
      <c r="A567" s="81"/>
      <c r="B567" s="122"/>
      <c r="C567" s="122"/>
      <c r="D567" s="122"/>
      <c r="E567" s="122"/>
      <c r="F567" s="81"/>
      <c r="G567" s="122"/>
      <c r="H567" s="122" t="e">
        <f>VLOOKUP(G567,'Bidding list 26'!$B$4:$G$277,6,0)</f>
        <v>#N/A</v>
      </c>
      <c r="I567" s="77" t="e">
        <f>VLOOKUP(G567,'Bidding list 26'!$B$4:$I$1016,8,0)</f>
        <v>#N/A</v>
      </c>
      <c r="J567" s="81"/>
      <c r="K567" s="78" t="e">
        <f t="shared" si="39"/>
        <v>#N/A</v>
      </c>
      <c r="L567" s="81"/>
      <c r="M567" s="79"/>
      <c r="N567" s="79"/>
      <c r="O567" s="80"/>
      <c r="P567" s="80"/>
      <c r="Q567" s="122"/>
      <c r="R567" s="81">
        <f t="shared" si="38"/>
        <v>0</v>
      </c>
      <c r="S567" s="140" t="e">
        <f t="array" ref="S567">INDEX('G Project Timeline-OPM update'!$G$7:$L$35,MATCH(1,('G Project Timeline-OPM update'!$C$7:$C$35=N567)*('G Project Timeline-OPM update'!$B$7:$B$35=M567)*('G Project Timeline-OPM update'!$D$7:$D$35=O567),0),MATCH(P567,'G Project Timeline-OPM update'!$G$4:$L$4,0))-14</f>
        <v>#N/A</v>
      </c>
      <c r="T567" s="81" t="e">
        <f t="shared" si="41"/>
        <v>#N/A</v>
      </c>
      <c r="U567" s="83" t="str">
        <f>IFERROR(VLOOKUP(G567,'Bidding list 26'!$B$2:$P$38,15,0),"")</f>
        <v/>
      </c>
      <c r="V567" s="83" t="e">
        <f t="shared" si="42"/>
        <v>#N/A</v>
      </c>
      <c r="W567" s="83" t="e">
        <f t="shared" si="40"/>
        <v>#VALUE!</v>
      </c>
      <c r="X567" s="83" t="e">
        <f t="shared" si="33"/>
        <v>#N/A</v>
      </c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87"/>
      <c r="AI567" s="122"/>
      <c r="AJ567" s="60"/>
      <c r="AK567" s="5"/>
      <c r="AL567" s="3">
        <f t="shared" si="34"/>
        <v>0</v>
      </c>
      <c r="AM567" s="3">
        <f t="shared" si="35"/>
        <v>0</v>
      </c>
      <c r="AN567" s="3">
        <f t="shared" si="36"/>
        <v>0</v>
      </c>
      <c r="AO567" s="3">
        <f t="shared" si="37"/>
        <v>0</v>
      </c>
    </row>
    <row r="568" spans="1:41" ht="13">
      <c r="A568" s="81"/>
      <c r="B568" s="122"/>
      <c r="C568" s="122"/>
      <c r="D568" s="122"/>
      <c r="E568" s="122"/>
      <c r="F568" s="81"/>
      <c r="G568" s="122"/>
      <c r="H568" s="122" t="e">
        <f>VLOOKUP(G568,'Bidding list 26'!$B$4:$G$277,6,0)</f>
        <v>#N/A</v>
      </c>
      <c r="I568" s="77" t="e">
        <f>VLOOKUP(G568,'Bidding list 26'!$B$4:$I$1016,8,0)</f>
        <v>#N/A</v>
      </c>
      <c r="J568" s="81"/>
      <c r="K568" s="78" t="e">
        <f t="shared" si="39"/>
        <v>#N/A</v>
      </c>
      <c r="L568" s="81"/>
      <c r="M568" s="79"/>
      <c r="N568" s="79"/>
      <c r="O568" s="80"/>
      <c r="P568" s="80"/>
      <c r="Q568" s="122"/>
      <c r="R568" s="81">
        <f t="shared" si="38"/>
        <v>0</v>
      </c>
      <c r="S568" s="140" t="e">
        <f t="array" ref="S568">INDEX('G Project Timeline-OPM update'!$G$7:$L$35,MATCH(1,('G Project Timeline-OPM update'!$C$7:$C$35=N568)*('G Project Timeline-OPM update'!$B$7:$B$35=M568)*('G Project Timeline-OPM update'!$D$7:$D$35=O568),0),MATCH(P568,'G Project Timeline-OPM update'!$G$4:$L$4,0))-14</f>
        <v>#N/A</v>
      </c>
      <c r="T568" s="81" t="e">
        <f t="shared" si="41"/>
        <v>#N/A</v>
      </c>
      <c r="U568" s="83" t="str">
        <f>IFERROR(VLOOKUP(G568,'Bidding list 26'!$B$2:$P$38,15,0),"")</f>
        <v/>
      </c>
      <c r="V568" s="83" t="e">
        <f t="shared" si="42"/>
        <v>#N/A</v>
      </c>
      <c r="W568" s="83" t="e">
        <f t="shared" si="40"/>
        <v>#VALUE!</v>
      </c>
      <c r="X568" s="83" t="e">
        <f t="shared" si="33"/>
        <v>#N/A</v>
      </c>
      <c r="Y568" s="122"/>
      <c r="Z568" s="122"/>
      <c r="AA568" s="122"/>
      <c r="AB568" s="122"/>
      <c r="AC568" s="122"/>
      <c r="AD568" s="122"/>
      <c r="AE568" s="122"/>
      <c r="AF568" s="122"/>
      <c r="AG568" s="122"/>
      <c r="AH568" s="87"/>
      <c r="AI568" s="122"/>
      <c r="AJ568" s="60"/>
      <c r="AK568" s="5"/>
      <c r="AL568" s="3">
        <f t="shared" si="34"/>
        <v>0</v>
      </c>
      <c r="AM568" s="3">
        <f t="shared" si="35"/>
        <v>0</v>
      </c>
      <c r="AN568" s="3">
        <f t="shared" si="36"/>
        <v>0</v>
      </c>
      <c r="AO568" s="3">
        <f t="shared" si="37"/>
        <v>0</v>
      </c>
    </row>
    <row r="569" spans="1:41" ht="13">
      <c r="A569" s="81"/>
      <c r="B569" s="122"/>
      <c r="C569" s="122"/>
      <c r="D569" s="122"/>
      <c r="E569" s="122"/>
      <c r="F569" s="81"/>
      <c r="G569" s="122"/>
      <c r="H569" s="122" t="e">
        <f>VLOOKUP(G569,'Bidding list 26'!$B$4:$G$277,6,0)</f>
        <v>#N/A</v>
      </c>
      <c r="I569" s="77" t="e">
        <f>VLOOKUP(G569,'Bidding list 26'!$B$4:$I$1016,8,0)</f>
        <v>#N/A</v>
      </c>
      <c r="J569" s="81"/>
      <c r="K569" s="78" t="e">
        <f t="shared" si="39"/>
        <v>#N/A</v>
      </c>
      <c r="L569" s="81"/>
      <c r="M569" s="79"/>
      <c r="N569" s="79"/>
      <c r="O569" s="80"/>
      <c r="P569" s="80"/>
      <c r="Q569" s="122"/>
      <c r="R569" s="81">
        <f t="shared" si="38"/>
        <v>0</v>
      </c>
      <c r="S569" s="140" t="e">
        <f t="array" ref="S569">INDEX('G Project Timeline-OPM update'!$G$7:$L$35,MATCH(1,('G Project Timeline-OPM update'!$C$7:$C$35=N569)*('G Project Timeline-OPM update'!$B$7:$B$35=M569)*('G Project Timeline-OPM update'!$D$7:$D$35=O569),0),MATCH(P569,'G Project Timeline-OPM update'!$G$4:$L$4,0))-14</f>
        <v>#N/A</v>
      </c>
      <c r="T569" s="81" t="e">
        <f t="shared" si="41"/>
        <v>#N/A</v>
      </c>
      <c r="U569" s="83" t="str">
        <f>IFERROR(VLOOKUP(G569,'Bidding list 26'!$B$2:$P$38,15,0),"")</f>
        <v/>
      </c>
      <c r="V569" s="83" t="e">
        <f t="shared" si="42"/>
        <v>#N/A</v>
      </c>
      <c r="W569" s="83" t="e">
        <f t="shared" si="40"/>
        <v>#VALUE!</v>
      </c>
      <c r="X569" s="83" t="e">
        <f t="shared" si="33"/>
        <v>#N/A</v>
      </c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87"/>
      <c r="AI569" s="122"/>
      <c r="AJ569" s="60"/>
      <c r="AK569" s="5"/>
      <c r="AL569" s="3">
        <f t="shared" si="34"/>
        <v>0</v>
      </c>
      <c r="AM569" s="3">
        <f t="shared" si="35"/>
        <v>0</v>
      </c>
      <c r="AN569" s="3">
        <f t="shared" si="36"/>
        <v>0</v>
      </c>
      <c r="AO569" s="3">
        <f t="shared" si="37"/>
        <v>0</v>
      </c>
    </row>
    <row r="570" spans="1:41" ht="13">
      <c r="A570" s="81"/>
      <c r="B570" s="122"/>
      <c r="C570" s="122"/>
      <c r="D570" s="122"/>
      <c r="E570" s="122"/>
      <c r="F570" s="81"/>
      <c r="G570" s="122"/>
      <c r="H570" s="122" t="e">
        <f>VLOOKUP(G570,'Bidding list 26'!$B$4:$G$277,6,0)</f>
        <v>#N/A</v>
      </c>
      <c r="I570" s="77" t="e">
        <f>VLOOKUP(G570,'Bidding list 26'!$B$4:$I$1016,8,0)</f>
        <v>#N/A</v>
      </c>
      <c r="J570" s="81"/>
      <c r="K570" s="78" t="e">
        <f t="shared" si="39"/>
        <v>#N/A</v>
      </c>
      <c r="L570" s="81"/>
      <c r="M570" s="79"/>
      <c r="N570" s="79"/>
      <c r="O570" s="80"/>
      <c r="P570" s="80"/>
      <c r="Q570" s="122"/>
      <c r="R570" s="81">
        <f t="shared" si="38"/>
        <v>0</v>
      </c>
      <c r="S570" s="140" t="e">
        <f t="array" ref="S570">INDEX('G Project Timeline-OPM update'!$G$7:$L$35,MATCH(1,('G Project Timeline-OPM update'!$C$7:$C$35=N570)*('G Project Timeline-OPM update'!$B$7:$B$35=M570)*('G Project Timeline-OPM update'!$D$7:$D$35=O570),0),MATCH(P570,'G Project Timeline-OPM update'!$G$4:$L$4,0))-14</f>
        <v>#N/A</v>
      </c>
      <c r="T570" s="81" t="e">
        <f t="shared" si="41"/>
        <v>#N/A</v>
      </c>
      <c r="U570" s="83" t="str">
        <f>IFERROR(VLOOKUP(G570,'Bidding list 26'!$B$2:$P$38,15,0),"")</f>
        <v/>
      </c>
      <c r="V570" s="83" t="e">
        <f t="shared" si="42"/>
        <v>#N/A</v>
      </c>
      <c r="W570" s="83" t="e">
        <f t="shared" si="40"/>
        <v>#VALUE!</v>
      </c>
      <c r="X570" s="83" t="e">
        <f t="shared" si="33"/>
        <v>#N/A</v>
      </c>
      <c r="Y570" s="122"/>
      <c r="Z570" s="122"/>
      <c r="AA570" s="122"/>
      <c r="AB570" s="122"/>
      <c r="AC570" s="122"/>
      <c r="AD570" s="122"/>
      <c r="AE570" s="122"/>
      <c r="AF570" s="122"/>
      <c r="AG570" s="122"/>
      <c r="AH570" s="87"/>
      <c r="AI570" s="122"/>
      <c r="AJ570" s="60"/>
      <c r="AK570" s="5"/>
      <c r="AL570" s="3">
        <f t="shared" si="34"/>
        <v>0</v>
      </c>
      <c r="AM570" s="3">
        <f t="shared" si="35"/>
        <v>0</v>
      </c>
      <c r="AN570" s="3">
        <f t="shared" si="36"/>
        <v>0</v>
      </c>
      <c r="AO570" s="3">
        <f t="shared" si="37"/>
        <v>0</v>
      </c>
    </row>
    <row r="571" spans="1:41" ht="13">
      <c r="A571" s="81"/>
      <c r="B571" s="122"/>
      <c r="C571" s="122"/>
      <c r="D571" s="122"/>
      <c r="E571" s="122"/>
      <c r="F571" s="81"/>
      <c r="G571" s="122"/>
      <c r="H571" s="122" t="e">
        <f>VLOOKUP(G571,'Bidding list 26'!$B$4:$G$277,6,0)</f>
        <v>#N/A</v>
      </c>
      <c r="I571" s="77" t="e">
        <f>VLOOKUP(G571,'Bidding list 26'!$B$4:$I$1016,8,0)</f>
        <v>#N/A</v>
      </c>
      <c r="J571" s="81"/>
      <c r="K571" s="78" t="e">
        <f t="shared" si="39"/>
        <v>#N/A</v>
      </c>
      <c r="L571" s="81"/>
      <c r="M571" s="79"/>
      <c r="N571" s="79"/>
      <c r="O571" s="80"/>
      <c r="P571" s="80"/>
      <c r="Q571" s="122"/>
      <c r="R571" s="81">
        <f t="shared" si="38"/>
        <v>0</v>
      </c>
      <c r="S571" s="140" t="e">
        <f t="array" ref="S571">INDEX('G Project Timeline-OPM update'!$G$7:$L$35,MATCH(1,('G Project Timeline-OPM update'!$C$7:$C$35=N571)*('G Project Timeline-OPM update'!$B$7:$B$35=M571)*('G Project Timeline-OPM update'!$D$7:$D$35=O571),0),MATCH(P571,'G Project Timeline-OPM update'!$G$4:$L$4,0))-14</f>
        <v>#N/A</v>
      </c>
      <c r="T571" s="81" t="e">
        <f t="shared" si="41"/>
        <v>#N/A</v>
      </c>
      <c r="U571" s="83" t="str">
        <f>IFERROR(VLOOKUP(G571,'Bidding list 26'!$B$2:$P$38,15,0),"")</f>
        <v/>
      </c>
      <c r="V571" s="83" t="e">
        <f t="shared" si="42"/>
        <v>#N/A</v>
      </c>
      <c r="W571" s="83" t="e">
        <f t="shared" si="40"/>
        <v>#VALUE!</v>
      </c>
      <c r="X571" s="83" t="e">
        <f t="shared" si="33"/>
        <v>#N/A</v>
      </c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87"/>
      <c r="AI571" s="122"/>
      <c r="AJ571" s="60"/>
      <c r="AK571" s="5"/>
      <c r="AL571" s="3">
        <f t="shared" si="34"/>
        <v>0</v>
      </c>
      <c r="AM571" s="3">
        <f t="shared" si="35"/>
        <v>0</v>
      </c>
      <c r="AN571" s="3">
        <f t="shared" si="36"/>
        <v>0</v>
      </c>
      <c r="AO571" s="3">
        <f t="shared" si="37"/>
        <v>0</v>
      </c>
    </row>
    <row r="572" spans="1:41" ht="13">
      <c r="A572" s="81"/>
      <c r="B572" s="122"/>
      <c r="C572" s="122"/>
      <c r="D572" s="122"/>
      <c r="E572" s="122"/>
      <c r="F572" s="81"/>
      <c r="G572" s="122"/>
      <c r="H572" s="122" t="e">
        <f>VLOOKUP(G572,'Bidding list 26'!$B$4:$G$277,6,0)</f>
        <v>#N/A</v>
      </c>
      <c r="I572" s="77" t="e">
        <f>VLOOKUP(G572,'Bidding list 26'!$B$4:$I$1016,8,0)</f>
        <v>#N/A</v>
      </c>
      <c r="J572" s="81"/>
      <c r="K572" s="78" t="e">
        <f t="shared" si="39"/>
        <v>#N/A</v>
      </c>
      <c r="L572" s="81"/>
      <c r="M572" s="79"/>
      <c r="N572" s="79"/>
      <c r="O572" s="80"/>
      <c r="P572" s="80"/>
      <c r="Q572" s="122"/>
      <c r="R572" s="81">
        <f t="shared" si="38"/>
        <v>0</v>
      </c>
      <c r="S572" s="140" t="e">
        <f t="array" ref="S572">INDEX('G Project Timeline-OPM update'!$G$7:$L$35,MATCH(1,('G Project Timeline-OPM update'!$C$7:$C$35=N572)*('G Project Timeline-OPM update'!$B$7:$B$35=M572)*('G Project Timeline-OPM update'!$D$7:$D$35=O572),0),MATCH(P572,'G Project Timeline-OPM update'!$G$4:$L$4,0))-14</f>
        <v>#N/A</v>
      </c>
      <c r="T572" s="81" t="e">
        <f t="shared" si="41"/>
        <v>#N/A</v>
      </c>
      <c r="U572" s="83" t="str">
        <f>IFERROR(VLOOKUP(G572,'Bidding list 26'!$B$2:$P$38,15,0),"")</f>
        <v/>
      </c>
      <c r="V572" s="83" t="e">
        <f t="shared" si="42"/>
        <v>#N/A</v>
      </c>
      <c r="W572" s="83" t="e">
        <f t="shared" si="40"/>
        <v>#VALUE!</v>
      </c>
      <c r="X572" s="83" t="e">
        <f t="shared" si="33"/>
        <v>#N/A</v>
      </c>
      <c r="Y572" s="122"/>
      <c r="Z572" s="122"/>
      <c r="AA572" s="122"/>
      <c r="AB572" s="122"/>
      <c r="AC572" s="122"/>
      <c r="AD572" s="122"/>
      <c r="AE572" s="122"/>
      <c r="AF572" s="122"/>
      <c r="AG572" s="122"/>
      <c r="AH572" s="87"/>
      <c r="AI572" s="122"/>
      <c r="AJ572" s="60"/>
      <c r="AK572" s="5"/>
      <c r="AL572" s="3">
        <f t="shared" si="34"/>
        <v>0</v>
      </c>
      <c r="AM572" s="3">
        <f t="shared" si="35"/>
        <v>0</v>
      </c>
      <c r="AN572" s="3">
        <f t="shared" si="36"/>
        <v>0</v>
      </c>
      <c r="AO572" s="3">
        <f t="shared" si="37"/>
        <v>0</v>
      </c>
    </row>
    <row r="573" spans="1:41" ht="13">
      <c r="A573" s="81"/>
      <c r="B573" s="122"/>
      <c r="C573" s="122"/>
      <c r="D573" s="122"/>
      <c r="E573" s="122"/>
      <c r="F573" s="81"/>
      <c r="G573" s="122"/>
      <c r="H573" s="122" t="e">
        <f>VLOOKUP(G573,'Bidding list 26'!$B$4:$G$277,6,0)</f>
        <v>#N/A</v>
      </c>
      <c r="I573" s="77" t="e">
        <f>VLOOKUP(G573,'Bidding list 26'!$B$4:$I$1016,8,0)</f>
        <v>#N/A</v>
      </c>
      <c r="J573" s="81"/>
      <c r="K573" s="78" t="e">
        <f t="shared" si="39"/>
        <v>#N/A</v>
      </c>
      <c r="L573" s="81"/>
      <c r="M573" s="79"/>
      <c r="N573" s="79"/>
      <c r="O573" s="80"/>
      <c r="P573" s="80"/>
      <c r="Q573" s="122"/>
      <c r="R573" s="81">
        <f t="shared" si="38"/>
        <v>0</v>
      </c>
      <c r="S573" s="140" t="e">
        <f t="array" ref="S573">INDEX('G Project Timeline-OPM update'!$G$7:$L$35,MATCH(1,('G Project Timeline-OPM update'!$C$7:$C$35=N573)*('G Project Timeline-OPM update'!$B$7:$B$35=M573)*('G Project Timeline-OPM update'!$D$7:$D$35=O573),0),MATCH(P573,'G Project Timeline-OPM update'!$G$4:$L$4,0))-14</f>
        <v>#N/A</v>
      </c>
      <c r="T573" s="81" t="e">
        <f t="shared" si="41"/>
        <v>#N/A</v>
      </c>
      <c r="U573" s="83" t="str">
        <f>IFERROR(VLOOKUP(G573,'Bidding list 26'!$B$2:$P$38,15,0),"")</f>
        <v/>
      </c>
      <c r="V573" s="83" t="e">
        <f t="shared" si="42"/>
        <v>#N/A</v>
      </c>
      <c r="W573" s="83" t="e">
        <f t="shared" si="40"/>
        <v>#VALUE!</v>
      </c>
      <c r="X573" s="83" t="e">
        <f t="shared" si="33"/>
        <v>#N/A</v>
      </c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87"/>
      <c r="AI573" s="122"/>
      <c r="AJ573" s="60"/>
      <c r="AK573" s="5"/>
      <c r="AL573" s="3">
        <f t="shared" si="34"/>
        <v>0</v>
      </c>
      <c r="AM573" s="3">
        <f t="shared" si="35"/>
        <v>0</v>
      </c>
      <c r="AN573" s="3">
        <f t="shared" si="36"/>
        <v>0</v>
      </c>
      <c r="AO573" s="3">
        <f t="shared" si="37"/>
        <v>0</v>
      </c>
    </row>
    <row r="574" spans="1:41" ht="13">
      <c r="A574" s="81"/>
      <c r="B574" s="122"/>
      <c r="C574" s="122"/>
      <c r="D574" s="122"/>
      <c r="E574" s="122"/>
      <c r="F574" s="81"/>
      <c r="G574" s="122"/>
      <c r="H574" s="122" t="e">
        <f>VLOOKUP(G574,'Bidding list 26'!$B$4:$G$277,6,0)</f>
        <v>#N/A</v>
      </c>
      <c r="I574" s="77" t="e">
        <f>VLOOKUP(G574,'Bidding list 26'!$B$4:$I$1016,8,0)</f>
        <v>#N/A</v>
      </c>
      <c r="J574" s="81"/>
      <c r="K574" s="78" t="e">
        <f t="shared" si="39"/>
        <v>#N/A</v>
      </c>
      <c r="L574" s="81"/>
      <c r="M574" s="79"/>
      <c r="N574" s="79"/>
      <c r="O574" s="80"/>
      <c r="P574" s="80"/>
      <c r="Q574" s="122"/>
      <c r="R574" s="81">
        <f t="shared" si="38"/>
        <v>0</v>
      </c>
      <c r="S574" s="140" t="e">
        <f t="array" ref="S574">INDEX('G Project Timeline-OPM update'!$G$7:$L$35,MATCH(1,('G Project Timeline-OPM update'!$C$7:$C$35=N574)*('G Project Timeline-OPM update'!$B$7:$B$35=M574)*('G Project Timeline-OPM update'!$D$7:$D$35=O574),0),MATCH(P574,'G Project Timeline-OPM update'!$G$4:$L$4,0))-14</f>
        <v>#N/A</v>
      </c>
      <c r="T574" s="81" t="e">
        <f t="shared" si="41"/>
        <v>#N/A</v>
      </c>
      <c r="U574" s="83" t="str">
        <f>IFERROR(VLOOKUP(G574,'Bidding list 26'!$B$2:$P$38,15,0),"")</f>
        <v/>
      </c>
      <c r="V574" s="83" t="e">
        <f t="shared" si="42"/>
        <v>#N/A</v>
      </c>
      <c r="W574" s="83" t="e">
        <f t="shared" si="40"/>
        <v>#VALUE!</v>
      </c>
      <c r="X574" s="83" t="e">
        <f t="shared" si="33"/>
        <v>#N/A</v>
      </c>
      <c r="Y574" s="122"/>
      <c r="Z574" s="122"/>
      <c r="AA574" s="122"/>
      <c r="AB574" s="122"/>
      <c r="AC574" s="122"/>
      <c r="AD574" s="122"/>
      <c r="AE574" s="122"/>
      <c r="AF574" s="122"/>
      <c r="AG574" s="122"/>
      <c r="AH574" s="87"/>
      <c r="AI574" s="122"/>
      <c r="AJ574" s="60"/>
      <c r="AK574" s="5"/>
      <c r="AL574" s="3">
        <f t="shared" si="34"/>
        <v>0</v>
      </c>
      <c r="AM574" s="3">
        <f t="shared" si="35"/>
        <v>0</v>
      </c>
      <c r="AN574" s="3">
        <f t="shared" si="36"/>
        <v>0</v>
      </c>
      <c r="AO574" s="3">
        <f t="shared" si="37"/>
        <v>0</v>
      </c>
    </row>
    <row r="575" spans="1:41" ht="13">
      <c r="A575" s="81"/>
      <c r="B575" s="122"/>
      <c r="C575" s="122"/>
      <c r="D575" s="122"/>
      <c r="E575" s="122"/>
      <c r="F575" s="81"/>
      <c r="G575" s="122"/>
      <c r="H575" s="122" t="e">
        <f>VLOOKUP(G575,'Bidding list 26'!$B$4:$G$277,6,0)</f>
        <v>#N/A</v>
      </c>
      <c r="I575" s="77" t="e">
        <f>VLOOKUP(G575,'Bidding list 26'!$B$4:$I$1016,8,0)</f>
        <v>#N/A</v>
      </c>
      <c r="J575" s="81"/>
      <c r="K575" s="78" t="e">
        <f t="shared" si="39"/>
        <v>#N/A</v>
      </c>
      <c r="L575" s="81"/>
      <c r="M575" s="79"/>
      <c r="N575" s="79"/>
      <c r="O575" s="80"/>
      <c r="P575" s="80"/>
      <c r="Q575" s="122"/>
      <c r="R575" s="81">
        <f t="shared" si="38"/>
        <v>0</v>
      </c>
      <c r="S575" s="140" t="e">
        <f t="array" ref="S575">INDEX('G Project Timeline-OPM update'!$G$7:$L$35,MATCH(1,('G Project Timeline-OPM update'!$C$7:$C$35=N575)*('G Project Timeline-OPM update'!$B$7:$B$35=M575)*('G Project Timeline-OPM update'!$D$7:$D$35=O575),0),MATCH(P575,'G Project Timeline-OPM update'!$G$4:$L$4,0))-14</f>
        <v>#N/A</v>
      </c>
      <c r="T575" s="81" t="e">
        <f t="shared" si="41"/>
        <v>#N/A</v>
      </c>
      <c r="U575" s="83" t="str">
        <f>IFERROR(VLOOKUP(G575,'Bidding list 26'!$B$2:$P$38,15,0),"")</f>
        <v/>
      </c>
      <c r="V575" s="83" t="e">
        <f t="shared" si="42"/>
        <v>#N/A</v>
      </c>
      <c r="W575" s="83" t="e">
        <f t="shared" si="40"/>
        <v>#VALUE!</v>
      </c>
      <c r="X575" s="83" t="e">
        <f t="shared" si="33"/>
        <v>#N/A</v>
      </c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87"/>
      <c r="AI575" s="122"/>
      <c r="AJ575" s="60"/>
      <c r="AK575" s="5"/>
      <c r="AL575" s="3">
        <f t="shared" si="34"/>
        <v>0</v>
      </c>
      <c r="AM575" s="3">
        <f t="shared" si="35"/>
        <v>0</v>
      </c>
      <c r="AN575" s="3">
        <f t="shared" si="36"/>
        <v>0</v>
      </c>
      <c r="AO575" s="3">
        <f t="shared" si="37"/>
        <v>0</v>
      </c>
    </row>
    <row r="576" spans="1:41" ht="13">
      <c r="A576" s="81"/>
      <c r="B576" s="122"/>
      <c r="C576" s="122"/>
      <c r="D576" s="122"/>
      <c r="E576" s="122"/>
      <c r="F576" s="81"/>
      <c r="G576" s="122"/>
      <c r="H576" s="122" t="e">
        <f>VLOOKUP(G576,'Bidding list 26'!$B$4:$G$277,6,0)</f>
        <v>#N/A</v>
      </c>
      <c r="I576" s="77" t="e">
        <f>VLOOKUP(G576,'Bidding list 26'!$B$4:$I$1016,8,0)</f>
        <v>#N/A</v>
      </c>
      <c r="J576" s="81"/>
      <c r="K576" s="78" t="e">
        <f t="shared" si="39"/>
        <v>#N/A</v>
      </c>
      <c r="L576" s="81"/>
      <c r="M576" s="79"/>
      <c r="N576" s="79"/>
      <c r="O576" s="80"/>
      <c r="P576" s="80"/>
      <c r="Q576" s="122"/>
      <c r="R576" s="81">
        <f t="shared" si="38"/>
        <v>0</v>
      </c>
      <c r="S576" s="140" t="e">
        <f t="array" ref="S576">INDEX('G Project Timeline-OPM update'!$G$7:$L$35,MATCH(1,('G Project Timeline-OPM update'!$C$7:$C$35=N576)*('G Project Timeline-OPM update'!$B$7:$B$35=M576)*('G Project Timeline-OPM update'!$D$7:$D$35=O576),0),MATCH(P576,'G Project Timeline-OPM update'!$G$4:$L$4,0))-14</f>
        <v>#N/A</v>
      </c>
      <c r="T576" s="81" t="e">
        <f t="shared" si="41"/>
        <v>#N/A</v>
      </c>
      <c r="U576" s="83" t="str">
        <f>IFERROR(VLOOKUP(G576,'Bidding list 26'!$B$2:$P$38,15,0),"")</f>
        <v/>
      </c>
      <c r="V576" s="83" t="e">
        <f t="shared" si="42"/>
        <v>#N/A</v>
      </c>
      <c r="W576" s="83" t="e">
        <f t="shared" si="40"/>
        <v>#VALUE!</v>
      </c>
      <c r="X576" s="83" t="e">
        <f t="shared" si="33"/>
        <v>#N/A</v>
      </c>
      <c r="Y576" s="122"/>
      <c r="Z576" s="122"/>
      <c r="AA576" s="122"/>
      <c r="AB576" s="122"/>
      <c r="AC576" s="122"/>
      <c r="AD576" s="122"/>
      <c r="AE576" s="122"/>
      <c r="AF576" s="122"/>
      <c r="AG576" s="122"/>
      <c r="AH576" s="87"/>
      <c r="AI576" s="122"/>
      <c r="AJ576" s="60"/>
      <c r="AK576" s="5"/>
      <c r="AL576" s="3">
        <f t="shared" si="34"/>
        <v>0</v>
      </c>
      <c r="AM576" s="3">
        <f t="shared" si="35"/>
        <v>0</v>
      </c>
      <c r="AN576" s="3">
        <f t="shared" si="36"/>
        <v>0</v>
      </c>
      <c r="AO576" s="3">
        <f t="shared" si="37"/>
        <v>0</v>
      </c>
    </row>
    <row r="577" spans="1:41" ht="13">
      <c r="A577" s="81"/>
      <c r="B577" s="122"/>
      <c r="C577" s="122"/>
      <c r="D577" s="122"/>
      <c r="E577" s="122"/>
      <c r="F577" s="81"/>
      <c r="G577" s="122"/>
      <c r="H577" s="122" t="e">
        <f>VLOOKUP(G577,'Bidding list 26'!$B$4:$G$277,6,0)</f>
        <v>#N/A</v>
      </c>
      <c r="I577" s="77" t="e">
        <f>VLOOKUP(G577,'Bidding list 26'!$B$4:$I$1016,8,0)</f>
        <v>#N/A</v>
      </c>
      <c r="J577" s="81"/>
      <c r="K577" s="78" t="e">
        <f t="shared" si="39"/>
        <v>#N/A</v>
      </c>
      <c r="L577" s="81"/>
      <c r="M577" s="79"/>
      <c r="N577" s="79"/>
      <c r="O577" s="80"/>
      <c r="P577" s="80"/>
      <c r="Q577" s="122"/>
      <c r="R577" s="81">
        <f t="shared" si="38"/>
        <v>0</v>
      </c>
      <c r="S577" s="140" t="e">
        <f t="array" ref="S577">INDEX('G Project Timeline-OPM update'!$G$7:$L$35,MATCH(1,('G Project Timeline-OPM update'!$C$7:$C$35=N577)*('G Project Timeline-OPM update'!$B$7:$B$35=M577)*('G Project Timeline-OPM update'!$D$7:$D$35=O577),0),MATCH(P577,'G Project Timeline-OPM update'!$G$4:$L$4,0))-14</f>
        <v>#N/A</v>
      </c>
      <c r="T577" s="81" t="e">
        <f t="shared" si="41"/>
        <v>#N/A</v>
      </c>
      <c r="U577" s="83" t="str">
        <f>IFERROR(VLOOKUP(G577,'Bidding list 26'!$B$2:$P$38,15,0),"")</f>
        <v/>
      </c>
      <c r="V577" s="83" t="e">
        <f t="shared" si="42"/>
        <v>#N/A</v>
      </c>
      <c r="W577" s="83" t="e">
        <f t="shared" si="40"/>
        <v>#VALUE!</v>
      </c>
      <c r="X577" s="83" t="e">
        <f t="shared" si="33"/>
        <v>#N/A</v>
      </c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87"/>
      <c r="AI577" s="122"/>
      <c r="AJ577" s="60"/>
      <c r="AK577" s="5"/>
      <c r="AL577" s="3">
        <f t="shared" si="34"/>
        <v>0</v>
      </c>
      <c r="AM577" s="3">
        <f t="shared" si="35"/>
        <v>0</v>
      </c>
      <c r="AN577" s="3">
        <f t="shared" si="36"/>
        <v>0</v>
      </c>
      <c r="AO577" s="3">
        <f t="shared" si="37"/>
        <v>0</v>
      </c>
    </row>
    <row r="578" spans="1:41" ht="13">
      <c r="A578" s="81"/>
      <c r="B578" s="122"/>
      <c r="C578" s="122"/>
      <c r="D578" s="122"/>
      <c r="E578" s="122"/>
      <c r="F578" s="81"/>
      <c r="G578" s="122"/>
      <c r="H578" s="122" t="e">
        <f>VLOOKUP(G578,'Bidding list 26'!$B$4:$G$277,6,0)</f>
        <v>#N/A</v>
      </c>
      <c r="I578" s="77" t="e">
        <f>VLOOKUP(G578,'Bidding list 26'!$B$4:$I$1016,8,0)</f>
        <v>#N/A</v>
      </c>
      <c r="J578" s="81"/>
      <c r="K578" s="78" t="e">
        <f t="shared" si="39"/>
        <v>#N/A</v>
      </c>
      <c r="L578" s="81"/>
      <c r="M578" s="79"/>
      <c r="N578" s="79"/>
      <c r="O578" s="80"/>
      <c r="P578" s="80"/>
      <c r="Q578" s="122"/>
      <c r="R578" s="81">
        <f t="shared" si="38"/>
        <v>0</v>
      </c>
      <c r="S578" s="140" t="e">
        <f t="array" ref="S578">INDEX('G Project Timeline-OPM update'!$G$7:$L$35,MATCH(1,('G Project Timeline-OPM update'!$C$7:$C$35=N578)*('G Project Timeline-OPM update'!$B$7:$B$35=M578)*('G Project Timeline-OPM update'!$D$7:$D$35=O578),0),MATCH(P578,'G Project Timeline-OPM update'!$G$4:$L$4,0))-14</f>
        <v>#N/A</v>
      </c>
      <c r="T578" s="81" t="e">
        <f t="shared" si="41"/>
        <v>#N/A</v>
      </c>
      <c r="U578" s="83" t="str">
        <f>IFERROR(VLOOKUP(G578,'Bidding list 26'!$B$2:$P$38,15,0),"")</f>
        <v/>
      </c>
      <c r="V578" s="83" t="e">
        <f t="shared" si="42"/>
        <v>#N/A</v>
      </c>
      <c r="W578" s="83" t="e">
        <f t="shared" si="40"/>
        <v>#VALUE!</v>
      </c>
      <c r="X578" s="83" t="e">
        <f t="shared" si="33"/>
        <v>#N/A</v>
      </c>
      <c r="Y578" s="122"/>
      <c r="Z578" s="122"/>
      <c r="AA578" s="122"/>
      <c r="AB578" s="122"/>
      <c r="AC578" s="122"/>
      <c r="AD578" s="122"/>
      <c r="AE578" s="122"/>
      <c r="AF578" s="122"/>
      <c r="AG578" s="122"/>
      <c r="AH578" s="87"/>
      <c r="AI578" s="122"/>
      <c r="AJ578" s="60"/>
      <c r="AK578" s="5"/>
      <c r="AL578" s="3">
        <f t="shared" si="34"/>
        <v>0</v>
      </c>
      <c r="AM578" s="3">
        <f t="shared" si="35"/>
        <v>0</v>
      </c>
      <c r="AN578" s="3">
        <f t="shared" si="36"/>
        <v>0</v>
      </c>
      <c r="AO578" s="3">
        <f t="shared" si="37"/>
        <v>0</v>
      </c>
    </row>
    <row r="579" spans="1:41" ht="13">
      <c r="A579" s="81"/>
      <c r="B579" s="122"/>
      <c r="C579" s="122"/>
      <c r="D579" s="122"/>
      <c r="E579" s="122"/>
      <c r="F579" s="81"/>
      <c r="G579" s="122"/>
      <c r="H579" s="122" t="e">
        <f>VLOOKUP(G579,'Bidding list 26'!$B$4:$G$277,6,0)</f>
        <v>#N/A</v>
      </c>
      <c r="I579" s="77" t="e">
        <f>VLOOKUP(G579,'Bidding list 26'!$B$4:$I$1016,8,0)</f>
        <v>#N/A</v>
      </c>
      <c r="J579" s="81"/>
      <c r="K579" s="78" t="e">
        <f t="shared" si="39"/>
        <v>#N/A</v>
      </c>
      <c r="L579" s="81"/>
      <c r="M579" s="79"/>
      <c r="N579" s="79"/>
      <c r="O579" s="80"/>
      <c r="P579" s="80"/>
      <c r="Q579" s="122"/>
      <c r="R579" s="81">
        <f t="shared" si="38"/>
        <v>0</v>
      </c>
      <c r="S579" s="140" t="e">
        <f t="array" ref="S579">INDEX('G Project Timeline-OPM update'!$G$7:$L$35,MATCH(1,('G Project Timeline-OPM update'!$C$7:$C$35=N579)*('G Project Timeline-OPM update'!$B$7:$B$35=M579)*('G Project Timeline-OPM update'!$D$7:$D$35=O579),0),MATCH(P579,'G Project Timeline-OPM update'!$G$4:$L$4,0))-14</f>
        <v>#N/A</v>
      </c>
      <c r="T579" s="81" t="e">
        <f t="shared" si="41"/>
        <v>#N/A</v>
      </c>
      <c r="U579" s="83" t="str">
        <f>IFERROR(VLOOKUP(G579,'Bidding list 26'!$B$2:$P$38,15,0),"")</f>
        <v/>
      </c>
      <c r="V579" s="83" t="e">
        <f t="shared" si="42"/>
        <v>#N/A</v>
      </c>
      <c r="W579" s="83" t="e">
        <f t="shared" si="40"/>
        <v>#VALUE!</v>
      </c>
      <c r="X579" s="83" t="e">
        <f t="shared" si="33"/>
        <v>#N/A</v>
      </c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87"/>
      <c r="AI579" s="122"/>
      <c r="AJ579" s="60"/>
      <c r="AK579" s="5"/>
      <c r="AL579" s="3">
        <f t="shared" si="34"/>
        <v>0</v>
      </c>
      <c r="AM579" s="3">
        <f t="shared" si="35"/>
        <v>0</v>
      </c>
      <c r="AN579" s="3">
        <f t="shared" si="36"/>
        <v>0</v>
      </c>
      <c r="AO579" s="3">
        <f t="shared" si="37"/>
        <v>0</v>
      </c>
    </row>
    <row r="580" spans="1:41" ht="13">
      <c r="A580" s="81"/>
      <c r="B580" s="122"/>
      <c r="C580" s="122"/>
      <c r="D580" s="122"/>
      <c r="E580" s="122"/>
      <c r="F580" s="81"/>
      <c r="G580" s="122"/>
      <c r="H580" s="122" t="e">
        <f>VLOOKUP(G580,'Bidding list 26'!$B$4:$G$277,6,0)</f>
        <v>#N/A</v>
      </c>
      <c r="I580" s="77" t="e">
        <f>VLOOKUP(G580,'Bidding list 26'!$B$4:$I$1016,8,0)</f>
        <v>#N/A</v>
      </c>
      <c r="J580" s="81"/>
      <c r="K580" s="78" t="e">
        <f t="shared" si="39"/>
        <v>#N/A</v>
      </c>
      <c r="L580" s="81"/>
      <c r="M580" s="79"/>
      <c r="N580" s="79"/>
      <c r="O580" s="80"/>
      <c r="P580" s="80"/>
      <c r="Q580" s="122"/>
      <c r="R580" s="81">
        <f t="shared" si="38"/>
        <v>0</v>
      </c>
      <c r="S580" s="140" t="e">
        <f t="array" ref="S580">INDEX('G Project Timeline-OPM update'!$G$7:$L$35,MATCH(1,('G Project Timeline-OPM update'!$C$7:$C$35=N580)*('G Project Timeline-OPM update'!$B$7:$B$35=M580)*('G Project Timeline-OPM update'!$D$7:$D$35=O580),0),MATCH(P580,'G Project Timeline-OPM update'!$G$4:$L$4,0))-14</f>
        <v>#N/A</v>
      </c>
      <c r="T580" s="81" t="e">
        <f t="shared" si="41"/>
        <v>#N/A</v>
      </c>
      <c r="U580" s="83" t="str">
        <f>IFERROR(VLOOKUP(G580,'Bidding list 26'!$B$2:$P$38,15,0),"")</f>
        <v/>
      </c>
      <c r="V580" s="83" t="e">
        <f t="shared" si="42"/>
        <v>#N/A</v>
      </c>
      <c r="W580" s="83" t="e">
        <f t="shared" si="40"/>
        <v>#VALUE!</v>
      </c>
      <c r="X580" s="83" t="e">
        <f t="shared" si="33"/>
        <v>#N/A</v>
      </c>
      <c r="Y580" s="122"/>
      <c r="Z580" s="122"/>
      <c r="AA580" s="122"/>
      <c r="AB580" s="122"/>
      <c r="AC580" s="122"/>
      <c r="AD580" s="122"/>
      <c r="AE580" s="122"/>
      <c r="AF580" s="122"/>
      <c r="AG580" s="122"/>
      <c r="AH580" s="87"/>
      <c r="AI580" s="122"/>
      <c r="AJ580" s="60"/>
      <c r="AK580" s="5"/>
      <c r="AL580" s="3">
        <f t="shared" si="34"/>
        <v>0</v>
      </c>
      <c r="AM580" s="3">
        <f t="shared" si="35"/>
        <v>0</v>
      </c>
      <c r="AN580" s="3">
        <f t="shared" si="36"/>
        <v>0</v>
      </c>
      <c r="AO580" s="3">
        <f t="shared" si="37"/>
        <v>0</v>
      </c>
    </row>
    <row r="581" spans="1:41" ht="13">
      <c r="A581" s="81"/>
      <c r="B581" s="122"/>
      <c r="C581" s="122"/>
      <c r="D581" s="122"/>
      <c r="E581" s="122"/>
      <c r="F581" s="81"/>
      <c r="G581" s="122"/>
      <c r="H581" s="122" t="e">
        <f>VLOOKUP(G581,'Bidding list 26'!$B$4:$G$277,6,0)</f>
        <v>#N/A</v>
      </c>
      <c r="I581" s="77" t="e">
        <f>VLOOKUP(G581,'Bidding list 26'!$B$4:$I$1016,8,0)</f>
        <v>#N/A</v>
      </c>
      <c r="J581" s="81"/>
      <c r="K581" s="78" t="e">
        <f t="shared" si="39"/>
        <v>#N/A</v>
      </c>
      <c r="L581" s="81"/>
      <c r="M581" s="79"/>
      <c r="N581" s="79"/>
      <c r="O581" s="80"/>
      <c r="P581" s="80"/>
      <c r="Q581" s="122"/>
      <c r="R581" s="81">
        <f t="shared" si="38"/>
        <v>0</v>
      </c>
      <c r="S581" s="140" t="e">
        <f t="array" ref="S581">INDEX('G Project Timeline-OPM update'!$G$7:$L$35,MATCH(1,('G Project Timeline-OPM update'!$C$7:$C$35=N581)*('G Project Timeline-OPM update'!$B$7:$B$35=M581)*('G Project Timeline-OPM update'!$D$7:$D$35=O581),0),MATCH(P581,'G Project Timeline-OPM update'!$G$4:$L$4,0))-14</f>
        <v>#N/A</v>
      </c>
      <c r="T581" s="81" t="e">
        <f t="shared" si="41"/>
        <v>#N/A</v>
      </c>
      <c r="U581" s="83" t="str">
        <f>IFERROR(VLOOKUP(G581,'Bidding list 26'!$B$2:$P$38,15,0),"")</f>
        <v/>
      </c>
      <c r="V581" s="83" t="e">
        <f t="shared" si="42"/>
        <v>#N/A</v>
      </c>
      <c r="W581" s="83" t="e">
        <f t="shared" si="40"/>
        <v>#VALUE!</v>
      </c>
      <c r="X581" s="83" t="e">
        <f t="shared" si="33"/>
        <v>#N/A</v>
      </c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87"/>
      <c r="AI581" s="122"/>
      <c r="AJ581" s="60"/>
      <c r="AK581" s="5"/>
      <c r="AL581" s="3">
        <f t="shared" si="34"/>
        <v>0</v>
      </c>
      <c r="AM581" s="3">
        <f t="shared" si="35"/>
        <v>0</v>
      </c>
      <c r="AN581" s="3">
        <f t="shared" si="36"/>
        <v>0</v>
      </c>
      <c r="AO581" s="3">
        <f t="shared" si="37"/>
        <v>0</v>
      </c>
    </row>
    <row r="582" spans="1:41" ht="13">
      <c r="A582" s="81"/>
      <c r="B582" s="122"/>
      <c r="C582" s="122"/>
      <c r="D582" s="122"/>
      <c r="E582" s="122"/>
      <c r="F582" s="81"/>
      <c r="G582" s="122"/>
      <c r="H582" s="122" t="e">
        <f>VLOOKUP(G582,'Bidding list 26'!$B$4:$G$277,6,0)</f>
        <v>#N/A</v>
      </c>
      <c r="I582" s="77" t="e">
        <f>VLOOKUP(G582,'Bidding list 26'!$B$4:$I$1016,8,0)</f>
        <v>#N/A</v>
      </c>
      <c r="J582" s="81"/>
      <c r="K582" s="78" t="e">
        <f t="shared" si="39"/>
        <v>#N/A</v>
      </c>
      <c r="L582" s="81"/>
      <c r="M582" s="79"/>
      <c r="N582" s="79"/>
      <c r="O582" s="80"/>
      <c r="P582" s="80"/>
      <c r="Q582" s="122"/>
      <c r="R582" s="81">
        <f t="shared" si="38"/>
        <v>0</v>
      </c>
      <c r="S582" s="140" t="e">
        <f t="array" ref="S582">INDEX('G Project Timeline-OPM update'!$G$7:$L$35,MATCH(1,('G Project Timeline-OPM update'!$C$7:$C$35=N582)*('G Project Timeline-OPM update'!$B$7:$B$35=M582)*('G Project Timeline-OPM update'!$D$7:$D$35=O582),0),MATCH(P582,'G Project Timeline-OPM update'!$G$4:$L$4,0))-14</f>
        <v>#N/A</v>
      </c>
      <c r="T582" s="81" t="e">
        <f t="shared" si="41"/>
        <v>#N/A</v>
      </c>
      <c r="U582" s="83" t="str">
        <f>IFERROR(VLOOKUP(G582,'Bidding list 26'!$B$2:$P$38,15,0),"")</f>
        <v/>
      </c>
      <c r="V582" s="83" t="e">
        <f t="shared" si="42"/>
        <v>#N/A</v>
      </c>
      <c r="W582" s="83" t="e">
        <f t="shared" si="40"/>
        <v>#VALUE!</v>
      </c>
      <c r="X582" s="83" t="e">
        <f t="shared" si="33"/>
        <v>#N/A</v>
      </c>
      <c r="Y582" s="122"/>
      <c r="Z582" s="122"/>
      <c r="AA582" s="122"/>
      <c r="AB582" s="122"/>
      <c r="AC582" s="122"/>
      <c r="AD582" s="122"/>
      <c r="AE582" s="122"/>
      <c r="AF582" s="122"/>
      <c r="AG582" s="122"/>
      <c r="AH582" s="87"/>
      <c r="AI582" s="122"/>
      <c r="AJ582" s="60"/>
      <c r="AK582" s="5"/>
      <c r="AL582" s="3">
        <f t="shared" si="34"/>
        <v>0</v>
      </c>
      <c r="AM582" s="3">
        <f t="shared" si="35"/>
        <v>0</v>
      </c>
      <c r="AN582" s="3">
        <f t="shared" si="36"/>
        <v>0</v>
      </c>
      <c r="AO582" s="3">
        <f t="shared" si="37"/>
        <v>0</v>
      </c>
    </row>
    <row r="583" spans="1:41" ht="13">
      <c r="A583" s="81"/>
      <c r="B583" s="122"/>
      <c r="C583" s="122"/>
      <c r="D583" s="122"/>
      <c r="E583" s="122"/>
      <c r="F583" s="81"/>
      <c r="G583" s="122"/>
      <c r="H583" s="122" t="e">
        <f>VLOOKUP(G583,'Bidding list 26'!$B$4:$G$277,6,0)</f>
        <v>#N/A</v>
      </c>
      <c r="I583" s="77" t="e">
        <f>VLOOKUP(G583,'Bidding list 26'!$B$4:$I$1016,8,0)</f>
        <v>#N/A</v>
      </c>
      <c r="J583" s="81"/>
      <c r="K583" s="78" t="e">
        <f t="shared" si="39"/>
        <v>#N/A</v>
      </c>
      <c r="L583" s="81"/>
      <c r="M583" s="79"/>
      <c r="N583" s="79"/>
      <c r="O583" s="80"/>
      <c r="P583" s="80"/>
      <c r="Q583" s="122"/>
      <c r="R583" s="81">
        <f t="shared" si="38"/>
        <v>0</v>
      </c>
      <c r="S583" s="140" t="e">
        <f t="array" ref="S583">INDEX('G Project Timeline-OPM update'!$G$7:$L$35,MATCH(1,('G Project Timeline-OPM update'!$C$7:$C$35=N583)*('G Project Timeline-OPM update'!$B$7:$B$35=M583)*('G Project Timeline-OPM update'!$D$7:$D$35=O583),0),MATCH(P583,'G Project Timeline-OPM update'!$G$4:$L$4,0))-14</f>
        <v>#N/A</v>
      </c>
      <c r="T583" s="81" t="e">
        <f t="shared" si="41"/>
        <v>#N/A</v>
      </c>
      <c r="U583" s="83" t="str">
        <f>IFERROR(VLOOKUP(G583,'Bidding list 26'!$B$2:$P$38,15,0),"")</f>
        <v/>
      </c>
      <c r="V583" s="83" t="e">
        <f t="shared" si="42"/>
        <v>#N/A</v>
      </c>
      <c r="W583" s="83" t="e">
        <f t="shared" si="40"/>
        <v>#VALUE!</v>
      </c>
      <c r="X583" s="83" t="e">
        <f t="shared" si="33"/>
        <v>#N/A</v>
      </c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87"/>
      <c r="AI583" s="122"/>
      <c r="AJ583" s="60"/>
      <c r="AK583" s="5"/>
      <c r="AL583" s="3">
        <f t="shared" si="34"/>
        <v>0</v>
      </c>
      <c r="AM583" s="3">
        <f t="shared" si="35"/>
        <v>0</v>
      </c>
      <c r="AN583" s="3">
        <f t="shared" si="36"/>
        <v>0</v>
      </c>
      <c r="AO583" s="3">
        <f t="shared" si="37"/>
        <v>0</v>
      </c>
    </row>
    <row r="584" spans="1:41" ht="13">
      <c r="A584" s="81"/>
      <c r="B584" s="122"/>
      <c r="C584" s="122"/>
      <c r="D584" s="122"/>
      <c r="E584" s="122"/>
      <c r="F584" s="81"/>
      <c r="G584" s="122"/>
      <c r="H584" s="122" t="e">
        <f>VLOOKUP(G584,'Bidding list 26'!$B$4:$G$277,6,0)</f>
        <v>#N/A</v>
      </c>
      <c r="I584" s="77" t="e">
        <f>VLOOKUP(G584,'Bidding list 26'!$B$4:$I$1016,8,0)</f>
        <v>#N/A</v>
      </c>
      <c r="J584" s="81"/>
      <c r="K584" s="78" t="e">
        <f t="shared" si="39"/>
        <v>#N/A</v>
      </c>
      <c r="L584" s="81"/>
      <c r="M584" s="79"/>
      <c r="N584" s="79"/>
      <c r="O584" s="80"/>
      <c r="P584" s="80"/>
      <c r="Q584" s="122"/>
      <c r="R584" s="81">
        <f t="shared" si="38"/>
        <v>0</v>
      </c>
      <c r="S584" s="140" t="e">
        <f t="array" ref="S584">INDEX('G Project Timeline-OPM update'!$G$7:$L$35,MATCH(1,('G Project Timeline-OPM update'!$C$7:$C$35=N584)*('G Project Timeline-OPM update'!$B$7:$B$35=M584)*('G Project Timeline-OPM update'!$D$7:$D$35=O584),0),MATCH(P584,'G Project Timeline-OPM update'!$G$4:$L$4,0))-14</f>
        <v>#N/A</v>
      </c>
      <c r="T584" s="81" t="e">
        <f t="shared" si="41"/>
        <v>#N/A</v>
      </c>
      <c r="U584" s="83" t="str">
        <f>IFERROR(VLOOKUP(G584,'Bidding list 26'!$B$2:$P$38,15,0),"")</f>
        <v/>
      </c>
      <c r="V584" s="83" t="e">
        <f t="shared" si="42"/>
        <v>#N/A</v>
      </c>
      <c r="W584" s="83" t="e">
        <f t="shared" si="40"/>
        <v>#VALUE!</v>
      </c>
      <c r="X584" s="83" t="e">
        <f t="shared" si="33"/>
        <v>#N/A</v>
      </c>
      <c r="Y584" s="122"/>
      <c r="Z584" s="122"/>
      <c r="AA584" s="122"/>
      <c r="AB584" s="122"/>
      <c r="AC584" s="122"/>
      <c r="AD584" s="122"/>
      <c r="AE584" s="122"/>
      <c r="AF584" s="122"/>
      <c r="AG584" s="122"/>
      <c r="AH584" s="87"/>
      <c r="AI584" s="122"/>
      <c r="AJ584" s="60"/>
      <c r="AK584" s="5"/>
      <c r="AL584" s="3">
        <f t="shared" si="34"/>
        <v>0</v>
      </c>
      <c r="AM584" s="3">
        <f t="shared" si="35"/>
        <v>0</v>
      </c>
      <c r="AN584" s="3">
        <f t="shared" si="36"/>
        <v>0</v>
      </c>
      <c r="AO584" s="3">
        <f t="shared" si="37"/>
        <v>0</v>
      </c>
    </row>
    <row r="585" spans="1:41" ht="13">
      <c r="A585" s="81"/>
      <c r="B585" s="122"/>
      <c r="C585" s="122"/>
      <c r="D585" s="122"/>
      <c r="E585" s="122"/>
      <c r="F585" s="81"/>
      <c r="G585" s="122"/>
      <c r="H585" s="122" t="e">
        <f>VLOOKUP(G585,'Bidding list 26'!$B$4:$G$277,6,0)</f>
        <v>#N/A</v>
      </c>
      <c r="I585" s="77" t="e">
        <f>VLOOKUP(G585,'Bidding list 26'!$B$4:$I$1016,8,0)</f>
        <v>#N/A</v>
      </c>
      <c r="J585" s="81"/>
      <c r="K585" s="78" t="e">
        <f t="shared" si="39"/>
        <v>#N/A</v>
      </c>
      <c r="L585" s="81"/>
      <c r="M585" s="79"/>
      <c r="N585" s="79"/>
      <c r="O585" s="80"/>
      <c r="P585" s="80"/>
      <c r="Q585" s="122"/>
      <c r="R585" s="81">
        <f t="shared" si="38"/>
        <v>0</v>
      </c>
      <c r="S585" s="140" t="e">
        <f t="array" ref="S585">INDEX('G Project Timeline-OPM update'!$G$7:$L$35,MATCH(1,('G Project Timeline-OPM update'!$C$7:$C$35=N585)*('G Project Timeline-OPM update'!$B$7:$B$35=M585)*('G Project Timeline-OPM update'!$D$7:$D$35=O585),0),MATCH(P585,'G Project Timeline-OPM update'!$G$4:$L$4,0))-14</f>
        <v>#N/A</v>
      </c>
      <c r="T585" s="81" t="e">
        <f t="shared" si="41"/>
        <v>#N/A</v>
      </c>
      <c r="U585" s="83" t="str">
        <f>IFERROR(VLOOKUP(G585,'Bidding list 26'!$B$2:$P$38,15,0),"")</f>
        <v/>
      </c>
      <c r="V585" s="83" t="e">
        <f t="shared" si="42"/>
        <v>#N/A</v>
      </c>
      <c r="W585" s="83" t="e">
        <f t="shared" si="40"/>
        <v>#VALUE!</v>
      </c>
      <c r="X585" s="83" t="e">
        <f t="shared" si="33"/>
        <v>#N/A</v>
      </c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87"/>
      <c r="AI585" s="122"/>
      <c r="AJ585" s="60"/>
      <c r="AK585" s="5"/>
      <c r="AL585" s="3">
        <f t="shared" si="34"/>
        <v>0</v>
      </c>
      <c r="AM585" s="3">
        <f t="shared" si="35"/>
        <v>0</v>
      </c>
      <c r="AN585" s="3">
        <f t="shared" si="36"/>
        <v>0</v>
      </c>
      <c r="AO585" s="3">
        <f t="shared" si="37"/>
        <v>0</v>
      </c>
    </row>
    <row r="586" spans="1:41" ht="13">
      <c r="A586" s="81"/>
      <c r="B586" s="122"/>
      <c r="C586" s="122"/>
      <c r="D586" s="122"/>
      <c r="E586" s="122"/>
      <c r="F586" s="81"/>
      <c r="G586" s="122"/>
      <c r="H586" s="122" t="e">
        <f>VLOOKUP(G586,'Bidding list 26'!$B$4:$G$277,6,0)</f>
        <v>#N/A</v>
      </c>
      <c r="I586" s="77" t="e">
        <f>VLOOKUP(G586,'Bidding list 26'!$B$4:$I$1016,8,0)</f>
        <v>#N/A</v>
      </c>
      <c r="J586" s="81"/>
      <c r="K586" s="78" t="e">
        <f t="shared" si="39"/>
        <v>#N/A</v>
      </c>
      <c r="L586" s="81"/>
      <c r="M586" s="79"/>
      <c r="N586" s="79"/>
      <c r="O586" s="80"/>
      <c r="P586" s="80"/>
      <c r="Q586" s="122"/>
      <c r="R586" s="81">
        <f t="shared" si="38"/>
        <v>0</v>
      </c>
      <c r="S586" s="140" t="e">
        <f t="array" ref="S586">INDEX('G Project Timeline-OPM update'!$G$7:$L$35,MATCH(1,('G Project Timeline-OPM update'!$C$7:$C$35=N586)*('G Project Timeline-OPM update'!$B$7:$B$35=M586)*('G Project Timeline-OPM update'!$D$7:$D$35=O586),0),MATCH(P586,'G Project Timeline-OPM update'!$G$4:$L$4,0))-14</f>
        <v>#N/A</v>
      </c>
      <c r="T586" s="81" t="e">
        <f t="shared" si="41"/>
        <v>#N/A</v>
      </c>
      <c r="U586" s="83" t="str">
        <f>IFERROR(VLOOKUP(G586,'Bidding list 26'!$B$2:$P$38,15,0),"")</f>
        <v/>
      </c>
      <c r="V586" s="83" t="e">
        <f t="shared" si="42"/>
        <v>#N/A</v>
      </c>
      <c r="W586" s="83" t="e">
        <f t="shared" si="40"/>
        <v>#VALUE!</v>
      </c>
      <c r="X586" s="83" t="e">
        <f t="shared" si="33"/>
        <v>#N/A</v>
      </c>
      <c r="Y586" s="122"/>
      <c r="Z586" s="122"/>
      <c r="AA586" s="122"/>
      <c r="AB586" s="122"/>
      <c r="AC586" s="122"/>
      <c r="AD586" s="122"/>
      <c r="AE586" s="122"/>
      <c r="AF586" s="122"/>
      <c r="AG586" s="122"/>
      <c r="AH586" s="87"/>
      <c r="AI586" s="122"/>
      <c r="AJ586" s="60"/>
      <c r="AK586" s="5"/>
      <c r="AL586" s="3">
        <f t="shared" si="34"/>
        <v>0</v>
      </c>
      <c r="AM586" s="3">
        <f t="shared" si="35"/>
        <v>0</v>
      </c>
      <c r="AN586" s="3">
        <f t="shared" si="36"/>
        <v>0</v>
      </c>
      <c r="AO586" s="3">
        <f t="shared" si="37"/>
        <v>0</v>
      </c>
    </row>
    <row r="587" spans="1:41" ht="13">
      <c r="A587" s="81"/>
      <c r="B587" s="122"/>
      <c r="C587" s="122"/>
      <c r="D587" s="122"/>
      <c r="E587" s="122"/>
      <c r="F587" s="81"/>
      <c r="G587" s="122"/>
      <c r="H587" s="122" t="e">
        <f>VLOOKUP(G587,'Bidding list 26'!$B$4:$G$277,6,0)</f>
        <v>#N/A</v>
      </c>
      <c r="I587" s="77" t="e">
        <f>VLOOKUP(G587,'Bidding list 26'!$B$4:$I$1016,8,0)</f>
        <v>#N/A</v>
      </c>
      <c r="J587" s="81"/>
      <c r="K587" s="78" t="e">
        <f t="shared" si="39"/>
        <v>#N/A</v>
      </c>
      <c r="L587" s="81"/>
      <c r="M587" s="79"/>
      <c r="N587" s="79"/>
      <c r="O587" s="80"/>
      <c r="P587" s="80"/>
      <c r="Q587" s="122"/>
      <c r="R587" s="81">
        <f t="shared" si="38"/>
        <v>0</v>
      </c>
      <c r="S587" s="140" t="e">
        <f t="array" ref="S587">INDEX('G Project Timeline-OPM update'!$G$7:$L$35,MATCH(1,('G Project Timeline-OPM update'!$C$7:$C$35=N587)*('G Project Timeline-OPM update'!$B$7:$B$35=M587)*('G Project Timeline-OPM update'!$D$7:$D$35=O587),0),MATCH(P587,'G Project Timeline-OPM update'!$G$4:$L$4,0))-14</f>
        <v>#N/A</v>
      </c>
      <c r="T587" s="81" t="e">
        <f t="shared" si="41"/>
        <v>#N/A</v>
      </c>
      <c r="U587" s="83" t="str">
        <f>IFERROR(VLOOKUP(G587,'Bidding list 26'!$B$2:$P$38,15,0),"")</f>
        <v/>
      </c>
      <c r="V587" s="83" t="e">
        <f t="shared" si="42"/>
        <v>#N/A</v>
      </c>
      <c r="W587" s="83" t="e">
        <f t="shared" si="40"/>
        <v>#VALUE!</v>
      </c>
      <c r="X587" s="83" t="e">
        <f t="shared" si="33"/>
        <v>#N/A</v>
      </c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87"/>
      <c r="AI587" s="122"/>
      <c r="AJ587" s="60"/>
      <c r="AK587" s="5"/>
      <c r="AL587" s="3">
        <f t="shared" si="34"/>
        <v>0</v>
      </c>
      <c r="AM587" s="3">
        <f t="shared" si="35"/>
        <v>0</v>
      </c>
      <c r="AN587" s="3">
        <f t="shared" si="36"/>
        <v>0</v>
      </c>
      <c r="AO587" s="3">
        <f t="shared" si="37"/>
        <v>0</v>
      </c>
    </row>
    <row r="588" spans="1:41" ht="13">
      <c r="A588" s="81"/>
      <c r="B588" s="122"/>
      <c r="C588" s="122"/>
      <c r="D588" s="122"/>
      <c r="E588" s="122"/>
      <c r="F588" s="81"/>
      <c r="G588" s="122"/>
      <c r="H588" s="122" t="e">
        <f>VLOOKUP(G588,'Bidding list 26'!$B$4:$G$277,6,0)</f>
        <v>#N/A</v>
      </c>
      <c r="I588" s="77" t="e">
        <f>VLOOKUP(G588,'Bidding list 26'!$B$4:$I$1016,8,0)</f>
        <v>#N/A</v>
      </c>
      <c r="J588" s="81"/>
      <c r="K588" s="78" t="e">
        <f t="shared" si="39"/>
        <v>#N/A</v>
      </c>
      <c r="L588" s="81"/>
      <c r="M588" s="79"/>
      <c r="N588" s="79"/>
      <c r="O588" s="80"/>
      <c r="P588" s="80"/>
      <c r="Q588" s="122"/>
      <c r="R588" s="81">
        <f t="shared" si="38"/>
        <v>0</v>
      </c>
      <c r="S588" s="140" t="e">
        <f t="array" ref="S588">INDEX('G Project Timeline-OPM update'!$G$7:$L$35,MATCH(1,('G Project Timeline-OPM update'!$C$7:$C$35=N588)*('G Project Timeline-OPM update'!$B$7:$B$35=M588)*('G Project Timeline-OPM update'!$D$7:$D$35=O588),0),MATCH(P588,'G Project Timeline-OPM update'!$G$4:$L$4,0))-14</f>
        <v>#N/A</v>
      </c>
      <c r="T588" s="81" t="e">
        <f t="shared" si="41"/>
        <v>#N/A</v>
      </c>
      <c r="U588" s="83" t="str">
        <f>IFERROR(VLOOKUP(G588,'Bidding list 26'!$B$2:$P$38,15,0),"")</f>
        <v/>
      </c>
      <c r="V588" s="83" t="e">
        <f t="shared" si="42"/>
        <v>#N/A</v>
      </c>
      <c r="W588" s="83" t="e">
        <f t="shared" si="40"/>
        <v>#VALUE!</v>
      </c>
      <c r="X588" s="83" t="e">
        <f t="shared" si="33"/>
        <v>#N/A</v>
      </c>
      <c r="Y588" s="122"/>
      <c r="Z588" s="122"/>
      <c r="AA588" s="122"/>
      <c r="AB588" s="122"/>
      <c r="AC588" s="122"/>
      <c r="AD588" s="122"/>
      <c r="AE588" s="122"/>
      <c r="AF588" s="122"/>
      <c r="AG588" s="122"/>
      <c r="AH588" s="87"/>
      <c r="AI588" s="122"/>
      <c r="AJ588" s="60"/>
      <c r="AK588" s="5"/>
      <c r="AL588" s="3">
        <f t="shared" si="34"/>
        <v>0</v>
      </c>
      <c r="AM588" s="3">
        <f t="shared" si="35"/>
        <v>0</v>
      </c>
      <c r="AN588" s="3">
        <f t="shared" si="36"/>
        <v>0</v>
      </c>
      <c r="AO588" s="3">
        <f t="shared" si="37"/>
        <v>0</v>
      </c>
    </row>
    <row r="589" spans="1:41" ht="13">
      <c r="A589" s="81"/>
      <c r="B589" s="122"/>
      <c r="C589" s="122"/>
      <c r="D589" s="122"/>
      <c r="E589" s="122"/>
      <c r="F589" s="81"/>
      <c r="G589" s="122"/>
      <c r="H589" s="122" t="e">
        <f>VLOOKUP(G589,'Bidding list 26'!$B$4:$G$277,6,0)</f>
        <v>#N/A</v>
      </c>
      <c r="I589" s="77" t="e">
        <f>VLOOKUP(G589,'Bidding list 26'!$B$4:$I$1016,8,0)</f>
        <v>#N/A</v>
      </c>
      <c r="J589" s="81"/>
      <c r="K589" s="78" t="e">
        <f t="shared" si="39"/>
        <v>#N/A</v>
      </c>
      <c r="L589" s="81"/>
      <c r="M589" s="79"/>
      <c r="N589" s="79"/>
      <c r="O589" s="80"/>
      <c r="P589" s="80"/>
      <c r="Q589" s="122"/>
      <c r="R589" s="81">
        <f t="shared" si="38"/>
        <v>0</v>
      </c>
      <c r="S589" s="140" t="e">
        <f t="array" ref="S589">INDEX('G Project Timeline-OPM update'!$G$7:$L$35,MATCH(1,('G Project Timeline-OPM update'!$C$7:$C$35=N589)*('G Project Timeline-OPM update'!$B$7:$B$35=M589)*('G Project Timeline-OPM update'!$D$7:$D$35=O589),0),MATCH(P589,'G Project Timeline-OPM update'!$G$4:$L$4,0))-14</f>
        <v>#N/A</v>
      </c>
      <c r="T589" s="81" t="e">
        <f t="shared" si="41"/>
        <v>#N/A</v>
      </c>
      <c r="U589" s="83" t="str">
        <f>IFERROR(VLOOKUP(G589,'Bidding list 26'!$B$2:$P$38,15,0),"")</f>
        <v/>
      </c>
      <c r="V589" s="83" t="e">
        <f t="shared" si="42"/>
        <v>#N/A</v>
      </c>
      <c r="W589" s="83" t="e">
        <f t="shared" si="40"/>
        <v>#VALUE!</v>
      </c>
      <c r="X589" s="83" t="e">
        <f t="shared" si="33"/>
        <v>#N/A</v>
      </c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87"/>
      <c r="AI589" s="122"/>
      <c r="AJ589" s="60"/>
      <c r="AK589" s="5"/>
      <c r="AL589" s="3">
        <f t="shared" si="34"/>
        <v>0</v>
      </c>
      <c r="AM589" s="3">
        <f t="shared" si="35"/>
        <v>0</v>
      </c>
      <c r="AN589" s="3">
        <f t="shared" si="36"/>
        <v>0</v>
      </c>
      <c r="AO589" s="3">
        <f t="shared" si="37"/>
        <v>0</v>
      </c>
    </row>
    <row r="590" spans="1:41" ht="13">
      <c r="A590" s="81"/>
      <c r="B590" s="122"/>
      <c r="C590" s="122"/>
      <c r="D590" s="122"/>
      <c r="E590" s="122"/>
      <c r="F590" s="81"/>
      <c r="G590" s="122"/>
      <c r="H590" s="122" t="e">
        <f>VLOOKUP(G590,'Bidding list 26'!$B$4:$G$277,6,0)</f>
        <v>#N/A</v>
      </c>
      <c r="I590" s="77" t="e">
        <f>VLOOKUP(G590,'Bidding list 26'!$B$4:$I$1016,8,0)</f>
        <v>#N/A</v>
      </c>
      <c r="J590" s="81"/>
      <c r="K590" s="78" t="e">
        <f t="shared" si="39"/>
        <v>#N/A</v>
      </c>
      <c r="L590" s="81"/>
      <c r="M590" s="79"/>
      <c r="N590" s="79"/>
      <c r="O590" s="80"/>
      <c r="P590" s="80"/>
      <c r="Q590" s="122"/>
      <c r="R590" s="81">
        <f t="shared" si="38"/>
        <v>0</v>
      </c>
      <c r="S590" s="140" t="e">
        <f t="array" ref="S590">INDEX('G Project Timeline-OPM update'!$G$7:$L$35,MATCH(1,('G Project Timeline-OPM update'!$C$7:$C$35=N590)*('G Project Timeline-OPM update'!$B$7:$B$35=M590)*('G Project Timeline-OPM update'!$D$7:$D$35=O590),0),MATCH(P590,'G Project Timeline-OPM update'!$G$4:$L$4,0))-14</f>
        <v>#N/A</v>
      </c>
      <c r="T590" s="81" t="e">
        <f t="shared" si="41"/>
        <v>#N/A</v>
      </c>
      <c r="U590" s="83" t="str">
        <f>IFERROR(VLOOKUP(G590,'Bidding list 26'!$B$2:$P$38,15,0),"")</f>
        <v/>
      </c>
      <c r="V590" s="83" t="e">
        <f t="shared" si="42"/>
        <v>#N/A</v>
      </c>
      <c r="W590" s="83" t="e">
        <f t="shared" si="40"/>
        <v>#VALUE!</v>
      </c>
      <c r="X590" s="83" t="e">
        <f t="shared" si="33"/>
        <v>#N/A</v>
      </c>
      <c r="Y590" s="122"/>
      <c r="Z590" s="122"/>
      <c r="AA590" s="122"/>
      <c r="AB590" s="122"/>
      <c r="AC590" s="122"/>
      <c r="AD590" s="122"/>
      <c r="AE590" s="122"/>
      <c r="AF590" s="122"/>
      <c r="AG590" s="122"/>
      <c r="AH590" s="87"/>
      <c r="AI590" s="122"/>
      <c r="AJ590" s="60"/>
      <c r="AK590" s="5"/>
      <c r="AL590" s="3">
        <f t="shared" si="34"/>
        <v>0</v>
      </c>
      <c r="AM590" s="3">
        <f t="shared" si="35"/>
        <v>0</v>
      </c>
      <c r="AN590" s="3">
        <f t="shared" si="36"/>
        <v>0</v>
      </c>
      <c r="AO590" s="3">
        <f t="shared" si="37"/>
        <v>0</v>
      </c>
    </row>
    <row r="591" spans="1:41" ht="13">
      <c r="A591" s="81"/>
      <c r="B591" s="122"/>
      <c r="C591" s="122"/>
      <c r="D591" s="122"/>
      <c r="E591" s="122"/>
      <c r="F591" s="81"/>
      <c r="G591" s="122"/>
      <c r="H591" s="122" t="e">
        <f>VLOOKUP(G591,'Bidding list 26'!$B$4:$G$277,6,0)</f>
        <v>#N/A</v>
      </c>
      <c r="I591" s="77" t="e">
        <f>VLOOKUP(G591,'Bidding list 26'!$B$4:$I$1016,8,0)</f>
        <v>#N/A</v>
      </c>
      <c r="J591" s="81"/>
      <c r="K591" s="78" t="e">
        <f t="shared" si="39"/>
        <v>#N/A</v>
      </c>
      <c r="L591" s="81"/>
      <c r="M591" s="79"/>
      <c r="N591" s="79"/>
      <c r="O591" s="80"/>
      <c r="P591" s="80"/>
      <c r="Q591" s="122"/>
      <c r="R591" s="81">
        <f t="shared" si="38"/>
        <v>0</v>
      </c>
      <c r="S591" s="140" t="e">
        <f t="array" ref="S591">INDEX('G Project Timeline-OPM update'!$G$7:$L$35,MATCH(1,('G Project Timeline-OPM update'!$C$7:$C$35=N591)*('G Project Timeline-OPM update'!$B$7:$B$35=M591)*('G Project Timeline-OPM update'!$D$7:$D$35=O591),0),MATCH(P591,'G Project Timeline-OPM update'!$G$4:$L$4,0))-14</f>
        <v>#N/A</v>
      </c>
      <c r="T591" s="81" t="e">
        <f t="shared" si="41"/>
        <v>#N/A</v>
      </c>
      <c r="U591" s="83" t="str">
        <f>IFERROR(VLOOKUP(G591,'Bidding list 26'!$B$2:$P$38,15,0),"")</f>
        <v/>
      </c>
      <c r="V591" s="83" t="e">
        <f t="shared" si="42"/>
        <v>#N/A</v>
      </c>
      <c r="W591" s="83" t="e">
        <f t="shared" si="40"/>
        <v>#VALUE!</v>
      </c>
      <c r="X591" s="83" t="e">
        <f t="shared" si="33"/>
        <v>#N/A</v>
      </c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87"/>
      <c r="AI591" s="122"/>
      <c r="AJ591" s="60"/>
      <c r="AK591" s="5"/>
      <c r="AL591" s="3">
        <f t="shared" si="34"/>
        <v>0</v>
      </c>
      <c r="AM591" s="3">
        <f t="shared" si="35"/>
        <v>0</v>
      </c>
      <c r="AN591" s="3">
        <f t="shared" si="36"/>
        <v>0</v>
      </c>
      <c r="AO591" s="3">
        <f t="shared" si="37"/>
        <v>0</v>
      </c>
    </row>
    <row r="592" spans="1:41" ht="13">
      <c r="A592" s="81"/>
      <c r="B592" s="122"/>
      <c r="C592" s="122"/>
      <c r="D592" s="122"/>
      <c r="E592" s="122"/>
      <c r="F592" s="81"/>
      <c r="G592" s="122"/>
      <c r="H592" s="122" t="e">
        <f>VLOOKUP(G592,'Bidding list 26'!$B$4:$G$277,6,0)</f>
        <v>#N/A</v>
      </c>
      <c r="I592" s="77" t="e">
        <f>VLOOKUP(G592,'Bidding list 26'!$B$4:$I$1016,8,0)</f>
        <v>#N/A</v>
      </c>
      <c r="J592" s="81"/>
      <c r="K592" s="78" t="e">
        <f t="shared" si="39"/>
        <v>#N/A</v>
      </c>
      <c r="L592" s="81"/>
      <c r="M592" s="79"/>
      <c r="N592" s="79"/>
      <c r="O592" s="80"/>
      <c r="P592" s="80"/>
      <c r="Q592" s="122"/>
      <c r="R592" s="81">
        <f t="shared" si="38"/>
        <v>0</v>
      </c>
      <c r="S592" s="140" t="e">
        <f t="array" ref="S592">INDEX('G Project Timeline-OPM update'!$G$7:$L$35,MATCH(1,('G Project Timeline-OPM update'!$C$7:$C$35=N592)*('G Project Timeline-OPM update'!$B$7:$B$35=M592)*('G Project Timeline-OPM update'!$D$7:$D$35=O592),0),MATCH(P592,'G Project Timeline-OPM update'!$G$4:$L$4,0))-14</f>
        <v>#N/A</v>
      </c>
      <c r="T592" s="81" t="e">
        <f t="shared" si="41"/>
        <v>#N/A</v>
      </c>
      <c r="U592" s="83" t="str">
        <f>IFERROR(VLOOKUP(G592,'Bidding list 26'!$B$2:$P$38,15,0),"")</f>
        <v/>
      </c>
      <c r="V592" s="83" t="e">
        <f t="shared" si="42"/>
        <v>#N/A</v>
      </c>
      <c r="W592" s="83" t="e">
        <f t="shared" si="40"/>
        <v>#VALUE!</v>
      </c>
      <c r="X592" s="83" t="e">
        <f t="shared" si="33"/>
        <v>#N/A</v>
      </c>
      <c r="Y592" s="122"/>
      <c r="Z592" s="122"/>
      <c r="AA592" s="122"/>
      <c r="AB592" s="122"/>
      <c r="AC592" s="122"/>
      <c r="AD592" s="122"/>
      <c r="AE592" s="122"/>
      <c r="AF592" s="122"/>
      <c r="AG592" s="122"/>
      <c r="AH592" s="87"/>
      <c r="AI592" s="122"/>
      <c r="AJ592" s="60"/>
      <c r="AK592" s="5"/>
      <c r="AL592" s="3">
        <f t="shared" si="34"/>
        <v>0</v>
      </c>
      <c r="AM592" s="3">
        <f t="shared" si="35"/>
        <v>0</v>
      </c>
      <c r="AN592" s="3">
        <f t="shared" si="36"/>
        <v>0</v>
      </c>
      <c r="AO592" s="3">
        <f t="shared" si="37"/>
        <v>0</v>
      </c>
    </row>
    <row r="593" spans="1:41" ht="13">
      <c r="A593" s="81"/>
      <c r="B593" s="122"/>
      <c r="C593" s="122"/>
      <c r="D593" s="122"/>
      <c r="E593" s="122"/>
      <c r="F593" s="81"/>
      <c r="G593" s="122"/>
      <c r="H593" s="122" t="e">
        <f>VLOOKUP(G593,'Bidding list 26'!$B$4:$G$277,6,0)</f>
        <v>#N/A</v>
      </c>
      <c r="I593" s="77" t="e">
        <f>VLOOKUP(G593,'Bidding list 26'!$B$4:$I$1016,8,0)</f>
        <v>#N/A</v>
      </c>
      <c r="J593" s="81"/>
      <c r="K593" s="78" t="e">
        <f t="shared" si="39"/>
        <v>#N/A</v>
      </c>
      <c r="L593" s="81"/>
      <c r="M593" s="79"/>
      <c r="N593" s="79"/>
      <c r="O593" s="80"/>
      <c r="P593" s="80"/>
      <c r="Q593" s="122"/>
      <c r="R593" s="81">
        <f t="shared" si="38"/>
        <v>0</v>
      </c>
      <c r="S593" s="140" t="e">
        <f t="array" ref="S593">INDEX('G Project Timeline-OPM update'!$G$7:$L$35,MATCH(1,('G Project Timeline-OPM update'!$C$7:$C$35=N593)*('G Project Timeline-OPM update'!$B$7:$B$35=M593)*('G Project Timeline-OPM update'!$D$7:$D$35=O593),0),MATCH(P593,'G Project Timeline-OPM update'!$G$4:$L$4,0))-14</f>
        <v>#N/A</v>
      </c>
      <c r="T593" s="81" t="e">
        <f t="shared" si="41"/>
        <v>#N/A</v>
      </c>
      <c r="U593" s="83" t="str">
        <f>IFERROR(VLOOKUP(G593,'Bidding list 26'!$B$2:$P$38,15,0),"")</f>
        <v/>
      </c>
      <c r="V593" s="83" t="e">
        <f t="shared" si="42"/>
        <v>#N/A</v>
      </c>
      <c r="W593" s="83" t="e">
        <f t="shared" si="40"/>
        <v>#VALUE!</v>
      </c>
      <c r="X593" s="83" t="e">
        <f t="shared" si="33"/>
        <v>#N/A</v>
      </c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87"/>
      <c r="AI593" s="122"/>
      <c r="AJ593" s="60"/>
      <c r="AK593" s="5"/>
      <c r="AL593" s="3">
        <f t="shared" si="34"/>
        <v>0</v>
      </c>
      <c r="AM593" s="3">
        <f t="shared" si="35"/>
        <v>0</v>
      </c>
      <c r="AN593" s="3">
        <f t="shared" si="36"/>
        <v>0</v>
      </c>
      <c r="AO593" s="3">
        <f t="shared" si="37"/>
        <v>0</v>
      </c>
    </row>
    <row r="594" spans="1:41" ht="13">
      <c r="A594" s="81"/>
      <c r="B594" s="122"/>
      <c r="C594" s="122"/>
      <c r="D594" s="122"/>
      <c r="E594" s="122"/>
      <c r="F594" s="81"/>
      <c r="G594" s="122"/>
      <c r="H594" s="122" t="e">
        <f>VLOOKUP(G594,'Bidding list 26'!$B$4:$G$277,6,0)</f>
        <v>#N/A</v>
      </c>
      <c r="I594" s="77" t="e">
        <f>VLOOKUP(G594,'Bidding list 26'!$B$4:$I$1016,8,0)</f>
        <v>#N/A</v>
      </c>
      <c r="J594" s="81"/>
      <c r="K594" s="78" t="e">
        <f t="shared" si="39"/>
        <v>#N/A</v>
      </c>
      <c r="L594" s="81"/>
      <c r="M594" s="79"/>
      <c r="N594" s="79"/>
      <c r="O594" s="80"/>
      <c r="P594" s="80"/>
      <c r="Q594" s="122"/>
      <c r="R594" s="81">
        <f t="shared" si="38"/>
        <v>0</v>
      </c>
      <c r="S594" s="140" t="e">
        <f t="array" ref="S594">INDEX('G Project Timeline-OPM update'!$G$7:$L$35,MATCH(1,('G Project Timeline-OPM update'!$C$7:$C$35=N594)*('G Project Timeline-OPM update'!$B$7:$B$35=M594)*('G Project Timeline-OPM update'!$D$7:$D$35=O594),0),MATCH(P594,'G Project Timeline-OPM update'!$G$4:$L$4,0))-14</f>
        <v>#N/A</v>
      </c>
      <c r="T594" s="81" t="e">
        <f t="shared" si="41"/>
        <v>#N/A</v>
      </c>
      <c r="U594" s="83" t="str">
        <f>IFERROR(VLOOKUP(G594,'Bidding list 26'!$B$2:$P$38,15,0),"")</f>
        <v/>
      </c>
      <c r="V594" s="83" t="e">
        <f t="shared" si="42"/>
        <v>#N/A</v>
      </c>
      <c r="W594" s="83" t="e">
        <f t="shared" si="40"/>
        <v>#VALUE!</v>
      </c>
      <c r="X594" s="83" t="e">
        <f t="shared" si="33"/>
        <v>#N/A</v>
      </c>
      <c r="Y594" s="122"/>
      <c r="Z594" s="122"/>
      <c r="AA594" s="122"/>
      <c r="AB594" s="122"/>
      <c r="AC594" s="122"/>
      <c r="AD594" s="122"/>
      <c r="AE594" s="122"/>
      <c r="AF594" s="122"/>
      <c r="AG594" s="122"/>
      <c r="AH594" s="87"/>
      <c r="AI594" s="122"/>
      <c r="AJ594" s="60"/>
      <c r="AK594" s="5"/>
      <c r="AL594" s="3">
        <f t="shared" si="34"/>
        <v>0</v>
      </c>
      <c r="AM594" s="3">
        <f t="shared" si="35"/>
        <v>0</v>
      </c>
      <c r="AN594" s="3">
        <f t="shared" si="36"/>
        <v>0</v>
      </c>
      <c r="AO594" s="3">
        <f t="shared" si="37"/>
        <v>0</v>
      </c>
    </row>
    <row r="595" spans="1:41" ht="13">
      <c r="A595" s="81"/>
      <c r="B595" s="122"/>
      <c r="C595" s="122"/>
      <c r="D595" s="122"/>
      <c r="E595" s="122"/>
      <c r="F595" s="81"/>
      <c r="G595" s="122"/>
      <c r="H595" s="122" t="e">
        <f>VLOOKUP(G595,'Bidding list 26'!$B$4:$G$277,6,0)</f>
        <v>#N/A</v>
      </c>
      <c r="I595" s="77" t="e">
        <f>VLOOKUP(G595,'Bidding list 26'!$B$4:$I$1016,8,0)</f>
        <v>#N/A</v>
      </c>
      <c r="J595" s="81"/>
      <c r="K595" s="78" t="e">
        <f t="shared" si="39"/>
        <v>#N/A</v>
      </c>
      <c r="L595" s="81"/>
      <c r="M595" s="79"/>
      <c r="N595" s="79"/>
      <c r="O595" s="80"/>
      <c r="P595" s="80"/>
      <c r="Q595" s="122"/>
      <c r="R595" s="81">
        <f t="shared" si="38"/>
        <v>0</v>
      </c>
      <c r="S595" s="140" t="e">
        <f t="array" ref="S595">INDEX('G Project Timeline-OPM update'!$G$7:$L$35,MATCH(1,('G Project Timeline-OPM update'!$C$7:$C$35=N595)*('G Project Timeline-OPM update'!$B$7:$B$35=M595)*('G Project Timeline-OPM update'!$D$7:$D$35=O595),0),MATCH(P595,'G Project Timeline-OPM update'!$G$4:$L$4,0))-14</f>
        <v>#N/A</v>
      </c>
      <c r="T595" s="81" t="e">
        <f t="shared" si="41"/>
        <v>#N/A</v>
      </c>
      <c r="U595" s="83" t="str">
        <f>IFERROR(VLOOKUP(G595,'Bidding list 26'!$B$2:$P$38,15,0),"")</f>
        <v/>
      </c>
      <c r="V595" s="83" t="e">
        <f t="shared" si="42"/>
        <v>#N/A</v>
      </c>
      <c r="W595" s="83" t="e">
        <f t="shared" si="40"/>
        <v>#VALUE!</v>
      </c>
      <c r="X595" s="83" t="e">
        <f t="shared" si="33"/>
        <v>#N/A</v>
      </c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87"/>
      <c r="AI595" s="122"/>
      <c r="AJ595" s="60"/>
      <c r="AK595" s="5"/>
      <c r="AL595" s="3">
        <f t="shared" si="34"/>
        <v>0</v>
      </c>
      <c r="AM595" s="3">
        <f t="shared" si="35"/>
        <v>0</v>
      </c>
      <c r="AN595" s="3">
        <f t="shared" si="36"/>
        <v>0</v>
      </c>
      <c r="AO595" s="3">
        <f t="shared" si="37"/>
        <v>0</v>
      </c>
    </row>
    <row r="596" spans="1:41" ht="13">
      <c r="A596" s="81"/>
      <c r="B596" s="122"/>
      <c r="C596" s="122"/>
      <c r="D596" s="122"/>
      <c r="E596" s="122"/>
      <c r="F596" s="81"/>
      <c r="G596" s="122"/>
      <c r="H596" s="122" t="e">
        <f>VLOOKUP(G596,'Bidding list 26'!$B$4:$G$277,6,0)</f>
        <v>#N/A</v>
      </c>
      <c r="I596" s="77" t="e">
        <f>VLOOKUP(G596,'Bidding list 26'!$B$4:$I$1016,8,0)</f>
        <v>#N/A</v>
      </c>
      <c r="J596" s="81"/>
      <c r="K596" s="78" t="e">
        <f t="shared" si="39"/>
        <v>#N/A</v>
      </c>
      <c r="L596" s="81"/>
      <c r="M596" s="79"/>
      <c r="N596" s="79"/>
      <c r="O596" s="80"/>
      <c r="P596" s="80"/>
      <c r="Q596" s="122"/>
      <c r="R596" s="81">
        <f t="shared" si="38"/>
        <v>0</v>
      </c>
      <c r="S596" s="140" t="e">
        <f t="array" ref="S596">INDEX('G Project Timeline-OPM update'!$G$7:$L$35,MATCH(1,('G Project Timeline-OPM update'!$C$7:$C$35=N596)*('G Project Timeline-OPM update'!$B$7:$B$35=M596)*('G Project Timeline-OPM update'!$D$7:$D$35=O596),0),MATCH(P596,'G Project Timeline-OPM update'!$G$4:$L$4,0))-14</f>
        <v>#N/A</v>
      </c>
      <c r="T596" s="81" t="e">
        <f t="shared" si="41"/>
        <v>#N/A</v>
      </c>
      <c r="U596" s="83" t="str">
        <f>IFERROR(VLOOKUP(G596,'Bidding list 26'!$B$2:$P$38,15,0),"")</f>
        <v/>
      </c>
      <c r="V596" s="83" t="e">
        <f t="shared" si="42"/>
        <v>#N/A</v>
      </c>
      <c r="W596" s="83" t="e">
        <f t="shared" si="40"/>
        <v>#VALUE!</v>
      </c>
      <c r="X596" s="83" t="e">
        <f t="shared" si="33"/>
        <v>#N/A</v>
      </c>
      <c r="Y596" s="122"/>
      <c r="Z596" s="122"/>
      <c r="AA596" s="122"/>
      <c r="AB596" s="122"/>
      <c r="AC596" s="122"/>
      <c r="AD596" s="122"/>
      <c r="AE596" s="122"/>
      <c r="AF596" s="122"/>
      <c r="AG596" s="122"/>
      <c r="AH596" s="87"/>
      <c r="AI596" s="122"/>
      <c r="AJ596" s="60"/>
      <c r="AK596" s="5"/>
      <c r="AL596" s="3">
        <f t="shared" si="34"/>
        <v>0</v>
      </c>
      <c r="AM596" s="3">
        <f t="shared" si="35"/>
        <v>0</v>
      </c>
      <c r="AN596" s="3">
        <f t="shared" si="36"/>
        <v>0</v>
      </c>
      <c r="AO596" s="3">
        <f t="shared" si="37"/>
        <v>0</v>
      </c>
    </row>
    <row r="597" spans="1:41" ht="13">
      <c r="A597" s="81"/>
      <c r="B597" s="122"/>
      <c r="C597" s="122"/>
      <c r="D597" s="122"/>
      <c r="E597" s="122"/>
      <c r="F597" s="81"/>
      <c r="G597" s="122"/>
      <c r="H597" s="122" t="e">
        <f>VLOOKUP(G597,'Bidding list 26'!$B$4:$G$277,6,0)</f>
        <v>#N/A</v>
      </c>
      <c r="I597" s="77" t="e">
        <f>VLOOKUP(G597,'Bidding list 26'!$B$4:$I$1016,8,0)</f>
        <v>#N/A</v>
      </c>
      <c r="J597" s="81"/>
      <c r="K597" s="78" t="e">
        <f t="shared" si="39"/>
        <v>#N/A</v>
      </c>
      <c r="L597" s="81"/>
      <c r="M597" s="79"/>
      <c r="N597" s="79"/>
      <c r="O597" s="80"/>
      <c r="P597" s="80"/>
      <c r="Q597" s="122"/>
      <c r="R597" s="81">
        <f t="shared" si="38"/>
        <v>0</v>
      </c>
      <c r="S597" s="140" t="e">
        <f t="array" ref="S597">INDEX('G Project Timeline-OPM update'!$G$7:$L$35,MATCH(1,('G Project Timeline-OPM update'!$C$7:$C$35=N597)*('G Project Timeline-OPM update'!$B$7:$B$35=M597)*('G Project Timeline-OPM update'!$D$7:$D$35=O597),0),MATCH(P597,'G Project Timeline-OPM update'!$G$4:$L$4,0))-14</f>
        <v>#N/A</v>
      </c>
      <c r="T597" s="81" t="e">
        <f t="shared" si="41"/>
        <v>#N/A</v>
      </c>
      <c r="U597" s="83" t="str">
        <f>IFERROR(VLOOKUP(G597,'Bidding list 26'!$B$2:$P$38,15,0),"")</f>
        <v/>
      </c>
      <c r="V597" s="83" t="e">
        <f t="shared" si="42"/>
        <v>#N/A</v>
      </c>
      <c r="W597" s="83" t="e">
        <f t="shared" si="40"/>
        <v>#VALUE!</v>
      </c>
      <c r="X597" s="83" t="e">
        <f t="shared" si="33"/>
        <v>#N/A</v>
      </c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87"/>
      <c r="AI597" s="122"/>
      <c r="AJ597" s="60"/>
      <c r="AK597" s="5"/>
      <c r="AL597" s="3">
        <f t="shared" si="34"/>
        <v>0</v>
      </c>
      <c r="AM597" s="3">
        <f t="shared" si="35"/>
        <v>0</v>
      </c>
      <c r="AN597" s="3">
        <f t="shared" si="36"/>
        <v>0</v>
      </c>
      <c r="AO597" s="3">
        <f t="shared" si="37"/>
        <v>0</v>
      </c>
    </row>
    <row r="598" spans="1:41" ht="13">
      <c r="A598" s="81"/>
      <c r="B598" s="122"/>
      <c r="C598" s="122"/>
      <c r="D598" s="122"/>
      <c r="E598" s="122"/>
      <c r="F598" s="81"/>
      <c r="G598" s="122"/>
      <c r="H598" s="122" t="e">
        <f>VLOOKUP(G598,'Bidding list 26'!$B$4:$G$277,6,0)</f>
        <v>#N/A</v>
      </c>
      <c r="I598" s="77" t="e">
        <f>VLOOKUP(G598,'Bidding list 26'!$B$4:$I$1016,8,0)</f>
        <v>#N/A</v>
      </c>
      <c r="J598" s="81"/>
      <c r="K598" s="78" t="e">
        <f t="shared" si="39"/>
        <v>#N/A</v>
      </c>
      <c r="L598" s="81"/>
      <c r="M598" s="79"/>
      <c r="N598" s="79"/>
      <c r="O598" s="80"/>
      <c r="P598" s="80"/>
      <c r="Q598" s="122"/>
      <c r="R598" s="81">
        <f t="shared" si="38"/>
        <v>0</v>
      </c>
      <c r="S598" s="140" t="e">
        <f t="array" ref="S598">INDEX('G Project Timeline-OPM update'!$G$7:$L$35,MATCH(1,('G Project Timeline-OPM update'!$C$7:$C$35=N598)*('G Project Timeline-OPM update'!$B$7:$B$35=M598)*('G Project Timeline-OPM update'!$D$7:$D$35=O598),0),MATCH(P598,'G Project Timeline-OPM update'!$G$4:$L$4,0))-14</f>
        <v>#N/A</v>
      </c>
      <c r="T598" s="81" t="e">
        <f t="shared" si="41"/>
        <v>#N/A</v>
      </c>
      <c r="U598" s="83" t="str">
        <f>IFERROR(VLOOKUP(G598,'Bidding list 26'!$B$2:$P$38,15,0),"")</f>
        <v/>
      </c>
      <c r="V598" s="83" t="e">
        <f t="shared" si="42"/>
        <v>#N/A</v>
      </c>
      <c r="W598" s="83" t="e">
        <f t="shared" si="40"/>
        <v>#VALUE!</v>
      </c>
      <c r="X598" s="83" t="e">
        <f t="shared" si="33"/>
        <v>#N/A</v>
      </c>
      <c r="Y598" s="122"/>
      <c r="Z598" s="122"/>
      <c r="AA598" s="122"/>
      <c r="AB598" s="122"/>
      <c r="AC598" s="122"/>
      <c r="AD598" s="122"/>
      <c r="AE598" s="122"/>
      <c r="AF598" s="122"/>
      <c r="AG598" s="122"/>
      <c r="AH598" s="87"/>
      <c r="AI598" s="122"/>
      <c r="AJ598" s="60"/>
      <c r="AK598" s="5"/>
      <c r="AL598" s="3">
        <f t="shared" si="34"/>
        <v>0</v>
      </c>
      <c r="AM598" s="3">
        <f t="shared" si="35"/>
        <v>0</v>
      </c>
      <c r="AN598" s="3">
        <f t="shared" si="36"/>
        <v>0</v>
      </c>
      <c r="AO598" s="3">
        <f t="shared" si="37"/>
        <v>0</v>
      </c>
    </row>
    <row r="599" spans="1:41" ht="13">
      <c r="A599" s="81"/>
      <c r="B599" s="122"/>
      <c r="C599" s="122"/>
      <c r="D599" s="122"/>
      <c r="E599" s="122"/>
      <c r="F599" s="81"/>
      <c r="G599" s="122"/>
      <c r="H599" s="122" t="e">
        <f>VLOOKUP(G599,'Bidding list 26'!$B$4:$G$277,6,0)</f>
        <v>#N/A</v>
      </c>
      <c r="I599" s="77" t="e">
        <f>VLOOKUP(G599,'Bidding list 26'!$B$4:$I$1016,8,0)</f>
        <v>#N/A</v>
      </c>
      <c r="J599" s="81"/>
      <c r="K599" s="78" t="e">
        <f t="shared" si="39"/>
        <v>#N/A</v>
      </c>
      <c r="L599" s="81"/>
      <c r="M599" s="79"/>
      <c r="N599" s="79"/>
      <c r="O599" s="80"/>
      <c r="P599" s="80"/>
      <c r="Q599" s="122"/>
      <c r="R599" s="81">
        <f t="shared" si="38"/>
        <v>0</v>
      </c>
      <c r="S599" s="140" t="e">
        <f t="array" ref="S599">INDEX('G Project Timeline-OPM update'!$G$7:$L$35,MATCH(1,('G Project Timeline-OPM update'!$C$7:$C$35=N599)*('G Project Timeline-OPM update'!$B$7:$B$35=M599)*('G Project Timeline-OPM update'!$D$7:$D$35=O599),0),MATCH(P599,'G Project Timeline-OPM update'!$G$4:$L$4,0))-14</f>
        <v>#N/A</v>
      </c>
      <c r="T599" s="81" t="e">
        <f t="shared" si="41"/>
        <v>#N/A</v>
      </c>
      <c r="U599" s="83" t="str">
        <f>IFERROR(VLOOKUP(G599,'Bidding list 26'!$B$2:$P$38,15,0),"")</f>
        <v/>
      </c>
      <c r="V599" s="83" t="e">
        <f t="shared" si="42"/>
        <v>#N/A</v>
      </c>
      <c r="W599" s="83" t="e">
        <f t="shared" si="40"/>
        <v>#VALUE!</v>
      </c>
      <c r="X599" s="83" t="e">
        <f t="shared" si="33"/>
        <v>#N/A</v>
      </c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87"/>
      <c r="AI599" s="122"/>
      <c r="AJ599" s="60"/>
      <c r="AK599" s="5"/>
      <c r="AL599" s="3">
        <f t="shared" si="34"/>
        <v>0</v>
      </c>
      <c r="AM599" s="3">
        <f t="shared" si="35"/>
        <v>0</v>
      </c>
      <c r="AN599" s="3">
        <f t="shared" si="36"/>
        <v>0</v>
      </c>
      <c r="AO599" s="3">
        <f t="shared" si="37"/>
        <v>0</v>
      </c>
    </row>
    <row r="600" spans="1:41" ht="13">
      <c r="A600" s="81"/>
      <c r="B600" s="122"/>
      <c r="C600" s="122"/>
      <c r="D600" s="122"/>
      <c r="E600" s="122"/>
      <c r="F600" s="81"/>
      <c r="G600" s="122"/>
      <c r="H600" s="122" t="e">
        <f>VLOOKUP(G600,'Bidding list 26'!$B$4:$G$277,6,0)</f>
        <v>#N/A</v>
      </c>
      <c r="I600" s="77" t="e">
        <f>VLOOKUP(G600,'Bidding list 26'!$B$4:$I$1016,8,0)</f>
        <v>#N/A</v>
      </c>
      <c r="J600" s="81"/>
      <c r="K600" s="78" t="e">
        <f t="shared" si="39"/>
        <v>#N/A</v>
      </c>
      <c r="L600" s="81"/>
      <c r="M600" s="79"/>
      <c r="N600" s="79"/>
      <c r="O600" s="80"/>
      <c r="P600" s="80"/>
      <c r="Q600" s="122"/>
      <c r="R600" s="81">
        <f t="shared" si="38"/>
        <v>0</v>
      </c>
      <c r="S600" s="140" t="e">
        <f t="array" ref="S600">INDEX('G Project Timeline-OPM update'!$G$7:$L$35,MATCH(1,('G Project Timeline-OPM update'!$C$7:$C$35=N600)*('G Project Timeline-OPM update'!$B$7:$B$35=M600)*('G Project Timeline-OPM update'!$D$7:$D$35=O600),0),MATCH(P600,'G Project Timeline-OPM update'!$G$4:$L$4,0))-14</f>
        <v>#N/A</v>
      </c>
      <c r="T600" s="81" t="e">
        <f t="shared" si="41"/>
        <v>#N/A</v>
      </c>
      <c r="U600" s="83" t="str">
        <f>IFERROR(VLOOKUP(G600,'Bidding list 26'!$B$2:$P$38,15,0),"")</f>
        <v/>
      </c>
      <c r="V600" s="83" t="e">
        <f t="shared" si="42"/>
        <v>#N/A</v>
      </c>
      <c r="W600" s="83" t="e">
        <f t="shared" si="40"/>
        <v>#VALUE!</v>
      </c>
      <c r="X600" s="83" t="e">
        <f t="shared" si="33"/>
        <v>#N/A</v>
      </c>
      <c r="Y600" s="122"/>
      <c r="Z600" s="122"/>
      <c r="AA600" s="122"/>
      <c r="AB600" s="122"/>
      <c r="AC600" s="122"/>
      <c r="AD600" s="122"/>
      <c r="AE600" s="122"/>
      <c r="AF600" s="122"/>
      <c r="AG600" s="122"/>
      <c r="AH600" s="87"/>
      <c r="AI600" s="122"/>
      <c r="AJ600" s="60"/>
      <c r="AK600" s="5"/>
      <c r="AL600" s="3">
        <f t="shared" si="34"/>
        <v>0</v>
      </c>
      <c r="AM600" s="3">
        <f t="shared" si="35"/>
        <v>0</v>
      </c>
      <c r="AN600" s="3">
        <f t="shared" si="36"/>
        <v>0</v>
      </c>
      <c r="AO600" s="3">
        <f t="shared" si="37"/>
        <v>0</v>
      </c>
    </row>
    <row r="601" spans="1:41" ht="13">
      <c r="A601" s="81"/>
      <c r="B601" s="122"/>
      <c r="C601" s="122"/>
      <c r="D601" s="122"/>
      <c r="E601" s="122"/>
      <c r="F601" s="81"/>
      <c r="G601" s="122"/>
      <c r="H601" s="122" t="e">
        <f>VLOOKUP(G601,'Bidding list 26'!$B$4:$G$277,6,0)</f>
        <v>#N/A</v>
      </c>
      <c r="I601" s="77" t="e">
        <f>VLOOKUP(G601,'Bidding list 26'!$B$4:$I$1016,8,0)</f>
        <v>#N/A</v>
      </c>
      <c r="J601" s="81"/>
      <c r="K601" s="78" t="e">
        <f t="shared" si="39"/>
        <v>#N/A</v>
      </c>
      <c r="L601" s="81"/>
      <c r="M601" s="79"/>
      <c r="N601" s="79"/>
      <c r="O601" s="80"/>
      <c r="P601" s="80"/>
      <c r="Q601" s="122"/>
      <c r="R601" s="81">
        <f t="shared" si="38"/>
        <v>0</v>
      </c>
      <c r="S601" s="140" t="e">
        <f t="array" ref="S601">INDEX('G Project Timeline-OPM update'!$G$7:$L$35,MATCH(1,('G Project Timeline-OPM update'!$C$7:$C$35=N601)*('G Project Timeline-OPM update'!$B$7:$B$35=M601)*('G Project Timeline-OPM update'!$D$7:$D$35=O601),0),MATCH(P601,'G Project Timeline-OPM update'!$G$4:$L$4,0))-14</f>
        <v>#N/A</v>
      </c>
      <c r="T601" s="81" t="e">
        <f t="shared" si="41"/>
        <v>#N/A</v>
      </c>
      <c r="U601" s="83" t="str">
        <f>IFERROR(VLOOKUP(G601,'Bidding list 26'!$B$2:$P$38,15,0),"")</f>
        <v/>
      </c>
      <c r="V601" s="83" t="e">
        <f t="shared" si="42"/>
        <v>#N/A</v>
      </c>
      <c r="W601" s="83" t="e">
        <f t="shared" si="40"/>
        <v>#VALUE!</v>
      </c>
      <c r="X601" s="83" t="e">
        <f t="shared" ref="X601:X855" si="43">IF(A601&gt;V601,"Late", "On time")</f>
        <v>#N/A</v>
      </c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87"/>
      <c r="AI601" s="122"/>
      <c r="AJ601" s="60"/>
      <c r="AK601" s="5"/>
      <c r="AL601" s="3">
        <f t="shared" si="34"/>
        <v>0</v>
      </c>
      <c r="AM601" s="3">
        <f t="shared" si="35"/>
        <v>0</v>
      </c>
      <c r="AN601" s="3">
        <f t="shared" si="36"/>
        <v>0</v>
      </c>
      <c r="AO601" s="3">
        <f t="shared" si="37"/>
        <v>0</v>
      </c>
    </row>
    <row r="602" spans="1:41" ht="13">
      <c r="A602" s="81"/>
      <c r="B602" s="122"/>
      <c r="C602" s="122"/>
      <c r="D602" s="122"/>
      <c r="E602" s="122"/>
      <c r="F602" s="81"/>
      <c r="G602" s="122"/>
      <c r="H602" s="122" t="e">
        <f>VLOOKUP(G602,'Bidding list 26'!$B$4:$G$277,6,0)</f>
        <v>#N/A</v>
      </c>
      <c r="I602" s="77" t="e">
        <f>VLOOKUP(G602,'Bidding list 26'!$B$4:$I$1016,8,0)</f>
        <v>#N/A</v>
      </c>
      <c r="J602" s="81"/>
      <c r="K602" s="78" t="e">
        <f t="shared" si="39"/>
        <v>#N/A</v>
      </c>
      <c r="L602" s="81"/>
      <c r="M602" s="79"/>
      <c r="N602" s="79"/>
      <c r="O602" s="80"/>
      <c r="P602" s="80"/>
      <c r="Q602" s="122"/>
      <c r="R602" s="81">
        <f t="shared" si="38"/>
        <v>0</v>
      </c>
      <c r="S602" s="140" t="e">
        <f t="array" ref="S602">INDEX('G Project Timeline-OPM update'!$G$7:$L$35,MATCH(1,('G Project Timeline-OPM update'!$C$7:$C$35=N602)*('G Project Timeline-OPM update'!$B$7:$B$35=M602)*('G Project Timeline-OPM update'!$D$7:$D$35=O602),0),MATCH(P602,'G Project Timeline-OPM update'!$G$4:$L$4,0))-14</f>
        <v>#N/A</v>
      </c>
      <c r="T602" s="81" t="e">
        <f t="shared" si="41"/>
        <v>#N/A</v>
      </c>
      <c r="U602" s="83" t="str">
        <f>IFERROR(VLOOKUP(G602,'Bidding list 26'!$B$2:$P$38,15,0),"")</f>
        <v/>
      </c>
      <c r="V602" s="83" t="e">
        <f t="shared" si="42"/>
        <v>#N/A</v>
      </c>
      <c r="W602" s="83" t="e">
        <f t="shared" si="40"/>
        <v>#VALUE!</v>
      </c>
      <c r="X602" s="83" t="e">
        <f t="shared" si="43"/>
        <v>#N/A</v>
      </c>
      <c r="Y602" s="122"/>
      <c r="Z602" s="122"/>
      <c r="AA602" s="122"/>
      <c r="AB602" s="122"/>
      <c r="AC602" s="122"/>
      <c r="AD602" s="122"/>
      <c r="AE602" s="122"/>
      <c r="AF602" s="122"/>
      <c r="AG602" s="122"/>
      <c r="AH602" s="87"/>
      <c r="AI602" s="122"/>
      <c r="AJ602" s="60"/>
      <c r="AK602" s="5"/>
      <c r="AL602" s="3">
        <f t="shared" si="34"/>
        <v>0</v>
      </c>
      <c r="AM602" s="3">
        <f t="shared" si="35"/>
        <v>0</v>
      </c>
      <c r="AN602" s="3">
        <f t="shared" si="36"/>
        <v>0</v>
      </c>
      <c r="AO602" s="3">
        <f t="shared" si="37"/>
        <v>0</v>
      </c>
    </row>
    <row r="603" spans="1:41" ht="13">
      <c r="A603" s="81"/>
      <c r="B603" s="122"/>
      <c r="C603" s="122"/>
      <c r="D603" s="122"/>
      <c r="E603" s="122"/>
      <c r="F603" s="81"/>
      <c r="G603" s="122"/>
      <c r="H603" s="122" t="e">
        <f>VLOOKUP(G603,'Bidding list 26'!$B$4:$G$277,6,0)</f>
        <v>#N/A</v>
      </c>
      <c r="I603" s="77" t="e">
        <f>VLOOKUP(G603,'Bidding list 26'!$B$4:$I$1016,8,0)</f>
        <v>#N/A</v>
      </c>
      <c r="J603" s="81"/>
      <c r="K603" s="78" t="e">
        <f t="shared" si="39"/>
        <v>#N/A</v>
      </c>
      <c r="L603" s="81"/>
      <c r="M603" s="79"/>
      <c r="N603" s="79"/>
      <c r="O603" s="80"/>
      <c r="P603" s="80"/>
      <c r="Q603" s="122"/>
      <c r="R603" s="81">
        <f t="shared" si="38"/>
        <v>0</v>
      </c>
      <c r="S603" s="140" t="e">
        <f t="array" ref="S603">INDEX('G Project Timeline-OPM update'!$G$7:$L$35,MATCH(1,('G Project Timeline-OPM update'!$C$7:$C$35=N603)*('G Project Timeline-OPM update'!$B$7:$B$35=M603)*('G Project Timeline-OPM update'!$D$7:$D$35=O603),0),MATCH(P603,'G Project Timeline-OPM update'!$G$4:$L$4,0))-14</f>
        <v>#N/A</v>
      </c>
      <c r="T603" s="81" t="e">
        <f t="shared" si="41"/>
        <v>#N/A</v>
      </c>
      <c r="U603" s="83" t="str">
        <f>IFERROR(VLOOKUP(G603,'Bidding list 26'!$B$2:$P$38,15,0),"")</f>
        <v/>
      </c>
      <c r="V603" s="83" t="e">
        <f t="shared" si="42"/>
        <v>#N/A</v>
      </c>
      <c r="W603" s="83" t="e">
        <f t="shared" si="40"/>
        <v>#VALUE!</v>
      </c>
      <c r="X603" s="83" t="e">
        <f t="shared" si="43"/>
        <v>#N/A</v>
      </c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87"/>
      <c r="AI603" s="122"/>
      <c r="AJ603" s="60"/>
      <c r="AK603" s="5"/>
      <c r="AL603" s="3">
        <f t="shared" si="34"/>
        <v>0</v>
      </c>
      <c r="AM603" s="3">
        <f t="shared" si="35"/>
        <v>0</v>
      </c>
      <c r="AN603" s="3">
        <f t="shared" si="36"/>
        <v>0</v>
      </c>
      <c r="AO603" s="3">
        <f t="shared" si="37"/>
        <v>0</v>
      </c>
    </row>
    <row r="604" spans="1:41" ht="13">
      <c r="A604" s="81"/>
      <c r="B604" s="122"/>
      <c r="C604" s="122"/>
      <c r="D604" s="122"/>
      <c r="E604" s="122"/>
      <c r="F604" s="81"/>
      <c r="G604" s="122"/>
      <c r="H604" s="122" t="e">
        <f>VLOOKUP(G604,'Bidding list 26'!$B$4:$G$277,6,0)</f>
        <v>#N/A</v>
      </c>
      <c r="I604" s="77" t="e">
        <f>VLOOKUP(G604,'Bidding list 26'!$B$4:$I$1016,8,0)</f>
        <v>#N/A</v>
      </c>
      <c r="J604" s="81"/>
      <c r="K604" s="78" t="e">
        <f t="shared" si="39"/>
        <v>#N/A</v>
      </c>
      <c r="L604" s="81"/>
      <c r="M604" s="79"/>
      <c r="N604" s="79"/>
      <c r="O604" s="80"/>
      <c r="P604" s="80"/>
      <c r="Q604" s="122"/>
      <c r="R604" s="81">
        <f t="shared" si="38"/>
        <v>0</v>
      </c>
      <c r="S604" s="140" t="e">
        <f t="array" ref="S604">INDEX('G Project Timeline-OPM update'!$G$7:$L$35,MATCH(1,('G Project Timeline-OPM update'!$C$7:$C$35=N604)*('G Project Timeline-OPM update'!$B$7:$B$35=M604)*('G Project Timeline-OPM update'!$D$7:$D$35=O604),0),MATCH(P604,'G Project Timeline-OPM update'!$G$4:$L$4,0))-14</f>
        <v>#N/A</v>
      </c>
      <c r="T604" s="81" t="e">
        <f t="shared" si="41"/>
        <v>#N/A</v>
      </c>
      <c r="U604" s="83" t="str">
        <f>IFERROR(VLOOKUP(G604,'Bidding list 26'!$B$2:$P$38,15,0),"")</f>
        <v/>
      </c>
      <c r="V604" s="83" t="e">
        <f t="shared" si="42"/>
        <v>#N/A</v>
      </c>
      <c r="W604" s="83" t="e">
        <f t="shared" si="40"/>
        <v>#VALUE!</v>
      </c>
      <c r="X604" s="83" t="e">
        <f t="shared" si="43"/>
        <v>#N/A</v>
      </c>
      <c r="Y604" s="122"/>
      <c r="Z604" s="122"/>
      <c r="AA604" s="122"/>
      <c r="AB604" s="122"/>
      <c r="AC604" s="122"/>
      <c r="AD604" s="122"/>
      <c r="AE604" s="122"/>
      <c r="AF604" s="122"/>
      <c r="AG604" s="122"/>
      <c r="AH604" s="87"/>
      <c r="AI604" s="122"/>
      <c r="AJ604" s="60"/>
      <c r="AK604" s="5"/>
      <c r="AL604" s="3">
        <f t="shared" si="34"/>
        <v>0</v>
      </c>
      <c r="AM604" s="3">
        <f t="shared" si="35"/>
        <v>0</v>
      </c>
      <c r="AN604" s="3">
        <f t="shared" si="36"/>
        <v>0</v>
      </c>
      <c r="AO604" s="3">
        <f t="shared" si="37"/>
        <v>0</v>
      </c>
    </row>
    <row r="605" spans="1:41" ht="13">
      <c r="A605" s="81"/>
      <c r="B605" s="122"/>
      <c r="C605" s="122"/>
      <c r="D605" s="122"/>
      <c r="E605" s="122"/>
      <c r="F605" s="81"/>
      <c r="G605" s="122"/>
      <c r="H605" s="122" t="e">
        <f>VLOOKUP(G605,'Bidding list 26'!$B$4:$G$277,6,0)</f>
        <v>#N/A</v>
      </c>
      <c r="I605" s="77" t="e">
        <f>VLOOKUP(G605,'Bidding list 26'!$B$4:$I$1016,8,0)</f>
        <v>#N/A</v>
      </c>
      <c r="J605" s="81"/>
      <c r="K605" s="78" t="e">
        <f t="shared" si="39"/>
        <v>#N/A</v>
      </c>
      <c r="L605" s="81"/>
      <c r="M605" s="79"/>
      <c r="N605" s="79"/>
      <c r="O605" s="80"/>
      <c r="P605" s="80"/>
      <c r="Q605" s="122"/>
      <c r="R605" s="81">
        <f t="shared" si="38"/>
        <v>0</v>
      </c>
      <c r="S605" s="140" t="e">
        <f t="array" ref="S605">INDEX('G Project Timeline-OPM update'!$G$7:$L$35,MATCH(1,('G Project Timeline-OPM update'!$C$7:$C$35=N605)*('G Project Timeline-OPM update'!$B$7:$B$35=M605)*('G Project Timeline-OPM update'!$D$7:$D$35=O605),0),MATCH(P605,'G Project Timeline-OPM update'!$G$4:$L$4,0))-14</f>
        <v>#N/A</v>
      </c>
      <c r="T605" s="81" t="e">
        <f t="shared" si="41"/>
        <v>#N/A</v>
      </c>
      <c r="U605" s="83" t="str">
        <f>IFERROR(VLOOKUP(G605,'Bidding list 26'!$B$2:$P$38,15,0),"")</f>
        <v/>
      </c>
      <c r="V605" s="83" t="e">
        <f t="shared" si="42"/>
        <v>#N/A</v>
      </c>
      <c r="W605" s="83" t="e">
        <f t="shared" si="40"/>
        <v>#VALUE!</v>
      </c>
      <c r="X605" s="83" t="e">
        <f t="shared" si="43"/>
        <v>#N/A</v>
      </c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87"/>
      <c r="AI605" s="122"/>
      <c r="AJ605" s="60"/>
      <c r="AK605" s="5"/>
      <c r="AL605" s="3">
        <f t="shared" si="34"/>
        <v>0</v>
      </c>
      <c r="AM605" s="3">
        <f t="shared" si="35"/>
        <v>0</v>
      </c>
      <c r="AN605" s="3">
        <f t="shared" si="36"/>
        <v>0</v>
      </c>
      <c r="AO605" s="3">
        <f t="shared" si="37"/>
        <v>0</v>
      </c>
    </row>
    <row r="606" spans="1:41" ht="13">
      <c r="A606" s="81"/>
      <c r="B606" s="122"/>
      <c r="C606" s="122"/>
      <c r="D606" s="122"/>
      <c r="E606" s="122"/>
      <c r="F606" s="81"/>
      <c r="G606" s="122"/>
      <c r="H606" s="122" t="e">
        <f>VLOOKUP(G606,'Bidding list 26'!$B$4:$G$277,6,0)</f>
        <v>#N/A</v>
      </c>
      <c r="I606" s="77" t="e">
        <f>VLOOKUP(G606,'Bidding list 26'!$B$4:$I$1016,8,0)</f>
        <v>#N/A</v>
      </c>
      <c r="J606" s="81"/>
      <c r="K606" s="78" t="e">
        <f t="shared" si="39"/>
        <v>#N/A</v>
      </c>
      <c r="L606" s="81"/>
      <c r="M606" s="79"/>
      <c r="N606" s="79"/>
      <c r="O606" s="80"/>
      <c r="P606" s="80"/>
      <c r="Q606" s="122"/>
      <c r="R606" s="81">
        <f t="shared" si="38"/>
        <v>0</v>
      </c>
      <c r="S606" s="140" t="e">
        <f t="array" ref="S606">INDEX('G Project Timeline-OPM update'!$G$7:$L$35,MATCH(1,('G Project Timeline-OPM update'!$C$7:$C$35=N606)*('G Project Timeline-OPM update'!$B$7:$B$35=M606)*('G Project Timeline-OPM update'!$D$7:$D$35=O606),0),MATCH(P606,'G Project Timeline-OPM update'!$G$4:$L$4,0))-14</f>
        <v>#N/A</v>
      </c>
      <c r="T606" s="81" t="e">
        <f t="shared" si="41"/>
        <v>#N/A</v>
      </c>
      <c r="U606" s="83" t="str">
        <f>IFERROR(VLOOKUP(G606,'Bidding list 26'!$B$2:$P$38,15,0),"")</f>
        <v/>
      </c>
      <c r="V606" s="83" t="e">
        <f t="shared" si="42"/>
        <v>#N/A</v>
      </c>
      <c r="W606" s="83" t="e">
        <f t="shared" si="40"/>
        <v>#VALUE!</v>
      </c>
      <c r="X606" s="83" t="e">
        <f t="shared" si="43"/>
        <v>#N/A</v>
      </c>
      <c r="Y606" s="122"/>
      <c r="Z606" s="122"/>
      <c r="AA606" s="122"/>
      <c r="AB606" s="122"/>
      <c r="AC606" s="122"/>
      <c r="AD606" s="122"/>
      <c r="AE606" s="122"/>
      <c r="AF606" s="122"/>
      <c r="AG606" s="122"/>
      <c r="AH606" s="87"/>
      <c r="AI606" s="122"/>
      <c r="AJ606" s="60"/>
      <c r="AK606" s="5"/>
      <c r="AL606" s="3">
        <f t="shared" si="34"/>
        <v>0</v>
      </c>
      <c r="AM606" s="3">
        <f t="shared" si="35"/>
        <v>0</v>
      </c>
      <c r="AN606" s="3">
        <f t="shared" si="36"/>
        <v>0</v>
      </c>
      <c r="AO606" s="3">
        <f t="shared" si="37"/>
        <v>0</v>
      </c>
    </row>
    <row r="607" spans="1:41" ht="13">
      <c r="A607" s="81"/>
      <c r="B607" s="122"/>
      <c r="C607" s="122"/>
      <c r="D607" s="122"/>
      <c r="E607" s="122"/>
      <c r="F607" s="81"/>
      <c r="G607" s="122"/>
      <c r="H607" s="122" t="e">
        <f>VLOOKUP(G607,'Bidding list 26'!$B$4:$G$277,6,0)</f>
        <v>#N/A</v>
      </c>
      <c r="I607" s="77" t="e">
        <f>VLOOKUP(G607,'Bidding list 26'!$B$4:$I$1016,8,0)</f>
        <v>#N/A</v>
      </c>
      <c r="J607" s="81"/>
      <c r="K607" s="78" t="e">
        <f t="shared" si="39"/>
        <v>#N/A</v>
      </c>
      <c r="L607" s="81"/>
      <c r="M607" s="79"/>
      <c r="N607" s="79"/>
      <c r="O607" s="80"/>
      <c r="P607" s="80"/>
      <c r="Q607" s="122"/>
      <c r="R607" s="81">
        <f t="shared" si="38"/>
        <v>0</v>
      </c>
      <c r="S607" s="140" t="e">
        <f t="array" ref="S607">INDEX('G Project Timeline-OPM update'!$G$7:$L$35,MATCH(1,('G Project Timeline-OPM update'!$C$7:$C$35=N607)*('G Project Timeline-OPM update'!$B$7:$B$35=M607)*('G Project Timeline-OPM update'!$D$7:$D$35=O607),0),MATCH(P607,'G Project Timeline-OPM update'!$G$4:$L$4,0))-14</f>
        <v>#N/A</v>
      </c>
      <c r="T607" s="81" t="e">
        <f t="shared" si="41"/>
        <v>#N/A</v>
      </c>
      <c r="U607" s="83" t="str">
        <f>IFERROR(VLOOKUP(G607,'Bidding list 26'!$B$2:$P$38,15,0),"")</f>
        <v/>
      </c>
      <c r="V607" s="83" t="e">
        <f t="shared" si="42"/>
        <v>#N/A</v>
      </c>
      <c r="W607" s="83" t="e">
        <f t="shared" si="40"/>
        <v>#VALUE!</v>
      </c>
      <c r="X607" s="83" t="e">
        <f t="shared" si="43"/>
        <v>#N/A</v>
      </c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87"/>
      <c r="AI607" s="122"/>
      <c r="AJ607" s="60"/>
      <c r="AK607" s="5"/>
      <c r="AL607" s="3">
        <f t="shared" si="34"/>
        <v>0</v>
      </c>
      <c r="AM607" s="3">
        <f t="shared" si="35"/>
        <v>0</v>
      </c>
      <c r="AN607" s="3">
        <f t="shared" si="36"/>
        <v>0</v>
      </c>
      <c r="AO607" s="3">
        <f t="shared" si="37"/>
        <v>0</v>
      </c>
    </row>
    <row r="608" spans="1:41" ht="13">
      <c r="A608" s="81"/>
      <c r="B608" s="122"/>
      <c r="C608" s="122"/>
      <c r="D608" s="122"/>
      <c r="E608" s="122"/>
      <c r="F608" s="81"/>
      <c r="G608" s="122"/>
      <c r="H608" s="122" t="e">
        <f>VLOOKUP(G608,'Bidding list 26'!$B$4:$G$277,6,0)</f>
        <v>#N/A</v>
      </c>
      <c r="I608" s="77" t="e">
        <f>VLOOKUP(G608,'Bidding list 26'!$B$4:$I$1016,8,0)</f>
        <v>#N/A</v>
      </c>
      <c r="J608" s="81"/>
      <c r="K608" s="78" t="e">
        <f t="shared" si="39"/>
        <v>#N/A</v>
      </c>
      <c r="L608" s="81"/>
      <c r="M608" s="79"/>
      <c r="N608" s="79"/>
      <c r="O608" s="80"/>
      <c r="P608" s="80"/>
      <c r="Q608" s="122"/>
      <c r="R608" s="81">
        <f t="shared" si="38"/>
        <v>0</v>
      </c>
      <c r="S608" s="140" t="e">
        <f t="array" ref="S608">INDEX('G Project Timeline-OPM update'!$G$7:$L$35,MATCH(1,('G Project Timeline-OPM update'!$C$7:$C$35=N608)*('G Project Timeline-OPM update'!$B$7:$B$35=M608)*('G Project Timeline-OPM update'!$D$7:$D$35=O608),0),MATCH(P608,'G Project Timeline-OPM update'!$G$4:$L$4,0))-14</f>
        <v>#N/A</v>
      </c>
      <c r="T608" s="81" t="e">
        <f t="shared" si="41"/>
        <v>#N/A</v>
      </c>
      <c r="U608" s="83" t="str">
        <f>IFERROR(VLOOKUP(G608,'Bidding list 26'!$B$2:$P$38,15,0),"")</f>
        <v/>
      </c>
      <c r="V608" s="83" t="e">
        <f t="shared" si="42"/>
        <v>#N/A</v>
      </c>
      <c r="W608" s="83" t="e">
        <f t="shared" si="40"/>
        <v>#VALUE!</v>
      </c>
      <c r="X608" s="83" t="e">
        <f t="shared" si="43"/>
        <v>#N/A</v>
      </c>
      <c r="Y608" s="122"/>
      <c r="Z608" s="122"/>
      <c r="AA608" s="122"/>
      <c r="AB608" s="122"/>
      <c r="AC608" s="122"/>
      <c r="AD608" s="122"/>
      <c r="AE608" s="122"/>
      <c r="AF608" s="122"/>
      <c r="AG608" s="122"/>
      <c r="AH608" s="87"/>
      <c r="AI608" s="122"/>
      <c r="AJ608" s="60"/>
      <c r="AK608" s="5"/>
      <c r="AL608" s="3">
        <f t="shared" si="34"/>
        <v>0</v>
      </c>
      <c r="AM608" s="3">
        <f t="shared" si="35"/>
        <v>0</v>
      </c>
      <c r="AN608" s="3">
        <f t="shared" si="36"/>
        <v>0</v>
      </c>
      <c r="AO608" s="3">
        <f t="shared" si="37"/>
        <v>0</v>
      </c>
    </row>
    <row r="609" spans="1:41" ht="13">
      <c r="A609" s="81"/>
      <c r="B609" s="122"/>
      <c r="C609" s="122"/>
      <c r="D609" s="122"/>
      <c r="E609" s="122"/>
      <c r="F609" s="81"/>
      <c r="G609" s="122"/>
      <c r="H609" s="122" t="e">
        <f>VLOOKUP(G609,'Bidding list 26'!$B$4:$G$277,6,0)</f>
        <v>#N/A</v>
      </c>
      <c r="I609" s="77" t="e">
        <f>VLOOKUP(G609,'Bidding list 26'!$B$4:$I$1016,8,0)</f>
        <v>#N/A</v>
      </c>
      <c r="J609" s="81"/>
      <c r="K609" s="78" t="e">
        <f t="shared" si="39"/>
        <v>#N/A</v>
      </c>
      <c r="L609" s="81"/>
      <c r="M609" s="79"/>
      <c r="N609" s="79"/>
      <c r="O609" s="80"/>
      <c r="P609" s="80"/>
      <c r="Q609" s="122"/>
      <c r="R609" s="81">
        <f t="shared" si="38"/>
        <v>0</v>
      </c>
      <c r="S609" s="140" t="e">
        <f t="array" ref="S609">INDEX('G Project Timeline-OPM update'!$G$7:$L$35,MATCH(1,('G Project Timeline-OPM update'!$C$7:$C$35=N609)*('G Project Timeline-OPM update'!$B$7:$B$35=M609)*('G Project Timeline-OPM update'!$D$7:$D$35=O609),0),MATCH(P609,'G Project Timeline-OPM update'!$G$4:$L$4,0))-14</f>
        <v>#N/A</v>
      </c>
      <c r="T609" s="81" t="e">
        <f t="shared" si="41"/>
        <v>#N/A</v>
      </c>
      <c r="U609" s="83" t="str">
        <f>IFERROR(VLOOKUP(G609,'Bidding list 26'!$B$2:$P$38,15,0),"")</f>
        <v/>
      </c>
      <c r="V609" s="83" t="e">
        <f t="shared" si="42"/>
        <v>#N/A</v>
      </c>
      <c r="W609" s="83" t="e">
        <f t="shared" si="40"/>
        <v>#VALUE!</v>
      </c>
      <c r="X609" s="83" t="e">
        <f t="shared" si="43"/>
        <v>#N/A</v>
      </c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87"/>
      <c r="AI609" s="122"/>
      <c r="AJ609" s="60"/>
      <c r="AK609" s="5"/>
      <c r="AL609" s="3">
        <f t="shared" si="34"/>
        <v>0</v>
      </c>
      <c r="AM609" s="3">
        <f t="shared" si="35"/>
        <v>0</v>
      </c>
      <c r="AN609" s="3">
        <f t="shared" si="36"/>
        <v>0</v>
      </c>
      <c r="AO609" s="3">
        <f t="shared" si="37"/>
        <v>0</v>
      </c>
    </row>
    <row r="610" spans="1:41" ht="13">
      <c r="A610" s="81"/>
      <c r="B610" s="122"/>
      <c r="C610" s="122"/>
      <c r="D610" s="122"/>
      <c r="E610" s="122"/>
      <c r="F610" s="81"/>
      <c r="G610" s="122"/>
      <c r="H610" s="122" t="e">
        <f>VLOOKUP(G610,'Bidding list 26'!$B$4:$G$277,6,0)</f>
        <v>#N/A</v>
      </c>
      <c r="I610" s="77" t="e">
        <f>VLOOKUP(G610,'Bidding list 26'!$B$4:$I$1016,8,0)</f>
        <v>#N/A</v>
      </c>
      <c r="J610" s="81"/>
      <c r="K610" s="78" t="e">
        <f t="shared" si="39"/>
        <v>#N/A</v>
      </c>
      <c r="L610" s="81"/>
      <c r="M610" s="79"/>
      <c r="N610" s="79"/>
      <c r="O610" s="80"/>
      <c r="P610" s="80"/>
      <c r="Q610" s="122"/>
      <c r="R610" s="81">
        <f t="shared" si="38"/>
        <v>0</v>
      </c>
      <c r="S610" s="140" t="e">
        <f t="array" ref="S610">INDEX('G Project Timeline-OPM update'!$G$7:$L$35,MATCH(1,('G Project Timeline-OPM update'!$C$7:$C$35=N610)*('G Project Timeline-OPM update'!$B$7:$B$35=M610)*('G Project Timeline-OPM update'!$D$7:$D$35=O610),0),MATCH(P610,'G Project Timeline-OPM update'!$G$4:$L$4,0))-14</f>
        <v>#N/A</v>
      </c>
      <c r="T610" s="81" t="e">
        <f t="shared" si="41"/>
        <v>#N/A</v>
      </c>
      <c r="U610" s="83" t="str">
        <f>IFERROR(VLOOKUP(G610,'Bidding list 26'!$B$2:$P$38,15,0),"")</f>
        <v/>
      </c>
      <c r="V610" s="83" t="e">
        <f t="shared" si="42"/>
        <v>#N/A</v>
      </c>
      <c r="W610" s="83" t="e">
        <f t="shared" si="40"/>
        <v>#VALUE!</v>
      </c>
      <c r="X610" s="83" t="e">
        <f t="shared" si="43"/>
        <v>#N/A</v>
      </c>
      <c r="Y610" s="122"/>
      <c r="Z610" s="122"/>
      <c r="AA610" s="122"/>
      <c r="AB610" s="122"/>
      <c r="AC610" s="122"/>
      <c r="AD610" s="122"/>
      <c r="AE610" s="122"/>
      <c r="AF610" s="122"/>
      <c r="AG610" s="122"/>
      <c r="AH610" s="87"/>
      <c r="AI610" s="122"/>
      <c r="AJ610" s="60"/>
      <c r="AK610" s="5"/>
      <c r="AL610" s="3">
        <f t="shared" si="34"/>
        <v>0</v>
      </c>
      <c r="AM610" s="3">
        <f t="shared" si="35"/>
        <v>0</v>
      </c>
      <c r="AN610" s="3">
        <f t="shared" si="36"/>
        <v>0</v>
      </c>
      <c r="AO610" s="3">
        <f t="shared" si="37"/>
        <v>0</v>
      </c>
    </row>
    <row r="611" spans="1:41" ht="13">
      <c r="A611" s="81"/>
      <c r="B611" s="122"/>
      <c r="C611" s="122"/>
      <c r="D611" s="122"/>
      <c r="E611" s="122"/>
      <c r="F611" s="81"/>
      <c r="G611" s="122"/>
      <c r="H611" s="122" t="e">
        <f>VLOOKUP(G611,'Bidding list 26'!$B$4:$G$277,6,0)</f>
        <v>#N/A</v>
      </c>
      <c r="I611" s="77" t="e">
        <f>VLOOKUP(G611,'Bidding list 26'!$B$4:$I$1016,8,0)</f>
        <v>#N/A</v>
      </c>
      <c r="J611" s="81"/>
      <c r="K611" s="78" t="e">
        <f t="shared" si="39"/>
        <v>#N/A</v>
      </c>
      <c r="L611" s="81"/>
      <c r="M611" s="79"/>
      <c r="N611" s="79"/>
      <c r="O611" s="80"/>
      <c r="P611" s="80"/>
      <c r="Q611" s="122"/>
      <c r="R611" s="81">
        <f t="shared" si="38"/>
        <v>0</v>
      </c>
      <c r="S611" s="140" t="e">
        <f t="array" ref="S611">INDEX('G Project Timeline-OPM update'!$G$7:$L$35,MATCH(1,('G Project Timeline-OPM update'!$C$7:$C$35=N611)*('G Project Timeline-OPM update'!$B$7:$B$35=M611)*('G Project Timeline-OPM update'!$D$7:$D$35=O611),0),MATCH(P611,'G Project Timeline-OPM update'!$G$4:$L$4,0))-14</f>
        <v>#N/A</v>
      </c>
      <c r="T611" s="81" t="e">
        <f t="shared" si="41"/>
        <v>#N/A</v>
      </c>
      <c r="U611" s="83" t="str">
        <f>IFERROR(VLOOKUP(G611,'Bidding list 26'!$B$2:$P$38,15,0),"")</f>
        <v/>
      </c>
      <c r="V611" s="83" t="e">
        <f t="shared" si="42"/>
        <v>#N/A</v>
      </c>
      <c r="W611" s="83" t="e">
        <f t="shared" si="40"/>
        <v>#VALUE!</v>
      </c>
      <c r="X611" s="83" t="e">
        <f t="shared" si="43"/>
        <v>#N/A</v>
      </c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87"/>
      <c r="AI611" s="122"/>
      <c r="AJ611" s="60"/>
      <c r="AK611" s="5"/>
      <c r="AL611" s="3">
        <f t="shared" si="34"/>
        <v>0</v>
      </c>
      <c r="AM611" s="3">
        <f t="shared" si="35"/>
        <v>0</v>
      </c>
      <c r="AN611" s="3">
        <f t="shared" si="36"/>
        <v>0</v>
      </c>
      <c r="AO611" s="3">
        <f t="shared" si="37"/>
        <v>0</v>
      </c>
    </row>
    <row r="612" spans="1:41" ht="13">
      <c r="A612" s="81"/>
      <c r="B612" s="122"/>
      <c r="C612" s="122"/>
      <c r="D612" s="122"/>
      <c r="E612" s="122"/>
      <c r="F612" s="81"/>
      <c r="G612" s="122"/>
      <c r="H612" s="122" t="e">
        <f>VLOOKUP(G612,'Bidding list 26'!$B$4:$G$277,6,0)</f>
        <v>#N/A</v>
      </c>
      <c r="I612" s="77" t="e">
        <f>VLOOKUP(G612,'Bidding list 26'!$B$4:$I$1016,8,0)</f>
        <v>#N/A</v>
      </c>
      <c r="J612" s="81"/>
      <c r="K612" s="78" t="e">
        <f t="shared" si="39"/>
        <v>#N/A</v>
      </c>
      <c r="L612" s="81"/>
      <c r="M612" s="79"/>
      <c r="N612" s="79"/>
      <c r="O612" s="80"/>
      <c r="P612" s="80"/>
      <c r="Q612" s="122"/>
      <c r="R612" s="81">
        <f t="shared" si="38"/>
        <v>0</v>
      </c>
      <c r="S612" s="140" t="e">
        <f t="array" ref="S612">INDEX('G Project Timeline-OPM update'!$G$7:$L$35,MATCH(1,('G Project Timeline-OPM update'!$C$7:$C$35=N612)*('G Project Timeline-OPM update'!$B$7:$B$35=M612)*('G Project Timeline-OPM update'!$D$7:$D$35=O612),0),MATCH(P612,'G Project Timeline-OPM update'!$G$4:$L$4,0))-14</f>
        <v>#N/A</v>
      </c>
      <c r="T612" s="81" t="e">
        <f t="shared" si="41"/>
        <v>#N/A</v>
      </c>
      <c r="U612" s="83" t="str">
        <f>IFERROR(VLOOKUP(G612,'Bidding list 26'!$B$2:$P$38,15,0),"")</f>
        <v/>
      </c>
      <c r="V612" s="83" t="e">
        <f t="shared" si="42"/>
        <v>#N/A</v>
      </c>
      <c r="W612" s="83" t="e">
        <f t="shared" si="40"/>
        <v>#VALUE!</v>
      </c>
      <c r="X612" s="83" t="e">
        <f t="shared" si="43"/>
        <v>#N/A</v>
      </c>
      <c r="Y612" s="122"/>
      <c r="Z612" s="122"/>
      <c r="AA612" s="122"/>
      <c r="AB612" s="122"/>
      <c r="AC612" s="122"/>
      <c r="AD612" s="122"/>
      <c r="AE612" s="122"/>
      <c r="AF612" s="122"/>
      <c r="AG612" s="122"/>
      <c r="AH612" s="87"/>
      <c r="AI612" s="122"/>
      <c r="AJ612" s="60"/>
      <c r="AK612" s="5"/>
      <c r="AL612" s="3">
        <f t="shared" si="34"/>
        <v>0</v>
      </c>
      <c r="AM612" s="3">
        <f t="shared" si="35"/>
        <v>0</v>
      </c>
      <c r="AN612" s="3">
        <f t="shared" si="36"/>
        <v>0</v>
      </c>
      <c r="AO612" s="3">
        <f t="shared" si="37"/>
        <v>0</v>
      </c>
    </row>
    <row r="613" spans="1:41" ht="13">
      <c r="A613" s="81"/>
      <c r="B613" s="122"/>
      <c r="C613" s="122"/>
      <c r="D613" s="122"/>
      <c r="E613" s="122"/>
      <c r="F613" s="81"/>
      <c r="G613" s="122"/>
      <c r="H613" s="122" t="e">
        <f>VLOOKUP(G613,'Bidding list 26'!$B$4:$G$277,6,0)</f>
        <v>#N/A</v>
      </c>
      <c r="I613" s="77" t="e">
        <f>VLOOKUP(G613,'Bidding list 26'!$B$4:$I$1016,8,0)</f>
        <v>#N/A</v>
      </c>
      <c r="J613" s="81"/>
      <c r="K613" s="78" t="e">
        <f t="shared" si="39"/>
        <v>#N/A</v>
      </c>
      <c r="L613" s="81"/>
      <c r="M613" s="79"/>
      <c r="N613" s="79"/>
      <c r="O613" s="80"/>
      <c r="P613" s="80"/>
      <c r="Q613" s="122"/>
      <c r="R613" s="81">
        <f t="shared" si="38"/>
        <v>0</v>
      </c>
      <c r="S613" s="140" t="e">
        <f t="array" ref="S613">INDEX('G Project Timeline-OPM update'!$G$7:$L$35,MATCH(1,('G Project Timeline-OPM update'!$C$7:$C$35=N613)*('G Project Timeline-OPM update'!$B$7:$B$35=M613)*('G Project Timeline-OPM update'!$D$7:$D$35=O613),0),MATCH(P613,'G Project Timeline-OPM update'!$G$4:$L$4,0))-14</f>
        <v>#N/A</v>
      </c>
      <c r="T613" s="81" t="e">
        <f t="shared" si="41"/>
        <v>#N/A</v>
      </c>
      <c r="U613" s="83" t="str">
        <f>IFERROR(VLOOKUP(G613,'Bidding list 26'!$B$2:$P$38,15,0),"")</f>
        <v/>
      </c>
      <c r="V613" s="83" t="e">
        <f t="shared" si="42"/>
        <v>#N/A</v>
      </c>
      <c r="W613" s="83" t="e">
        <f t="shared" si="40"/>
        <v>#VALUE!</v>
      </c>
      <c r="X613" s="83" t="e">
        <f t="shared" si="43"/>
        <v>#N/A</v>
      </c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87"/>
      <c r="AI613" s="122"/>
      <c r="AJ613" s="60"/>
      <c r="AK613" s="5"/>
      <c r="AL613" s="3">
        <f t="shared" si="34"/>
        <v>0</v>
      </c>
      <c r="AM613" s="3">
        <f t="shared" si="35"/>
        <v>0</v>
      </c>
      <c r="AN613" s="3">
        <f t="shared" si="36"/>
        <v>0</v>
      </c>
      <c r="AO613" s="3">
        <f t="shared" si="37"/>
        <v>0</v>
      </c>
    </row>
    <row r="614" spans="1:41" ht="13">
      <c r="A614" s="81"/>
      <c r="B614" s="122"/>
      <c r="C614" s="122"/>
      <c r="D614" s="122"/>
      <c r="E614" s="122"/>
      <c r="F614" s="81"/>
      <c r="G614" s="122"/>
      <c r="H614" s="122" t="e">
        <f>VLOOKUP(G614,'Bidding list 26'!$B$4:$G$277,6,0)</f>
        <v>#N/A</v>
      </c>
      <c r="I614" s="77" t="e">
        <f>VLOOKUP(G614,'Bidding list 26'!$B$4:$I$1016,8,0)</f>
        <v>#N/A</v>
      </c>
      <c r="J614" s="81"/>
      <c r="K614" s="78" t="e">
        <f t="shared" si="39"/>
        <v>#N/A</v>
      </c>
      <c r="L614" s="81"/>
      <c r="M614" s="79"/>
      <c r="N614" s="79"/>
      <c r="O614" s="80"/>
      <c r="P614" s="80"/>
      <c r="Q614" s="122"/>
      <c r="R614" s="81">
        <f t="shared" si="38"/>
        <v>0</v>
      </c>
      <c r="S614" s="140" t="e">
        <f t="array" ref="S614">INDEX('G Project Timeline-OPM update'!$G$7:$L$35,MATCH(1,('G Project Timeline-OPM update'!$C$7:$C$35=N614)*('G Project Timeline-OPM update'!$B$7:$B$35=M614)*('G Project Timeline-OPM update'!$D$7:$D$35=O614),0),MATCH(P614,'G Project Timeline-OPM update'!$G$4:$L$4,0))-14</f>
        <v>#N/A</v>
      </c>
      <c r="T614" s="81" t="e">
        <f t="shared" si="41"/>
        <v>#N/A</v>
      </c>
      <c r="U614" s="83" t="str">
        <f>IFERROR(VLOOKUP(G614,'Bidding list 26'!$B$2:$P$38,15,0),"")</f>
        <v/>
      </c>
      <c r="V614" s="83" t="e">
        <f t="shared" si="42"/>
        <v>#N/A</v>
      </c>
      <c r="W614" s="83" t="e">
        <f t="shared" si="40"/>
        <v>#VALUE!</v>
      </c>
      <c r="X614" s="83" t="e">
        <f t="shared" si="43"/>
        <v>#N/A</v>
      </c>
      <c r="Y614" s="122"/>
      <c r="Z614" s="122"/>
      <c r="AA614" s="122"/>
      <c r="AB614" s="122"/>
      <c r="AC614" s="122"/>
      <c r="AD614" s="122"/>
      <c r="AE614" s="122"/>
      <c r="AF614" s="122"/>
      <c r="AG614" s="122"/>
      <c r="AH614" s="87"/>
      <c r="AI614" s="122"/>
      <c r="AJ614" s="60"/>
      <c r="AK614" s="5"/>
      <c r="AL614" s="3">
        <f t="shared" si="34"/>
        <v>0</v>
      </c>
      <c r="AM614" s="3">
        <f t="shared" si="35"/>
        <v>0</v>
      </c>
      <c r="AN614" s="3">
        <f t="shared" si="36"/>
        <v>0</v>
      </c>
      <c r="AO614" s="3">
        <f t="shared" si="37"/>
        <v>0</v>
      </c>
    </row>
    <row r="615" spans="1:41" ht="13">
      <c r="A615" s="81"/>
      <c r="B615" s="122"/>
      <c r="C615" s="122"/>
      <c r="D615" s="122"/>
      <c r="E615" s="122"/>
      <c r="F615" s="81"/>
      <c r="G615" s="122"/>
      <c r="H615" s="122" t="e">
        <f>VLOOKUP(G615,'Bidding list 26'!$B$4:$G$277,6,0)</f>
        <v>#N/A</v>
      </c>
      <c r="I615" s="77" t="e">
        <f>VLOOKUP(G615,'Bidding list 26'!$B$4:$I$1016,8,0)</f>
        <v>#N/A</v>
      </c>
      <c r="J615" s="81"/>
      <c r="K615" s="78" t="e">
        <f t="shared" si="39"/>
        <v>#N/A</v>
      </c>
      <c r="L615" s="81"/>
      <c r="M615" s="79"/>
      <c r="N615" s="79"/>
      <c r="O615" s="80"/>
      <c r="P615" s="80"/>
      <c r="Q615" s="122"/>
      <c r="R615" s="81">
        <f t="shared" si="38"/>
        <v>0</v>
      </c>
      <c r="S615" s="140" t="e">
        <f t="array" ref="S615">INDEX('G Project Timeline-OPM update'!$G$7:$L$35,MATCH(1,('G Project Timeline-OPM update'!$C$7:$C$35=N615)*('G Project Timeline-OPM update'!$B$7:$B$35=M615)*('G Project Timeline-OPM update'!$D$7:$D$35=O615),0),MATCH(P615,'G Project Timeline-OPM update'!$G$4:$L$4,0))-14</f>
        <v>#N/A</v>
      </c>
      <c r="T615" s="81" t="e">
        <f t="shared" si="41"/>
        <v>#N/A</v>
      </c>
      <c r="U615" s="83" t="str">
        <f>IFERROR(VLOOKUP(G615,'Bidding list 26'!$B$2:$P$38,15,0),"")</f>
        <v/>
      </c>
      <c r="V615" s="83" t="e">
        <f t="shared" si="42"/>
        <v>#N/A</v>
      </c>
      <c r="W615" s="83" t="e">
        <f t="shared" si="40"/>
        <v>#VALUE!</v>
      </c>
      <c r="X615" s="83" t="e">
        <f t="shared" si="43"/>
        <v>#N/A</v>
      </c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87"/>
      <c r="AI615" s="122"/>
      <c r="AJ615" s="60"/>
      <c r="AK615" s="5"/>
      <c r="AL615" s="3">
        <f t="shared" si="34"/>
        <v>0</v>
      </c>
      <c r="AM615" s="3">
        <f t="shared" si="35"/>
        <v>0</v>
      </c>
      <c r="AN615" s="3">
        <f t="shared" si="36"/>
        <v>0</v>
      </c>
      <c r="AO615" s="3">
        <f t="shared" si="37"/>
        <v>0</v>
      </c>
    </row>
    <row r="616" spans="1:41" ht="13">
      <c r="A616" s="81"/>
      <c r="B616" s="122"/>
      <c r="C616" s="122"/>
      <c r="D616" s="122"/>
      <c r="E616" s="122"/>
      <c r="F616" s="81"/>
      <c r="G616" s="122"/>
      <c r="H616" s="122" t="e">
        <f>VLOOKUP(G616,'Bidding list 26'!$B$4:$G$277,6,0)</f>
        <v>#N/A</v>
      </c>
      <c r="I616" s="77" t="e">
        <f>VLOOKUP(G616,'Bidding list 26'!$B$4:$I$1016,8,0)</f>
        <v>#N/A</v>
      </c>
      <c r="J616" s="81"/>
      <c r="K616" s="78" t="e">
        <f t="shared" si="39"/>
        <v>#N/A</v>
      </c>
      <c r="L616" s="81"/>
      <c r="M616" s="79"/>
      <c r="N616" s="79"/>
      <c r="O616" s="80"/>
      <c r="P616" s="80"/>
      <c r="Q616" s="122"/>
      <c r="R616" s="81">
        <f t="shared" si="38"/>
        <v>0</v>
      </c>
      <c r="S616" s="140" t="e">
        <f t="array" ref="S616">INDEX('G Project Timeline-OPM update'!$G$7:$L$35,MATCH(1,('G Project Timeline-OPM update'!$C$7:$C$35=N616)*('G Project Timeline-OPM update'!$B$7:$B$35=M616)*('G Project Timeline-OPM update'!$D$7:$D$35=O616),0),MATCH(P616,'G Project Timeline-OPM update'!$G$4:$L$4,0))-14</f>
        <v>#N/A</v>
      </c>
      <c r="T616" s="81" t="e">
        <f t="shared" si="41"/>
        <v>#N/A</v>
      </c>
      <c r="U616" s="83" t="str">
        <f>IFERROR(VLOOKUP(G616,'Bidding list 26'!$B$2:$P$38,15,0),"")</f>
        <v/>
      </c>
      <c r="V616" s="83" t="e">
        <f t="shared" si="42"/>
        <v>#N/A</v>
      </c>
      <c r="W616" s="83" t="e">
        <f t="shared" si="40"/>
        <v>#VALUE!</v>
      </c>
      <c r="X616" s="83" t="e">
        <f t="shared" si="43"/>
        <v>#N/A</v>
      </c>
      <c r="Y616" s="122"/>
      <c r="Z616" s="122"/>
      <c r="AA616" s="122"/>
      <c r="AB616" s="122"/>
      <c r="AC616" s="122"/>
      <c r="AD616" s="122"/>
      <c r="AE616" s="122"/>
      <c r="AF616" s="122"/>
      <c r="AG616" s="122"/>
      <c r="AH616" s="87"/>
      <c r="AI616" s="122"/>
      <c r="AJ616" s="60"/>
      <c r="AK616" s="5"/>
      <c r="AL616" s="3">
        <f t="shared" si="34"/>
        <v>0</v>
      </c>
      <c r="AM616" s="3">
        <f t="shared" si="35"/>
        <v>0</v>
      </c>
      <c r="AN616" s="3">
        <f t="shared" si="36"/>
        <v>0</v>
      </c>
      <c r="AO616" s="3">
        <f t="shared" si="37"/>
        <v>0</v>
      </c>
    </row>
    <row r="617" spans="1:41" ht="13">
      <c r="A617" s="81"/>
      <c r="B617" s="122"/>
      <c r="C617" s="122"/>
      <c r="D617" s="122"/>
      <c r="E617" s="122"/>
      <c r="F617" s="81"/>
      <c r="G617" s="122"/>
      <c r="H617" s="122" t="e">
        <f>VLOOKUP(G617,'Bidding list 26'!$B$4:$G$277,6,0)</f>
        <v>#N/A</v>
      </c>
      <c r="I617" s="77" t="e">
        <f>VLOOKUP(G617,'Bidding list 26'!$B$4:$I$1016,8,0)</f>
        <v>#N/A</v>
      </c>
      <c r="J617" s="81"/>
      <c r="K617" s="78" t="e">
        <f t="shared" si="39"/>
        <v>#N/A</v>
      </c>
      <c r="L617" s="81"/>
      <c r="M617" s="79"/>
      <c r="N617" s="79"/>
      <c r="O617" s="80"/>
      <c r="P617" s="80"/>
      <c r="Q617" s="122"/>
      <c r="R617" s="81">
        <f t="shared" si="38"/>
        <v>0</v>
      </c>
      <c r="S617" s="140" t="e">
        <f t="array" ref="S617">INDEX('G Project Timeline-OPM update'!$G$7:$L$35,MATCH(1,('G Project Timeline-OPM update'!$C$7:$C$35=N617)*('G Project Timeline-OPM update'!$B$7:$B$35=M617)*('G Project Timeline-OPM update'!$D$7:$D$35=O617),0),MATCH(P617,'G Project Timeline-OPM update'!$G$4:$L$4,0))-14</f>
        <v>#N/A</v>
      </c>
      <c r="T617" s="81" t="e">
        <f t="shared" si="41"/>
        <v>#N/A</v>
      </c>
      <c r="U617" s="83" t="str">
        <f>IFERROR(VLOOKUP(G617,'Bidding list 26'!$B$2:$P$38,15,0),"")</f>
        <v/>
      </c>
      <c r="V617" s="83" t="e">
        <f t="shared" si="42"/>
        <v>#N/A</v>
      </c>
      <c r="W617" s="83" t="e">
        <f t="shared" si="40"/>
        <v>#VALUE!</v>
      </c>
      <c r="X617" s="83" t="e">
        <f t="shared" si="43"/>
        <v>#N/A</v>
      </c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87"/>
      <c r="AI617" s="122"/>
      <c r="AJ617" s="60"/>
      <c r="AK617" s="5"/>
      <c r="AL617" s="3">
        <f t="shared" si="34"/>
        <v>0</v>
      </c>
      <c r="AM617" s="3">
        <f t="shared" si="35"/>
        <v>0</v>
      </c>
      <c r="AN617" s="3">
        <f t="shared" si="36"/>
        <v>0</v>
      </c>
      <c r="AO617" s="3">
        <f t="shared" si="37"/>
        <v>0</v>
      </c>
    </row>
    <row r="618" spans="1:41" ht="13">
      <c r="A618" s="81"/>
      <c r="B618" s="122"/>
      <c r="C618" s="122"/>
      <c r="D618" s="122"/>
      <c r="E618" s="122"/>
      <c r="F618" s="81"/>
      <c r="G618" s="122"/>
      <c r="H618" s="122" t="e">
        <f>VLOOKUP(G618,'Bidding list 26'!$B$4:$G$277,6,0)</f>
        <v>#N/A</v>
      </c>
      <c r="I618" s="77" t="e">
        <f>VLOOKUP(G618,'Bidding list 26'!$B$4:$I$1016,8,0)</f>
        <v>#N/A</v>
      </c>
      <c r="J618" s="81"/>
      <c r="K618" s="78" t="e">
        <f t="shared" si="39"/>
        <v>#N/A</v>
      </c>
      <c r="L618" s="81"/>
      <c r="M618" s="79"/>
      <c r="N618" s="79"/>
      <c r="O618" s="80"/>
      <c r="P618" s="80"/>
      <c r="Q618" s="122"/>
      <c r="R618" s="81">
        <f t="shared" si="38"/>
        <v>0</v>
      </c>
      <c r="S618" s="140" t="e">
        <f t="array" ref="S618">INDEX('G Project Timeline-OPM update'!$G$7:$L$35,MATCH(1,('G Project Timeline-OPM update'!$C$7:$C$35=N618)*('G Project Timeline-OPM update'!$B$7:$B$35=M618)*('G Project Timeline-OPM update'!$D$7:$D$35=O618),0),MATCH(P618,'G Project Timeline-OPM update'!$G$4:$L$4,0))-14</f>
        <v>#N/A</v>
      </c>
      <c r="T618" s="81" t="e">
        <f t="shared" si="41"/>
        <v>#N/A</v>
      </c>
      <c r="U618" s="83" t="str">
        <f>IFERROR(VLOOKUP(G618,'Bidding list 26'!$B$2:$P$38,15,0),"")</f>
        <v/>
      </c>
      <c r="V618" s="83" t="e">
        <f t="shared" si="42"/>
        <v>#N/A</v>
      </c>
      <c r="W618" s="83" t="e">
        <f t="shared" si="40"/>
        <v>#VALUE!</v>
      </c>
      <c r="X618" s="83" t="e">
        <f t="shared" si="43"/>
        <v>#N/A</v>
      </c>
      <c r="Y618" s="122"/>
      <c r="Z618" s="122"/>
      <c r="AA618" s="122"/>
      <c r="AB618" s="122"/>
      <c r="AC618" s="122"/>
      <c r="AD618" s="122"/>
      <c r="AE618" s="122"/>
      <c r="AF618" s="122"/>
      <c r="AG618" s="122"/>
      <c r="AH618" s="87"/>
      <c r="AI618" s="122"/>
      <c r="AJ618" s="60"/>
      <c r="AK618" s="5"/>
      <c r="AL618" s="3">
        <f t="shared" si="34"/>
        <v>0</v>
      </c>
      <c r="AM618" s="3">
        <f t="shared" si="35"/>
        <v>0</v>
      </c>
      <c r="AN618" s="3">
        <f t="shared" si="36"/>
        <v>0</v>
      </c>
      <c r="AO618" s="3">
        <f t="shared" si="37"/>
        <v>0</v>
      </c>
    </row>
    <row r="619" spans="1:41" ht="13">
      <c r="A619" s="81"/>
      <c r="B619" s="122"/>
      <c r="C619" s="122"/>
      <c r="D619" s="122"/>
      <c r="E619" s="122"/>
      <c r="F619" s="81"/>
      <c r="G619" s="122"/>
      <c r="H619" s="122" t="e">
        <f>VLOOKUP(G619,'Bidding list 26'!$B$4:$G$277,6,0)</f>
        <v>#N/A</v>
      </c>
      <c r="I619" s="77" t="e">
        <f>VLOOKUP(G619,'Bidding list 26'!$B$4:$I$1016,8,0)</f>
        <v>#N/A</v>
      </c>
      <c r="J619" s="81"/>
      <c r="K619" s="78" t="e">
        <f t="shared" si="39"/>
        <v>#N/A</v>
      </c>
      <c r="L619" s="81"/>
      <c r="M619" s="79"/>
      <c r="N619" s="79"/>
      <c r="O619" s="80"/>
      <c r="P619" s="80"/>
      <c r="Q619" s="122"/>
      <c r="R619" s="81">
        <f t="shared" si="38"/>
        <v>0</v>
      </c>
      <c r="S619" s="140" t="e">
        <f t="array" ref="S619">INDEX('G Project Timeline-OPM update'!$G$7:$L$35,MATCH(1,('G Project Timeline-OPM update'!$C$7:$C$35=N619)*('G Project Timeline-OPM update'!$B$7:$B$35=M619)*('G Project Timeline-OPM update'!$D$7:$D$35=O619),0),MATCH(P619,'G Project Timeline-OPM update'!$G$4:$L$4,0))-14</f>
        <v>#N/A</v>
      </c>
      <c r="T619" s="81" t="e">
        <f t="shared" si="41"/>
        <v>#N/A</v>
      </c>
      <c r="U619" s="83" t="str">
        <f>IFERROR(VLOOKUP(G619,'Bidding list 26'!$B$2:$P$38,15,0),"")</f>
        <v/>
      </c>
      <c r="V619" s="83" t="e">
        <f t="shared" si="42"/>
        <v>#N/A</v>
      </c>
      <c r="W619" s="83" t="e">
        <f t="shared" si="40"/>
        <v>#VALUE!</v>
      </c>
      <c r="X619" s="83" t="e">
        <f t="shared" si="43"/>
        <v>#N/A</v>
      </c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87"/>
      <c r="AI619" s="122"/>
      <c r="AJ619" s="60"/>
      <c r="AK619" s="5"/>
      <c r="AL619" s="3">
        <f t="shared" si="34"/>
        <v>0</v>
      </c>
      <c r="AM619" s="3">
        <f t="shared" si="35"/>
        <v>0</v>
      </c>
      <c r="AN619" s="3">
        <f t="shared" si="36"/>
        <v>0</v>
      </c>
      <c r="AO619" s="3">
        <f t="shared" si="37"/>
        <v>0</v>
      </c>
    </row>
    <row r="620" spans="1:41" ht="13">
      <c r="A620" s="81"/>
      <c r="B620" s="122"/>
      <c r="C620" s="122"/>
      <c r="D620" s="122"/>
      <c r="E620" s="122"/>
      <c r="F620" s="81"/>
      <c r="G620" s="122"/>
      <c r="H620" s="122" t="e">
        <f>VLOOKUP(G620,'Bidding list 26'!$B$4:$G$277,6,0)</f>
        <v>#N/A</v>
      </c>
      <c r="I620" s="77" t="e">
        <f>VLOOKUP(G620,'Bidding list 26'!$B$4:$I$1016,8,0)</f>
        <v>#N/A</v>
      </c>
      <c r="J620" s="81"/>
      <c r="K620" s="78" t="e">
        <f t="shared" si="39"/>
        <v>#N/A</v>
      </c>
      <c r="L620" s="81"/>
      <c r="M620" s="79"/>
      <c r="N620" s="79"/>
      <c r="O620" s="80"/>
      <c r="P620" s="80"/>
      <c r="Q620" s="122"/>
      <c r="R620" s="81">
        <f t="shared" si="38"/>
        <v>0</v>
      </c>
      <c r="S620" s="140" t="e">
        <f t="array" ref="S620">INDEX('G Project Timeline-OPM update'!$G$7:$L$35,MATCH(1,('G Project Timeline-OPM update'!$C$7:$C$35=N620)*('G Project Timeline-OPM update'!$B$7:$B$35=M620)*('G Project Timeline-OPM update'!$D$7:$D$35=O620),0),MATCH(P620,'G Project Timeline-OPM update'!$G$4:$L$4,0))-14</f>
        <v>#N/A</v>
      </c>
      <c r="T620" s="81" t="e">
        <f t="shared" si="41"/>
        <v>#N/A</v>
      </c>
      <c r="U620" s="83" t="str">
        <f>IFERROR(VLOOKUP(G620,'Bidding list 26'!$B$2:$P$38,15,0),"")</f>
        <v/>
      </c>
      <c r="V620" s="83" t="e">
        <f t="shared" si="42"/>
        <v>#N/A</v>
      </c>
      <c r="W620" s="83" t="e">
        <f t="shared" si="40"/>
        <v>#VALUE!</v>
      </c>
      <c r="X620" s="83" t="e">
        <f t="shared" si="43"/>
        <v>#N/A</v>
      </c>
      <c r="Y620" s="122"/>
      <c r="Z620" s="122"/>
      <c r="AA620" s="122"/>
      <c r="AB620" s="122"/>
      <c r="AC620" s="122"/>
      <c r="AD620" s="122"/>
      <c r="AE620" s="122"/>
      <c r="AF620" s="122"/>
      <c r="AG620" s="122"/>
      <c r="AH620" s="87"/>
      <c r="AI620" s="122"/>
      <c r="AJ620" s="60"/>
      <c r="AK620" s="5"/>
      <c r="AL620" s="3">
        <f t="shared" si="34"/>
        <v>0</v>
      </c>
      <c r="AM620" s="3">
        <f t="shared" si="35"/>
        <v>0</v>
      </c>
      <c r="AN620" s="3">
        <f t="shared" si="36"/>
        <v>0</v>
      </c>
      <c r="AO620" s="3">
        <f t="shared" si="37"/>
        <v>0</v>
      </c>
    </row>
    <row r="621" spans="1:41" ht="13">
      <c r="A621" s="81"/>
      <c r="B621" s="122"/>
      <c r="C621" s="122"/>
      <c r="D621" s="122"/>
      <c r="E621" s="122"/>
      <c r="F621" s="81"/>
      <c r="G621" s="122"/>
      <c r="H621" s="122" t="e">
        <f>VLOOKUP(G621,'Bidding list 26'!$B$4:$G$277,6,0)</f>
        <v>#N/A</v>
      </c>
      <c r="I621" s="77" t="e">
        <f>VLOOKUP(G621,'Bidding list 26'!$B$4:$I$1016,8,0)</f>
        <v>#N/A</v>
      </c>
      <c r="J621" s="81"/>
      <c r="K621" s="78" t="e">
        <f t="shared" si="39"/>
        <v>#N/A</v>
      </c>
      <c r="L621" s="81"/>
      <c r="M621" s="79"/>
      <c r="N621" s="79"/>
      <c r="O621" s="80"/>
      <c r="P621" s="80"/>
      <c r="Q621" s="122"/>
      <c r="R621" s="81">
        <f t="shared" si="38"/>
        <v>0</v>
      </c>
      <c r="S621" s="140" t="e">
        <f t="array" ref="S621">INDEX('G Project Timeline-OPM update'!$G$7:$L$35,MATCH(1,('G Project Timeline-OPM update'!$C$7:$C$35=N621)*('G Project Timeline-OPM update'!$B$7:$B$35=M621)*('G Project Timeline-OPM update'!$D$7:$D$35=O621),0),MATCH(P621,'G Project Timeline-OPM update'!$G$4:$L$4,0))-14</f>
        <v>#N/A</v>
      </c>
      <c r="T621" s="81" t="e">
        <f t="shared" si="41"/>
        <v>#N/A</v>
      </c>
      <c r="U621" s="83" t="str">
        <f>IFERROR(VLOOKUP(G621,'Bidding list 26'!$B$2:$P$38,15,0),"")</f>
        <v/>
      </c>
      <c r="V621" s="83" t="e">
        <f t="shared" si="42"/>
        <v>#N/A</v>
      </c>
      <c r="W621" s="83" t="e">
        <f t="shared" si="40"/>
        <v>#VALUE!</v>
      </c>
      <c r="X621" s="83" t="e">
        <f t="shared" si="43"/>
        <v>#N/A</v>
      </c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87"/>
      <c r="AI621" s="122"/>
      <c r="AJ621" s="60"/>
      <c r="AK621" s="5"/>
      <c r="AL621" s="3">
        <f t="shared" si="34"/>
        <v>0</v>
      </c>
      <c r="AM621" s="3">
        <f t="shared" si="35"/>
        <v>0</v>
      </c>
      <c r="AN621" s="3">
        <f t="shared" si="36"/>
        <v>0</v>
      </c>
      <c r="AO621" s="3">
        <f t="shared" si="37"/>
        <v>0</v>
      </c>
    </row>
    <row r="622" spans="1:41" ht="13">
      <c r="A622" s="81"/>
      <c r="B622" s="122"/>
      <c r="C622" s="122"/>
      <c r="D622" s="122"/>
      <c r="E622" s="122"/>
      <c r="F622" s="81"/>
      <c r="G622" s="122"/>
      <c r="H622" s="122" t="e">
        <f>VLOOKUP(G622,'Bidding list 26'!$B$4:$G$277,6,0)</f>
        <v>#N/A</v>
      </c>
      <c r="I622" s="77" t="e">
        <f>VLOOKUP(G622,'Bidding list 26'!$B$4:$I$1016,8,0)</f>
        <v>#N/A</v>
      </c>
      <c r="J622" s="81"/>
      <c r="K622" s="78" t="e">
        <f t="shared" si="39"/>
        <v>#N/A</v>
      </c>
      <c r="L622" s="81"/>
      <c r="M622" s="79"/>
      <c r="N622" s="79"/>
      <c r="O622" s="80"/>
      <c r="P622" s="80"/>
      <c r="Q622" s="122"/>
      <c r="R622" s="81">
        <f t="shared" si="38"/>
        <v>0</v>
      </c>
      <c r="S622" s="140" t="e">
        <f t="array" ref="S622">INDEX('G Project Timeline-OPM update'!$G$7:$L$35,MATCH(1,('G Project Timeline-OPM update'!$C$7:$C$35=N622)*('G Project Timeline-OPM update'!$B$7:$B$35=M622)*('G Project Timeline-OPM update'!$D$7:$D$35=O622),0),MATCH(P622,'G Project Timeline-OPM update'!$G$4:$L$4,0))-14</f>
        <v>#N/A</v>
      </c>
      <c r="T622" s="81" t="e">
        <f t="shared" si="41"/>
        <v>#N/A</v>
      </c>
      <c r="U622" s="83" t="str">
        <f>IFERROR(VLOOKUP(G622,'Bidding list 26'!$B$2:$P$38,15,0),"")</f>
        <v/>
      </c>
      <c r="V622" s="83" t="e">
        <f t="shared" si="42"/>
        <v>#N/A</v>
      </c>
      <c r="W622" s="83" t="e">
        <f t="shared" si="40"/>
        <v>#VALUE!</v>
      </c>
      <c r="X622" s="83" t="e">
        <f t="shared" si="43"/>
        <v>#N/A</v>
      </c>
      <c r="Y622" s="122"/>
      <c r="Z622" s="122"/>
      <c r="AA622" s="122"/>
      <c r="AB622" s="122"/>
      <c r="AC622" s="122"/>
      <c r="AD622" s="122"/>
      <c r="AE622" s="122"/>
      <c r="AF622" s="122"/>
      <c r="AG622" s="122"/>
      <c r="AH622" s="87"/>
      <c r="AI622" s="122"/>
      <c r="AJ622" s="60"/>
      <c r="AK622" s="5"/>
      <c r="AL622" s="3">
        <f t="shared" si="34"/>
        <v>0</v>
      </c>
      <c r="AM622" s="3">
        <f t="shared" si="35"/>
        <v>0</v>
      </c>
      <c r="AN622" s="3">
        <f t="shared" si="36"/>
        <v>0</v>
      </c>
      <c r="AO622" s="3">
        <f t="shared" si="37"/>
        <v>0</v>
      </c>
    </row>
    <row r="623" spans="1:41" ht="13">
      <c r="A623" s="81"/>
      <c r="B623" s="122"/>
      <c r="C623" s="122"/>
      <c r="D623" s="122"/>
      <c r="E623" s="122"/>
      <c r="F623" s="81"/>
      <c r="G623" s="122"/>
      <c r="H623" s="122" t="e">
        <f>VLOOKUP(G623,'Bidding list 26'!$B$4:$G$277,6,0)</f>
        <v>#N/A</v>
      </c>
      <c r="I623" s="77" t="e">
        <f>VLOOKUP(G623,'Bidding list 26'!$B$4:$I$1016,8,0)</f>
        <v>#N/A</v>
      </c>
      <c r="J623" s="81"/>
      <c r="K623" s="78" t="e">
        <f t="shared" si="39"/>
        <v>#N/A</v>
      </c>
      <c r="L623" s="81"/>
      <c r="M623" s="79"/>
      <c r="N623" s="79"/>
      <c r="O623" s="80"/>
      <c r="P623" s="80"/>
      <c r="Q623" s="122"/>
      <c r="R623" s="81">
        <f t="shared" si="38"/>
        <v>0</v>
      </c>
      <c r="S623" s="140" t="e">
        <f t="array" ref="S623">INDEX('G Project Timeline-OPM update'!$G$7:$L$35,MATCH(1,('G Project Timeline-OPM update'!$C$7:$C$35=N623)*('G Project Timeline-OPM update'!$B$7:$B$35=M623)*('G Project Timeline-OPM update'!$D$7:$D$35=O623),0),MATCH(P623,'G Project Timeline-OPM update'!$G$4:$L$4,0))-14</f>
        <v>#N/A</v>
      </c>
      <c r="T623" s="81" t="e">
        <f t="shared" si="41"/>
        <v>#N/A</v>
      </c>
      <c r="U623" s="83" t="str">
        <f>IFERROR(VLOOKUP(G623,'Bidding list 26'!$B$2:$P$38,15,0),"")</f>
        <v/>
      </c>
      <c r="V623" s="83" t="e">
        <f t="shared" si="42"/>
        <v>#N/A</v>
      </c>
      <c r="W623" s="83" t="e">
        <f t="shared" si="40"/>
        <v>#VALUE!</v>
      </c>
      <c r="X623" s="83" t="e">
        <f t="shared" si="43"/>
        <v>#N/A</v>
      </c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87"/>
      <c r="AI623" s="122"/>
      <c r="AJ623" s="60"/>
      <c r="AK623" s="5"/>
      <c r="AL623" s="3">
        <f t="shared" si="34"/>
        <v>0</v>
      </c>
      <c r="AM623" s="3">
        <f t="shared" si="35"/>
        <v>0</v>
      </c>
      <c r="AN623" s="3">
        <f t="shared" si="36"/>
        <v>0</v>
      </c>
      <c r="AO623" s="3">
        <f t="shared" si="37"/>
        <v>0</v>
      </c>
    </row>
    <row r="624" spans="1:41" ht="13">
      <c r="A624" s="81"/>
      <c r="B624" s="122"/>
      <c r="C624" s="122"/>
      <c r="D624" s="122"/>
      <c r="E624" s="122"/>
      <c r="F624" s="81"/>
      <c r="G624" s="122"/>
      <c r="H624" s="122" t="e">
        <f>VLOOKUP(G624,'Bidding list 26'!$B$4:$G$277,6,0)</f>
        <v>#N/A</v>
      </c>
      <c r="I624" s="77" t="e">
        <f>VLOOKUP(G624,'Bidding list 26'!$B$4:$I$1016,8,0)</f>
        <v>#N/A</v>
      </c>
      <c r="J624" s="81"/>
      <c r="K624" s="78" t="e">
        <f t="shared" si="39"/>
        <v>#N/A</v>
      </c>
      <c r="L624" s="81"/>
      <c r="M624" s="79"/>
      <c r="N624" s="79"/>
      <c r="O624" s="80"/>
      <c r="P624" s="80"/>
      <c r="Q624" s="122"/>
      <c r="R624" s="81">
        <f t="shared" si="38"/>
        <v>0</v>
      </c>
      <c r="S624" s="140" t="e">
        <f t="array" ref="S624">INDEX('G Project Timeline-OPM update'!$G$7:$L$35,MATCH(1,('G Project Timeline-OPM update'!$C$7:$C$35=N624)*('G Project Timeline-OPM update'!$B$7:$B$35=M624)*('G Project Timeline-OPM update'!$D$7:$D$35=O624),0),MATCH(P624,'G Project Timeline-OPM update'!$G$4:$L$4,0))-14</f>
        <v>#N/A</v>
      </c>
      <c r="T624" s="81" t="e">
        <f t="shared" si="41"/>
        <v>#N/A</v>
      </c>
      <c r="U624" s="83" t="str">
        <f>IFERROR(VLOOKUP(G624,'Bidding list 26'!$B$2:$P$38,15,0),"")</f>
        <v/>
      </c>
      <c r="V624" s="83" t="e">
        <f t="shared" si="42"/>
        <v>#N/A</v>
      </c>
      <c r="W624" s="83" t="e">
        <f t="shared" si="40"/>
        <v>#VALUE!</v>
      </c>
      <c r="X624" s="83" t="e">
        <f t="shared" si="43"/>
        <v>#N/A</v>
      </c>
      <c r="Y624" s="122"/>
      <c r="Z624" s="122"/>
      <c r="AA624" s="122"/>
      <c r="AB624" s="122"/>
      <c r="AC624" s="122"/>
      <c r="AD624" s="122"/>
      <c r="AE624" s="122"/>
      <c r="AF624" s="122"/>
      <c r="AG624" s="122"/>
      <c r="AH624" s="87"/>
      <c r="AI624" s="122"/>
      <c r="AJ624" s="60"/>
      <c r="AK624" s="5"/>
      <c r="AL624" s="3">
        <f t="shared" si="34"/>
        <v>0</v>
      </c>
      <c r="AM624" s="3">
        <f t="shared" si="35"/>
        <v>0</v>
      </c>
      <c r="AN624" s="3">
        <f t="shared" si="36"/>
        <v>0</v>
      </c>
      <c r="AO624" s="3">
        <f t="shared" si="37"/>
        <v>0</v>
      </c>
    </row>
    <row r="625" spans="1:41" ht="13">
      <c r="A625" s="81"/>
      <c r="B625" s="122"/>
      <c r="C625" s="122"/>
      <c r="D625" s="122"/>
      <c r="E625" s="122"/>
      <c r="F625" s="81"/>
      <c r="G625" s="122"/>
      <c r="H625" s="122" t="e">
        <f>VLOOKUP(G625,'Bidding list 26'!$B$4:$G$277,6,0)</f>
        <v>#N/A</v>
      </c>
      <c r="I625" s="77" t="e">
        <f>VLOOKUP(G625,'Bidding list 26'!$B$4:$I$1016,8,0)</f>
        <v>#N/A</v>
      </c>
      <c r="J625" s="81"/>
      <c r="K625" s="78" t="e">
        <f t="shared" si="39"/>
        <v>#N/A</v>
      </c>
      <c r="L625" s="81"/>
      <c r="M625" s="79"/>
      <c r="N625" s="79"/>
      <c r="O625" s="80"/>
      <c r="P625" s="80"/>
      <c r="Q625" s="122"/>
      <c r="R625" s="81">
        <f t="shared" si="38"/>
        <v>0</v>
      </c>
      <c r="S625" s="140" t="e">
        <f t="array" ref="S625">INDEX('G Project Timeline-OPM update'!$G$7:$L$35,MATCH(1,('G Project Timeline-OPM update'!$C$7:$C$35=N625)*('G Project Timeline-OPM update'!$B$7:$B$35=M625)*('G Project Timeline-OPM update'!$D$7:$D$35=O625),0),MATCH(P625,'G Project Timeline-OPM update'!$G$4:$L$4,0))-14</f>
        <v>#N/A</v>
      </c>
      <c r="T625" s="81" t="e">
        <f t="shared" si="41"/>
        <v>#N/A</v>
      </c>
      <c r="U625" s="83" t="str">
        <f>IFERROR(VLOOKUP(G625,'Bidding list 26'!$B$2:$P$38,15,0),"")</f>
        <v/>
      </c>
      <c r="V625" s="83" t="e">
        <f t="shared" si="42"/>
        <v>#N/A</v>
      </c>
      <c r="W625" s="83" t="e">
        <f t="shared" si="40"/>
        <v>#VALUE!</v>
      </c>
      <c r="X625" s="83" t="e">
        <f t="shared" si="43"/>
        <v>#N/A</v>
      </c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87"/>
      <c r="AI625" s="122"/>
      <c r="AJ625" s="60"/>
      <c r="AK625" s="5"/>
      <c r="AL625" s="3">
        <f t="shared" si="34"/>
        <v>0</v>
      </c>
      <c r="AM625" s="3">
        <f t="shared" si="35"/>
        <v>0</v>
      </c>
      <c r="AN625" s="3">
        <f t="shared" si="36"/>
        <v>0</v>
      </c>
      <c r="AO625" s="3">
        <f t="shared" si="37"/>
        <v>0</v>
      </c>
    </row>
    <row r="626" spans="1:41" ht="13">
      <c r="A626" s="81"/>
      <c r="B626" s="122"/>
      <c r="C626" s="122"/>
      <c r="D626" s="122"/>
      <c r="E626" s="122"/>
      <c r="F626" s="81"/>
      <c r="G626" s="122"/>
      <c r="H626" s="122" t="e">
        <f>VLOOKUP(G626,'Bidding list 26'!$B$4:$G$277,6,0)</f>
        <v>#N/A</v>
      </c>
      <c r="I626" s="77" t="e">
        <f>VLOOKUP(G626,'Bidding list 26'!$B$4:$I$1016,8,0)</f>
        <v>#N/A</v>
      </c>
      <c r="J626" s="81"/>
      <c r="K626" s="78" t="e">
        <f t="shared" si="39"/>
        <v>#N/A</v>
      </c>
      <c r="L626" s="81"/>
      <c r="M626" s="79"/>
      <c r="N626" s="79"/>
      <c r="O626" s="80"/>
      <c r="P626" s="80"/>
      <c r="Q626" s="122"/>
      <c r="R626" s="81">
        <f t="shared" si="38"/>
        <v>0</v>
      </c>
      <c r="S626" s="140" t="e">
        <f t="array" ref="S626">INDEX('G Project Timeline-OPM update'!$G$7:$L$35,MATCH(1,('G Project Timeline-OPM update'!$C$7:$C$35=N626)*('G Project Timeline-OPM update'!$B$7:$B$35=M626)*('G Project Timeline-OPM update'!$D$7:$D$35=O626),0),MATCH(P626,'G Project Timeline-OPM update'!$G$4:$L$4,0))-14</f>
        <v>#N/A</v>
      </c>
      <c r="T626" s="81" t="e">
        <f t="shared" si="41"/>
        <v>#N/A</v>
      </c>
      <c r="U626" s="83" t="str">
        <f>IFERROR(VLOOKUP(G626,'Bidding list 26'!$B$2:$P$38,15,0),"")</f>
        <v/>
      </c>
      <c r="V626" s="83" t="e">
        <f t="shared" si="42"/>
        <v>#N/A</v>
      </c>
      <c r="W626" s="83" t="e">
        <f t="shared" si="40"/>
        <v>#VALUE!</v>
      </c>
      <c r="X626" s="83" t="e">
        <f t="shared" si="43"/>
        <v>#N/A</v>
      </c>
      <c r="Y626" s="122"/>
      <c r="Z626" s="122"/>
      <c r="AA626" s="122"/>
      <c r="AB626" s="122"/>
      <c r="AC626" s="122"/>
      <c r="AD626" s="122"/>
      <c r="AE626" s="122"/>
      <c r="AF626" s="122"/>
      <c r="AG626" s="122"/>
      <c r="AH626" s="87"/>
      <c r="AI626" s="122"/>
      <c r="AJ626" s="60"/>
      <c r="AK626" s="5"/>
      <c r="AL626" s="3">
        <f t="shared" si="34"/>
        <v>0</v>
      </c>
      <c r="AM626" s="3">
        <f t="shared" si="35"/>
        <v>0</v>
      </c>
      <c r="AN626" s="3">
        <f t="shared" si="36"/>
        <v>0</v>
      </c>
      <c r="AO626" s="3">
        <f t="shared" si="37"/>
        <v>0</v>
      </c>
    </row>
    <row r="627" spans="1:41" ht="13">
      <c r="A627" s="81"/>
      <c r="B627" s="122"/>
      <c r="C627" s="122"/>
      <c r="D627" s="122"/>
      <c r="E627" s="122"/>
      <c r="F627" s="81"/>
      <c r="G627" s="122"/>
      <c r="H627" s="122" t="e">
        <f>VLOOKUP(G627,'Bidding list 26'!$B$4:$G$277,6,0)</f>
        <v>#N/A</v>
      </c>
      <c r="I627" s="77" t="e">
        <f>VLOOKUP(G627,'Bidding list 26'!$B$4:$I$1016,8,0)</f>
        <v>#N/A</v>
      </c>
      <c r="J627" s="81"/>
      <c r="K627" s="78" t="e">
        <f t="shared" si="39"/>
        <v>#N/A</v>
      </c>
      <c r="L627" s="81"/>
      <c r="M627" s="79"/>
      <c r="N627" s="79"/>
      <c r="O627" s="80"/>
      <c r="P627" s="80"/>
      <c r="Q627" s="122"/>
      <c r="R627" s="81">
        <f t="shared" si="38"/>
        <v>0</v>
      </c>
      <c r="S627" s="140" t="e">
        <f t="array" ref="S627">INDEX('G Project Timeline-OPM update'!$G$7:$L$35,MATCH(1,('G Project Timeline-OPM update'!$C$7:$C$35=N627)*('G Project Timeline-OPM update'!$B$7:$B$35=M627)*('G Project Timeline-OPM update'!$D$7:$D$35=O627),0),MATCH(P627,'G Project Timeline-OPM update'!$G$4:$L$4,0))-14</f>
        <v>#N/A</v>
      </c>
      <c r="T627" s="81" t="e">
        <f t="shared" si="41"/>
        <v>#N/A</v>
      </c>
      <c r="U627" s="83" t="str">
        <f>IFERROR(VLOOKUP(G627,'Bidding list 26'!$B$2:$P$38,15,0),"")</f>
        <v/>
      </c>
      <c r="V627" s="83" t="e">
        <f t="shared" si="42"/>
        <v>#N/A</v>
      </c>
      <c r="W627" s="83" t="e">
        <f t="shared" si="40"/>
        <v>#VALUE!</v>
      </c>
      <c r="X627" s="83" t="e">
        <f t="shared" si="43"/>
        <v>#N/A</v>
      </c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87"/>
      <c r="AI627" s="122"/>
      <c r="AJ627" s="60"/>
      <c r="AK627" s="5"/>
      <c r="AL627" s="3">
        <f t="shared" si="34"/>
        <v>0</v>
      </c>
      <c r="AM627" s="3">
        <f t="shared" si="35"/>
        <v>0</v>
      </c>
      <c r="AN627" s="3">
        <f t="shared" si="36"/>
        <v>0</v>
      </c>
      <c r="AO627" s="3">
        <f t="shared" si="37"/>
        <v>0</v>
      </c>
    </row>
    <row r="628" spans="1:41" ht="13">
      <c r="A628" s="81"/>
      <c r="B628" s="122"/>
      <c r="C628" s="122"/>
      <c r="D628" s="122"/>
      <c r="E628" s="122"/>
      <c r="F628" s="81"/>
      <c r="G628" s="122"/>
      <c r="H628" s="122" t="e">
        <f>VLOOKUP(G628,'Bidding list 26'!$B$4:$G$277,6,0)</f>
        <v>#N/A</v>
      </c>
      <c r="I628" s="77" t="e">
        <f>VLOOKUP(G628,'Bidding list 26'!$B$4:$I$1016,8,0)</f>
        <v>#N/A</v>
      </c>
      <c r="J628" s="81"/>
      <c r="K628" s="78" t="e">
        <f t="shared" si="39"/>
        <v>#N/A</v>
      </c>
      <c r="L628" s="81"/>
      <c r="M628" s="79"/>
      <c r="N628" s="79"/>
      <c r="O628" s="80"/>
      <c r="P628" s="80"/>
      <c r="Q628" s="122"/>
      <c r="R628" s="81">
        <f t="shared" si="38"/>
        <v>0</v>
      </c>
      <c r="S628" s="140" t="e">
        <f t="array" ref="S628">INDEX('G Project Timeline-OPM update'!$G$7:$L$35,MATCH(1,('G Project Timeline-OPM update'!$C$7:$C$35=N628)*('G Project Timeline-OPM update'!$B$7:$B$35=M628)*('G Project Timeline-OPM update'!$D$7:$D$35=O628),0),MATCH(P628,'G Project Timeline-OPM update'!$G$4:$L$4,0))-14</f>
        <v>#N/A</v>
      </c>
      <c r="T628" s="81" t="e">
        <f t="shared" si="41"/>
        <v>#N/A</v>
      </c>
      <c r="U628" s="83" t="str">
        <f>IFERROR(VLOOKUP(G628,'Bidding list 26'!$B$2:$P$38,15,0),"")</f>
        <v/>
      </c>
      <c r="V628" s="83" t="e">
        <f t="shared" si="42"/>
        <v>#N/A</v>
      </c>
      <c r="W628" s="83" t="e">
        <f t="shared" si="40"/>
        <v>#VALUE!</v>
      </c>
      <c r="X628" s="83" t="e">
        <f t="shared" si="43"/>
        <v>#N/A</v>
      </c>
      <c r="Y628" s="122"/>
      <c r="Z628" s="122"/>
      <c r="AA628" s="122"/>
      <c r="AB628" s="122"/>
      <c r="AC628" s="122"/>
      <c r="AD628" s="122"/>
      <c r="AE628" s="122"/>
      <c r="AF628" s="122"/>
      <c r="AG628" s="122"/>
      <c r="AH628" s="87"/>
      <c r="AI628" s="122"/>
      <c r="AJ628" s="60"/>
      <c r="AK628" s="5"/>
      <c r="AL628" s="3">
        <f t="shared" si="34"/>
        <v>0</v>
      </c>
      <c r="AM628" s="3">
        <f t="shared" si="35"/>
        <v>0</v>
      </c>
      <c r="AN628" s="3">
        <f t="shared" si="36"/>
        <v>0</v>
      </c>
      <c r="AO628" s="3">
        <f t="shared" si="37"/>
        <v>0</v>
      </c>
    </row>
    <row r="629" spans="1:41" ht="13">
      <c r="A629" s="81"/>
      <c r="B629" s="122"/>
      <c r="C629" s="122"/>
      <c r="D629" s="122"/>
      <c r="E629" s="122"/>
      <c r="F629" s="81"/>
      <c r="G629" s="122"/>
      <c r="H629" s="122" t="e">
        <f>VLOOKUP(G629,'Bidding list 26'!$B$4:$G$277,6,0)</f>
        <v>#N/A</v>
      </c>
      <c r="I629" s="77" t="e">
        <f>VLOOKUP(G629,'Bidding list 26'!$B$4:$I$1016,8,0)</f>
        <v>#N/A</v>
      </c>
      <c r="J629" s="81"/>
      <c r="K629" s="78" t="e">
        <f t="shared" si="39"/>
        <v>#N/A</v>
      </c>
      <c r="L629" s="81"/>
      <c r="M629" s="79"/>
      <c r="N629" s="79"/>
      <c r="O629" s="80"/>
      <c r="P629" s="80"/>
      <c r="Q629" s="122"/>
      <c r="R629" s="81">
        <f t="shared" si="38"/>
        <v>0</v>
      </c>
      <c r="S629" s="140" t="e">
        <f t="array" ref="S629">INDEX('G Project Timeline-OPM update'!$G$7:$L$35,MATCH(1,('G Project Timeline-OPM update'!$C$7:$C$35=N629)*('G Project Timeline-OPM update'!$B$7:$B$35=M629)*('G Project Timeline-OPM update'!$D$7:$D$35=O629),0),MATCH(P629,'G Project Timeline-OPM update'!$G$4:$L$4,0))-14</f>
        <v>#N/A</v>
      </c>
      <c r="T629" s="81" t="e">
        <f t="shared" si="41"/>
        <v>#N/A</v>
      </c>
      <c r="U629" s="83" t="str">
        <f>IFERROR(VLOOKUP(G629,'Bidding list 26'!$B$2:$P$38,15,0),"")</f>
        <v/>
      </c>
      <c r="V629" s="83" t="e">
        <f t="shared" si="42"/>
        <v>#N/A</v>
      </c>
      <c r="W629" s="83" t="e">
        <f t="shared" si="40"/>
        <v>#VALUE!</v>
      </c>
      <c r="X629" s="83" t="e">
        <f t="shared" si="43"/>
        <v>#N/A</v>
      </c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87"/>
      <c r="AI629" s="122"/>
      <c r="AJ629" s="60"/>
      <c r="AK629" s="5"/>
      <c r="AL629" s="3">
        <f t="shared" si="34"/>
        <v>0</v>
      </c>
      <c r="AM629" s="3">
        <f t="shared" si="35"/>
        <v>0</v>
      </c>
      <c r="AN629" s="3">
        <f t="shared" si="36"/>
        <v>0</v>
      </c>
      <c r="AO629" s="3">
        <f t="shared" si="37"/>
        <v>0</v>
      </c>
    </row>
    <row r="630" spans="1:41" ht="13">
      <c r="A630" s="81"/>
      <c r="B630" s="122"/>
      <c r="C630" s="122"/>
      <c r="D630" s="122"/>
      <c r="E630" s="122"/>
      <c r="F630" s="81"/>
      <c r="G630" s="122"/>
      <c r="H630" s="122" t="e">
        <f>VLOOKUP(G630,'Bidding list 26'!$B$4:$G$277,6,0)</f>
        <v>#N/A</v>
      </c>
      <c r="I630" s="77" t="e">
        <f>VLOOKUP(G630,'Bidding list 26'!$B$4:$I$1016,8,0)</f>
        <v>#N/A</v>
      </c>
      <c r="J630" s="81"/>
      <c r="K630" s="78" t="e">
        <f t="shared" si="39"/>
        <v>#N/A</v>
      </c>
      <c r="L630" s="81"/>
      <c r="M630" s="79"/>
      <c r="N630" s="79"/>
      <c r="O630" s="80"/>
      <c r="P630" s="80"/>
      <c r="Q630" s="122"/>
      <c r="R630" s="81">
        <f t="shared" si="38"/>
        <v>0</v>
      </c>
      <c r="S630" s="140" t="e">
        <f t="array" ref="S630">INDEX('G Project Timeline-OPM update'!$G$7:$L$35,MATCH(1,('G Project Timeline-OPM update'!$C$7:$C$35=N630)*('G Project Timeline-OPM update'!$B$7:$B$35=M630)*('G Project Timeline-OPM update'!$D$7:$D$35=O630),0),MATCH(P630,'G Project Timeline-OPM update'!$G$4:$L$4,0))-14</f>
        <v>#N/A</v>
      </c>
      <c r="T630" s="81" t="e">
        <f t="shared" si="41"/>
        <v>#N/A</v>
      </c>
      <c r="U630" s="83" t="str">
        <f>IFERROR(VLOOKUP(G630,'Bidding list 26'!$B$2:$P$38,15,0),"")</f>
        <v/>
      </c>
      <c r="V630" s="83" t="e">
        <f t="shared" si="42"/>
        <v>#N/A</v>
      </c>
      <c r="W630" s="83" t="e">
        <f t="shared" si="40"/>
        <v>#VALUE!</v>
      </c>
      <c r="X630" s="83" t="e">
        <f t="shared" si="43"/>
        <v>#N/A</v>
      </c>
      <c r="Y630" s="122"/>
      <c r="Z630" s="122"/>
      <c r="AA630" s="122"/>
      <c r="AB630" s="122"/>
      <c r="AC630" s="122"/>
      <c r="AD630" s="122"/>
      <c r="AE630" s="122"/>
      <c r="AF630" s="122"/>
      <c r="AG630" s="122"/>
      <c r="AH630" s="87"/>
      <c r="AI630" s="122"/>
      <c r="AJ630" s="60"/>
      <c r="AK630" s="5"/>
      <c r="AL630" s="3">
        <f t="shared" si="34"/>
        <v>0</v>
      </c>
      <c r="AM630" s="3">
        <f t="shared" si="35"/>
        <v>0</v>
      </c>
      <c r="AN630" s="3">
        <f t="shared" si="36"/>
        <v>0</v>
      </c>
      <c r="AO630" s="3">
        <f t="shared" si="37"/>
        <v>0</v>
      </c>
    </row>
    <row r="631" spans="1:41" ht="13">
      <c r="A631" s="81"/>
      <c r="B631" s="122"/>
      <c r="C631" s="122"/>
      <c r="D631" s="122"/>
      <c r="E631" s="122"/>
      <c r="F631" s="81"/>
      <c r="G631" s="122"/>
      <c r="H631" s="122" t="e">
        <f>VLOOKUP(G631,'Bidding list 26'!$B$4:$G$277,6,0)</f>
        <v>#N/A</v>
      </c>
      <c r="I631" s="77" t="e">
        <f>VLOOKUP(G631,'Bidding list 26'!$B$4:$I$1016,8,0)</f>
        <v>#N/A</v>
      </c>
      <c r="J631" s="81"/>
      <c r="K631" s="78" t="e">
        <f t="shared" si="39"/>
        <v>#N/A</v>
      </c>
      <c r="L631" s="81"/>
      <c r="M631" s="79"/>
      <c r="N631" s="79"/>
      <c r="O631" s="80"/>
      <c r="P631" s="80"/>
      <c r="Q631" s="122"/>
      <c r="R631" s="81">
        <f t="shared" si="38"/>
        <v>0</v>
      </c>
      <c r="S631" s="140" t="e">
        <f t="array" ref="S631">INDEX('G Project Timeline-OPM update'!$G$7:$L$35,MATCH(1,('G Project Timeline-OPM update'!$C$7:$C$35=N631)*('G Project Timeline-OPM update'!$B$7:$B$35=M631)*('G Project Timeline-OPM update'!$D$7:$D$35=O631),0),MATCH(P631,'G Project Timeline-OPM update'!$G$4:$L$4,0))-14</f>
        <v>#N/A</v>
      </c>
      <c r="T631" s="81" t="e">
        <f t="shared" si="41"/>
        <v>#N/A</v>
      </c>
      <c r="U631" s="83" t="str">
        <f>IFERROR(VLOOKUP(G631,'Bidding list 26'!$B$2:$P$38,15,0),"")</f>
        <v/>
      </c>
      <c r="V631" s="83" t="e">
        <f t="shared" si="42"/>
        <v>#N/A</v>
      </c>
      <c r="W631" s="83" t="e">
        <f t="shared" si="40"/>
        <v>#VALUE!</v>
      </c>
      <c r="X631" s="83" t="e">
        <f t="shared" si="43"/>
        <v>#N/A</v>
      </c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87"/>
      <c r="AI631" s="122"/>
      <c r="AJ631" s="60"/>
      <c r="AK631" s="5"/>
      <c r="AL631" s="3">
        <f t="shared" si="34"/>
        <v>0</v>
      </c>
      <c r="AM631" s="3">
        <f t="shared" si="35"/>
        <v>0</v>
      </c>
      <c r="AN631" s="3">
        <f t="shared" si="36"/>
        <v>0</v>
      </c>
      <c r="AO631" s="3">
        <f t="shared" si="37"/>
        <v>0</v>
      </c>
    </row>
    <row r="632" spans="1:41" ht="13">
      <c r="A632" s="81"/>
      <c r="B632" s="122"/>
      <c r="C632" s="122"/>
      <c r="D632" s="122"/>
      <c r="E632" s="122"/>
      <c r="F632" s="81"/>
      <c r="G632" s="122"/>
      <c r="H632" s="122" t="e">
        <f>VLOOKUP(G632,'Bidding list 26'!$B$4:$G$277,6,0)</f>
        <v>#N/A</v>
      </c>
      <c r="I632" s="77" t="e">
        <f>VLOOKUP(G632,'Bidding list 26'!$B$4:$I$1016,8,0)</f>
        <v>#N/A</v>
      </c>
      <c r="J632" s="81"/>
      <c r="K632" s="78" t="e">
        <f t="shared" si="39"/>
        <v>#N/A</v>
      </c>
      <c r="L632" s="81"/>
      <c r="M632" s="79"/>
      <c r="N632" s="79"/>
      <c r="O632" s="80"/>
      <c r="P632" s="80"/>
      <c r="Q632" s="122"/>
      <c r="R632" s="81">
        <f t="shared" si="38"/>
        <v>0</v>
      </c>
      <c r="S632" s="140" t="e">
        <f t="array" ref="S632">INDEX('G Project Timeline-OPM update'!$G$7:$L$35,MATCH(1,('G Project Timeline-OPM update'!$C$7:$C$35=N632)*('G Project Timeline-OPM update'!$B$7:$B$35=M632)*('G Project Timeline-OPM update'!$D$7:$D$35=O632),0),MATCH(P632,'G Project Timeline-OPM update'!$G$4:$L$4,0))-14</f>
        <v>#N/A</v>
      </c>
      <c r="T632" s="81" t="e">
        <f t="shared" si="41"/>
        <v>#N/A</v>
      </c>
      <c r="U632" s="83" t="str">
        <f>IFERROR(VLOOKUP(G632,'Bidding list 26'!$B$2:$P$38,15,0),"")</f>
        <v/>
      </c>
      <c r="V632" s="83" t="e">
        <f t="shared" si="42"/>
        <v>#N/A</v>
      </c>
      <c r="W632" s="83" t="e">
        <f t="shared" si="40"/>
        <v>#VALUE!</v>
      </c>
      <c r="X632" s="83" t="e">
        <f t="shared" si="43"/>
        <v>#N/A</v>
      </c>
      <c r="Y632" s="122"/>
      <c r="Z632" s="122"/>
      <c r="AA632" s="122"/>
      <c r="AB632" s="122"/>
      <c r="AC632" s="122"/>
      <c r="AD632" s="122"/>
      <c r="AE632" s="122"/>
      <c r="AF632" s="122"/>
      <c r="AG632" s="122"/>
      <c r="AH632" s="87"/>
      <c r="AI632" s="122"/>
      <c r="AJ632" s="60"/>
      <c r="AK632" s="5"/>
      <c r="AL632" s="3">
        <f t="shared" si="34"/>
        <v>0</v>
      </c>
      <c r="AM632" s="3">
        <f t="shared" si="35"/>
        <v>0</v>
      </c>
      <c r="AN632" s="3">
        <f t="shared" si="36"/>
        <v>0</v>
      </c>
      <c r="AO632" s="3">
        <f t="shared" si="37"/>
        <v>0</v>
      </c>
    </row>
    <row r="633" spans="1:41" ht="13">
      <c r="A633" s="81"/>
      <c r="B633" s="122"/>
      <c r="C633" s="122"/>
      <c r="D633" s="122"/>
      <c r="E633" s="122"/>
      <c r="F633" s="81"/>
      <c r="G633" s="122"/>
      <c r="H633" s="122" t="e">
        <f>VLOOKUP(G633,'Bidding list 26'!$B$4:$G$277,6,0)</f>
        <v>#N/A</v>
      </c>
      <c r="I633" s="77" t="e">
        <f>VLOOKUP(G633,'Bidding list 26'!$B$4:$I$1016,8,0)</f>
        <v>#N/A</v>
      </c>
      <c r="J633" s="81"/>
      <c r="K633" s="78" t="e">
        <f t="shared" si="39"/>
        <v>#N/A</v>
      </c>
      <c r="L633" s="81"/>
      <c r="M633" s="79"/>
      <c r="N633" s="79"/>
      <c r="O633" s="80"/>
      <c r="P633" s="80"/>
      <c r="Q633" s="122"/>
      <c r="R633" s="81">
        <f t="shared" si="38"/>
        <v>0</v>
      </c>
      <c r="S633" s="140" t="e">
        <f t="array" ref="S633">INDEX('G Project Timeline-OPM update'!$G$7:$L$35,MATCH(1,('G Project Timeline-OPM update'!$C$7:$C$35=N633)*('G Project Timeline-OPM update'!$B$7:$B$35=M633)*('G Project Timeline-OPM update'!$D$7:$D$35=O633),0),MATCH(P633,'G Project Timeline-OPM update'!$G$4:$L$4,0))-14</f>
        <v>#N/A</v>
      </c>
      <c r="T633" s="81" t="e">
        <f t="shared" si="41"/>
        <v>#N/A</v>
      </c>
      <c r="U633" s="83" t="str">
        <f>IFERROR(VLOOKUP(G633,'Bidding list 26'!$B$2:$P$38,15,0),"")</f>
        <v/>
      </c>
      <c r="V633" s="83" t="e">
        <f t="shared" si="42"/>
        <v>#N/A</v>
      </c>
      <c r="W633" s="83" t="e">
        <f t="shared" si="40"/>
        <v>#VALUE!</v>
      </c>
      <c r="X633" s="83" t="e">
        <f t="shared" si="43"/>
        <v>#N/A</v>
      </c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87"/>
      <c r="AI633" s="122"/>
      <c r="AJ633" s="60"/>
      <c r="AK633" s="5"/>
      <c r="AL633" s="3">
        <f t="shared" si="34"/>
        <v>0</v>
      </c>
      <c r="AM633" s="3">
        <f t="shared" si="35"/>
        <v>0</v>
      </c>
      <c r="AN633" s="3">
        <f t="shared" si="36"/>
        <v>0</v>
      </c>
      <c r="AO633" s="3">
        <f t="shared" si="37"/>
        <v>0</v>
      </c>
    </row>
    <row r="634" spans="1:41" ht="13">
      <c r="A634" s="81"/>
      <c r="B634" s="122"/>
      <c r="C634" s="122"/>
      <c r="D634" s="122"/>
      <c r="E634" s="122"/>
      <c r="F634" s="81"/>
      <c r="G634" s="122"/>
      <c r="H634" s="122" t="e">
        <f>VLOOKUP(G634,'Bidding list 26'!$B$4:$G$277,6,0)</f>
        <v>#N/A</v>
      </c>
      <c r="I634" s="77" t="e">
        <f>VLOOKUP(G634,'Bidding list 26'!$B$4:$I$1016,8,0)</f>
        <v>#N/A</v>
      </c>
      <c r="J634" s="81"/>
      <c r="K634" s="78" t="e">
        <f t="shared" si="39"/>
        <v>#N/A</v>
      </c>
      <c r="L634" s="81"/>
      <c r="M634" s="79"/>
      <c r="N634" s="79"/>
      <c r="O634" s="80"/>
      <c r="P634" s="80"/>
      <c r="Q634" s="122"/>
      <c r="R634" s="81">
        <f t="shared" si="38"/>
        <v>0</v>
      </c>
      <c r="S634" s="140" t="e">
        <f t="array" ref="S634">INDEX('G Project Timeline-OPM update'!$G$7:$L$35,MATCH(1,('G Project Timeline-OPM update'!$C$7:$C$35=N634)*('G Project Timeline-OPM update'!$B$7:$B$35=M634)*('G Project Timeline-OPM update'!$D$7:$D$35=O634),0),MATCH(P634,'G Project Timeline-OPM update'!$G$4:$L$4,0))-14</f>
        <v>#N/A</v>
      </c>
      <c r="T634" s="81" t="e">
        <f t="shared" si="41"/>
        <v>#N/A</v>
      </c>
      <c r="U634" s="83" t="str">
        <f>IFERROR(VLOOKUP(G634,'Bidding list 26'!$B$2:$P$38,15,0),"")</f>
        <v/>
      </c>
      <c r="V634" s="83" t="e">
        <f t="shared" si="42"/>
        <v>#N/A</v>
      </c>
      <c r="W634" s="83" t="e">
        <f t="shared" si="40"/>
        <v>#VALUE!</v>
      </c>
      <c r="X634" s="83" t="e">
        <f t="shared" si="43"/>
        <v>#N/A</v>
      </c>
      <c r="Y634" s="122"/>
      <c r="Z634" s="122"/>
      <c r="AA634" s="122"/>
      <c r="AB634" s="122"/>
      <c r="AC634" s="122"/>
      <c r="AD634" s="122"/>
      <c r="AE634" s="122"/>
      <c r="AF634" s="122"/>
      <c r="AG634" s="122"/>
      <c r="AH634" s="87"/>
      <c r="AI634" s="122"/>
      <c r="AJ634" s="60"/>
      <c r="AK634" s="5"/>
      <c r="AL634" s="3">
        <f t="shared" si="34"/>
        <v>0</v>
      </c>
      <c r="AM634" s="3">
        <f t="shared" si="35"/>
        <v>0</v>
      </c>
      <c r="AN634" s="3">
        <f t="shared" si="36"/>
        <v>0</v>
      </c>
      <c r="AO634" s="3">
        <f t="shared" si="37"/>
        <v>0</v>
      </c>
    </row>
    <row r="635" spans="1:41" ht="13">
      <c r="A635" s="81"/>
      <c r="B635" s="122"/>
      <c r="C635" s="122"/>
      <c r="D635" s="122"/>
      <c r="E635" s="122"/>
      <c r="F635" s="81"/>
      <c r="G635" s="122"/>
      <c r="H635" s="122" t="e">
        <f>VLOOKUP(G635,'Bidding list 26'!$B$4:$G$277,6,0)</f>
        <v>#N/A</v>
      </c>
      <c r="I635" s="77" t="e">
        <f>VLOOKUP(G635,'Bidding list 26'!$B$4:$I$1016,8,0)</f>
        <v>#N/A</v>
      </c>
      <c r="J635" s="81"/>
      <c r="K635" s="78" t="e">
        <f t="shared" si="39"/>
        <v>#N/A</v>
      </c>
      <c r="L635" s="81"/>
      <c r="M635" s="79"/>
      <c r="N635" s="79"/>
      <c r="O635" s="80"/>
      <c r="P635" s="80"/>
      <c r="Q635" s="122"/>
      <c r="R635" s="81">
        <f t="shared" si="38"/>
        <v>0</v>
      </c>
      <c r="S635" s="140" t="e">
        <f t="array" ref="S635">INDEX('G Project Timeline-OPM update'!$G$7:$L$35,MATCH(1,('G Project Timeline-OPM update'!$C$7:$C$35=N635)*('G Project Timeline-OPM update'!$B$7:$B$35=M635)*('G Project Timeline-OPM update'!$D$7:$D$35=O635),0),MATCH(P635,'G Project Timeline-OPM update'!$G$4:$L$4,0))-14</f>
        <v>#N/A</v>
      </c>
      <c r="T635" s="81" t="e">
        <f t="shared" si="41"/>
        <v>#N/A</v>
      </c>
      <c r="U635" s="83" t="str">
        <f>IFERROR(VLOOKUP(G635,'Bidding list 26'!$B$2:$P$38,15,0),"")</f>
        <v/>
      </c>
      <c r="V635" s="83" t="e">
        <f t="shared" si="42"/>
        <v>#N/A</v>
      </c>
      <c r="W635" s="83" t="e">
        <f t="shared" si="40"/>
        <v>#VALUE!</v>
      </c>
      <c r="X635" s="83" t="e">
        <f t="shared" si="43"/>
        <v>#N/A</v>
      </c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87"/>
      <c r="AI635" s="122"/>
      <c r="AJ635" s="60"/>
      <c r="AK635" s="5"/>
      <c r="AL635" s="3">
        <f t="shared" si="34"/>
        <v>0</v>
      </c>
      <c r="AM635" s="3">
        <f t="shared" si="35"/>
        <v>0</v>
      </c>
      <c r="AN635" s="3">
        <f t="shared" si="36"/>
        <v>0</v>
      </c>
      <c r="AO635" s="3">
        <f t="shared" si="37"/>
        <v>0</v>
      </c>
    </row>
    <row r="636" spans="1:41" ht="13">
      <c r="A636" s="81"/>
      <c r="B636" s="122"/>
      <c r="C636" s="122"/>
      <c r="D636" s="122"/>
      <c r="E636" s="122"/>
      <c r="F636" s="81"/>
      <c r="G636" s="122"/>
      <c r="H636" s="122" t="e">
        <f>VLOOKUP(G636,'Bidding list 26'!$B$4:$G$277,6,0)</f>
        <v>#N/A</v>
      </c>
      <c r="I636" s="77" t="e">
        <f>VLOOKUP(G636,'Bidding list 26'!$B$4:$I$1016,8,0)</f>
        <v>#N/A</v>
      </c>
      <c r="J636" s="81"/>
      <c r="K636" s="78" t="e">
        <f t="shared" si="39"/>
        <v>#N/A</v>
      </c>
      <c r="L636" s="81"/>
      <c r="M636" s="79"/>
      <c r="N636" s="79"/>
      <c r="O636" s="80"/>
      <c r="P636" s="80"/>
      <c r="Q636" s="122"/>
      <c r="R636" s="81">
        <f t="shared" si="38"/>
        <v>0</v>
      </c>
      <c r="S636" s="140" t="e">
        <f t="array" ref="S636">INDEX('G Project Timeline-OPM update'!$G$7:$L$35,MATCH(1,('G Project Timeline-OPM update'!$C$7:$C$35=N636)*('G Project Timeline-OPM update'!$B$7:$B$35=M636)*('G Project Timeline-OPM update'!$D$7:$D$35=O636),0),MATCH(P636,'G Project Timeline-OPM update'!$G$4:$L$4,0))-14</f>
        <v>#N/A</v>
      </c>
      <c r="T636" s="81" t="e">
        <f t="shared" si="41"/>
        <v>#N/A</v>
      </c>
      <c r="U636" s="83" t="str">
        <f>IFERROR(VLOOKUP(G636,'Bidding list 26'!$B$2:$P$38,15,0),"")</f>
        <v/>
      </c>
      <c r="V636" s="83" t="e">
        <f t="shared" si="42"/>
        <v>#N/A</v>
      </c>
      <c r="W636" s="83" t="e">
        <f t="shared" si="40"/>
        <v>#VALUE!</v>
      </c>
      <c r="X636" s="83" t="e">
        <f t="shared" si="43"/>
        <v>#N/A</v>
      </c>
      <c r="Y636" s="122"/>
      <c r="Z636" s="122"/>
      <c r="AA636" s="122"/>
      <c r="AB636" s="122"/>
      <c r="AC636" s="122"/>
      <c r="AD636" s="122"/>
      <c r="AE636" s="122"/>
      <c r="AF636" s="122"/>
      <c r="AG636" s="122"/>
      <c r="AH636" s="87"/>
      <c r="AI636" s="122"/>
      <c r="AJ636" s="60"/>
      <c r="AK636" s="5"/>
      <c r="AL636" s="3">
        <f t="shared" si="34"/>
        <v>0</v>
      </c>
      <c r="AM636" s="3">
        <f t="shared" si="35"/>
        <v>0</v>
      </c>
      <c r="AN636" s="3">
        <f t="shared" si="36"/>
        <v>0</v>
      </c>
      <c r="AO636" s="3">
        <f t="shared" si="37"/>
        <v>0</v>
      </c>
    </row>
    <row r="637" spans="1:41" ht="13">
      <c r="A637" s="81"/>
      <c r="B637" s="122"/>
      <c r="C637" s="122"/>
      <c r="D637" s="122"/>
      <c r="E637" s="122"/>
      <c r="F637" s="81"/>
      <c r="G637" s="122"/>
      <c r="H637" s="122" t="e">
        <f>VLOOKUP(G637,'Bidding list 26'!$B$4:$G$277,6,0)</f>
        <v>#N/A</v>
      </c>
      <c r="I637" s="77" t="e">
        <f>VLOOKUP(G637,'Bidding list 26'!$B$4:$I$1016,8,0)</f>
        <v>#N/A</v>
      </c>
      <c r="J637" s="81"/>
      <c r="K637" s="78" t="e">
        <f t="shared" si="39"/>
        <v>#N/A</v>
      </c>
      <c r="L637" s="81"/>
      <c r="M637" s="79"/>
      <c r="N637" s="79"/>
      <c r="O637" s="80"/>
      <c r="P637" s="80"/>
      <c r="Q637" s="122"/>
      <c r="R637" s="81">
        <f t="shared" si="38"/>
        <v>0</v>
      </c>
      <c r="S637" s="140" t="e">
        <f t="array" ref="S637">INDEX('G Project Timeline-OPM update'!$G$7:$L$35,MATCH(1,('G Project Timeline-OPM update'!$C$7:$C$35=N637)*('G Project Timeline-OPM update'!$B$7:$B$35=M637)*('G Project Timeline-OPM update'!$D$7:$D$35=O637),0),MATCH(P637,'G Project Timeline-OPM update'!$G$4:$L$4,0))-14</f>
        <v>#N/A</v>
      </c>
      <c r="T637" s="81" t="e">
        <f t="shared" si="41"/>
        <v>#N/A</v>
      </c>
      <c r="U637" s="83" t="str">
        <f>IFERROR(VLOOKUP(G637,'Bidding list 26'!$B$2:$P$38,15,0),"")</f>
        <v/>
      </c>
      <c r="V637" s="83" t="e">
        <f t="shared" si="42"/>
        <v>#N/A</v>
      </c>
      <c r="W637" s="83" t="e">
        <f t="shared" si="40"/>
        <v>#VALUE!</v>
      </c>
      <c r="X637" s="83" t="e">
        <f t="shared" si="43"/>
        <v>#N/A</v>
      </c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87"/>
      <c r="AI637" s="122"/>
      <c r="AJ637" s="60"/>
      <c r="AK637" s="5"/>
      <c r="AL637" s="3">
        <f t="shared" si="34"/>
        <v>0</v>
      </c>
      <c r="AM637" s="3">
        <f t="shared" si="35"/>
        <v>0</v>
      </c>
      <c r="AN637" s="3">
        <f t="shared" si="36"/>
        <v>0</v>
      </c>
      <c r="AO637" s="3">
        <f t="shared" si="37"/>
        <v>0</v>
      </c>
    </row>
    <row r="638" spans="1:41" ht="13">
      <c r="A638" s="81"/>
      <c r="B638" s="122"/>
      <c r="C638" s="122"/>
      <c r="D638" s="122"/>
      <c r="E638" s="122"/>
      <c r="F638" s="81"/>
      <c r="G638" s="122"/>
      <c r="H638" s="122" t="e">
        <f>VLOOKUP(G638,'Bidding list 26'!$B$4:$G$277,6,0)</f>
        <v>#N/A</v>
      </c>
      <c r="I638" s="77" t="e">
        <f>VLOOKUP(G638,'Bidding list 26'!$B$4:$I$1016,8,0)</f>
        <v>#N/A</v>
      </c>
      <c r="J638" s="81"/>
      <c r="K638" s="78" t="e">
        <f t="shared" si="39"/>
        <v>#N/A</v>
      </c>
      <c r="L638" s="81"/>
      <c r="M638" s="79"/>
      <c r="N638" s="79"/>
      <c r="O638" s="80"/>
      <c r="P638" s="80"/>
      <c r="Q638" s="122"/>
      <c r="R638" s="81">
        <f t="shared" si="38"/>
        <v>0</v>
      </c>
      <c r="S638" s="140" t="e">
        <f t="array" ref="S638">INDEX('G Project Timeline-OPM update'!$G$7:$L$35,MATCH(1,('G Project Timeline-OPM update'!$C$7:$C$35=N638)*('G Project Timeline-OPM update'!$B$7:$B$35=M638)*('G Project Timeline-OPM update'!$D$7:$D$35=O638),0),MATCH(P638,'G Project Timeline-OPM update'!$G$4:$L$4,0))-14</f>
        <v>#N/A</v>
      </c>
      <c r="T638" s="81" t="e">
        <f t="shared" si="41"/>
        <v>#N/A</v>
      </c>
      <c r="U638" s="83" t="str">
        <f>IFERROR(VLOOKUP(G638,'Bidding list 26'!$B$2:$P$38,15,0),"")</f>
        <v/>
      </c>
      <c r="V638" s="83" t="e">
        <f t="shared" si="42"/>
        <v>#N/A</v>
      </c>
      <c r="W638" s="83" t="e">
        <f t="shared" si="40"/>
        <v>#VALUE!</v>
      </c>
      <c r="X638" s="83" t="e">
        <f t="shared" si="43"/>
        <v>#N/A</v>
      </c>
      <c r="Y638" s="122"/>
      <c r="Z638" s="122"/>
      <c r="AA638" s="122"/>
      <c r="AB638" s="122"/>
      <c r="AC638" s="122"/>
      <c r="AD638" s="122"/>
      <c r="AE638" s="122"/>
      <c r="AF638" s="122"/>
      <c r="AG638" s="122"/>
      <c r="AH638" s="87"/>
      <c r="AI638" s="122"/>
      <c r="AJ638" s="60"/>
      <c r="AK638" s="5"/>
      <c r="AL638" s="3">
        <f t="shared" si="34"/>
        <v>0</v>
      </c>
      <c r="AM638" s="3">
        <f t="shared" si="35"/>
        <v>0</v>
      </c>
      <c r="AN638" s="3">
        <f t="shared" si="36"/>
        <v>0</v>
      </c>
      <c r="AO638" s="3">
        <f t="shared" si="37"/>
        <v>0</v>
      </c>
    </row>
    <row r="639" spans="1:41" ht="13">
      <c r="A639" s="81"/>
      <c r="B639" s="122"/>
      <c r="C639" s="122"/>
      <c r="D639" s="122"/>
      <c r="E639" s="122"/>
      <c r="F639" s="81"/>
      <c r="G639" s="122"/>
      <c r="H639" s="122" t="e">
        <f>VLOOKUP(G639,'Bidding list 26'!$B$4:$G$277,6,0)</f>
        <v>#N/A</v>
      </c>
      <c r="I639" s="77" t="e">
        <f>VLOOKUP(G639,'Bidding list 26'!$B$4:$I$1016,8,0)</f>
        <v>#N/A</v>
      </c>
      <c r="J639" s="81"/>
      <c r="K639" s="78" t="e">
        <f t="shared" si="39"/>
        <v>#N/A</v>
      </c>
      <c r="L639" s="81"/>
      <c r="M639" s="79"/>
      <c r="N639" s="79"/>
      <c r="O639" s="80"/>
      <c r="P639" s="80"/>
      <c r="Q639" s="122"/>
      <c r="R639" s="81">
        <f t="shared" si="38"/>
        <v>0</v>
      </c>
      <c r="S639" s="140" t="e">
        <f t="array" ref="S639">INDEX('G Project Timeline-OPM update'!$G$7:$L$35,MATCH(1,('G Project Timeline-OPM update'!$C$7:$C$35=N639)*('G Project Timeline-OPM update'!$B$7:$B$35=M639)*('G Project Timeline-OPM update'!$D$7:$D$35=O639),0),MATCH(P639,'G Project Timeline-OPM update'!$G$4:$L$4,0))-14</f>
        <v>#N/A</v>
      </c>
      <c r="T639" s="81" t="e">
        <f t="shared" si="41"/>
        <v>#N/A</v>
      </c>
      <c r="U639" s="83" t="str">
        <f>IFERROR(VLOOKUP(G639,'Bidding list 26'!$B$2:$P$38,15,0),"")</f>
        <v/>
      </c>
      <c r="V639" s="83" t="e">
        <f t="shared" si="42"/>
        <v>#N/A</v>
      </c>
      <c r="W639" s="83" t="e">
        <f t="shared" si="40"/>
        <v>#VALUE!</v>
      </c>
      <c r="X639" s="83" t="e">
        <f t="shared" si="43"/>
        <v>#N/A</v>
      </c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87"/>
      <c r="AI639" s="122"/>
      <c r="AJ639" s="60"/>
      <c r="AK639" s="5"/>
      <c r="AL639" s="3">
        <f t="shared" si="34"/>
        <v>0</v>
      </c>
      <c r="AM639" s="3">
        <f t="shared" si="35"/>
        <v>0</v>
      </c>
      <c r="AN639" s="3">
        <f t="shared" si="36"/>
        <v>0</v>
      </c>
      <c r="AO639" s="3">
        <f t="shared" si="37"/>
        <v>0</v>
      </c>
    </row>
    <row r="640" spans="1:41" ht="13">
      <c r="A640" s="81"/>
      <c r="B640" s="122"/>
      <c r="C640" s="122"/>
      <c r="D640" s="122"/>
      <c r="E640" s="122"/>
      <c r="F640" s="81"/>
      <c r="G640" s="122"/>
      <c r="H640" s="122" t="e">
        <f>VLOOKUP(G640,'Bidding list 26'!$B$4:$G$277,6,0)</f>
        <v>#N/A</v>
      </c>
      <c r="I640" s="77" t="e">
        <f>VLOOKUP(G640,'Bidding list 26'!$B$4:$I$1016,8,0)</f>
        <v>#N/A</v>
      </c>
      <c r="J640" s="81"/>
      <c r="K640" s="78" t="e">
        <f t="shared" si="39"/>
        <v>#N/A</v>
      </c>
      <c r="L640" s="81"/>
      <c r="M640" s="79"/>
      <c r="N640" s="79"/>
      <c r="O640" s="80"/>
      <c r="P640" s="80"/>
      <c r="Q640" s="122"/>
      <c r="R640" s="81">
        <f t="shared" si="38"/>
        <v>0</v>
      </c>
      <c r="S640" s="140" t="e">
        <f t="array" ref="S640">INDEX('G Project Timeline-OPM update'!$G$7:$L$35,MATCH(1,('G Project Timeline-OPM update'!$C$7:$C$35=N640)*('G Project Timeline-OPM update'!$B$7:$B$35=M640)*('G Project Timeline-OPM update'!$D$7:$D$35=O640),0),MATCH(P640,'G Project Timeline-OPM update'!$G$4:$L$4,0))-14</f>
        <v>#N/A</v>
      </c>
      <c r="T640" s="81" t="e">
        <f t="shared" si="41"/>
        <v>#N/A</v>
      </c>
      <c r="U640" s="83" t="str">
        <f>IFERROR(VLOOKUP(G640,'Bidding list 26'!$B$2:$P$38,15,0),"")</f>
        <v/>
      </c>
      <c r="V640" s="83" t="e">
        <f t="shared" si="42"/>
        <v>#N/A</v>
      </c>
      <c r="W640" s="83" t="e">
        <f t="shared" si="40"/>
        <v>#VALUE!</v>
      </c>
      <c r="X640" s="83" t="e">
        <f t="shared" si="43"/>
        <v>#N/A</v>
      </c>
      <c r="Y640" s="122"/>
      <c r="Z640" s="122"/>
      <c r="AA640" s="122"/>
      <c r="AB640" s="122"/>
      <c r="AC640" s="122"/>
      <c r="AD640" s="122"/>
      <c r="AE640" s="122"/>
      <c r="AF640" s="122"/>
      <c r="AG640" s="122"/>
      <c r="AH640" s="87"/>
      <c r="AI640" s="122"/>
      <c r="AJ640" s="60"/>
      <c r="AK640" s="5"/>
      <c r="AL640" s="3">
        <f t="shared" si="34"/>
        <v>0</v>
      </c>
      <c r="AM640" s="3">
        <f t="shared" si="35"/>
        <v>0</v>
      </c>
      <c r="AN640" s="3">
        <f t="shared" si="36"/>
        <v>0</v>
      </c>
      <c r="AO640" s="3">
        <f t="shared" si="37"/>
        <v>0</v>
      </c>
    </row>
    <row r="641" spans="1:41" ht="13">
      <c r="A641" s="81"/>
      <c r="B641" s="122"/>
      <c r="C641" s="122"/>
      <c r="D641" s="122"/>
      <c r="E641" s="122"/>
      <c r="F641" s="81"/>
      <c r="G641" s="122"/>
      <c r="H641" s="122" t="e">
        <f>VLOOKUP(G641,'Bidding list 26'!$B$4:$G$277,6,0)</f>
        <v>#N/A</v>
      </c>
      <c r="I641" s="77" t="e">
        <f>VLOOKUP(G641,'Bidding list 26'!$B$4:$I$1016,8,0)</f>
        <v>#N/A</v>
      </c>
      <c r="J641" s="81"/>
      <c r="K641" s="78" t="e">
        <f t="shared" si="39"/>
        <v>#N/A</v>
      </c>
      <c r="L641" s="81"/>
      <c r="M641" s="79"/>
      <c r="N641" s="79"/>
      <c r="O641" s="80"/>
      <c r="P641" s="80"/>
      <c r="Q641" s="122"/>
      <c r="R641" s="81">
        <f t="shared" si="38"/>
        <v>0</v>
      </c>
      <c r="S641" s="140" t="e">
        <f t="array" ref="S641">INDEX('G Project Timeline-OPM update'!$G$7:$L$35,MATCH(1,('G Project Timeline-OPM update'!$C$7:$C$35=N641)*('G Project Timeline-OPM update'!$B$7:$B$35=M641)*('G Project Timeline-OPM update'!$D$7:$D$35=O641),0),MATCH(P641,'G Project Timeline-OPM update'!$G$4:$L$4,0))-14</f>
        <v>#N/A</v>
      </c>
      <c r="T641" s="81" t="e">
        <f t="shared" si="41"/>
        <v>#N/A</v>
      </c>
      <c r="U641" s="83" t="str">
        <f>IFERROR(VLOOKUP(G641,'Bidding list 26'!$B$2:$P$38,15,0),"")</f>
        <v/>
      </c>
      <c r="V641" s="83" t="e">
        <f t="shared" si="42"/>
        <v>#N/A</v>
      </c>
      <c r="W641" s="83" t="e">
        <f t="shared" si="40"/>
        <v>#VALUE!</v>
      </c>
      <c r="X641" s="83" t="e">
        <f t="shared" si="43"/>
        <v>#N/A</v>
      </c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87"/>
      <c r="AI641" s="122"/>
      <c r="AJ641" s="60"/>
      <c r="AK641" s="5"/>
      <c r="AL641" s="3">
        <f t="shared" si="34"/>
        <v>0</v>
      </c>
      <c r="AM641" s="3">
        <f t="shared" si="35"/>
        <v>0</v>
      </c>
      <c r="AN641" s="3">
        <f t="shared" si="36"/>
        <v>0</v>
      </c>
      <c r="AO641" s="3">
        <f t="shared" si="37"/>
        <v>0</v>
      </c>
    </row>
    <row r="642" spans="1:41" ht="13">
      <c r="A642" s="81"/>
      <c r="B642" s="122"/>
      <c r="C642" s="122"/>
      <c r="D642" s="122"/>
      <c r="E642" s="122"/>
      <c r="F642" s="81"/>
      <c r="G642" s="122"/>
      <c r="H642" s="122" t="e">
        <f>VLOOKUP(G642,'Bidding list 26'!$B$4:$G$277,6,0)</f>
        <v>#N/A</v>
      </c>
      <c r="I642" s="77" t="e">
        <f>VLOOKUP(G642,'Bidding list 26'!$B$4:$I$1016,8,0)</f>
        <v>#N/A</v>
      </c>
      <c r="J642" s="81"/>
      <c r="K642" s="78" t="e">
        <f t="shared" si="39"/>
        <v>#N/A</v>
      </c>
      <c r="L642" s="81"/>
      <c r="M642" s="79"/>
      <c r="N642" s="79"/>
      <c r="O642" s="80"/>
      <c r="P642" s="80"/>
      <c r="Q642" s="122"/>
      <c r="R642" s="81">
        <f t="shared" si="38"/>
        <v>0</v>
      </c>
      <c r="S642" s="140" t="e">
        <f t="array" ref="S642">INDEX('G Project Timeline-OPM update'!$G$7:$L$35,MATCH(1,('G Project Timeline-OPM update'!$C$7:$C$35=N642)*('G Project Timeline-OPM update'!$B$7:$B$35=M642)*('G Project Timeline-OPM update'!$D$7:$D$35=O642),0),MATCH(P642,'G Project Timeline-OPM update'!$G$4:$L$4,0))-14</f>
        <v>#N/A</v>
      </c>
      <c r="T642" s="81" t="e">
        <f t="shared" si="41"/>
        <v>#N/A</v>
      </c>
      <c r="U642" s="83" t="str">
        <f>IFERROR(VLOOKUP(G642,'Bidding list 26'!$B$2:$P$38,15,0),"")</f>
        <v/>
      </c>
      <c r="V642" s="83" t="e">
        <f t="shared" si="42"/>
        <v>#N/A</v>
      </c>
      <c r="W642" s="83" t="e">
        <f t="shared" si="40"/>
        <v>#VALUE!</v>
      </c>
      <c r="X642" s="83" t="e">
        <f t="shared" si="43"/>
        <v>#N/A</v>
      </c>
      <c r="Y642" s="122"/>
      <c r="Z642" s="122"/>
      <c r="AA642" s="122"/>
      <c r="AB642" s="122"/>
      <c r="AC642" s="122"/>
      <c r="AD642" s="122"/>
      <c r="AE642" s="122"/>
      <c r="AF642" s="122"/>
      <c r="AG642" s="122"/>
      <c r="AH642" s="87"/>
      <c r="AI642" s="122"/>
      <c r="AJ642" s="60"/>
      <c r="AK642" s="5"/>
      <c r="AL642" s="3">
        <f t="shared" si="34"/>
        <v>0</v>
      </c>
      <c r="AM642" s="3">
        <f t="shared" si="35"/>
        <v>0</v>
      </c>
      <c r="AN642" s="3">
        <f t="shared" si="36"/>
        <v>0</v>
      </c>
      <c r="AO642" s="3">
        <f t="shared" si="37"/>
        <v>0</v>
      </c>
    </row>
    <row r="643" spans="1:41" ht="13">
      <c r="A643" s="81"/>
      <c r="B643" s="122"/>
      <c r="C643" s="122"/>
      <c r="D643" s="122"/>
      <c r="E643" s="122"/>
      <c r="F643" s="81"/>
      <c r="G643" s="122"/>
      <c r="H643" s="122" t="e">
        <f>VLOOKUP(G643,'Bidding list 26'!$B$4:$G$277,6,0)</f>
        <v>#N/A</v>
      </c>
      <c r="I643" s="77" t="e">
        <f>VLOOKUP(G643,'Bidding list 26'!$B$4:$I$1016,8,0)</f>
        <v>#N/A</v>
      </c>
      <c r="J643" s="81"/>
      <c r="K643" s="78" t="e">
        <f t="shared" si="39"/>
        <v>#N/A</v>
      </c>
      <c r="L643" s="81"/>
      <c r="M643" s="79"/>
      <c r="N643" s="79"/>
      <c r="O643" s="80"/>
      <c r="P643" s="80"/>
      <c r="Q643" s="122"/>
      <c r="R643" s="81">
        <f t="shared" si="38"/>
        <v>0</v>
      </c>
      <c r="S643" s="140" t="e">
        <f t="array" ref="S643">INDEX('G Project Timeline-OPM update'!$G$7:$L$35,MATCH(1,('G Project Timeline-OPM update'!$C$7:$C$35=N643)*('G Project Timeline-OPM update'!$B$7:$B$35=M643)*('G Project Timeline-OPM update'!$D$7:$D$35=O643),0),MATCH(P643,'G Project Timeline-OPM update'!$G$4:$L$4,0))-14</f>
        <v>#N/A</v>
      </c>
      <c r="T643" s="81" t="e">
        <f t="shared" si="41"/>
        <v>#N/A</v>
      </c>
      <c r="U643" s="83" t="str">
        <f>IFERROR(VLOOKUP(G643,'Bidding list 26'!$B$2:$P$38,15,0),"")</f>
        <v/>
      </c>
      <c r="V643" s="83" t="e">
        <f t="shared" si="42"/>
        <v>#N/A</v>
      </c>
      <c r="W643" s="83" t="e">
        <f t="shared" si="40"/>
        <v>#VALUE!</v>
      </c>
      <c r="X643" s="83" t="e">
        <f t="shared" si="43"/>
        <v>#N/A</v>
      </c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87"/>
      <c r="AI643" s="122"/>
      <c r="AJ643" s="60"/>
      <c r="AK643" s="5"/>
      <c r="AL643" s="3">
        <f t="shared" si="34"/>
        <v>0</v>
      </c>
      <c r="AM643" s="3">
        <f t="shared" si="35"/>
        <v>0</v>
      </c>
      <c r="AN643" s="3">
        <f t="shared" si="36"/>
        <v>0</v>
      </c>
      <c r="AO643" s="3">
        <f t="shared" si="37"/>
        <v>0</v>
      </c>
    </row>
    <row r="644" spans="1:41" ht="13">
      <c r="A644" s="81"/>
      <c r="B644" s="122"/>
      <c r="C644" s="122"/>
      <c r="D644" s="122"/>
      <c r="E644" s="122"/>
      <c r="F644" s="81"/>
      <c r="G644" s="122"/>
      <c r="H644" s="122" t="e">
        <f>VLOOKUP(G644,'Bidding list 26'!$B$4:$G$277,6,0)</f>
        <v>#N/A</v>
      </c>
      <c r="I644" s="77" t="e">
        <f>VLOOKUP(G644,'Bidding list 26'!$B$4:$I$1016,8,0)</f>
        <v>#N/A</v>
      </c>
      <c r="J644" s="81"/>
      <c r="K644" s="78" t="e">
        <f t="shared" si="39"/>
        <v>#N/A</v>
      </c>
      <c r="L644" s="81"/>
      <c r="M644" s="79"/>
      <c r="N644" s="79"/>
      <c r="O644" s="80"/>
      <c r="P644" s="80"/>
      <c r="Q644" s="122"/>
      <c r="R644" s="81">
        <f t="shared" si="38"/>
        <v>0</v>
      </c>
      <c r="S644" s="140" t="e">
        <f t="array" ref="S644">INDEX('G Project Timeline-OPM update'!$G$7:$L$35,MATCH(1,('G Project Timeline-OPM update'!$C$7:$C$35=N644)*('G Project Timeline-OPM update'!$B$7:$B$35=M644)*('G Project Timeline-OPM update'!$D$7:$D$35=O644),0),MATCH(P644,'G Project Timeline-OPM update'!$G$4:$L$4,0))-14</f>
        <v>#N/A</v>
      </c>
      <c r="T644" s="81" t="e">
        <f t="shared" si="41"/>
        <v>#N/A</v>
      </c>
      <c r="U644" s="83" t="str">
        <f>IFERROR(VLOOKUP(G644,'Bidding list 26'!$B$2:$P$38,15,0),"")</f>
        <v/>
      </c>
      <c r="V644" s="83" t="e">
        <f t="shared" si="42"/>
        <v>#N/A</v>
      </c>
      <c r="W644" s="83" t="e">
        <f t="shared" si="40"/>
        <v>#VALUE!</v>
      </c>
      <c r="X644" s="83" t="e">
        <f t="shared" si="43"/>
        <v>#N/A</v>
      </c>
      <c r="Y644" s="122"/>
      <c r="Z644" s="122"/>
      <c r="AA644" s="122"/>
      <c r="AB644" s="122"/>
      <c r="AC644" s="122"/>
      <c r="AD644" s="122"/>
      <c r="AE644" s="122"/>
      <c r="AF644" s="122"/>
      <c r="AG644" s="122"/>
      <c r="AH644" s="87"/>
      <c r="AI644" s="122"/>
      <c r="AJ644" s="60"/>
      <c r="AK644" s="5"/>
      <c r="AL644" s="3">
        <f t="shared" si="34"/>
        <v>0</v>
      </c>
      <c r="AM644" s="3">
        <f t="shared" si="35"/>
        <v>0</v>
      </c>
      <c r="AN644" s="3">
        <f t="shared" si="36"/>
        <v>0</v>
      </c>
      <c r="AO644" s="3">
        <f t="shared" si="37"/>
        <v>0</v>
      </c>
    </row>
    <row r="645" spans="1:41" ht="13">
      <c r="A645" s="81"/>
      <c r="B645" s="122"/>
      <c r="C645" s="122"/>
      <c r="D645" s="122"/>
      <c r="E645" s="122"/>
      <c r="F645" s="81"/>
      <c r="G645" s="122"/>
      <c r="H645" s="122" t="e">
        <f>VLOOKUP(G645,'Bidding list 26'!$B$4:$G$277,6,0)</f>
        <v>#N/A</v>
      </c>
      <c r="I645" s="77" t="e">
        <f>VLOOKUP(G645,'Bidding list 26'!$B$4:$I$1016,8,0)</f>
        <v>#N/A</v>
      </c>
      <c r="J645" s="81"/>
      <c r="K645" s="78" t="e">
        <f t="shared" si="39"/>
        <v>#N/A</v>
      </c>
      <c r="L645" s="81"/>
      <c r="M645" s="79"/>
      <c r="N645" s="79"/>
      <c r="O645" s="80"/>
      <c r="P645" s="80"/>
      <c r="Q645" s="122"/>
      <c r="R645" s="81">
        <f t="shared" si="38"/>
        <v>0</v>
      </c>
      <c r="S645" s="140" t="e">
        <f t="array" ref="S645">INDEX('G Project Timeline-OPM update'!$G$7:$L$35,MATCH(1,('G Project Timeline-OPM update'!$C$7:$C$35=N645)*('G Project Timeline-OPM update'!$B$7:$B$35=M645)*('G Project Timeline-OPM update'!$D$7:$D$35=O645),0),MATCH(P645,'G Project Timeline-OPM update'!$G$4:$L$4,0))-14</f>
        <v>#N/A</v>
      </c>
      <c r="T645" s="81" t="e">
        <f t="shared" si="41"/>
        <v>#N/A</v>
      </c>
      <c r="U645" s="83" t="str">
        <f>IFERROR(VLOOKUP(G645,'Bidding list 26'!$B$2:$P$38,15,0),"")</f>
        <v/>
      </c>
      <c r="V645" s="83" t="e">
        <f t="shared" si="42"/>
        <v>#N/A</v>
      </c>
      <c r="W645" s="83" t="e">
        <f t="shared" si="40"/>
        <v>#VALUE!</v>
      </c>
      <c r="X645" s="83" t="e">
        <f t="shared" si="43"/>
        <v>#N/A</v>
      </c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87"/>
      <c r="AI645" s="122"/>
      <c r="AJ645" s="60"/>
      <c r="AK645" s="5"/>
      <c r="AL645" s="3">
        <f t="shared" si="34"/>
        <v>0</v>
      </c>
      <c r="AM645" s="3">
        <f t="shared" si="35"/>
        <v>0</v>
      </c>
      <c r="AN645" s="3">
        <f t="shared" si="36"/>
        <v>0</v>
      </c>
      <c r="AO645" s="3">
        <f t="shared" si="37"/>
        <v>0</v>
      </c>
    </row>
    <row r="646" spans="1:41" ht="13">
      <c r="A646" s="81"/>
      <c r="B646" s="122"/>
      <c r="C646" s="122"/>
      <c r="D646" s="122"/>
      <c r="E646" s="122"/>
      <c r="F646" s="81"/>
      <c r="G646" s="122"/>
      <c r="H646" s="122" t="e">
        <f>VLOOKUP(G646,'Bidding list 26'!$B$4:$G$277,6,0)</f>
        <v>#N/A</v>
      </c>
      <c r="I646" s="77" t="e">
        <f>VLOOKUP(G646,'Bidding list 26'!$B$4:$I$1016,8,0)</f>
        <v>#N/A</v>
      </c>
      <c r="J646" s="81"/>
      <c r="K646" s="78" t="e">
        <f t="shared" si="39"/>
        <v>#N/A</v>
      </c>
      <c r="L646" s="81"/>
      <c r="M646" s="79"/>
      <c r="N646" s="79"/>
      <c r="O646" s="80"/>
      <c r="P646" s="80"/>
      <c r="Q646" s="122"/>
      <c r="R646" s="81">
        <f t="shared" si="38"/>
        <v>0</v>
      </c>
      <c r="S646" s="140" t="e">
        <f t="array" ref="S646">INDEX('G Project Timeline-OPM update'!$G$7:$L$35,MATCH(1,('G Project Timeline-OPM update'!$C$7:$C$35=N646)*('G Project Timeline-OPM update'!$B$7:$B$35=M646)*('G Project Timeline-OPM update'!$D$7:$D$35=O646),0),MATCH(P646,'G Project Timeline-OPM update'!$G$4:$L$4,0))-14</f>
        <v>#N/A</v>
      </c>
      <c r="T646" s="81" t="e">
        <f t="shared" si="41"/>
        <v>#N/A</v>
      </c>
      <c r="U646" s="83" t="str">
        <f>IFERROR(VLOOKUP(G646,'Bidding list 26'!$B$2:$P$38,15,0),"")</f>
        <v/>
      </c>
      <c r="V646" s="83" t="e">
        <f t="shared" si="42"/>
        <v>#N/A</v>
      </c>
      <c r="W646" s="83" t="e">
        <f t="shared" si="40"/>
        <v>#VALUE!</v>
      </c>
      <c r="X646" s="83" t="e">
        <f t="shared" si="43"/>
        <v>#N/A</v>
      </c>
      <c r="Y646" s="122"/>
      <c r="Z646" s="122"/>
      <c r="AA646" s="122"/>
      <c r="AB646" s="122"/>
      <c r="AC646" s="122"/>
      <c r="AD646" s="122"/>
      <c r="AE646" s="122"/>
      <c r="AF646" s="122"/>
      <c r="AG646" s="122"/>
      <c r="AH646" s="87"/>
      <c r="AI646" s="122"/>
      <c r="AJ646" s="60"/>
      <c r="AK646" s="5"/>
      <c r="AL646" s="3">
        <f t="shared" si="34"/>
        <v>0</v>
      </c>
      <c r="AM646" s="3">
        <f t="shared" si="35"/>
        <v>0</v>
      </c>
      <c r="AN646" s="3">
        <f t="shared" si="36"/>
        <v>0</v>
      </c>
      <c r="AO646" s="3">
        <f t="shared" si="37"/>
        <v>0</v>
      </c>
    </row>
    <row r="647" spans="1:41" ht="13">
      <c r="A647" s="81"/>
      <c r="B647" s="122"/>
      <c r="C647" s="122"/>
      <c r="D647" s="122"/>
      <c r="E647" s="122"/>
      <c r="F647" s="81"/>
      <c r="G647" s="122"/>
      <c r="H647" s="122" t="e">
        <f>VLOOKUP(G647,'Bidding list 26'!$B$4:$G$277,6,0)</f>
        <v>#N/A</v>
      </c>
      <c r="I647" s="77" t="e">
        <f>VLOOKUP(G647,'Bidding list 26'!$B$4:$I$1016,8,0)</f>
        <v>#N/A</v>
      </c>
      <c r="J647" s="81"/>
      <c r="K647" s="78" t="e">
        <f t="shared" si="39"/>
        <v>#N/A</v>
      </c>
      <c r="L647" s="81"/>
      <c r="M647" s="79"/>
      <c r="N647" s="79"/>
      <c r="O647" s="80"/>
      <c r="P647" s="80"/>
      <c r="Q647" s="122"/>
      <c r="R647" s="81">
        <f t="shared" si="38"/>
        <v>0</v>
      </c>
      <c r="S647" s="140" t="e">
        <f t="array" ref="S647">INDEX('G Project Timeline-OPM update'!$G$7:$L$35,MATCH(1,('G Project Timeline-OPM update'!$C$7:$C$35=N647)*('G Project Timeline-OPM update'!$B$7:$B$35=M647)*('G Project Timeline-OPM update'!$D$7:$D$35=O647),0),MATCH(P647,'G Project Timeline-OPM update'!$G$4:$L$4,0))-14</f>
        <v>#N/A</v>
      </c>
      <c r="T647" s="81" t="e">
        <f t="shared" si="41"/>
        <v>#N/A</v>
      </c>
      <c r="U647" s="83" t="str">
        <f>IFERROR(VLOOKUP(G647,'Bidding list 26'!$B$2:$P$38,15,0),"")</f>
        <v/>
      </c>
      <c r="V647" s="83" t="e">
        <f t="shared" si="42"/>
        <v>#N/A</v>
      </c>
      <c r="W647" s="83" t="e">
        <f t="shared" si="40"/>
        <v>#VALUE!</v>
      </c>
      <c r="X647" s="83" t="e">
        <f t="shared" si="43"/>
        <v>#N/A</v>
      </c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87"/>
      <c r="AI647" s="122"/>
      <c r="AJ647" s="60"/>
      <c r="AK647" s="5"/>
      <c r="AL647" s="3">
        <f t="shared" si="34"/>
        <v>0</v>
      </c>
      <c r="AM647" s="3">
        <f t="shared" si="35"/>
        <v>0</v>
      </c>
      <c r="AN647" s="3">
        <f t="shared" si="36"/>
        <v>0</v>
      </c>
      <c r="AO647" s="3">
        <f t="shared" si="37"/>
        <v>0</v>
      </c>
    </row>
    <row r="648" spans="1:41" ht="13">
      <c r="A648" s="81"/>
      <c r="B648" s="122"/>
      <c r="C648" s="122"/>
      <c r="D648" s="122"/>
      <c r="E648" s="122"/>
      <c r="F648" s="81"/>
      <c r="G648" s="122"/>
      <c r="H648" s="122" t="e">
        <f>VLOOKUP(G648,'Bidding list 26'!$B$4:$G$277,6,0)</f>
        <v>#N/A</v>
      </c>
      <c r="I648" s="77" t="e">
        <f>VLOOKUP(G648,'Bidding list 26'!$B$4:$I$1016,8,0)</f>
        <v>#N/A</v>
      </c>
      <c r="J648" s="81"/>
      <c r="K648" s="78" t="e">
        <f t="shared" si="39"/>
        <v>#N/A</v>
      </c>
      <c r="L648" s="81"/>
      <c r="M648" s="79"/>
      <c r="N648" s="79"/>
      <c r="O648" s="80"/>
      <c r="P648" s="80"/>
      <c r="Q648" s="122"/>
      <c r="R648" s="81">
        <f t="shared" si="38"/>
        <v>0</v>
      </c>
      <c r="S648" s="140" t="e">
        <f t="array" ref="S648">INDEX('G Project Timeline-OPM update'!$G$7:$L$35,MATCH(1,('G Project Timeline-OPM update'!$C$7:$C$35=N648)*('G Project Timeline-OPM update'!$B$7:$B$35=M648)*('G Project Timeline-OPM update'!$D$7:$D$35=O648),0),MATCH(P648,'G Project Timeline-OPM update'!$G$4:$L$4,0))-14</f>
        <v>#N/A</v>
      </c>
      <c r="T648" s="81" t="e">
        <f t="shared" si="41"/>
        <v>#N/A</v>
      </c>
      <c r="U648" s="83" t="str">
        <f>IFERROR(VLOOKUP(G648,'Bidding list 26'!$B$2:$P$38,15,0),"")</f>
        <v/>
      </c>
      <c r="V648" s="83" t="e">
        <f t="shared" si="42"/>
        <v>#N/A</v>
      </c>
      <c r="W648" s="83" t="e">
        <f t="shared" si="40"/>
        <v>#VALUE!</v>
      </c>
      <c r="X648" s="83" t="e">
        <f t="shared" si="43"/>
        <v>#N/A</v>
      </c>
      <c r="Y648" s="122"/>
      <c r="Z648" s="122"/>
      <c r="AA648" s="122"/>
      <c r="AB648" s="122"/>
      <c r="AC648" s="122"/>
      <c r="AD648" s="122"/>
      <c r="AE648" s="122"/>
      <c r="AF648" s="122"/>
      <c r="AG648" s="122"/>
      <c r="AH648" s="87"/>
      <c r="AI648" s="122"/>
      <c r="AJ648" s="60"/>
      <c r="AK648" s="5"/>
      <c r="AL648" s="3">
        <f t="shared" si="34"/>
        <v>0</v>
      </c>
      <c r="AM648" s="3">
        <f t="shared" si="35"/>
        <v>0</v>
      </c>
      <c r="AN648" s="3">
        <f t="shared" si="36"/>
        <v>0</v>
      </c>
      <c r="AO648" s="3">
        <f t="shared" si="37"/>
        <v>0</v>
      </c>
    </row>
    <row r="649" spans="1:41" ht="13">
      <c r="A649" s="81"/>
      <c r="B649" s="122"/>
      <c r="C649" s="122"/>
      <c r="D649" s="122"/>
      <c r="E649" s="122"/>
      <c r="F649" s="81"/>
      <c r="G649" s="122"/>
      <c r="H649" s="122" t="e">
        <f>VLOOKUP(G649,'Bidding list 26'!$B$4:$G$277,6,0)</f>
        <v>#N/A</v>
      </c>
      <c r="I649" s="77" t="e">
        <f>VLOOKUP(G649,'Bidding list 26'!$B$4:$I$1016,8,0)</f>
        <v>#N/A</v>
      </c>
      <c r="J649" s="81"/>
      <c r="K649" s="78" t="e">
        <f t="shared" si="39"/>
        <v>#N/A</v>
      </c>
      <c r="L649" s="81"/>
      <c r="M649" s="79"/>
      <c r="N649" s="79"/>
      <c r="O649" s="80"/>
      <c r="P649" s="80"/>
      <c r="Q649" s="122"/>
      <c r="R649" s="81">
        <f t="shared" si="38"/>
        <v>0</v>
      </c>
      <c r="S649" s="140" t="e">
        <f t="array" ref="S649">INDEX('G Project Timeline-OPM update'!$G$7:$L$35,MATCH(1,('G Project Timeline-OPM update'!$C$7:$C$35=N649)*('G Project Timeline-OPM update'!$B$7:$B$35=M649)*('G Project Timeline-OPM update'!$D$7:$D$35=O649),0),MATCH(P649,'G Project Timeline-OPM update'!$G$4:$L$4,0))-14</f>
        <v>#N/A</v>
      </c>
      <c r="T649" s="81" t="e">
        <f t="shared" si="41"/>
        <v>#N/A</v>
      </c>
      <c r="U649" s="83" t="str">
        <f>IFERROR(VLOOKUP(G649,'Bidding list 26'!$B$2:$P$38,15,0),"")</f>
        <v/>
      </c>
      <c r="V649" s="83" t="e">
        <f t="shared" si="42"/>
        <v>#N/A</v>
      </c>
      <c r="W649" s="83" t="e">
        <f t="shared" si="40"/>
        <v>#VALUE!</v>
      </c>
      <c r="X649" s="83" t="e">
        <f t="shared" si="43"/>
        <v>#N/A</v>
      </c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87"/>
      <c r="AI649" s="122"/>
      <c r="AJ649" s="60"/>
      <c r="AK649" s="5"/>
      <c r="AL649" s="3">
        <f t="shared" si="34"/>
        <v>0</v>
      </c>
      <c r="AM649" s="3">
        <f t="shared" si="35"/>
        <v>0</v>
      </c>
      <c r="AN649" s="3">
        <f t="shared" si="36"/>
        <v>0</v>
      </c>
      <c r="AO649" s="3">
        <f t="shared" si="37"/>
        <v>0</v>
      </c>
    </row>
    <row r="650" spans="1:41" ht="13">
      <c r="A650" s="81"/>
      <c r="B650" s="122"/>
      <c r="C650" s="122"/>
      <c r="D650" s="122"/>
      <c r="E650" s="122"/>
      <c r="F650" s="81"/>
      <c r="G650" s="122"/>
      <c r="H650" s="122" t="e">
        <f>VLOOKUP(G650,'Bidding list 26'!$B$4:$G$277,6,0)</f>
        <v>#N/A</v>
      </c>
      <c r="I650" s="77" t="e">
        <f>VLOOKUP(G650,'Bidding list 26'!$B$4:$I$1016,8,0)</f>
        <v>#N/A</v>
      </c>
      <c r="J650" s="81"/>
      <c r="K650" s="78" t="e">
        <f t="shared" si="39"/>
        <v>#N/A</v>
      </c>
      <c r="L650" s="81"/>
      <c r="M650" s="79"/>
      <c r="N650" s="79"/>
      <c r="O650" s="80"/>
      <c r="P650" s="80"/>
      <c r="Q650" s="122"/>
      <c r="R650" s="81">
        <f t="shared" si="38"/>
        <v>0</v>
      </c>
      <c r="S650" s="140" t="e">
        <f t="array" ref="S650">INDEX('G Project Timeline-OPM update'!$G$7:$L$35,MATCH(1,('G Project Timeline-OPM update'!$C$7:$C$35=N650)*('G Project Timeline-OPM update'!$B$7:$B$35=M650)*('G Project Timeline-OPM update'!$D$7:$D$35=O650),0),MATCH(P650,'G Project Timeline-OPM update'!$G$4:$L$4,0))-14</f>
        <v>#N/A</v>
      </c>
      <c r="T650" s="81" t="e">
        <f t="shared" si="41"/>
        <v>#N/A</v>
      </c>
      <c r="U650" s="83" t="str">
        <f>IFERROR(VLOOKUP(G650,'Bidding list 26'!$B$2:$P$38,15,0),"")</f>
        <v/>
      </c>
      <c r="V650" s="83" t="e">
        <f t="shared" si="42"/>
        <v>#N/A</v>
      </c>
      <c r="W650" s="83" t="e">
        <f t="shared" si="40"/>
        <v>#VALUE!</v>
      </c>
      <c r="X650" s="83" t="e">
        <f t="shared" si="43"/>
        <v>#N/A</v>
      </c>
      <c r="Y650" s="122"/>
      <c r="Z650" s="122"/>
      <c r="AA650" s="122"/>
      <c r="AB650" s="122"/>
      <c r="AC650" s="122"/>
      <c r="AD650" s="122"/>
      <c r="AE650" s="122"/>
      <c r="AF650" s="122"/>
      <c r="AG650" s="122"/>
      <c r="AH650" s="87"/>
      <c r="AI650" s="122"/>
      <c r="AJ650" s="60"/>
      <c r="AK650" s="5"/>
      <c r="AL650" s="3">
        <f t="shared" si="34"/>
        <v>0</v>
      </c>
      <c r="AM650" s="3">
        <f t="shared" si="35"/>
        <v>0</v>
      </c>
      <c r="AN650" s="3">
        <f t="shared" si="36"/>
        <v>0</v>
      </c>
      <c r="AO650" s="3">
        <f t="shared" si="37"/>
        <v>0</v>
      </c>
    </row>
    <row r="651" spans="1:41" ht="13">
      <c r="A651" s="81"/>
      <c r="B651" s="122"/>
      <c r="C651" s="122"/>
      <c r="D651" s="122"/>
      <c r="E651" s="122"/>
      <c r="F651" s="81"/>
      <c r="G651" s="122"/>
      <c r="H651" s="122" t="e">
        <f>VLOOKUP(G651,'Bidding list 26'!$B$4:$G$277,6,0)</f>
        <v>#N/A</v>
      </c>
      <c r="I651" s="77" t="e">
        <f>VLOOKUP(G651,'Bidding list 26'!$B$4:$I$1016,8,0)</f>
        <v>#N/A</v>
      </c>
      <c r="J651" s="81"/>
      <c r="K651" s="78" t="e">
        <f t="shared" si="39"/>
        <v>#N/A</v>
      </c>
      <c r="L651" s="81"/>
      <c r="M651" s="79"/>
      <c r="N651" s="79"/>
      <c r="O651" s="80"/>
      <c r="P651" s="80"/>
      <c r="Q651" s="122"/>
      <c r="R651" s="81">
        <f t="shared" si="38"/>
        <v>0</v>
      </c>
      <c r="S651" s="140" t="e">
        <f t="array" ref="S651">INDEX('G Project Timeline-OPM update'!$G$7:$L$35,MATCH(1,('G Project Timeline-OPM update'!$C$7:$C$35=N651)*('G Project Timeline-OPM update'!$B$7:$B$35=M651)*('G Project Timeline-OPM update'!$D$7:$D$35=O651),0),MATCH(P651,'G Project Timeline-OPM update'!$G$4:$L$4,0))-14</f>
        <v>#N/A</v>
      </c>
      <c r="T651" s="81" t="e">
        <f t="shared" si="41"/>
        <v>#N/A</v>
      </c>
      <c r="U651" s="83" t="str">
        <f>IFERROR(VLOOKUP(G651,'Bidding list 26'!$B$2:$P$38,15,0),"")</f>
        <v/>
      </c>
      <c r="V651" s="83" t="e">
        <f t="shared" si="42"/>
        <v>#N/A</v>
      </c>
      <c r="W651" s="83" t="e">
        <f t="shared" si="40"/>
        <v>#VALUE!</v>
      </c>
      <c r="X651" s="83" t="e">
        <f t="shared" si="43"/>
        <v>#N/A</v>
      </c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87"/>
      <c r="AI651" s="122"/>
      <c r="AJ651" s="60"/>
      <c r="AK651" s="5"/>
      <c r="AL651" s="3">
        <f t="shared" si="34"/>
        <v>0</v>
      </c>
      <c r="AM651" s="3">
        <f t="shared" si="35"/>
        <v>0</v>
      </c>
      <c r="AN651" s="3">
        <f t="shared" si="36"/>
        <v>0</v>
      </c>
      <c r="AO651" s="3">
        <f t="shared" si="37"/>
        <v>0</v>
      </c>
    </row>
    <row r="652" spans="1:41" ht="13">
      <c r="A652" s="81"/>
      <c r="B652" s="122"/>
      <c r="C652" s="122"/>
      <c r="D652" s="122"/>
      <c r="E652" s="122"/>
      <c r="F652" s="81"/>
      <c r="G652" s="122"/>
      <c r="H652" s="122" t="e">
        <f>VLOOKUP(G652,'Bidding list 26'!$B$4:$G$277,6,0)</f>
        <v>#N/A</v>
      </c>
      <c r="I652" s="77" t="e">
        <f>VLOOKUP(G652,'Bidding list 26'!$B$4:$I$1016,8,0)</f>
        <v>#N/A</v>
      </c>
      <c r="J652" s="81"/>
      <c r="K652" s="78" t="e">
        <f t="shared" si="39"/>
        <v>#N/A</v>
      </c>
      <c r="L652" s="81"/>
      <c r="M652" s="79"/>
      <c r="N652" s="79"/>
      <c r="O652" s="80"/>
      <c r="P652" s="80"/>
      <c r="Q652" s="122"/>
      <c r="R652" s="81">
        <f t="shared" si="38"/>
        <v>0</v>
      </c>
      <c r="S652" s="140" t="e">
        <f t="array" ref="S652">INDEX('G Project Timeline-OPM update'!$G$7:$L$35,MATCH(1,('G Project Timeline-OPM update'!$C$7:$C$35=N652)*('G Project Timeline-OPM update'!$B$7:$B$35=M652)*('G Project Timeline-OPM update'!$D$7:$D$35=O652),0),MATCH(P652,'G Project Timeline-OPM update'!$G$4:$L$4,0))-14</f>
        <v>#N/A</v>
      </c>
      <c r="T652" s="81" t="e">
        <f t="shared" si="41"/>
        <v>#N/A</v>
      </c>
      <c r="U652" s="83" t="str">
        <f>IFERROR(VLOOKUP(G652,'Bidding list 26'!$B$2:$P$38,15,0),"")</f>
        <v/>
      </c>
      <c r="V652" s="83" t="e">
        <f t="shared" si="42"/>
        <v>#N/A</v>
      </c>
      <c r="W652" s="83" t="e">
        <f t="shared" si="40"/>
        <v>#VALUE!</v>
      </c>
      <c r="X652" s="83" t="e">
        <f t="shared" si="43"/>
        <v>#N/A</v>
      </c>
      <c r="Y652" s="122"/>
      <c r="Z652" s="122"/>
      <c r="AA652" s="122"/>
      <c r="AB652" s="122"/>
      <c r="AC652" s="122"/>
      <c r="AD652" s="122"/>
      <c r="AE652" s="122"/>
      <c r="AF652" s="122"/>
      <c r="AG652" s="122"/>
      <c r="AH652" s="87"/>
      <c r="AI652" s="122"/>
      <c r="AJ652" s="60"/>
      <c r="AK652" s="5"/>
      <c r="AL652" s="3">
        <f t="shared" si="34"/>
        <v>0</v>
      </c>
      <c r="AM652" s="3">
        <f t="shared" si="35"/>
        <v>0</v>
      </c>
      <c r="AN652" s="3">
        <f t="shared" si="36"/>
        <v>0</v>
      </c>
      <c r="AO652" s="3">
        <f t="shared" si="37"/>
        <v>0</v>
      </c>
    </row>
    <row r="653" spans="1:41" ht="13">
      <c r="A653" s="81"/>
      <c r="B653" s="122"/>
      <c r="C653" s="122"/>
      <c r="D653" s="122"/>
      <c r="E653" s="122"/>
      <c r="F653" s="81"/>
      <c r="G653" s="122"/>
      <c r="H653" s="122" t="e">
        <f>VLOOKUP(G653,'Bidding list 26'!$B$4:$G$277,6,0)</f>
        <v>#N/A</v>
      </c>
      <c r="I653" s="77" t="e">
        <f>VLOOKUP(G653,'Bidding list 26'!$B$4:$I$1016,8,0)</f>
        <v>#N/A</v>
      </c>
      <c r="J653" s="81"/>
      <c r="K653" s="78" t="e">
        <f t="shared" si="39"/>
        <v>#N/A</v>
      </c>
      <c r="L653" s="81"/>
      <c r="M653" s="79"/>
      <c r="N653" s="79"/>
      <c r="O653" s="80"/>
      <c r="P653" s="80"/>
      <c r="Q653" s="122"/>
      <c r="R653" s="81">
        <f t="shared" si="38"/>
        <v>0</v>
      </c>
      <c r="S653" s="140" t="e">
        <f t="array" ref="S653">INDEX('G Project Timeline-OPM update'!$G$7:$L$35,MATCH(1,('G Project Timeline-OPM update'!$C$7:$C$35=N653)*('G Project Timeline-OPM update'!$B$7:$B$35=M653)*('G Project Timeline-OPM update'!$D$7:$D$35=O653),0),MATCH(P653,'G Project Timeline-OPM update'!$G$4:$L$4,0))-14</f>
        <v>#N/A</v>
      </c>
      <c r="T653" s="81" t="e">
        <f t="shared" si="41"/>
        <v>#N/A</v>
      </c>
      <c r="U653" s="83" t="str">
        <f>IFERROR(VLOOKUP(G653,'Bidding list 26'!$B$2:$P$38,15,0),"")</f>
        <v/>
      </c>
      <c r="V653" s="83" t="e">
        <f t="shared" si="42"/>
        <v>#N/A</v>
      </c>
      <c r="W653" s="83" t="e">
        <f t="shared" si="40"/>
        <v>#VALUE!</v>
      </c>
      <c r="X653" s="83" t="e">
        <f t="shared" si="43"/>
        <v>#N/A</v>
      </c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87"/>
      <c r="AI653" s="122"/>
      <c r="AJ653" s="60"/>
      <c r="AK653" s="5"/>
      <c r="AL653" s="3">
        <f t="shared" si="34"/>
        <v>0</v>
      </c>
      <c r="AM653" s="3">
        <f t="shared" si="35"/>
        <v>0</v>
      </c>
      <c r="AN653" s="3">
        <f t="shared" si="36"/>
        <v>0</v>
      </c>
      <c r="AO653" s="3">
        <f t="shared" si="37"/>
        <v>0</v>
      </c>
    </row>
    <row r="654" spans="1:41" ht="13">
      <c r="A654" s="81"/>
      <c r="B654" s="122"/>
      <c r="C654" s="122"/>
      <c r="D654" s="122"/>
      <c r="E654" s="122"/>
      <c r="F654" s="81"/>
      <c r="G654" s="122"/>
      <c r="H654" s="122" t="e">
        <f>VLOOKUP(G654,'Bidding list 26'!$B$4:$G$277,6,0)</f>
        <v>#N/A</v>
      </c>
      <c r="I654" s="77" t="e">
        <f>VLOOKUP(G654,'Bidding list 26'!$B$4:$I$1016,8,0)</f>
        <v>#N/A</v>
      </c>
      <c r="J654" s="81"/>
      <c r="K654" s="78" t="e">
        <f t="shared" si="39"/>
        <v>#N/A</v>
      </c>
      <c r="L654" s="81"/>
      <c r="M654" s="79"/>
      <c r="N654" s="79"/>
      <c r="O654" s="80"/>
      <c r="P654" s="80"/>
      <c r="Q654" s="122"/>
      <c r="R654" s="81">
        <f t="shared" si="38"/>
        <v>0</v>
      </c>
      <c r="S654" s="140" t="e">
        <f t="array" ref="S654">INDEX('G Project Timeline-OPM update'!$G$7:$L$35,MATCH(1,('G Project Timeline-OPM update'!$C$7:$C$35=N654)*('G Project Timeline-OPM update'!$B$7:$B$35=M654)*('G Project Timeline-OPM update'!$D$7:$D$35=O654),0),MATCH(P654,'G Project Timeline-OPM update'!$G$4:$L$4,0))-14</f>
        <v>#N/A</v>
      </c>
      <c r="T654" s="81" t="e">
        <f t="shared" si="41"/>
        <v>#N/A</v>
      </c>
      <c r="U654" s="83" t="str">
        <f>IFERROR(VLOOKUP(G654,'Bidding list 26'!$B$2:$P$38,15,0),"")</f>
        <v/>
      </c>
      <c r="V654" s="83" t="e">
        <f t="shared" si="42"/>
        <v>#N/A</v>
      </c>
      <c r="W654" s="83" t="e">
        <f t="shared" si="40"/>
        <v>#VALUE!</v>
      </c>
      <c r="X654" s="83" t="e">
        <f t="shared" si="43"/>
        <v>#N/A</v>
      </c>
      <c r="Y654" s="122"/>
      <c r="Z654" s="122"/>
      <c r="AA654" s="122"/>
      <c r="AB654" s="122"/>
      <c r="AC654" s="122"/>
      <c r="AD654" s="122"/>
      <c r="AE654" s="122"/>
      <c r="AF654" s="122"/>
      <c r="AG654" s="122"/>
      <c r="AH654" s="87"/>
      <c r="AI654" s="122"/>
      <c r="AJ654" s="60"/>
      <c r="AK654" s="5"/>
      <c r="AL654" s="3">
        <f t="shared" si="34"/>
        <v>0</v>
      </c>
      <c r="AM654" s="3">
        <f t="shared" si="35"/>
        <v>0</v>
      </c>
      <c r="AN654" s="3">
        <f t="shared" si="36"/>
        <v>0</v>
      </c>
      <c r="AO654" s="3">
        <f t="shared" si="37"/>
        <v>0</v>
      </c>
    </row>
    <row r="655" spans="1:41" ht="13">
      <c r="A655" s="81"/>
      <c r="B655" s="122"/>
      <c r="C655" s="122"/>
      <c r="D655" s="122"/>
      <c r="E655" s="122"/>
      <c r="F655" s="81"/>
      <c r="G655" s="122"/>
      <c r="H655" s="122" t="e">
        <f>VLOOKUP(G655,'Bidding list 26'!$B$4:$G$277,6,0)</f>
        <v>#N/A</v>
      </c>
      <c r="I655" s="77" t="e">
        <f>VLOOKUP(G655,'Bidding list 26'!$B$4:$I$1016,8,0)</f>
        <v>#N/A</v>
      </c>
      <c r="J655" s="81"/>
      <c r="K655" s="78" t="e">
        <f t="shared" si="39"/>
        <v>#N/A</v>
      </c>
      <c r="L655" s="81"/>
      <c r="M655" s="79"/>
      <c r="N655" s="79"/>
      <c r="O655" s="80"/>
      <c r="P655" s="80"/>
      <c r="Q655" s="122"/>
      <c r="R655" s="81">
        <f t="shared" si="38"/>
        <v>0</v>
      </c>
      <c r="S655" s="140" t="e">
        <f t="array" ref="S655">INDEX('G Project Timeline-OPM update'!$G$7:$L$35,MATCH(1,('G Project Timeline-OPM update'!$C$7:$C$35=N655)*('G Project Timeline-OPM update'!$B$7:$B$35=M655)*('G Project Timeline-OPM update'!$D$7:$D$35=O655),0),MATCH(P655,'G Project Timeline-OPM update'!$G$4:$L$4,0))-14</f>
        <v>#N/A</v>
      </c>
      <c r="T655" s="81" t="e">
        <f t="shared" si="41"/>
        <v>#N/A</v>
      </c>
      <c r="U655" s="83" t="str">
        <f>IFERROR(VLOOKUP(G655,'Bidding list 26'!$B$2:$P$38,15,0),"")</f>
        <v/>
      </c>
      <c r="V655" s="83" t="e">
        <f t="shared" si="42"/>
        <v>#N/A</v>
      </c>
      <c r="W655" s="83" t="e">
        <f t="shared" si="40"/>
        <v>#VALUE!</v>
      </c>
      <c r="X655" s="83" t="e">
        <f t="shared" si="43"/>
        <v>#N/A</v>
      </c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87"/>
      <c r="AI655" s="122"/>
      <c r="AJ655" s="60"/>
      <c r="AK655" s="5"/>
      <c r="AL655" s="3">
        <f t="shared" si="34"/>
        <v>0</v>
      </c>
      <c r="AM655" s="3">
        <f t="shared" si="35"/>
        <v>0</v>
      </c>
      <c r="AN655" s="3">
        <f t="shared" si="36"/>
        <v>0</v>
      </c>
      <c r="AO655" s="3">
        <f t="shared" si="37"/>
        <v>0</v>
      </c>
    </row>
    <row r="656" spans="1:41" ht="13">
      <c r="A656" s="81"/>
      <c r="B656" s="122"/>
      <c r="C656" s="122"/>
      <c r="D656" s="122"/>
      <c r="E656" s="122"/>
      <c r="F656" s="81"/>
      <c r="G656" s="122"/>
      <c r="H656" s="122" t="e">
        <f>VLOOKUP(G656,'Bidding list 26'!$B$4:$G$277,6,0)</f>
        <v>#N/A</v>
      </c>
      <c r="I656" s="77" t="e">
        <f>VLOOKUP(G656,'Bidding list 26'!$B$4:$I$1016,8,0)</f>
        <v>#N/A</v>
      </c>
      <c r="J656" s="81"/>
      <c r="K656" s="78" t="e">
        <f t="shared" si="39"/>
        <v>#N/A</v>
      </c>
      <c r="L656" s="81"/>
      <c r="M656" s="79"/>
      <c r="N656" s="79"/>
      <c r="O656" s="80"/>
      <c r="P656" s="80"/>
      <c r="Q656" s="122"/>
      <c r="R656" s="81">
        <f t="shared" si="38"/>
        <v>0</v>
      </c>
      <c r="S656" s="140" t="e">
        <f t="array" ref="S656">INDEX('G Project Timeline-OPM update'!$G$7:$L$35,MATCH(1,('G Project Timeline-OPM update'!$C$7:$C$35=N656)*('G Project Timeline-OPM update'!$B$7:$B$35=M656)*('G Project Timeline-OPM update'!$D$7:$D$35=O656),0),MATCH(P656,'G Project Timeline-OPM update'!$G$4:$L$4,0))-14</f>
        <v>#N/A</v>
      </c>
      <c r="T656" s="81" t="e">
        <f t="shared" si="41"/>
        <v>#N/A</v>
      </c>
      <c r="U656" s="83" t="str">
        <f>IFERROR(VLOOKUP(G656,'Bidding list 26'!$B$2:$P$38,15,0),"")</f>
        <v/>
      </c>
      <c r="V656" s="83" t="e">
        <f t="shared" si="42"/>
        <v>#N/A</v>
      </c>
      <c r="W656" s="83" t="e">
        <f t="shared" si="40"/>
        <v>#VALUE!</v>
      </c>
      <c r="X656" s="83" t="e">
        <f t="shared" si="43"/>
        <v>#N/A</v>
      </c>
      <c r="Y656" s="122"/>
      <c r="Z656" s="122"/>
      <c r="AA656" s="122"/>
      <c r="AB656" s="122"/>
      <c r="AC656" s="122"/>
      <c r="AD656" s="122"/>
      <c r="AE656" s="122"/>
      <c r="AF656" s="122"/>
      <c r="AG656" s="122"/>
      <c r="AH656" s="87"/>
      <c r="AI656" s="122"/>
      <c r="AJ656" s="60"/>
      <c r="AK656" s="5"/>
      <c r="AL656" s="3">
        <f t="shared" si="34"/>
        <v>0</v>
      </c>
      <c r="AM656" s="3">
        <f t="shared" si="35"/>
        <v>0</v>
      </c>
      <c r="AN656" s="3">
        <f t="shared" si="36"/>
        <v>0</v>
      </c>
      <c r="AO656" s="3">
        <f t="shared" si="37"/>
        <v>0</v>
      </c>
    </row>
    <row r="657" spans="1:41" ht="13">
      <c r="A657" s="81"/>
      <c r="B657" s="122"/>
      <c r="C657" s="122"/>
      <c r="D657" s="122"/>
      <c r="E657" s="122"/>
      <c r="F657" s="81"/>
      <c r="G657" s="122"/>
      <c r="H657" s="122" t="e">
        <f>VLOOKUP(G657,'Bidding list 26'!$B$4:$G$277,6,0)</f>
        <v>#N/A</v>
      </c>
      <c r="I657" s="77" t="e">
        <f>VLOOKUP(G657,'Bidding list 26'!$B$4:$I$1016,8,0)</f>
        <v>#N/A</v>
      </c>
      <c r="J657" s="81"/>
      <c r="K657" s="78" t="e">
        <f t="shared" si="39"/>
        <v>#N/A</v>
      </c>
      <c r="L657" s="81"/>
      <c r="M657" s="79"/>
      <c r="N657" s="79"/>
      <c r="O657" s="80"/>
      <c r="P657" s="80"/>
      <c r="Q657" s="122"/>
      <c r="R657" s="81">
        <f t="shared" si="38"/>
        <v>0</v>
      </c>
      <c r="S657" s="140" t="e">
        <f t="array" ref="S657">INDEX('G Project Timeline-OPM update'!$G$7:$L$35,MATCH(1,('G Project Timeline-OPM update'!$C$7:$C$35=N657)*('G Project Timeline-OPM update'!$B$7:$B$35=M657)*('G Project Timeline-OPM update'!$D$7:$D$35=O657),0),MATCH(P657,'G Project Timeline-OPM update'!$G$4:$L$4,0))-14</f>
        <v>#N/A</v>
      </c>
      <c r="T657" s="81" t="e">
        <f t="shared" si="41"/>
        <v>#N/A</v>
      </c>
      <c r="U657" s="83" t="str">
        <f>IFERROR(VLOOKUP(G657,'Bidding list 26'!$B$2:$P$38,15,0),"")</f>
        <v/>
      </c>
      <c r="V657" s="83" t="e">
        <f t="shared" si="42"/>
        <v>#N/A</v>
      </c>
      <c r="W657" s="83" t="e">
        <f t="shared" si="40"/>
        <v>#VALUE!</v>
      </c>
      <c r="X657" s="83" t="e">
        <f t="shared" si="43"/>
        <v>#N/A</v>
      </c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87"/>
      <c r="AI657" s="122"/>
      <c r="AJ657" s="60"/>
      <c r="AK657" s="5"/>
      <c r="AL657" s="3">
        <f t="shared" ref="AL657:AL911" si="44">IF(AA657="Done",$J657,0)</f>
        <v>0</v>
      </c>
      <c r="AM657" s="3">
        <f t="shared" ref="AM657:AM911" si="45">IF(AC657="Done",$J657,0)</f>
        <v>0</v>
      </c>
      <c r="AN657" s="3">
        <f t="shared" ref="AN657:AN911" si="46">IF(AE657="Done",$J657,0)</f>
        <v>0</v>
      </c>
      <c r="AO657" s="3">
        <f t="shared" ref="AO657:AO911" si="47">IF(AH657&lt;&gt;"",$J657,0)</f>
        <v>0</v>
      </c>
    </row>
    <row r="658" spans="1:41" ht="13">
      <c r="A658" s="81"/>
      <c r="B658" s="122"/>
      <c r="C658" s="122"/>
      <c r="D658" s="122"/>
      <c r="E658" s="122"/>
      <c r="F658" s="81"/>
      <c r="G658" s="122"/>
      <c r="H658" s="122" t="e">
        <f>VLOOKUP(G658,'Bidding list 26'!$B$4:$G$277,6,0)</f>
        <v>#N/A</v>
      </c>
      <c r="I658" s="77" t="e">
        <f>VLOOKUP(G658,'Bidding list 26'!$B$4:$I$1016,8,0)</f>
        <v>#N/A</v>
      </c>
      <c r="J658" s="81"/>
      <c r="K658" s="78" t="e">
        <f t="shared" si="39"/>
        <v>#N/A</v>
      </c>
      <c r="L658" s="81"/>
      <c r="M658" s="79"/>
      <c r="N658" s="79"/>
      <c r="O658" s="80"/>
      <c r="P658" s="80"/>
      <c r="Q658" s="122"/>
      <c r="R658" s="81">
        <f t="shared" si="38"/>
        <v>0</v>
      </c>
      <c r="S658" s="140" t="e">
        <f t="array" ref="S658">INDEX('G Project Timeline-OPM update'!$G$7:$L$35,MATCH(1,('G Project Timeline-OPM update'!$C$7:$C$35=N658)*('G Project Timeline-OPM update'!$B$7:$B$35=M658)*('G Project Timeline-OPM update'!$D$7:$D$35=O658),0),MATCH(P658,'G Project Timeline-OPM update'!$G$4:$L$4,0))-14</f>
        <v>#N/A</v>
      </c>
      <c r="T658" s="81" t="e">
        <f t="shared" si="41"/>
        <v>#N/A</v>
      </c>
      <c r="U658" s="83" t="str">
        <f>IFERROR(VLOOKUP(G658,'Bidding list 26'!$B$2:$P$38,15,0),"")</f>
        <v/>
      </c>
      <c r="V658" s="83" t="e">
        <f t="shared" si="42"/>
        <v>#N/A</v>
      </c>
      <c r="W658" s="83" t="e">
        <f t="shared" si="40"/>
        <v>#VALUE!</v>
      </c>
      <c r="X658" s="83" t="e">
        <f t="shared" si="43"/>
        <v>#N/A</v>
      </c>
      <c r="Y658" s="122"/>
      <c r="Z658" s="122"/>
      <c r="AA658" s="122"/>
      <c r="AB658" s="122"/>
      <c r="AC658" s="122"/>
      <c r="AD658" s="122"/>
      <c r="AE658" s="122"/>
      <c r="AF658" s="122"/>
      <c r="AG658" s="122"/>
      <c r="AH658" s="87"/>
      <c r="AI658" s="122"/>
      <c r="AJ658" s="60"/>
      <c r="AK658" s="5"/>
      <c r="AL658" s="3">
        <f t="shared" si="44"/>
        <v>0</v>
      </c>
      <c r="AM658" s="3">
        <f t="shared" si="45"/>
        <v>0</v>
      </c>
      <c r="AN658" s="3">
        <f t="shared" si="46"/>
        <v>0</v>
      </c>
      <c r="AO658" s="3">
        <f t="shared" si="47"/>
        <v>0</v>
      </c>
    </row>
    <row r="659" spans="1:41" ht="13">
      <c r="A659" s="81"/>
      <c r="B659" s="122"/>
      <c r="C659" s="122"/>
      <c r="D659" s="122"/>
      <c r="E659" s="122"/>
      <c r="F659" s="81"/>
      <c r="G659" s="122"/>
      <c r="H659" s="122" t="e">
        <f>VLOOKUP(G659,'Bidding list 26'!$B$4:$G$277,6,0)</f>
        <v>#N/A</v>
      </c>
      <c r="I659" s="77" t="e">
        <f>VLOOKUP(G659,'Bidding list 26'!$B$4:$I$1016,8,0)</f>
        <v>#N/A</v>
      </c>
      <c r="J659" s="81"/>
      <c r="K659" s="78" t="e">
        <f t="shared" si="39"/>
        <v>#N/A</v>
      </c>
      <c r="L659" s="81"/>
      <c r="M659" s="79"/>
      <c r="N659" s="79"/>
      <c r="O659" s="80"/>
      <c r="P659" s="80"/>
      <c r="Q659" s="122"/>
      <c r="R659" s="81">
        <f t="shared" si="38"/>
        <v>0</v>
      </c>
      <c r="S659" s="140" t="e">
        <f t="array" ref="S659">INDEX('G Project Timeline-OPM update'!$G$7:$L$35,MATCH(1,('G Project Timeline-OPM update'!$C$7:$C$35=N659)*('G Project Timeline-OPM update'!$B$7:$B$35=M659)*('G Project Timeline-OPM update'!$D$7:$D$35=O659),0),MATCH(P659,'G Project Timeline-OPM update'!$G$4:$L$4,0))-14</f>
        <v>#N/A</v>
      </c>
      <c r="T659" s="81" t="e">
        <f t="shared" si="41"/>
        <v>#N/A</v>
      </c>
      <c r="U659" s="83" t="str">
        <f>IFERROR(VLOOKUP(G659,'Bidding list 26'!$B$2:$P$38,15,0),"")</f>
        <v/>
      </c>
      <c r="V659" s="83" t="e">
        <f t="shared" si="42"/>
        <v>#N/A</v>
      </c>
      <c r="W659" s="83" t="e">
        <f t="shared" si="40"/>
        <v>#VALUE!</v>
      </c>
      <c r="X659" s="83" t="e">
        <f t="shared" si="43"/>
        <v>#N/A</v>
      </c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87"/>
      <c r="AI659" s="122"/>
      <c r="AJ659" s="60"/>
      <c r="AK659" s="5"/>
      <c r="AL659" s="3">
        <f t="shared" si="44"/>
        <v>0</v>
      </c>
      <c r="AM659" s="3">
        <f t="shared" si="45"/>
        <v>0</v>
      </c>
      <c r="AN659" s="3">
        <f t="shared" si="46"/>
        <v>0</v>
      </c>
      <c r="AO659" s="3">
        <f t="shared" si="47"/>
        <v>0</v>
      </c>
    </row>
    <row r="660" spans="1:41" ht="13">
      <c r="A660" s="81"/>
      <c r="B660" s="122"/>
      <c r="C660" s="122"/>
      <c r="D660" s="122"/>
      <c r="E660" s="122"/>
      <c r="F660" s="81"/>
      <c r="G660" s="122"/>
      <c r="H660" s="122" t="e">
        <f>VLOOKUP(G660,'Bidding list 26'!$B$4:$G$277,6,0)</f>
        <v>#N/A</v>
      </c>
      <c r="I660" s="77" t="e">
        <f>VLOOKUP(G660,'Bidding list 26'!$B$4:$I$1016,8,0)</f>
        <v>#N/A</v>
      </c>
      <c r="J660" s="81"/>
      <c r="K660" s="78" t="e">
        <f t="shared" si="39"/>
        <v>#N/A</v>
      </c>
      <c r="L660" s="81"/>
      <c r="M660" s="79"/>
      <c r="N660" s="79"/>
      <c r="O660" s="80"/>
      <c r="P660" s="80"/>
      <c r="Q660" s="122"/>
      <c r="R660" s="81">
        <f t="shared" si="38"/>
        <v>0</v>
      </c>
      <c r="S660" s="140" t="e">
        <f t="array" ref="S660">INDEX('G Project Timeline-OPM update'!$G$7:$L$35,MATCH(1,('G Project Timeline-OPM update'!$C$7:$C$35=N660)*('G Project Timeline-OPM update'!$B$7:$B$35=M660)*('G Project Timeline-OPM update'!$D$7:$D$35=O660),0),MATCH(P660,'G Project Timeline-OPM update'!$G$4:$L$4,0))-14</f>
        <v>#N/A</v>
      </c>
      <c r="T660" s="81" t="e">
        <f t="shared" si="41"/>
        <v>#N/A</v>
      </c>
      <c r="U660" s="83" t="str">
        <f>IFERROR(VLOOKUP(G660,'Bidding list 26'!$B$2:$P$38,15,0),"")</f>
        <v/>
      </c>
      <c r="V660" s="83" t="e">
        <f t="shared" si="42"/>
        <v>#N/A</v>
      </c>
      <c r="W660" s="83" t="e">
        <f t="shared" si="40"/>
        <v>#VALUE!</v>
      </c>
      <c r="X660" s="83" t="e">
        <f t="shared" si="43"/>
        <v>#N/A</v>
      </c>
      <c r="Y660" s="122"/>
      <c r="Z660" s="122"/>
      <c r="AA660" s="122"/>
      <c r="AB660" s="122"/>
      <c r="AC660" s="122"/>
      <c r="AD660" s="122"/>
      <c r="AE660" s="122"/>
      <c r="AF660" s="122"/>
      <c r="AG660" s="122"/>
      <c r="AH660" s="87"/>
      <c r="AI660" s="122"/>
      <c r="AJ660" s="60"/>
      <c r="AK660" s="5"/>
      <c r="AL660" s="3">
        <f t="shared" si="44"/>
        <v>0</v>
      </c>
      <c r="AM660" s="3">
        <f t="shared" si="45"/>
        <v>0</v>
      </c>
      <c r="AN660" s="3">
        <f t="shared" si="46"/>
        <v>0</v>
      </c>
      <c r="AO660" s="3">
        <f t="shared" si="47"/>
        <v>0</v>
      </c>
    </row>
    <row r="661" spans="1:41" ht="13">
      <c r="A661" s="81"/>
      <c r="B661" s="122"/>
      <c r="C661" s="122"/>
      <c r="D661" s="122"/>
      <c r="E661" s="122"/>
      <c r="F661" s="81"/>
      <c r="G661" s="122"/>
      <c r="H661" s="122" t="e">
        <f>VLOOKUP(G661,'Bidding list 26'!$B$4:$G$277,6,0)</f>
        <v>#N/A</v>
      </c>
      <c r="I661" s="77" t="e">
        <f>VLOOKUP(G661,'Bidding list 26'!$B$4:$I$1016,8,0)</f>
        <v>#N/A</v>
      </c>
      <c r="J661" s="81"/>
      <c r="K661" s="78" t="e">
        <f t="shared" si="39"/>
        <v>#N/A</v>
      </c>
      <c r="L661" s="81"/>
      <c r="M661" s="79"/>
      <c r="N661" s="79"/>
      <c r="O661" s="80"/>
      <c r="P661" s="80"/>
      <c r="Q661" s="122"/>
      <c r="R661" s="81">
        <f t="shared" ref="R661:R915" si="48">Q661-A661</f>
        <v>0</v>
      </c>
      <c r="S661" s="140" t="e">
        <f t="array" ref="S661">INDEX('G Project Timeline-OPM update'!$G$7:$L$35,MATCH(1,('G Project Timeline-OPM update'!$C$7:$C$35=N661)*('G Project Timeline-OPM update'!$B$7:$B$35=M661)*('G Project Timeline-OPM update'!$D$7:$D$35=O661),0),MATCH(P661,'G Project Timeline-OPM update'!$G$4:$L$4,0))-14</f>
        <v>#N/A</v>
      </c>
      <c r="T661" s="81" t="e">
        <f t="shared" si="41"/>
        <v>#N/A</v>
      </c>
      <c r="U661" s="83" t="str">
        <f>IFERROR(VLOOKUP(G661,'Bidding list 26'!$B$2:$P$38,15,0),"")</f>
        <v/>
      </c>
      <c r="V661" s="83" t="e">
        <f t="shared" si="42"/>
        <v>#N/A</v>
      </c>
      <c r="W661" s="83" t="e">
        <f t="shared" si="40"/>
        <v>#VALUE!</v>
      </c>
      <c r="X661" s="83" t="e">
        <f t="shared" si="43"/>
        <v>#N/A</v>
      </c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87"/>
      <c r="AI661" s="122"/>
      <c r="AJ661" s="60"/>
      <c r="AK661" s="5"/>
      <c r="AL661" s="3">
        <f t="shared" si="44"/>
        <v>0</v>
      </c>
      <c r="AM661" s="3">
        <f t="shared" si="45"/>
        <v>0</v>
      </c>
      <c r="AN661" s="3">
        <f t="shared" si="46"/>
        <v>0</v>
      </c>
      <c r="AO661" s="3">
        <f t="shared" si="47"/>
        <v>0</v>
      </c>
    </row>
    <row r="662" spans="1:41" ht="13">
      <c r="A662" s="81"/>
      <c r="B662" s="122"/>
      <c r="C662" s="122"/>
      <c r="D662" s="122"/>
      <c r="E662" s="122"/>
      <c r="F662" s="81"/>
      <c r="G662" s="122"/>
      <c r="H662" s="122" t="e">
        <f>VLOOKUP(G662,'Bidding list 26'!$B$4:$G$277,6,0)</f>
        <v>#N/A</v>
      </c>
      <c r="I662" s="77" t="e">
        <f>VLOOKUP(G662,'Bidding list 26'!$B$4:$I$1016,8,0)</f>
        <v>#N/A</v>
      </c>
      <c r="J662" s="81"/>
      <c r="K662" s="78" t="e">
        <f t="shared" si="39"/>
        <v>#N/A</v>
      </c>
      <c r="L662" s="81"/>
      <c r="M662" s="79"/>
      <c r="N662" s="79"/>
      <c r="O662" s="80"/>
      <c r="P662" s="80"/>
      <c r="Q662" s="122"/>
      <c r="R662" s="81">
        <f t="shared" si="48"/>
        <v>0</v>
      </c>
      <c r="S662" s="140" t="e">
        <f t="array" ref="S662">INDEX('G Project Timeline-OPM update'!$G$7:$L$35,MATCH(1,('G Project Timeline-OPM update'!$C$7:$C$35=N662)*('G Project Timeline-OPM update'!$B$7:$B$35=M662)*('G Project Timeline-OPM update'!$D$7:$D$35=O662),0),MATCH(P662,'G Project Timeline-OPM update'!$G$4:$L$4,0))-14</f>
        <v>#N/A</v>
      </c>
      <c r="T662" s="81" t="e">
        <f t="shared" si="41"/>
        <v>#N/A</v>
      </c>
      <c r="U662" s="83" t="str">
        <f>IFERROR(VLOOKUP(G662,'Bidding list 26'!$B$2:$P$38,15,0),"")</f>
        <v/>
      </c>
      <c r="V662" s="83" t="e">
        <f t="shared" si="42"/>
        <v>#N/A</v>
      </c>
      <c r="W662" s="83" t="e">
        <f t="shared" si="40"/>
        <v>#VALUE!</v>
      </c>
      <c r="X662" s="83" t="e">
        <f t="shared" si="43"/>
        <v>#N/A</v>
      </c>
      <c r="Y662" s="122"/>
      <c r="Z662" s="122"/>
      <c r="AA662" s="122"/>
      <c r="AB662" s="122"/>
      <c r="AC662" s="122"/>
      <c r="AD662" s="122"/>
      <c r="AE662" s="122"/>
      <c r="AF662" s="122"/>
      <c r="AG662" s="122"/>
      <c r="AH662" s="87"/>
      <c r="AI662" s="122"/>
      <c r="AJ662" s="60"/>
      <c r="AK662" s="5"/>
      <c r="AL662" s="3">
        <f t="shared" si="44"/>
        <v>0</v>
      </c>
      <c r="AM662" s="3">
        <f t="shared" si="45"/>
        <v>0</v>
      </c>
      <c r="AN662" s="3">
        <f t="shared" si="46"/>
        <v>0</v>
      </c>
      <c r="AO662" s="3">
        <f t="shared" si="47"/>
        <v>0</v>
      </c>
    </row>
    <row r="663" spans="1:41" ht="13">
      <c r="A663" s="81"/>
      <c r="B663" s="122"/>
      <c r="C663" s="122"/>
      <c r="D663" s="122"/>
      <c r="E663" s="122"/>
      <c r="F663" s="81"/>
      <c r="G663" s="122"/>
      <c r="H663" s="122" t="e">
        <f>VLOOKUP(G663,'Bidding list 26'!$B$4:$G$277,6,0)</f>
        <v>#N/A</v>
      </c>
      <c r="I663" s="77" t="e">
        <f>VLOOKUP(G663,'Bidding list 26'!$B$4:$I$1016,8,0)</f>
        <v>#N/A</v>
      </c>
      <c r="J663" s="81"/>
      <c r="K663" s="78" t="e">
        <f t="shared" si="39"/>
        <v>#N/A</v>
      </c>
      <c r="L663" s="81"/>
      <c r="M663" s="79"/>
      <c r="N663" s="79"/>
      <c r="O663" s="80"/>
      <c r="P663" s="80"/>
      <c r="Q663" s="122"/>
      <c r="R663" s="81">
        <f t="shared" si="48"/>
        <v>0</v>
      </c>
      <c r="S663" s="140" t="e">
        <f t="array" ref="S663">INDEX('G Project Timeline-OPM update'!$G$7:$L$35,MATCH(1,('G Project Timeline-OPM update'!$C$7:$C$35=N663)*('G Project Timeline-OPM update'!$B$7:$B$35=M663)*('G Project Timeline-OPM update'!$D$7:$D$35=O663),0),MATCH(P663,'G Project Timeline-OPM update'!$G$4:$L$4,0))-14</f>
        <v>#N/A</v>
      </c>
      <c r="T663" s="81" t="e">
        <f t="shared" si="41"/>
        <v>#N/A</v>
      </c>
      <c r="U663" s="83" t="str">
        <f>IFERROR(VLOOKUP(G663,'Bidding list 26'!$B$2:$P$38,15,0),"")</f>
        <v/>
      </c>
      <c r="V663" s="83" t="e">
        <f t="shared" si="42"/>
        <v>#N/A</v>
      </c>
      <c r="W663" s="83" t="e">
        <f t="shared" si="40"/>
        <v>#VALUE!</v>
      </c>
      <c r="X663" s="83" t="e">
        <f t="shared" si="43"/>
        <v>#N/A</v>
      </c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87"/>
      <c r="AI663" s="122"/>
      <c r="AJ663" s="60"/>
      <c r="AK663" s="5"/>
      <c r="AL663" s="3">
        <f t="shared" si="44"/>
        <v>0</v>
      </c>
      <c r="AM663" s="3">
        <f t="shared" si="45"/>
        <v>0</v>
      </c>
      <c r="AN663" s="3">
        <f t="shared" si="46"/>
        <v>0</v>
      </c>
      <c r="AO663" s="3">
        <f t="shared" si="47"/>
        <v>0</v>
      </c>
    </row>
    <row r="664" spans="1:41" ht="13">
      <c r="A664" s="81"/>
      <c r="B664" s="122"/>
      <c r="C664" s="122"/>
      <c r="D664" s="122"/>
      <c r="E664" s="122"/>
      <c r="F664" s="81"/>
      <c r="G664" s="122"/>
      <c r="H664" s="122" t="e">
        <f>VLOOKUP(G664,'Bidding list 26'!$B$4:$G$277,6,0)</f>
        <v>#N/A</v>
      </c>
      <c r="I664" s="77" t="e">
        <f>VLOOKUP(G664,'Bidding list 26'!$B$4:$I$1016,8,0)</f>
        <v>#N/A</v>
      </c>
      <c r="J664" s="81"/>
      <c r="K664" s="78" t="e">
        <f t="shared" ref="K664:K918" si="49">I664*J664</f>
        <v>#N/A</v>
      </c>
      <c r="L664" s="81"/>
      <c r="M664" s="79"/>
      <c r="N664" s="79"/>
      <c r="O664" s="80"/>
      <c r="P664" s="80"/>
      <c r="Q664" s="122"/>
      <c r="R664" s="81">
        <f t="shared" si="48"/>
        <v>0</v>
      </c>
      <c r="S664" s="140" t="e">
        <f t="array" ref="S664">INDEX('G Project Timeline-OPM update'!$G$7:$L$35,MATCH(1,('G Project Timeline-OPM update'!$C$7:$C$35=N664)*('G Project Timeline-OPM update'!$B$7:$B$35=M664)*('G Project Timeline-OPM update'!$D$7:$D$35=O664),0),MATCH(P664,'G Project Timeline-OPM update'!$G$4:$L$4,0))-14</f>
        <v>#N/A</v>
      </c>
      <c r="T664" s="81" t="e">
        <f t="shared" si="41"/>
        <v>#N/A</v>
      </c>
      <c r="U664" s="83" t="str">
        <f>IFERROR(VLOOKUP(G664,'Bidding list 26'!$B$2:$P$38,15,0),"")</f>
        <v/>
      </c>
      <c r="V664" s="83" t="e">
        <f t="shared" si="42"/>
        <v>#N/A</v>
      </c>
      <c r="W664" s="83" t="e">
        <f t="shared" ref="W664:W918" si="50">A664+U664</f>
        <v>#VALUE!</v>
      </c>
      <c r="X664" s="83" t="e">
        <f t="shared" si="43"/>
        <v>#N/A</v>
      </c>
      <c r="Y664" s="122"/>
      <c r="Z664" s="122"/>
      <c r="AA664" s="122"/>
      <c r="AB664" s="122"/>
      <c r="AC664" s="122"/>
      <c r="AD664" s="122"/>
      <c r="AE664" s="122"/>
      <c r="AF664" s="122"/>
      <c r="AG664" s="122"/>
      <c r="AH664" s="87"/>
      <c r="AI664" s="122"/>
      <c r="AJ664" s="60"/>
      <c r="AK664" s="5"/>
      <c r="AL664" s="3">
        <f t="shared" si="44"/>
        <v>0</v>
      </c>
      <c r="AM664" s="3">
        <f t="shared" si="45"/>
        <v>0</v>
      </c>
      <c r="AN664" s="3">
        <f t="shared" si="46"/>
        <v>0</v>
      </c>
      <c r="AO664" s="3">
        <f t="shared" si="47"/>
        <v>0</v>
      </c>
    </row>
    <row r="665" spans="1:41" ht="13">
      <c r="A665" s="81"/>
      <c r="B665" s="122"/>
      <c r="C665" s="122"/>
      <c r="D665" s="122"/>
      <c r="E665" s="122"/>
      <c r="F665" s="81"/>
      <c r="G665" s="122"/>
      <c r="H665" s="122" t="e">
        <f>VLOOKUP(G665,'Bidding list 26'!$B$4:$G$277,6,0)</f>
        <v>#N/A</v>
      </c>
      <c r="I665" s="77" t="e">
        <f>VLOOKUP(G665,'Bidding list 26'!$B$4:$I$1016,8,0)</f>
        <v>#N/A</v>
      </c>
      <c r="J665" s="81"/>
      <c r="K665" s="78" t="e">
        <f t="shared" si="49"/>
        <v>#N/A</v>
      </c>
      <c r="L665" s="81"/>
      <c r="M665" s="79"/>
      <c r="N665" s="79"/>
      <c r="O665" s="80"/>
      <c r="P665" s="80"/>
      <c r="Q665" s="122"/>
      <c r="R665" s="81">
        <f t="shared" si="48"/>
        <v>0</v>
      </c>
      <c r="S665" s="140" t="e">
        <f t="array" ref="S665">INDEX('G Project Timeline-OPM update'!$G$7:$L$35,MATCH(1,('G Project Timeline-OPM update'!$C$7:$C$35=N665)*('G Project Timeline-OPM update'!$B$7:$B$35=M665)*('G Project Timeline-OPM update'!$D$7:$D$35=O665),0),MATCH(P665,'G Project Timeline-OPM update'!$G$4:$L$4,0))-14</f>
        <v>#N/A</v>
      </c>
      <c r="T665" s="81" t="e">
        <f t="shared" si="41"/>
        <v>#N/A</v>
      </c>
      <c r="U665" s="83" t="str">
        <f>IFERROR(VLOOKUP(G665,'Bidding list 26'!$B$2:$P$38,15,0),"")</f>
        <v/>
      </c>
      <c r="V665" s="83" t="e">
        <f t="shared" si="42"/>
        <v>#N/A</v>
      </c>
      <c r="W665" s="83" t="e">
        <f t="shared" si="50"/>
        <v>#VALUE!</v>
      </c>
      <c r="X665" s="83" t="e">
        <f t="shared" si="43"/>
        <v>#N/A</v>
      </c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87"/>
      <c r="AI665" s="122"/>
      <c r="AJ665" s="60"/>
      <c r="AK665" s="5"/>
      <c r="AL665" s="3">
        <f t="shared" si="44"/>
        <v>0</v>
      </c>
      <c r="AM665" s="3">
        <f t="shared" si="45"/>
        <v>0</v>
      </c>
      <c r="AN665" s="3">
        <f t="shared" si="46"/>
        <v>0</v>
      </c>
      <c r="AO665" s="3">
        <f t="shared" si="47"/>
        <v>0</v>
      </c>
    </row>
    <row r="666" spans="1:41" ht="13">
      <c r="A666" s="81"/>
      <c r="B666" s="122"/>
      <c r="C666" s="122"/>
      <c r="D666" s="122"/>
      <c r="E666" s="122"/>
      <c r="F666" s="81"/>
      <c r="G666" s="122"/>
      <c r="H666" s="122" t="e">
        <f>VLOOKUP(G666,'Bidding list 26'!$B$4:$G$277,6,0)</f>
        <v>#N/A</v>
      </c>
      <c r="I666" s="77" t="e">
        <f>VLOOKUP(G666,'Bidding list 26'!$B$4:$I$1016,8,0)</f>
        <v>#N/A</v>
      </c>
      <c r="J666" s="81"/>
      <c r="K666" s="78" t="e">
        <f t="shared" si="49"/>
        <v>#N/A</v>
      </c>
      <c r="L666" s="81"/>
      <c r="M666" s="79"/>
      <c r="N666" s="79"/>
      <c r="O666" s="80"/>
      <c r="P666" s="80"/>
      <c r="Q666" s="122"/>
      <c r="R666" s="81">
        <f t="shared" si="48"/>
        <v>0</v>
      </c>
      <c r="S666" s="140" t="e">
        <f t="array" ref="S666">INDEX('G Project Timeline-OPM update'!$G$7:$L$35,MATCH(1,('G Project Timeline-OPM update'!$C$7:$C$35=N666)*('G Project Timeline-OPM update'!$B$7:$B$35=M666)*('G Project Timeline-OPM update'!$D$7:$D$35=O666),0),MATCH(P666,'G Project Timeline-OPM update'!$G$4:$L$4,0))-14</f>
        <v>#N/A</v>
      </c>
      <c r="T666" s="81" t="e">
        <f t="shared" si="41"/>
        <v>#N/A</v>
      </c>
      <c r="U666" s="83" t="str">
        <f>IFERROR(VLOOKUP(G666,'Bidding list 26'!$B$2:$P$38,15,0),"")</f>
        <v/>
      </c>
      <c r="V666" s="83" t="e">
        <f t="shared" si="42"/>
        <v>#N/A</v>
      </c>
      <c r="W666" s="83" t="e">
        <f t="shared" si="50"/>
        <v>#VALUE!</v>
      </c>
      <c r="X666" s="83" t="e">
        <f t="shared" si="43"/>
        <v>#N/A</v>
      </c>
      <c r="Y666" s="122"/>
      <c r="Z666" s="122"/>
      <c r="AA666" s="122"/>
      <c r="AB666" s="122"/>
      <c r="AC666" s="122"/>
      <c r="AD666" s="122"/>
      <c r="AE666" s="122"/>
      <c r="AF666" s="122"/>
      <c r="AG666" s="122"/>
      <c r="AH666" s="87"/>
      <c r="AI666" s="122"/>
      <c r="AJ666" s="60"/>
      <c r="AK666" s="5"/>
      <c r="AL666" s="3">
        <f t="shared" si="44"/>
        <v>0</v>
      </c>
      <c r="AM666" s="3">
        <f t="shared" si="45"/>
        <v>0</v>
      </c>
      <c r="AN666" s="3">
        <f t="shared" si="46"/>
        <v>0</v>
      </c>
      <c r="AO666" s="3">
        <f t="shared" si="47"/>
        <v>0</v>
      </c>
    </row>
    <row r="667" spans="1:41" ht="13">
      <c r="A667" s="81"/>
      <c r="B667" s="122"/>
      <c r="C667" s="122"/>
      <c r="D667" s="122"/>
      <c r="E667" s="122"/>
      <c r="F667" s="81"/>
      <c r="G667" s="122"/>
      <c r="H667" s="122" t="e">
        <f>VLOOKUP(G667,'Bidding list 26'!$B$4:$G$277,6,0)</f>
        <v>#N/A</v>
      </c>
      <c r="I667" s="77" t="e">
        <f>VLOOKUP(G667,'Bidding list 26'!$B$4:$I$1016,8,0)</f>
        <v>#N/A</v>
      </c>
      <c r="J667" s="81"/>
      <c r="K667" s="78" t="e">
        <f t="shared" si="49"/>
        <v>#N/A</v>
      </c>
      <c r="L667" s="81"/>
      <c r="M667" s="79"/>
      <c r="N667" s="79"/>
      <c r="O667" s="80"/>
      <c r="P667" s="80"/>
      <c r="Q667" s="122"/>
      <c r="R667" s="81">
        <f t="shared" si="48"/>
        <v>0</v>
      </c>
      <c r="S667" s="140" t="e">
        <f t="array" ref="S667">INDEX('G Project Timeline-OPM update'!$G$7:$L$35,MATCH(1,('G Project Timeline-OPM update'!$C$7:$C$35=N667)*('G Project Timeline-OPM update'!$B$7:$B$35=M667)*('G Project Timeline-OPM update'!$D$7:$D$35=O667),0),MATCH(P667,'G Project Timeline-OPM update'!$G$4:$L$4,0))-14</f>
        <v>#N/A</v>
      </c>
      <c r="T667" s="81" t="e">
        <f t="shared" si="41"/>
        <v>#N/A</v>
      </c>
      <c r="U667" s="83" t="str">
        <f>IFERROR(VLOOKUP(G667,'Bidding list 26'!$B$2:$P$38,15,0),"")</f>
        <v/>
      </c>
      <c r="V667" s="83" t="e">
        <f t="shared" si="42"/>
        <v>#N/A</v>
      </c>
      <c r="W667" s="83" t="e">
        <f t="shared" si="50"/>
        <v>#VALUE!</v>
      </c>
      <c r="X667" s="83" t="e">
        <f t="shared" si="43"/>
        <v>#N/A</v>
      </c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87"/>
      <c r="AI667" s="122"/>
      <c r="AJ667" s="60"/>
      <c r="AK667" s="5"/>
      <c r="AL667" s="3">
        <f t="shared" si="44"/>
        <v>0</v>
      </c>
      <c r="AM667" s="3">
        <f t="shared" si="45"/>
        <v>0</v>
      </c>
      <c r="AN667" s="3">
        <f t="shared" si="46"/>
        <v>0</v>
      </c>
      <c r="AO667" s="3">
        <f t="shared" si="47"/>
        <v>0</v>
      </c>
    </row>
    <row r="668" spans="1:41" ht="13">
      <c r="A668" s="81"/>
      <c r="B668" s="122"/>
      <c r="C668" s="122"/>
      <c r="D668" s="122"/>
      <c r="E668" s="122"/>
      <c r="F668" s="81"/>
      <c r="G668" s="122"/>
      <c r="H668" s="122" t="e">
        <f>VLOOKUP(G668,'Bidding list 26'!$B$4:$G$277,6,0)</f>
        <v>#N/A</v>
      </c>
      <c r="I668" s="77" t="e">
        <f>VLOOKUP(G668,'Bidding list 26'!$B$4:$I$1016,8,0)</f>
        <v>#N/A</v>
      </c>
      <c r="J668" s="81"/>
      <c r="K668" s="78" t="e">
        <f t="shared" si="49"/>
        <v>#N/A</v>
      </c>
      <c r="L668" s="81"/>
      <c r="M668" s="79"/>
      <c r="N668" s="79"/>
      <c r="O668" s="80"/>
      <c r="P668" s="80"/>
      <c r="Q668" s="122"/>
      <c r="R668" s="81">
        <f t="shared" si="48"/>
        <v>0</v>
      </c>
      <c r="S668" s="140" t="e">
        <f t="array" ref="S668">INDEX('G Project Timeline-OPM update'!$G$7:$L$35,MATCH(1,('G Project Timeline-OPM update'!$C$7:$C$35=N668)*('G Project Timeline-OPM update'!$B$7:$B$35=M668)*('G Project Timeline-OPM update'!$D$7:$D$35=O668),0),MATCH(P668,'G Project Timeline-OPM update'!$G$4:$L$4,0))-14</f>
        <v>#N/A</v>
      </c>
      <c r="T668" s="81" t="e">
        <f t="shared" si="41"/>
        <v>#N/A</v>
      </c>
      <c r="U668" s="83" t="str">
        <f>IFERROR(VLOOKUP(G668,'Bidding list 26'!$B$2:$P$38,15,0),"")</f>
        <v/>
      </c>
      <c r="V668" s="83" t="e">
        <f t="shared" si="42"/>
        <v>#N/A</v>
      </c>
      <c r="W668" s="83" t="e">
        <f t="shared" si="50"/>
        <v>#VALUE!</v>
      </c>
      <c r="X668" s="83" t="e">
        <f t="shared" si="43"/>
        <v>#N/A</v>
      </c>
      <c r="Y668" s="122"/>
      <c r="Z668" s="122"/>
      <c r="AA668" s="122"/>
      <c r="AB668" s="122"/>
      <c r="AC668" s="122"/>
      <c r="AD668" s="122"/>
      <c r="AE668" s="122"/>
      <c r="AF668" s="122"/>
      <c r="AG668" s="122"/>
      <c r="AH668" s="87"/>
      <c r="AI668" s="122"/>
      <c r="AJ668" s="60"/>
      <c r="AK668" s="5"/>
      <c r="AL668" s="3">
        <f t="shared" si="44"/>
        <v>0</v>
      </c>
      <c r="AM668" s="3">
        <f t="shared" si="45"/>
        <v>0</v>
      </c>
      <c r="AN668" s="3">
        <f t="shared" si="46"/>
        <v>0</v>
      </c>
      <c r="AO668" s="3">
        <f t="shared" si="47"/>
        <v>0</v>
      </c>
    </row>
    <row r="669" spans="1:41" ht="13">
      <c r="A669" s="81"/>
      <c r="B669" s="122"/>
      <c r="C669" s="122"/>
      <c r="D669" s="122"/>
      <c r="E669" s="122"/>
      <c r="F669" s="81"/>
      <c r="G669" s="122"/>
      <c r="H669" s="122" t="e">
        <f>VLOOKUP(G669,'Bidding list 26'!$B$4:$G$277,6,0)</f>
        <v>#N/A</v>
      </c>
      <c r="I669" s="77" t="e">
        <f>VLOOKUP(G669,'Bidding list 26'!$B$4:$I$1016,8,0)</f>
        <v>#N/A</v>
      </c>
      <c r="J669" s="81"/>
      <c r="K669" s="78" t="e">
        <f t="shared" si="49"/>
        <v>#N/A</v>
      </c>
      <c r="L669" s="81"/>
      <c r="M669" s="79"/>
      <c r="N669" s="79"/>
      <c r="O669" s="80"/>
      <c r="P669" s="80"/>
      <c r="Q669" s="122"/>
      <c r="R669" s="81">
        <f t="shared" si="48"/>
        <v>0</v>
      </c>
      <c r="S669" s="140" t="e">
        <f t="array" ref="S669">INDEX('G Project Timeline-OPM update'!$G$7:$L$35,MATCH(1,('G Project Timeline-OPM update'!$C$7:$C$35=N669)*('G Project Timeline-OPM update'!$B$7:$B$35=M669)*('G Project Timeline-OPM update'!$D$7:$D$35=O669),0),MATCH(P669,'G Project Timeline-OPM update'!$G$4:$L$4,0))-14</f>
        <v>#N/A</v>
      </c>
      <c r="T669" s="81" t="e">
        <f t="shared" si="41"/>
        <v>#N/A</v>
      </c>
      <c r="U669" s="83" t="str">
        <f>IFERROR(VLOOKUP(G669,'Bidding list 26'!$B$2:$P$38,15,0),"")</f>
        <v/>
      </c>
      <c r="V669" s="83" t="e">
        <f t="shared" si="42"/>
        <v>#N/A</v>
      </c>
      <c r="W669" s="83" t="e">
        <f t="shared" si="50"/>
        <v>#VALUE!</v>
      </c>
      <c r="X669" s="83" t="e">
        <f t="shared" si="43"/>
        <v>#N/A</v>
      </c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87"/>
      <c r="AI669" s="122"/>
      <c r="AJ669" s="60"/>
      <c r="AK669" s="5"/>
      <c r="AL669" s="3">
        <f t="shared" si="44"/>
        <v>0</v>
      </c>
      <c r="AM669" s="3">
        <f t="shared" si="45"/>
        <v>0</v>
      </c>
      <c r="AN669" s="3">
        <f t="shared" si="46"/>
        <v>0</v>
      </c>
      <c r="AO669" s="3">
        <f t="shared" si="47"/>
        <v>0</v>
      </c>
    </row>
    <row r="670" spans="1:41" ht="13">
      <c r="A670" s="81"/>
      <c r="B670" s="122"/>
      <c r="C670" s="122"/>
      <c r="D670" s="122"/>
      <c r="E670" s="122"/>
      <c r="F670" s="81"/>
      <c r="G670" s="122"/>
      <c r="H670" s="122" t="e">
        <f>VLOOKUP(G670,'Bidding list 26'!$B$4:$G$277,6,0)</f>
        <v>#N/A</v>
      </c>
      <c r="I670" s="77" t="e">
        <f>VLOOKUP(G670,'Bidding list 26'!$B$4:$I$1016,8,0)</f>
        <v>#N/A</v>
      </c>
      <c r="J670" s="81"/>
      <c r="K670" s="78" t="e">
        <f t="shared" si="49"/>
        <v>#N/A</v>
      </c>
      <c r="L670" s="81"/>
      <c r="M670" s="79"/>
      <c r="N670" s="79"/>
      <c r="O670" s="80"/>
      <c r="P670" s="80"/>
      <c r="Q670" s="122"/>
      <c r="R670" s="81">
        <f t="shared" si="48"/>
        <v>0</v>
      </c>
      <c r="S670" s="140" t="e">
        <f t="array" ref="S670">INDEX('G Project Timeline-OPM update'!$G$7:$L$35,MATCH(1,('G Project Timeline-OPM update'!$C$7:$C$35=N670)*('G Project Timeline-OPM update'!$B$7:$B$35=M670)*('G Project Timeline-OPM update'!$D$7:$D$35=O670),0),MATCH(P670,'G Project Timeline-OPM update'!$G$4:$L$4,0))-14</f>
        <v>#N/A</v>
      </c>
      <c r="T670" s="81" t="e">
        <f t="shared" si="41"/>
        <v>#N/A</v>
      </c>
      <c r="U670" s="83" t="str">
        <f>IFERROR(VLOOKUP(G670,'Bidding list 26'!$B$2:$P$38,15,0),"")</f>
        <v/>
      </c>
      <c r="V670" s="83" t="e">
        <f t="shared" si="42"/>
        <v>#N/A</v>
      </c>
      <c r="W670" s="83" t="e">
        <f t="shared" si="50"/>
        <v>#VALUE!</v>
      </c>
      <c r="X670" s="83" t="e">
        <f t="shared" si="43"/>
        <v>#N/A</v>
      </c>
      <c r="Y670" s="122"/>
      <c r="Z670" s="122"/>
      <c r="AA670" s="122"/>
      <c r="AB670" s="122"/>
      <c r="AC670" s="122"/>
      <c r="AD670" s="122"/>
      <c r="AE670" s="122"/>
      <c r="AF670" s="122"/>
      <c r="AG670" s="122"/>
      <c r="AH670" s="87"/>
      <c r="AI670" s="122"/>
      <c r="AJ670" s="60"/>
      <c r="AK670" s="5"/>
      <c r="AL670" s="3">
        <f t="shared" si="44"/>
        <v>0</v>
      </c>
      <c r="AM670" s="3">
        <f t="shared" si="45"/>
        <v>0</v>
      </c>
      <c r="AN670" s="3">
        <f t="shared" si="46"/>
        <v>0</v>
      </c>
      <c r="AO670" s="3">
        <f t="shared" si="47"/>
        <v>0</v>
      </c>
    </row>
    <row r="671" spans="1:41" ht="13">
      <c r="A671" s="81"/>
      <c r="B671" s="122"/>
      <c r="C671" s="122"/>
      <c r="D671" s="122"/>
      <c r="E671" s="122"/>
      <c r="F671" s="81"/>
      <c r="G671" s="122"/>
      <c r="H671" s="122" t="e">
        <f>VLOOKUP(G671,'Bidding list 26'!$B$4:$G$277,6,0)</f>
        <v>#N/A</v>
      </c>
      <c r="I671" s="77" t="e">
        <f>VLOOKUP(G671,'Bidding list 26'!$B$4:$I$1016,8,0)</f>
        <v>#N/A</v>
      </c>
      <c r="J671" s="81"/>
      <c r="K671" s="78" t="e">
        <f t="shared" si="49"/>
        <v>#N/A</v>
      </c>
      <c r="L671" s="81"/>
      <c r="M671" s="79"/>
      <c r="N671" s="79"/>
      <c r="O671" s="80"/>
      <c r="P671" s="80"/>
      <c r="Q671" s="122"/>
      <c r="R671" s="81">
        <f t="shared" si="48"/>
        <v>0</v>
      </c>
      <c r="S671" s="140" t="e">
        <f t="array" ref="S671">INDEX('G Project Timeline-OPM update'!$G$7:$L$35,MATCH(1,('G Project Timeline-OPM update'!$C$7:$C$35=N671)*('G Project Timeline-OPM update'!$B$7:$B$35=M671)*('G Project Timeline-OPM update'!$D$7:$D$35=O671),0),MATCH(P671,'G Project Timeline-OPM update'!$G$4:$L$4,0))-14</f>
        <v>#N/A</v>
      </c>
      <c r="T671" s="81" t="e">
        <f t="shared" si="41"/>
        <v>#N/A</v>
      </c>
      <c r="U671" s="83" t="str">
        <f>IFERROR(VLOOKUP(G671,'Bidding list 26'!$B$2:$P$38,15,0),"")</f>
        <v/>
      </c>
      <c r="V671" s="83" t="e">
        <f t="shared" si="42"/>
        <v>#N/A</v>
      </c>
      <c r="W671" s="83" t="e">
        <f t="shared" si="50"/>
        <v>#VALUE!</v>
      </c>
      <c r="X671" s="83" t="e">
        <f t="shared" si="43"/>
        <v>#N/A</v>
      </c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87"/>
      <c r="AI671" s="122"/>
      <c r="AJ671" s="60"/>
      <c r="AK671" s="5"/>
      <c r="AL671" s="3">
        <f t="shared" si="44"/>
        <v>0</v>
      </c>
      <c r="AM671" s="3">
        <f t="shared" si="45"/>
        <v>0</v>
      </c>
      <c r="AN671" s="3">
        <f t="shared" si="46"/>
        <v>0</v>
      </c>
      <c r="AO671" s="3">
        <f t="shared" si="47"/>
        <v>0</v>
      </c>
    </row>
    <row r="672" spans="1:41" ht="13">
      <c r="A672" s="81"/>
      <c r="B672" s="122"/>
      <c r="C672" s="122"/>
      <c r="D672" s="122"/>
      <c r="E672" s="122"/>
      <c r="F672" s="81"/>
      <c r="G672" s="122"/>
      <c r="H672" s="122" t="e">
        <f>VLOOKUP(G672,'Bidding list 26'!$B$4:$G$277,6,0)</f>
        <v>#N/A</v>
      </c>
      <c r="I672" s="77" t="e">
        <f>VLOOKUP(G672,'Bidding list 26'!$B$4:$I$1016,8,0)</f>
        <v>#N/A</v>
      </c>
      <c r="J672" s="81"/>
      <c r="K672" s="78" t="e">
        <f t="shared" si="49"/>
        <v>#N/A</v>
      </c>
      <c r="L672" s="81"/>
      <c r="M672" s="79"/>
      <c r="N672" s="79"/>
      <c r="O672" s="80"/>
      <c r="P672" s="80"/>
      <c r="Q672" s="122"/>
      <c r="R672" s="81">
        <f t="shared" si="48"/>
        <v>0</v>
      </c>
      <c r="S672" s="140" t="e">
        <f t="array" ref="S672">INDEX('G Project Timeline-OPM update'!$G$7:$L$35,MATCH(1,('G Project Timeline-OPM update'!$C$7:$C$35=N672)*('G Project Timeline-OPM update'!$B$7:$B$35=M672)*('G Project Timeline-OPM update'!$D$7:$D$35=O672),0),MATCH(P672,'G Project Timeline-OPM update'!$G$4:$L$4,0))-14</f>
        <v>#N/A</v>
      </c>
      <c r="T672" s="81" t="e">
        <f t="shared" si="41"/>
        <v>#N/A</v>
      </c>
      <c r="U672" s="83" t="str">
        <f>IFERROR(VLOOKUP(G672,'Bidding list 26'!$B$2:$P$38,15,0),"")</f>
        <v/>
      </c>
      <c r="V672" s="83" t="e">
        <f t="shared" si="42"/>
        <v>#N/A</v>
      </c>
      <c r="W672" s="83" t="e">
        <f t="shared" si="50"/>
        <v>#VALUE!</v>
      </c>
      <c r="X672" s="83" t="e">
        <f t="shared" si="43"/>
        <v>#N/A</v>
      </c>
      <c r="Y672" s="122"/>
      <c r="Z672" s="122"/>
      <c r="AA672" s="122"/>
      <c r="AB672" s="122"/>
      <c r="AC672" s="122"/>
      <c r="AD672" s="122"/>
      <c r="AE672" s="122"/>
      <c r="AF672" s="122"/>
      <c r="AG672" s="122"/>
      <c r="AH672" s="87"/>
      <c r="AI672" s="122"/>
      <c r="AJ672" s="60"/>
      <c r="AK672" s="5"/>
      <c r="AL672" s="3">
        <f t="shared" si="44"/>
        <v>0</v>
      </c>
      <c r="AM672" s="3">
        <f t="shared" si="45"/>
        <v>0</v>
      </c>
      <c r="AN672" s="3">
        <f t="shared" si="46"/>
        <v>0</v>
      </c>
      <c r="AO672" s="3">
        <f t="shared" si="47"/>
        <v>0</v>
      </c>
    </row>
    <row r="673" spans="1:41" ht="13">
      <c r="A673" s="81"/>
      <c r="B673" s="122"/>
      <c r="C673" s="122"/>
      <c r="D673" s="122"/>
      <c r="E673" s="122"/>
      <c r="F673" s="81"/>
      <c r="G673" s="122"/>
      <c r="H673" s="122" t="e">
        <f>VLOOKUP(G673,'Bidding list 26'!$B$4:$G$277,6,0)</f>
        <v>#N/A</v>
      </c>
      <c r="I673" s="77" t="e">
        <f>VLOOKUP(G673,'Bidding list 26'!$B$4:$I$1016,8,0)</f>
        <v>#N/A</v>
      </c>
      <c r="J673" s="81"/>
      <c r="K673" s="78" t="e">
        <f t="shared" si="49"/>
        <v>#N/A</v>
      </c>
      <c r="L673" s="81"/>
      <c r="M673" s="79"/>
      <c r="N673" s="79"/>
      <c r="O673" s="80"/>
      <c r="P673" s="80"/>
      <c r="Q673" s="122"/>
      <c r="R673" s="81">
        <f t="shared" si="48"/>
        <v>0</v>
      </c>
      <c r="S673" s="140" t="e">
        <f t="array" ref="S673">INDEX('G Project Timeline-OPM update'!$G$7:$L$35,MATCH(1,('G Project Timeline-OPM update'!$C$7:$C$35=N673)*('G Project Timeline-OPM update'!$B$7:$B$35=M673)*('G Project Timeline-OPM update'!$D$7:$D$35=O673),0),MATCH(P673,'G Project Timeline-OPM update'!$G$4:$L$4,0))-14</f>
        <v>#N/A</v>
      </c>
      <c r="T673" s="81" t="e">
        <f t="shared" si="41"/>
        <v>#N/A</v>
      </c>
      <c r="U673" s="83" t="str">
        <f>IFERROR(VLOOKUP(G673,'Bidding list 26'!$B$2:$P$38,15,0),"")</f>
        <v/>
      </c>
      <c r="V673" s="83" t="e">
        <f t="shared" si="42"/>
        <v>#N/A</v>
      </c>
      <c r="W673" s="83" t="e">
        <f t="shared" si="50"/>
        <v>#VALUE!</v>
      </c>
      <c r="X673" s="83" t="e">
        <f t="shared" si="43"/>
        <v>#N/A</v>
      </c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87"/>
      <c r="AI673" s="122"/>
      <c r="AJ673" s="60"/>
      <c r="AK673" s="5"/>
      <c r="AL673" s="3">
        <f t="shared" si="44"/>
        <v>0</v>
      </c>
      <c r="AM673" s="3">
        <f t="shared" si="45"/>
        <v>0</v>
      </c>
      <c r="AN673" s="3">
        <f t="shared" si="46"/>
        <v>0</v>
      </c>
      <c r="AO673" s="3">
        <f t="shared" si="47"/>
        <v>0</v>
      </c>
    </row>
    <row r="674" spans="1:41" ht="13">
      <c r="A674" s="81"/>
      <c r="B674" s="122"/>
      <c r="C674" s="122"/>
      <c r="D674" s="122"/>
      <c r="E674" s="122"/>
      <c r="F674" s="81"/>
      <c r="G674" s="122"/>
      <c r="H674" s="122" t="e">
        <f>VLOOKUP(G674,'Bidding list 26'!$B$4:$G$277,6,0)</f>
        <v>#N/A</v>
      </c>
      <c r="I674" s="77" t="e">
        <f>VLOOKUP(G674,'Bidding list 26'!$B$4:$I$1016,8,0)</f>
        <v>#N/A</v>
      </c>
      <c r="J674" s="81"/>
      <c r="K674" s="78" t="e">
        <f t="shared" si="49"/>
        <v>#N/A</v>
      </c>
      <c r="L674" s="81"/>
      <c r="M674" s="79"/>
      <c r="N674" s="79"/>
      <c r="O674" s="80"/>
      <c r="P674" s="80"/>
      <c r="Q674" s="122"/>
      <c r="R674" s="81">
        <f t="shared" si="48"/>
        <v>0</v>
      </c>
      <c r="S674" s="140" t="e">
        <f t="array" ref="S674">INDEX('G Project Timeline-OPM update'!$G$7:$L$35,MATCH(1,('G Project Timeline-OPM update'!$C$7:$C$35=N674)*('G Project Timeline-OPM update'!$B$7:$B$35=M674)*('G Project Timeline-OPM update'!$D$7:$D$35=O674),0),MATCH(P674,'G Project Timeline-OPM update'!$G$4:$L$4,0))-14</f>
        <v>#N/A</v>
      </c>
      <c r="T674" s="81" t="e">
        <f t="shared" si="41"/>
        <v>#N/A</v>
      </c>
      <c r="U674" s="83" t="str">
        <f>IFERROR(VLOOKUP(G674,'Bidding list 26'!$B$2:$P$38,15,0),"")</f>
        <v/>
      </c>
      <c r="V674" s="83" t="e">
        <f t="shared" si="42"/>
        <v>#N/A</v>
      </c>
      <c r="W674" s="83" t="e">
        <f t="shared" si="50"/>
        <v>#VALUE!</v>
      </c>
      <c r="X674" s="83" t="e">
        <f t="shared" si="43"/>
        <v>#N/A</v>
      </c>
      <c r="Y674" s="122"/>
      <c r="Z674" s="122"/>
      <c r="AA674" s="122"/>
      <c r="AB674" s="122"/>
      <c r="AC674" s="122"/>
      <c r="AD674" s="122"/>
      <c r="AE674" s="122"/>
      <c r="AF674" s="122"/>
      <c r="AG674" s="122"/>
      <c r="AH674" s="87"/>
      <c r="AI674" s="122"/>
      <c r="AJ674" s="60"/>
      <c r="AK674" s="5"/>
      <c r="AL674" s="3">
        <f t="shared" si="44"/>
        <v>0</v>
      </c>
      <c r="AM674" s="3">
        <f t="shared" si="45"/>
        <v>0</v>
      </c>
      <c r="AN674" s="3">
        <f t="shared" si="46"/>
        <v>0</v>
      </c>
      <c r="AO674" s="3">
        <f t="shared" si="47"/>
        <v>0</v>
      </c>
    </row>
    <row r="675" spans="1:41" ht="13">
      <c r="A675" s="81"/>
      <c r="B675" s="122"/>
      <c r="C675" s="122"/>
      <c r="D675" s="122"/>
      <c r="E675" s="122"/>
      <c r="F675" s="81"/>
      <c r="G675" s="122"/>
      <c r="H675" s="122" t="e">
        <f>VLOOKUP(G675,'Bidding list 26'!$B$4:$G$277,6,0)</f>
        <v>#N/A</v>
      </c>
      <c r="I675" s="77" t="e">
        <f>VLOOKUP(G675,'Bidding list 26'!$B$4:$I$1016,8,0)</f>
        <v>#N/A</v>
      </c>
      <c r="J675" s="81"/>
      <c r="K675" s="78" t="e">
        <f t="shared" si="49"/>
        <v>#N/A</v>
      </c>
      <c r="L675" s="81"/>
      <c r="M675" s="79"/>
      <c r="N675" s="79"/>
      <c r="O675" s="80"/>
      <c r="P675" s="80"/>
      <c r="Q675" s="122"/>
      <c r="R675" s="81">
        <f t="shared" si="48"/>
        <v>0</v>
      </c>
      <c r="S675" s="140" t="e">
        <f t="array" ref="S675">INDEX('G Project Timeline-OPM update'!$G$7:$L$35,MATCH(1,('G Project Timeline-OPM update'!$C$7:$C$35=N675)*('G Project Timeline-OPM update'!$B$7:$B$35=M675)*('G Project Timeline-OPM update'!$D$7:$D$35=O675),0),MATCH(P675,'G Project Timeline-OPM update'!$G$4:$L$4,0))-14</f>
        <v>#N/A</v>
      </c>
      <c r="T675" s="81" t="e">
        <f t="shared" si="41"/>
        <v>#N/A</v>
      </c>
      <c r="U675" s="83" t="str">
        <f>IFERROR(VLOOKUP(G675,'Bidding list 26'!$B$2:$P$38,15,0),"")</f>
        <v/>
      </c>
      <c r="V675" s="83" t="e">
        <f t="shared" si="42"/>
        <v>#N/A</v>
      </c>
      <c r="W675" s="83" t="e">
        <f t="shared" si="50"/>
        <v>#VALUE!</v>
      </c>
      <c r="X675" s="83" t="e">
        <f t="shared" si="43"/>
        <v>#N/A</v>
      </c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87"/>
      <c r="AI675" s="122"/>
      <c r="AJ675" s="60"/>
      <c r="AK675" s="5"/>
      <c r="AL675" s="3">
        <f t="shared" si="44"/>
        <v>0</v>
      </c>
      <c r="AM675" s="3">
        <f t="shared" si="45"/>
        <v>0</v>
      </c>
      <c r="AN675" s="3">
        <f t="shared" si="46"/>
        <v>0</v>
      </c>
      <c r="AO675" s="3">
        <f t="shared" si="47"/>
        <v>0</v>
      </c>
    </row>
    <row r="676" spans="1:41" ht="13">
      <c r="A676" s="81"/>
      <c r="B676" s="122"/>
      <c r="C676" s="122"/>
      <c r="D676" s="122"/>
      <c r="E676" s="122"/>
      <c r="F676" s="81"/>
      <c r="G676" s="122"/>
      <c r="H676" s="122" t="e">
        <f>VLOOKUP(G676,'Bidding list 26'!$B$4:$G$277,6,0)</f>
        <v>#N/A</v>
      </c>
      <c r="I676" s="77" t="e">
        <f>VLOOKUP(G676,'Bidding list 26'!$B$4:$I$1016,8,0)</f>
        <v>#N/A</v>
      </c>
      <c r="J676" s="81"/>
      <c r="K676" s="78" t="e">
        <f t="shared" si="49"/>
        <v>#N/A</v>
      </c>
      <c r="L676" s="81"/>
      <c r="M676" s="79"/>
      <c r="N676" s="79"/>
      <c r="O676" s="80"/>
      <c r="P676" s="80"/>
      <c r="Q676" s="122"/>
      <c r="R676" s="81">
        <f t="shared" si="48"/>
        <v>0</v>
      </c>
      <c r="S676" s="140" t="e">
        <f t="array" ref="S676">INDEX('G Project Timeline-OPM update'!$G$7:$L$35,MATCH(1,('G Project Timeline-OPM update'!$C$7:$C$35=N676)*('G Project Timeline-OPM update'!$B$7:$B$35=M676)*('G Project Timeline-OPM update'!$D$7:$D$35=O676),0),MATCH(P676,'G Project Timeline-OPM update'!$G$4:$L$4,0))-14</f>
        <v>#N/A</v>
      </c>
      <c r="T676" s="81" t="e">
        <f t="shared" si="41"/>
        <v>#N/A</v>
      </c>
      <c r="U676" s="83" t="str">
        <f>IFERROR(VLOOKUP(G676,'Bidding list 26'!$B$2:$P$38,15,0),"")</f>
        <v/>
      </c>
      <c r="V676" s="83" t="e">
        <f t="shared" si="42"/>
        <v>#N/A</v>
      </c>
      <c r="W676" s="83" t="e">
        <f t="shared" si="50"/>
        <v>#VALUE!</v>
      </c>
      <c r="X676" s="83" t="e">
        <f t="shared" si="43"/>
        <v>#N/A</v>
      </c>
      <c r="Y676" s="122"/>
      <c r="Z676" s="122"/>
      <c r="AA676" s="122"/>
      <c r="AB676" s="122"/>
      <c r="AC676" s="122"/>
      <c r="AD676" s="122"/>
      <c r="AE676" s="122"/>
      <c r="AF676" s="122"/>
      <c r="AG676" s="122"/>
      <c r="AH676" s="87"/>
      <c r="AI676" s="122"/>
      <c r="AJ676" s="60"/>
      <c r="AK676" s="5"/>
      <c r="AL676" s="3">
        <f t="shared" si="44"/>
        <v>0</v>
      </c>
      <c r="AM676" s="3">
        <f t="shared" si="45"/>
        <v>0</v>
      </c>
      <c r="AN676" s="3">
        <f t="shared" si="46"/>
        <v>0</v>
      </c>
      <c r="AO676" s="3">
        <f t="shared" si="47"/>
        <v>0</v>
      </c>
    </row>
    <row r="677" spans="1:41" ht="13">
      <c r="A677" s="81"/>
      <c r="B677" s="122"/>
      <c r="C677" s="122"/>
      <c r="D677" s="122"/>
      <c r="E677" s="122"/>
      <c r="F677" s="81"/>
      <c r="G677" s="122"/>
      <c r="H677" s="122" t="e">
        <f>VLOOKUP(G677,'Bidding list 26'!$B$4:$G$277,6,0)</f>
        <v>#N/A</v>
      </c>
      <c r="I677" s="77" t="e">
        <f>VLOOKUP(G677,'Bidding list 26'!$B$4:$I$1016,8,0)</f>
        <v>#N/A</v>
      </c>
      <c r="J677" s="81"/>
      <c r="K677" s="78" t="e">
        <f t="shared" si="49"/>
        <v>#N/A</v>
      </c>
      <c r="L677" s="81"/>
      <c r="M677" s="79"/>
      <c r="N677" s="79"/>
      <c r="O677" s="80"/>
      <c r="P677" s="80"/>
      <c r="Q677" s="122"/>
      <c r="R677" s="81">
        <f t="shared" si="48"/>
        <v>0</v>
      </c>
      <c r="S677" s="140" t="e">
        <f t="array" ref="S677">INDEX('G Project Timeline-OPM update'!$G$7:$L$35,MATCH(1,('G Project Timeline-OPM update'!$C$7:$C$35=N677)*('G Project Timeline-OPM update'!$B$7:$B$35=M677)*('G Project Timeline-OPM update'!$D$7:$D$35=O677),0),MATCH(P677,'G Project Timeline-OPM update'!$G$4:$L$4,0))-14</f>
        <v>#N/A</v>
      </c>
      <c r="T677" s="81" t="e">
        <f t="shared" si="41"/>
        <v>#N/A</v>
      </c>
      <c r="U677" s="83" t="str">
        <f>IFERROR(VLOOKUP(G677,'Bidding list 26'!$B$2:$P$38,15,0),"")</f>
        <v/>
      </c>
      <c r="V677" s="83" t="e">
        <f t="shared" si="42"/>
        <v>#N/A</v>
      </c>
      <c r="W677" s="83" t="e">
        <f t="shared" si="50"/>
        <v>#VALUE!</v>
      </c>
      <c r="X677" s="83" t="e">
        <f t="shared" si="43"/>
        <v>#N/A</v>
      </c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87"/>
      <c r="AI677" s="122"/>
      <c r="AJ677" s="60"/>
      <c r="AK677" s="5"/>
      <c r="AL677" s="3">
        <f t="shared" si="44"/>
        <v>0</v>
      </c>
      <c r="AM677" s="3">
        <f t="shared" si="45"/>
        <v>0</v>
      </c>
      <c r="AN677" s="3">
        <f t="shared" si="46"/>
        <v>0</v>
      </c>
      <c r="AO677" s="3">
        <f t="shared" si="47"/>
        <v>0</v>
      </c>
    </row>
    <row r="678" spans="1:41" ht="13">
      <c r="A678" s="81"/>
      <c r="B678" s="122"/>
      <c r="C678" s="122"/>
      <c r="D678" s="122"/>
      <c r="E678" s="122"/>
      <c r="F678" s="81"/>
      <c r="G678" s="122"/>
      <c r="H678" s="122" t="e">
        <f>VLOOKUP(G678,'Bidding list 26'!$B$4:$G$277,6,0)</f>
        <v>#N/A</v>
      </c>
      <c r="I678" s="77" t="e">
        <f>VLOOKUP(G678,'Bidding list 26'!$B$4:$I$1016,8,0)</f>
        <v>#N/A</v>
      </c>
      <c r="J678" s="81"/>
      <c r="K678" s="78" t="e">
        <f t="shared" si="49"/>
        <v>#N/A</v>
      </c>
      <c r="L678" s="81"/>
      <c r="M678" s="79"/>
      <c r="N678" s="79"/>
      <c r="O678" s="80"/>
      <c r="P678" s="80"/>
      <c r="Q678" s="122"/>
      <c r="R678" s="81">
        <f t="shared" si="48"/>
        <v>0</v>
      </c>
      <c r="S678" s="140" t="e">
        <f t="array" ref="S678">INDEX('G Project Timeline-OPM update'!$G$7:$L$35,MATCH(1,('G Project Timeline-OPM update'!$C$7:$C$35=N678)*('G Project Timeline-OPM update'!$B$7:$B$35=M678)*('G Project Timeline-OPM update'!$D$7:$D$35=O678),0),MATCH(P678,'G Project Timeline-OPM update'!$G$4:$L$4,0))-14</f>
        <v>#N/A</v>
      </c>
      <c r="T678" s="81" t="e">
        <f t="shared" si="41"/>
        <v>#N/A</v>
      </c>
      <c r="U678" s="83" t="str">
        <f>IFERROR(VLOOKUP(G678,'Bidding list 26'!$B$2:$P$38,15,0),"")</f>
        <v/>
      </c>
      <c r="V678" s="83" t="e">
        <f t="shared" si="42"/>
        <v>#N/A</v>
      </c>
      <c r="W678" s="83" t="e">
        <f t="shared" si="50"/>
        <v>#VALUE!</v>
      </c>
      <c r="X678" s="83" t="e">
        <f t="shared" si="43"/>
        <v>#N/A</v>
      </c>
      <c r="Y678" s="122"/>
      <c r="Z678" s="122"/>
      <c r="AA678" s="122"/>
      <c r="AB678" s="122"/>
      <c r="AC678" s="122"/>
      <c r="AD678" s="122"/>
      <c r="AE678" s="122"/>
      <c r="AF678" s="122"/>
      <c r="AG678" s="122"/>
      <c r="AH678" s="87"/>
      <c r="AI678" s="122"/>
      <c r="AJ678" s="60"/>
      <c r="AK678" s="5"/>
      <c r="AL678" s="3">
        <f t="shared" si="44"/>
        <v>0</v>
      </c>
      <c r="AM678" s="3">
        <f t="shared" si="45"/>
        <v>0</v>
      </c>
      <c r="AN678" s="3">
        <f t="shared" si="46"/>
        <v>0</v>
      </c>
      <c r="AO678" s="3">
        <f t="shared" si="47"/>
        <v>0</v>
      </c>
    </row>
    <row r="679" spans="1:41" ht="13">
      <c r="A679" s="81"/>
      <c r="B679" s="122"/>
      <c r="C679" s="122"/>
      <c r="D679" s="122"/>
      <c r="E679" s="122"/>
      <c r="F679" s="81"/>
      <c r="G679" s="122"/>
      <c r="H679" s="122" t="e">
        <f>VLOOKUP(G679,'Bidding list 26'!$B$4:$G$277,6,0)</f>
        <v>#N/A</v>
      </c>
      <c r="I679" s="77" t="e">
        <f>VLOOKUP(G679,'Bidding list 26'!$B$4:$I$1016,8,0)</f>
        <v>#N/A</v>
      </c>
      <c r="J679" s="81"/>
      <c r="K679" s="78" t="e">
        <f t="shared" si="49"/>
        <v>#N/A</v>
      </c>
      <c r="L679" s="81"/>
      <c r="M679" s="79"/>
      <c r="N679" s="79"/>
      <c r="O679" s="80"/>
      <c r="P679" s="80"/>
      <c r="Q679" s="122"/>
      <c r="R679" s="81">
        <f t="shared" si="48"/>
        <v>0</v>
      </c>
      <c r="S679" s="140" t="e">
        <f t="array" ref="S679">INDEX('G Project Timeline-OPM update'!$G$7:$L$35,MATCH(1,('G Project Timeline-OPM update'!$C$7:$C$35=N679)*('G Project Timeline-OPM update'!$B$7:$B$35=M679)*('G Project Timeline-OPM update'!$D$7:$D$35=O679),0),MATCH(P679,'G Project Timeline-OPM update'!$G$4:$L$4,0))-14</f>
        <v>#N/A</v>
      </c>
      <c r="T679" s="81" t="e">
        <f t="shared" si="41"/>
        <v>#N/A</v>
      </c>
      <c r="U679" s="83" t="str">
        <f>IFERROR(VLOOKUP(G679,'Bidding list 26'!$B$2:$P$38,15,0),"")</f>
        <v/>
      </c>
      <c r="V679" s="83" t="e">
        <f t="shared" si="42"/>
        <v>#N/A</v>
      </c>
      <c r="W679" s="83" t="e">
        <f t="shared" si="50"/>
        <v>#VALUE!</v>
      </c>
      <c r="X679" s="83" t="e">
        <f t="shared" si="43"/>
        <v>#N/A</v>
      </c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87"/>
      <c r="AI679" s="122"/>
      <c r="AJ679" s="60"/>
      <c r="AK679" s="5"/>
      <c r="AL679" s="3">
        <f t="shared" si="44"/>
        <v>0</v>
      </c>
      <c r="AM679" s="3">
        <f t="shared" si="45"/>
        <v>0</v>
      </c>
      <c r="AN679" s="3">
        <f t="shared" si="46"/>
        <v>0</v>
      </c>
      <c r="AO679" s="3">
        <f t="shared" si="47"/>
        <v>0</v>
      </c>
    </row>
    <row r="680" spans="1:41" ht="13">
      <c r="A680" s="81"/>
      <c r="B680" s="122"/>
      <c r="C680" s="122"/>
      <c r="D680" s="122"/>
      <c r="E680" s="122"/>
      <c r="F680" s="81"/>
      <c r="G680" s="122"/>
      <c r="H680" s="122" t="e">
        <f>VLOOKUP(G680,'Bidding list 26'!$B$4:$G$277,6,0)</f>
        <v>#N/A</v>
      </c>
      <c r="I680" s="77" t="e">
        <f>VLOOKUP(G680,'Bidding list 26'!$B$4:$I$1016,8,0)</f>
        <v>#N/A</v>
      </c>
      <c r="J680" s="81"/>
      <c r="K680" s="78" t="e">
        <f t="shared" si="49"/>
        <v>#N/A</v>
      </c>
      <c r="L680" s="81"/>
      <c r="M680" s="79"/>
      <c r="N680" s="79"/>
      <c r="O680" s="80"/>
      <c r="P680" s="80"/>
      <c r="Q680" s="122"/>
      <c r="R680" s="81">
        <f t="shared" si="48"/>
        <v>0</v>
      </c>
      <c r="S680" s="140" t="e">
        <f t="array" ref="S680">INDEX('G Project Timeline-OPM update'!$G$7:$L$35,MATCH(1,('G Project Timeline-OPM update'!$C$7:$C$35=N680)*('G Project Timeline-OPM update'!$B$7:$B$35=M680)*('G Project Timeline-OPM update'!$D$7:$D$35=O680),0),MATCH(P680,'G Project Timeline-OPM update'!$G$4:$L$4,0))-14</f>
        <v>#N/A</v>
      </c>
      <c r="T680" s="81" t="e">
        <f t="shared" si="41"/>
        <v>#N/A</v>
      </c>
      <c r="U680" s="83" t="str">
        <f>IFERROR(VLOOKUP(G680,'Bidding list 26'!$B$2:$P$38,15,0),"")</f>
        <v/>
      </c>
      <c r="V680" s="83" t="e">
        <f t="shared" si="42"/>
        <v>#N/A</v>
      </c>
      <c r="W680" s="83" t="e">
        <f t="shared" si="50"/>
        <v>#VALUE!</v>
      </c>
      <c r="X680" s="83" t="e">
        <f t="shared" si="43"/>
        <v>#N/A</v>
      </c>
      <c r="Y680" s="122"/>
      <c r="Z680" s="122"/>
      <c r="AA680" s="122"/>
      <c r="AB680" s="122"/>
      <c r="AC680" s="122"/>
      <c r="AD680" s="122"/>
      <c r="AE680" s="122"/>
      <c r="AF680" s="122"/>
      <c r="AG680" s="122"/>
      <c r="AH680" s="87"/>
      <c r="AI680" s="122"/>
      <c r="AJ680" s="60"/>
      <c r="AK680" s="5"/>
      <c r="AL680" s="3">
        <f t="shared" si="44"/>
        <v>0</v>
      </c>
      <c r="AM680" s="3">
        <f t="shared" si="45"/>
        <v>0</v>
      </c>
      <c r="AN680" s="3">
        <f t="shared" si="46"/>
        <v>0</v>
      </c>
      <c r="AO680" s="3">
        <f t="shared" si="47"/>
        <v>0</v>
      </c>
    </row>
    <row r="681" spans="1:41" ht="13">
      <c r="A681" s="81"/>
      <c r="B681" s="122"/>
      <c r="C681" s="122"/>
      <c r="D681" s="122"/>
      <c r="E681" s="122"/>
      <c r="F681" s="81"/>
      <c r="G681" s="122"/>
      <c r="H681" s="122" t="e">
        <f>VLOOKUP(G681,'Bidding list 26'!$B$4:$G$277,6,0)</f>
        <v>#N/A</v>
      </c>
      <c r="I681" s="77" t="e">
        <f>VLOOKUP(G681,'Bidding list 26'!$B$4:$I$1016,8,0)</f>
        <v>#N/A</v>
      </c>
      <c r="J681" s="81"/>
      <c r="K681" s="78" t="e">
        <f t="shared" si="49"/>
        <v>#N/A</v>
      </c>
      <c r="L681" s="81"/>
      <c r="M681" s="79"/>
      <c r="N681" s="79"/>
      <c r="O681" s="80"/>
      <c r="P681" s="80"/>
      <c r="Q681" s="122"/>
      <c r="R681" s="81">
        <f t="shared" si="48"/>
        <v>0</v>
      </c>
      <c r="S681" s="140" t="e">
        <f t="array" ref="S681">INDEX('G Project Timeline-OPM update'!$G$7:$L$35,MATCH(1,('G Project Timeline-OPM update'!$C$7:$C$35=N681)*('G Project Timeline-OPM update'!$B$7:$B$35=M681)*('G Project Timeline-OPM update'!$D$7:$D$35=O681),0),MATCH(P681,'G Project Timeline-OPM update'!$G$4:$L$4,0))-14</f>
        <v>#N/A</v>
      </c>
      <c r="T681" s="81" t="e">
        <f t="shared" si="41"/>
        <v>#N/A</v>
      </c>
      <c r="U681" s="83" t="str">
        <f>IFERROR(VLOOKUP(G681,'Bidding list 26'!$B$2:$P$38,15,0),"")</f>
        <v/>
      </c>
      <c r="V681" s="83" t="e">
        <f t="shared" si="42"/>
        <v>#N/A</v>
      </c>
      <c r="W681" s="83" t="e">
        <f t="shared" si="50"/>
        <v>#VALUE!</v>
      </c>
      <c r="X681" s="83" t="e">
        <f t="shared" si="43"/>
        <v>#N/A</v>
      </c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87"/>
      <c r="AI681" s="122"/>
      <c r="AJ681" s="60"/>
      <c r="AK681" s="5"/>
      <c r="AL681" s="3">
        <f t="shared" si="44"/>
        <v>0</v>
      </c>
      <c r="AM681" s="3">
        <f t="shared" si="45"/>
        <v>0</v>
      </c>
      <c r="AN681" s="3">
        <f t="shared" si="46"/>
        <v>0</v>
      </c>
      <c r="AO681" s="3">
        <f t="shared" si="47"/>
        <v>0</v>
      </c>
    </row>
    <row r="682" spans="1:41" ht="13">
      <c r="A682" s="81"/>
      <c r="B682" s="122"/>
      <c r="C682" s="122"/>
      <c r="D682" s="122"/>
      <c r="E682" s="122"/>
      <c r="F682" s="81"/>
      <c r="G682" s="122"/>
      <c r="H682" s="122" t="e">
        <f>VLOOKUP(G682,'Bidding list 26'!$B$4:$G$277,6,0)</f>
        <v>#N/A</v>
      </c>
      <c r="I682" s="77" t="e">
        <f>VLOOKUP(G682,'Bidding list 26'!$B$4:$I$1016,8,0)</f>
        <v>#N/A</v>
      </c>
      <c r="J682" s="81"/>
      <c r="K682" s="78" t="e">
        <f t="shared" si="49"/>
        <v>#N/A</v>
      </c>
      <c r="L682" s="81"/>
      <c r="M682" s="79"/>
      <c r="N682" s="79"/>
      <c r="O682" s="80"/>
      <c r="P682" s="80"/>
      <c r="Q682" s="122"/>
      <c r="R682" s="81">
        <f t="shared" si="48"/>
        <v>0</v>
      </c>
      <c r="S682" s="140" t="e">
        <f t="array" ref="S682">INDEX('G Project Timeline-OPM update'!$G$7:$L$35,MATCH(1,('G Project Timeline-OPM update'!$C$7:$C$35=N682)*('G Project Timeline-OPM update'!$B$7:$B$35=M682)*('G Project Timeline-OPM update'!$D$7:$D$35=O682),0),MATCH(P682,'G Project Timeline-OPM update'!$G$4:$L$4,0))-14</f>
        <v>#N/A</v>
      </c>
      <c r="T682" s="81" t="e">
        <f t="shared" si="41"/>
        <v>#N/A</v>
      </c>
      <c r="U682" s="83" t="str">
        <f>IFERROR(VLOOKUP(G682,'Bidding list 26'!$B$2:$P$38,15,0),"")</f>
        <v/>
      </c>
      <c r="V682" s="83" t="e">
        <f t="shared" si="42"/>
        <v>#N/A</v>
      </c>
      <c r="W682" s="83" t="e">
        <f t="shared" si="50"/>
        <v>#VALUE!</v>
      </c>
      <c r="X682" s="83" t="e">
        <f t="shared" si="43"/>
        <v>#N/A</v>
      </c>
      <c r="Y682" s="122"/>
      <c r="Z682" s="122"/>
      <c r="AA682" s="122"/>
      <c r="AB682" s="122"/>
      <c r="AC682" s="122"/>
      <c r="AD682" s="122"/>
      <c r="AE682" s="122"/>
      <c r="AF682" s="122"/>
      <c r="AG682" s="122"/>
      <c r="AH682" s="87"/>
      <c r="AI682" s="122"/>
      <c r="AJ682" s="60"/>
      <c r="AK682" s="5"/>
      <c r="AL682" s="3">
        <f t="shared" si="44"/>
        <v>0</v>
      </c>
      <c r="AM682" s="3">
        <f t="shared" si="45"/>
        <v>0</v>
      </c>
      <c r="AN682" s="3">
        <f t="shared" si="46"/>
        <v>0</v>
      </c>
      <c r="AO682" s="3">
        <f t="shared" si="47"/>
        <v>0</v>
      </c>
    </row>
    <row r="683" spans="1:41" ht="13">
      <c r="A683" s="81"/>
      <c r="B683" s="122"/>
      <c r="C683" s="122"/>
      <c r="D683" s="122"/>
      <c r="E683" s="122"/>
      <c r="F683" s="81"/>
      <c r="G683" s="122"/>
      <c r="H683" s="122" t="e">
        <f>VLOOKUP(G683,'Bidding list 26'!$B$4:$G$277,6,0)</f>
        <v>#N/A</v>
      </c>
      <c r="I683" s="77" t="e">
        <f>VLOOKUP(G683,'Bidding list 26'!$B$4:$I$1016,8,0)</f>
        <v>#N/A</v>
      </c>
      <c r="J683" s="81"/>
      <c r="K683" s="78" t="e">
        <f t="shared" si="49"/>
        <v>#N/A</v>
      </c>
      <c r="L683" s="81"/>
      <c r="M683" s="79"/>
      <c r="N683" s="79"/>
      <c r="O683" s="80"/>
      <c r="P683" s="80"/>
      <c r="Q683" s="122"/>
      <c r="R683" s="81">
        <f t="shared" si="48"/>
        <v>0</v>
      </c>
      <c r="S683" s="140" t="e">
        <f t="array" ref="S683">INDEX('G Project Timeline-OPM update'!$G$7:$L$35,MATCH(1,('G Project Timeline-OPM update'!$C$7:$C$35=N683)*('G Project Timeline-OPM update'!$B$7:$B$35=M683)*('G Project Timeline-OPM update'!$D$7:$D$35=O683),0),MATCH(P683,'G Project Timeline-OPM update'!$G$4:$L$4,0))-14</f>
        <v>#N/A</v>
      </c>
      <c r="T683" s="81" t="e">
        <f t="shared" si="41"/>
        <v>#N/A</v>
      </c>
      <c r="U683" s="83" t="str">
        <f>IFERROR(VLOOKUP(G683,'Bidding list 26'!$B$2:$P$38,15,0),"")</f>
        <v/>
      </c>
      <c r="V683" s="83" t="e">
        <f t="shared" si="42"/>
        <v>#N/A</v>
      </c>
      <c r="W683" s="83" t="e">
        <f t="shared" si="50"/>
        <v>#VALUE!</v>
      </c>
      <c r="X683" s="83" t="e">
        <f t="shared" si="43"/>
        <v>#N/A</v>
      </c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87"/>
      <c r="AI683" s="122"/>
      <c r="AJ683" s="60"/>
      <c r="AK683" s="5"/>
      <c r="AL683" s="3">
        <f t="shared" si="44"/>
        <v>0</v>
      </c>
      <c r="AM683" s="3">
        <f t="shared" si="45"/>
        <v>0</v>
      </c>
      <c r="AN683" s="3">
        <f t="shared" si="46"/>
        <v>0</v>
      </c>
      <c r="AO683" s="3">
        <f t="shared" si="47"/>
        <v>0</v>
      </c>
    </row>
    <row r="684" spans="1:41" ht="13">
      <c r="A684" s="81"/>
      <c r="B684" s="122"/>
      <c r="C684" s="122"/>
      <c r="D684" s="122"/>
      <c r="E684" s="122"/>
      <c r="F684" s="81"/>
      <c r="G684" s="122"/>
      <c r="H684" s="122" t="e">
        <f>VLOOKUP(G684,'Bidding list 26'!$B$4:$G$277,6,0)</f>
        <v>#N/A</v>
      </c>
      <c r="I684" s="77" t="e">
        <f>VLOOKUP(G684,'Bidding list 26'!$B$4:$I$1016,8,0)</f>
        <v>#N/A</v>
      </c>
      <c r="J684" s="81"/>
      <c r="K684" s="78" t="e">
        <f t="shared" si="49"/>
        <v>#N/A</v>
      </c>
      <c r="L684" s="81"/>
      <c r="M684" s="79"/>
      <c r="N684" s="79"/>
      <c r="O684" s="80"/>
      <c r="P684" s="80"/>
      <c r="Q684" s="122"/>
      <c r="R684" s="81">
        <f t="shared" si="48"/>
        <v>0</v>
      </c>
      <c r="S684" s="140" t="e">
        <f t="array" ref="S684">INDEX('G Project Timeline-OPM update'!$G$7:$L$35,MATCH(1,('G Project Timeline-OPM update'!$C$7:$C$35=N684)*('G Project Timeline-OPM update'!$B$7:$B$35=M684)*('G Project Timeline-OPM update'!$D$7:$D$35=O684),0),MATCH(P684,'G Project Timeline-OPM update'!$G$4:$L$4,0))-14</f>
        <v>#N/A</v>
      </c>
      <c r="T684" s="81" t="e">
        <f t="shared" si="41"/>
        <v>#N/A</v>
      </c>
      <c r="U684" s="83" t="str">
        <f>IFERROR(VLOOKUP(G684,'Bidding list 26'!$B$2:$P$38,15,0),"")</f>
        <v/>
      </c>
      <c r="V684" s="83" t="e">
        <f t="shared" si="42"/>
        <v>#N/A</v>
      </c>
      <c r="W684" s="83" t="e">
        <f t="shared" si="50"/>
        <v>#VALUE!</v>
      </c>
      <c r="X684" s="83" t="e">
        <f t="shared" si="43"/>
        <v>#N/A</v>
      </c>
      <c r="Y684" s="122"/>
      <c r="Z684" s="122"/>
      <c r="AA684" s="122"/>
      <c r="AB684" s="122"/>
      <c r="AC684" s="122"/>
      <c r="AD684" s="122"/>
      <c r="AE684" s="122"/>
      <c r="AF684" s="122"/>
      <c r="AG684" s="122"/>
      <c r="AH684" s="87"/>
      <c r="AI684" s="122"/>
      <c r="AJ684" s="60"/>
      <c r="AK684" s="5"/>
      <c r="AL684" s="3">
        <f t="shared" si="44"/>
        <v>0</v>
      </c>
      <c r="AM684" s="3">
        <f t="shared" si="45"/>
        <v>0</v>
      </c>
      <c r="AN684" s="3">
        <f t="shared" si="46"/>
        <v>0</v>
      </c>
      <c r="AO684" s="3">
        <f t="shared" si="47"/>
        <v>0</v>
      </c>
    </row>
    <row r="685" spans="1:41" ht="13">
      <c r="A685" s="81"/>
      <c r="B685" s="122"/>
      <c r="C685" s="122"/>
      <c r="D685" s="122"/>
      <c r="E685" s="122"/>
      <c r="F685" s="81"/>
      <c r="G685" s="122"/>
      <c r="H685" s="122" t="e">
        <f>VLOOKUP(G685,'Bidding list 26'!$B$4:$G$277,6,0)</f>
        <v>#N/A</v>
      </c>
      <c r="I685" s="77" t="e">
        <f>VLOOKUP(G685,'Bidding list 26'!$B$4:$I$1016,8,0)</f>
        <v>#N/A</v>
      </c>
      <c r="J685" s="81"/>
      <c r="K685" s="78" t="e">
        <f t="shared" si="49"/>
        <v>#N/A</v>
      </c>
      <c r="L685" s="81"/>
      <c r="M685" s="79"/>
      <c r="N685" s="79"/>
      <c r="O685" s="80"/>
      <c r="P685" s="80"/>
      <c r="Q685" s="122"/>
      <c r="R685" s="81">
        <f t="shared" si="48"/>
        <v>0</v>
      </c>
      <c r="S685" s="140" t="e">
        <f t="array" ref="S685">INDEX('G Project Timeline-OPM update'!$G$7:$L$35,MATCH(1,('G Project Timeline-OPM update'!$C$7:$C$35=N685)*('G Project Timeline-OPM update'!$B$7:$B$35=M685)*('G Project Timeline-OPM update'!$D$7:$D$35=O685),0),MATCH(P685,'G Project Timeline-OPM update'!$G$4:$L$4,0))-14</f>
        <v>#N/A</v>
      </c>
      <c r="T685" s="81" t="e">
        <f t="shared" si="41"/>
        <v>#N/A</v>
      </c>
      <c r="U685" s="83" t="str">
        <f>IFERROR(VLOOKUP(G685,'Bidding list 26'!$B$2:$P$38,15,0),"")</f>
        <v/>
      </c>
      <c r="V685" s="83" t="e">
        <f t="shared" si="42"/>
        <v>#N/A</v>
      </c>
      <c r="W685" s="83" t="e">
        <f t="shared" si="50"/>
        <v>#VALUE!</v>
      </c>
      <c r="X685" s="83" t="e">
        <f t="shared" si="43"/>
        <v>#N/A</v>
      </c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87"/>
      <c r="AI685" s="122"/>
      <c r="AJ685" s="60"/>
      <c r="AK685" s="5"/>
      <c r="AL685" s="3">
        <f t="shared" si="44"/>
        <v>0</v>
      </c>
      <c r="AM685" s="3">
        <f t="shared" si="45"/>
        <v>0</v>
      </c>
      <c r="AN685" s="3">
        <f t="shared" si="46"/>
        <v>0</v>
      </c>
      <c r="AO685" s="3">
        <f t="shared" si="47"/>
        <v>0</v>
      </c>
    </row>
    <row r="686" spans="1:41" ht="13">
      <c r="A686" s="81"/>
      <c r="B686" s="122"/>
      <c r="C686" s="122"/>
      <c r="D686" s="122"/>
      <c r="E686" s="122"/>
      <c r="F686" s="81"/>
      <c r="G686" s="122"/>
      <c r="H686" s="122" t="e">
        <f>VLOOKUP(G686,'Bidding list 26'!$B$4:$G$277,6,0)</f>
        <v>#N/A</v>
      </c>
      <c r="I686" s="77" t="e">
        <f>VLOOKUP(G686,'Bidding list 26'!$B$4:$I$1016,8,0)</f>
        <v>#N/A</v>
      </c>
      <c r="J686" s="81"/>
      <c r="K686" s="78" t="e">
        <f t="shared" si="49"/>
        <v>#N/A</v>
      </c>
      <c r="L686" s="81"/>
      <c r="M686" s="79"/>
      <c r="N686" s="79"/>
      <c r="O686" s="80"/>
      <c r="P686" s="80"/>
      <c r="Q686" s="122"/>
      <c r="R686" s="81">
        <f t="shared" si="48"/>
        <v>0</v>
      </c>
      <c r="S686" s="140" t="e">
        <f t="array" ref="S686">INDEX('G Project Timeline-OPM update'!$G$7:$L$35,MATCH(1,('G Project Timeline-OPM update'!$C$7:$C$35=N686)*('G Project Timeline-OPM update'!$B$7:$B$35=M686)*('G Project Timeline-OPM update'!$D$7:$D$35=O686),0),MATCH(P686,'G Project Timeline-OPM update'!$G$4:$L$4,0))-14</f>
        <v>#N/A</v>
      </c>
      <c r="T686" s="81" t="e">
        <f t="shared" si="41"/>
        <v>#N/A</v>
      </c>
      <c r="U686" s="83" t="str">
        <f>IFERROR(VLOOKUP(G686,'Bidding list 26'!$B$2:$P$38,15,0),"")</f>
        <v/>
      </c>
      <c r="V686" s="83" t="e">
        <f t="shared" si="42"/>
        <v>#N/A</v>
      </c>
      <c r="W686" s="83" t="e">
        <f t="shared" si="50"/>
        <v>#VALUE!</v>
      </c>
      <c r="X686" s="83" t="e">
        <f t="shared" si="43"/>
        <v>#N/A</v>
      </c>
      <c r="Y686" s="122"/>
      <c r="Z686" s="122"/>
      <c r="AA686" s="122"/>
      <c r="AB686" s="122"/>
      <c r="AC686" s="122"/>
      <c r="AD686" s="122"/>
      <c r="AE686" s="122"/>
      <c r="AF686" s="122"/>
      <c r="AG686" s="122"/>
      <c r="AH686" s="87"/>
      <c r="AI686" s="122"/>
      <c r="AJ686" s="60"/>
      <c r="AK686" s="5"/>
      <c r="AL686" s="3">
        <f t="shared" si="44"/>
        <v>0</v>
      </c>
      <c r="AM686" s="3">
        <f t="shared" si="45"/>
        <v>0</v>
      </c>
      <c r="AN686" s="3">
        <f t="shared" si="46"/>
        <v>0</v>
      </c>
      <c r="AO686" s="3">
        <f t="shared" si="47"/>
        <v>0</v>
      </c>
    </row>
    <row r="687" spans="1:41" ht="13">
      <c r="A687" s="81"/>
      <c r="B687" s="122"/>
      <c r="C687" s="122"/>
      <c r="D687" s="122"/>
      <c r="E687" s="122"/>
      <c r="F687" s="81"/>
      <c r="G687" s="122"/>
      <c r="H687" s="122" t="e">
        <f>VLOOKUP(G687,'Bidding list 26'!$B$4:$G$277,6,0)</f>
        <v>#N/A</v>
      </c>
      <c r="I687" s="77" t="e">
        <f>VLOOKUP(G687,'Bidding list 26'!$B$4:$I$1016,8,0)</f>
        <v>#N/A</v>
      </c>
      <c r="J687" s="81"/>
      <c r="K687" s="78" t="e">
        <f t="shared" si="49"/>
        <v>#N/A</v>
      </c>
      <c r="L687" s="81"/>
      <c r="M687" s="79"/>
      <c r="N687" s="79"/>
      <c r="O687" s="80"/>
      <c r="P687" s="80"/>
      <c r="Q687" s="122"/>
      <c r="R687" s="81">
        <f t="shared" si="48"/>
        <v>0</v>
      </c>
      <c r="S687" s="140" t="e">
        <f t="array" ref="S687">INDEX('G Project Timeline-OPM update'!$G$7:$L$35,MATCH(1,('G Project Timeline-OPM update'!$C$7:$C$35=N687)*('G Project Timeline-OPM update'!$B$7:$B$35=M687)*('G Project Timeline-OPM update'!$D$7:$D$35=O687),0),MATCH(P687,'G Project Timeline-OPM update'!$G$4:$L$4,0))-14</f>
        <v>#N/A</v>
      </c>
      <c r="T687" s="81" t="e">
        <f t="shared" si="41"/>
        <v>#N/A</v>
      </c>
      <c r="U687" s="83" t="str">
        <f>IFERROR(VLOOKUP(G687,'Bidding list 26'!$B$2:$P$38,15,0),"")</f>
        <v/>
      </c>
      <c r="V687" s="83" t="e">
        <f t="shared" si="42"/>
        <v>#N/A</v>
      </c>
      <c r="W687" s="83" t="e">
        <f t="shared" si="50"/>
        <v>#VALUE!</v>
      </c>
      <c r="X687" s="83" t="e">
        <f t="shared" si="43"/>
        <v>#N/A</v>
      </c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87"/>
      <c r="AI687" s="122"/>
      <c r="AJ687" s="60"/>
      <c r="AK687" s="5"/>
      <c r="AL687" s="3">
        <f t="shared" si="44"/>
        <v>0</v>
      </c>
      <c r="AM687" s="3">
        <f t="shared" si="45"/>
        <v>0</v>
      </c>
      <c r="AN687" s="3">
        <f t="shared" si="46"/>
        <v>0</v>
      </c>
      <c r="AO687" s="3">
        <f t="shared" si="47"/>
        <v>0</v>
      </c>
    </row>
    <row r="688" spans="1:41" ht="13">
      <c r="A688" s="81"/>
      <c r="B688" s="122"/>
      <c r="C688" s="122"/>
      <c r="D688" s="122"/>
      <c r="E688" s="122"/>
      <c r="F688" s="81"/>
      <c r="G688" s="122"/>
      <c r="H688" s="122" t="e">
        <f>VLOOKUP(G688,'Bidding list 26'!$B$4:$G$277,6,0)</f>
        <v>#N/A</v>
      </c>
      <c r="I688" s="77" t="e">
        <f>VLOOKUP(G688,'Bidding list 26'!$B$4:$I$1016,8,0)</f>
        <v>#N/A</v>
      </c>
      <c r="J688" s="81"/>
      <c r="K688" s="78" t="e">
        <f t="shared" si="49"/>
        <v>#N/A</v>
      </c>
      <c r="L688" s="81"/>
      <c r="M688" s="79"/>
      <c r="N688" s="79"/>
      <c r="O688" s="80"/>
      <c r="P688" s="80"/>
      <c r="Q688" s="122"/>
      <c r="R688" s="81">
        <f t="shared" si="48"/>
        <v>0</v>
      </c>
      <c r="S688" s="140" t="e">
        <f t="array" ref="S688">INDEX('G Project Timeline-OPM update'!$G$7:$L$35,MATCH(1,('G Project Timeline-OPM update'!$C$7:$C$35=N688)*('G Project Timeline-OPM update'!$B$7:$B$35=M688)*('G Project Timeline-OPM update'!$D$7:$D$35=O688),0),MATCH(P688,'G Project Timeline-OPM update'!$G$4:$L$4,0))-14</f>
        <v>#N/A</v>
      </c>
      <c r="T688" s="81" t="e">
        <f t="shared" si="41"/>
        <v>#N/A</v>
      </c>
      <c r="U688" s="83" t="str">
        <f>IFERROR(VLOOKUP(G688,'Bidding list 26'!$B$2:$P$38,15,0),"")</f>
        <v/>
      </c>
      <c r="V688" s="83" t="e">
        <f t="shared" si="42"/>
        <v>#N/A</v>
      </c>
      <c r="W688" s="83" t="e">
        <f t="shared" si="50"/>
        <v>#VALUE!</v>
      </c>
      <c r="X688" s="83" t="e">
        <f t="shared" si="43"/>
        <v>#N/A</v>
      </c>
      <c r="Y688" s="122"/>
      <c r="Z688" s="122"/>
      <c r="AA688" s="122"/>
      <c r="AB688" s="122"/>
      <c r="AC688" s="122"/>
      <c r="AD688" s="122"/>
      <c r="AE688" s="122"/>
      <c r="AF688" s="122"/>
      <c r="AG688" s="122"/>
      <c r="AH688" s="87"/>
      <c r="AI688" s="122"/>
      <c r="AJ688" s="60"/>
      <c r="AK688" s="5"/>
      <c r="AL688" s="3">
        <f t="shared" si="44"/>
        <v>0</v>
      </c>
      <c r="AM688" s="3">
        <f t="shared" si="45"/>
        <v>0</v>
      </c>
      <c r="AN688" s="3">
        <f t="shared" si="46"/>
        <v>0</v>
      </c>
      <c r="AO688" s="3">
        <f t="shared" si="47"/>
        <v>0</v>
      </c>
    </row>
    <row r="689" spans="1:41" ht="13">
      <c r="A689" s="81"/>
      <c r="B689" s="122"/>
      <c r="C689" s="122"/>
      <c r="D689" s="122"/>
      <c r="E689" s="122"/>
      <c r="F689" s="81"/>
      <c r="G689" s="122"/>
      <c r="H689" s="122" t="e">
        <f>VLOOKUP(G689,'Bidding list 26'!$B$4:$G$277,6,0)</f>
        <v>#N/A</v>
      </c>
      <c r="I689" s="77" t="e">
        <f>VLOOKUP(G689,'Bidding list 26'!$B$4:$I$1016,8,0)</f>
        <v>#N/A</v>
      </c>
      <c r="J689" s="81"/>
      <c r="K689" s="78" t="e">
        <f t="shared" si="49"/>
        <v>#N/A</v>
      </c>
      <c r="L689" s="81"/>
      <c r="M689" s="79"/>
      <c r="N689" s="79"/>
      <c r="O689" s="80"/>
      <c r="P689" s="80"/>
      <c r="Q689" s="122"/>
      <c r="R689" s="81">
        <f t="shared" si="48"/>
        <v>0</v>
      </c>
      <c r="S689" s="140" t="e">
        <f t="array" ref="S689">INDEX('G Project Timeline-OPM update'!$G$7:$L$35,MATCH(1,('G Project Timeline-OPM update'!$C$7:$C$35=N689)*('G Project Timeline-OPM update'!$B$7:$B$35=M689)*('G Project Timeline-OPM update'!$D$7:$D$35=O689),0),MATCH(P689,'G Project Timeline-OPM update'!$G$4:$L$4,0))-14</f>
        <v>#N/A</v>
      </c>
      <c r="T689" s="81" t="e">
        <f t="shared" si="41"/>
        <v>#N/A</v>
      </c>
      <c r="U689" s="83" t="str">
        <f>IFERROR(VLOOKUP(G689,'Bidding list 26'!$B$2:$P$38,15,0),"")</f>
        <v/>
      </c>
      <c r="V689" s="83" t="e">
        <f t="shared" si="42"/>
        <v>#N/A</v>
      </c>
      <c r="W689" s="83" t="e">
        <f t="shared" si="50"/>
        <v>#VALUE!</v>
      </c>
      <c r="X689" s="83" t="e">
        <f t="shared" si="43"/>
        <v>#N/A</v>
      </c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87"/>
      <c r="AI689" s="122"/>
      <c r="AJ689" s="60"/>
      <c r="AK689" s="5"/>
      <c r="AL689" s="3">
        <f t="shared" si="44"/>
        <v>0</v>
      </c>
      <c r="AM689" s="3">
        <f t="shared" si="45"/>
        <v>0</v>
      </c>
      <c r="AN689" s="3">
        <f t="shared" si="46"/>
        <v>0</v>
      </c>
      <c r="AO689" s="3">
        <f t="shared" si="47"/>
        <v>0</v>
      </c>
    </row>
    <row r="690" spans="1:41" ht="13">
      <c r="A690" s="81"/>
      <c r="B690" s="122"/>
      <c r="C690" s="122"/>
      <c r="D690" s="122"/>
      <c r="E690" s="122"/>
      <c r="F690" s="81"/>
      <c r="G690" s="122"/>
      <c r="H690" s="122" t="e">
        <f>VLOOKUP(G690,'Bidding list 26'!$B$4:$G$277,6,0)</f>
        <v>#N/A</v>
      </c>
      <c r="I690" s="77" t="e">
        <f>VLOOKUP(G690,'Bidding list 26'!$B$4:$I$1016,8,0)</f>
        <v>#N/A</v>
      </c>
      <c r="J690" s="81"/>
      <c r="K690" s="78" t="e">
        <f t="shared" si="49"/>
        <v>#N/A</v>
      </c>
      <c r="L690" s="81"/>
      <c r="M690" s="79"/>
      <c r="N690" s="79"/>
      <c r="O690" s="80"/>
      <c r="P690" s="80"/>
      <c r="Q690" s="122"/>
      <c r="R690" s="81">
        <f t="shared" si="48"/>
        <v>0</v>
      </c>
      <c r="S690" s="140" t="e">
        <f t="array" ref="S690">INDEX('G Project Timeline-OPM update'!$G$7:$L$35,MATCH(1,('G Project Timeline-OPM update'!$C$7:$C$35=N690)*('G Project Timeline-OPM update'!$B$7:$B$35=M690)*('G Project Timeline-OPM update'!$D$7:$D$35=O690),0),MATCH(P690,'G Project Timeline-OPM update'!$G$4:$L$4,0))-14</f>
        <v>#N/A</v>
      </c>
      <c r="T690" s="81" t="e">
        <f t="shared" si="41"/>
        <v>#N/A</v>
      </c>
      <c r="U690" s="83" t="str">
        <f>IFERROR(VLOOKUP(G690,'Bidding list 26'!$B$2:$P$38,15,0),"")</f>
        <v/>
      </c>
      <c r="V690" s="83" t="e">
        <f t="shared" si="42"/>
        <v>#N/A</v>
      </c>
      <c r="W690" s="83" t="e">
        <f t="shared" si="50"/>
        <v>#VALUE!</v>
      </c>
      <c r="X690" s="83" t="e">
        <f t="shared" si="43"/>
        <v>#N/A</v>
      </c>
      <c r="Y690" s="122"/>
      <c r="Z690" s="122"/>
      <c r="AA690" s="122"/>
      <c r="AB690" s="122"/>
      <c r="AC690" s="122"/>
      <c r="AD690" s="122"/>
      <c r="AE690" s="122"/>
      <c r="AF690" s="122"/>
      <c r="AG690" s="122"/>
      <c r="AH690" s="87"/>
      <c r="AI690" s="122"/>
      <c r="AJ690" s="60"/>
      <c r="AK690" s="5"/>
      <c r="AL690" s="3">
        <f t="shared" si="44"/>
        <v>0</v>
      </c>
      <c r="AM690" s="3">
        <f t="shared" si="45"/>
        <v>0</v>
      </c>
      <c r="AN690" s="3">
        <f t="shared" si="46"/>
        <v>0</v>
      </c>
      <c r="AO690" s="3">
        <f t="shared" si="47"/>
        <v>0</v>
      </c>
    </row>
    <row r="691" spans="1:41" ht="13">
      <c r="A691" s="81"/>
      <c r="B691" s="122"/>
      <c r="C691" s="122"/>
      <c r="D691" s="122"/>
      <c r="E691" s="122"/>
      <c r="F691" s="81"/>
      <c r="G691" s="122"/>
      <c r="H691" s="122" t="e">
        <f>VLOOKUP(G691,'Bidding list 26'!$B$4:$G$277,6,0)</f>
        <v>#N/A</v>
      </c>
      <c r="I691" s="77" t="e">
        <f>VLOOKUP(G691,'Bidding list 26'!$B$4:$I$1016,8,0)</f>
        <v>#N/A</v>
      </c>
      <c r="J691" s="81"/>
      <c r="K691" s="78" t="e">
        <f t="shared" si="49"/>
        <v>#N/A</v>
      </c>
      <c r="L691" s="81"/>
      <c r="M691" s="79"/>
      <c r="N691" s="79"/>
      <c r="O691" s="80"/>
      <c r="P691" s="80"/>
      <c r="Q691" s="122"/>
      <c r="R691" s="81">
        <f t="shared" si="48"/>
        <v>0</v>
      </c>
      <c r="S691" s="140" t="e">
        <f t="array" ref="S691">INDEX('G Project Timeline-OPM update'!$G$7:$L$35,MATCH(1,('G Project Timeline-OPM update'!$C$7:$C$35=N691)*('G Project Timeline-OPM update'!$B$7:$B$35=M691)*('G Project Timeline-OPM update'!$D$7:$D$35=O691),0),MATCH(P691,'G Project Timeline-OPM update'!$G$4:$L$4,0))-14</f>
        <v>#N/A</v>
      </c>
      <c r="T691" s="81" t="e">
        <f t="shared" si="41"/>
        <v>#N/A</v>
      </c>
      <c r="U691" s="83" t="str">
        <f>IFERROR(VLOOKUP(G691,'Bidding list 26'!$B$2:$P$38,15,0),"")</f>
        <v/>
      </c>
      <c r="V691" s="83" t="e">
        <f t="shared" si="42"/>
        <v>#N/A</v>
      </c>
      <c r="W691" s="83" t="e">
        <f t="shared" si="50"/>
        <v>#VALUE!</v>
      </c>
      <c r="X691" s="83" t="e">
        <f t="shared" si="43"/>
        <v>#N/A</v>
      </c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87"/>
      <c r="AI691" s="122"/>
      <c r="AJ691" s="60"/>
      <c r="AK691" s="5"/>
      <c r="AL691" s="3">
        <f t="shared" si="44"/>
        <v>0</v>
      </c>
      <c r="AM691" s="3">
        <f t="shared" si="45"/>
        <v>0</v>
      </c>
      <c r="AN691" s="3">
        <f t="shared" si="46"/>
        <v>0</v>
      </c>
      <c r="AO691" s="3">
        <f t="shared" si="47"/>
        <v>0</v>
      </c>
    </row>
    <row r="692" spans="1:41" ht="13">
      <c r="A692" s="81"/>
      <c r="B692" s="122"/>
      <c r="C692" s="122"/>
      <c r="D692" s="122"/>
      <c r="E692" s="122"/>
      <c r="F692" s="81"/>
      <c r="G692" s="122"/>
      <c r="H692" s="122" t="e">
        <f>VLOOKUP(G692,'Bidding list 26'!$B$4:$G$277,6,0)</f>
        <v>#N/A</v>
      </c>
      <c r="I692" s="77" t="e">
        <f>VLOOKUP(G692,'Bidding list 26'!$B$4:$I$1016,8,0)</f>
        <v>#N/A</v>
      </c>
      <c r="J692" s="81"/>
      <c r="K692" s="78" t="e">
        <f t="shared" si="49"/>
        <v>#N/A</v>
      </c>
      <c r="L692" s="81"/>
      <c r="M692" s="79"/>
      <c r="N692" s="79"/>
      <c r="O692" s="80"/>
      <c r="P692" s="80"/>
      <c r="Q692" s="122"/>
      <c r="R692" s="81">
        <f t="shared" si="48"/>
        <v>0</v>
      </c>
      <c r="S692" s="140" t="e">
        <f t="array" ref="S692">INDEX('G Project Timeline-OPM update'!$G$7:$L$35,MATCH(1,('G Project Timeline-OPM update'!$C$7:$C$35=N692)*('G Project Timeline-OPM update'!$B$7:$B$35=M692)*('G Project Timeline-OPM update'!$D$7:$D$35=O692),0),MATCH(P692,'G Project Timeline-OPM update'!$G$4:$L$4,0))-14</f>
        <v>#N/A</v>
      </c>
      <c r="T692" s="81" t="e">
        <f t="shared" si="41"/>
        <v>#N/A</v>
      </c>
      <c r="U692" s="83" t="str">
        <f>IFERROR(VLOOKUP(G692,'Bidding list 26'!$B$2:$P$38,15,0),"")</f>
        <v/>
      </c>
      <c r="V692" s="83" t="e">
        <f t="shared" si="42"/>
        <v>#N/A</v>
      </c>
      <c r="W692" s="83" t="e">
        <f t="shared" si="50"/>
        <v>#VALUE!</v>
      </c>
      <c r="X692" s="83" t="e">
        <f t="shared" si="43"/>
        <v>#N/A</v>
      </c>
      <c r="Y692" s="122"/>
      <c r="Z692" s="122"/>
      <c r="AA692" s="122"/>
      <c r="AB692" s="122"/>
      <c r="AC692" s="122"/>
      <c r="AD692" s="122"/>
      <c r="AE692" s="122"/>
      <c r="AF692" s="122"/>
      <c r="AG692" s="122"/>
      <c r="AH692" s="87"/>
      <c r="AI692" s="122"/>
      <c r="AJ692" s="60"/>
      <c r="AK692" s="5"/>
      <c r="AL692" s="3">
        <f t="shared" si="44"/>
        <v>0</v>
      </c>
      <c r="AM692" s="3">
        <f t="shared" si="45"/>
        <v>0</v>
      </c>
      <c r="AN692" s="3">
        <f t="shared" si="46"/>
        <v>0</v>
      </c>
      <c r="AO692" s="3">
        <f t="shared" si="47"/>
        <v>0</v>
      </c>
    </row>
    <row r="693" spans="1:41" ht="13">
      <c r="A693" s="81"/>
      <c r="B693" s="122"/>
      <c r="C693" s="122"/>
      <c r="D693" s="122"/>
      <c r="E693" s="122"/>
      <c r="F693" s="81"/>
      <c r="G693" s="122"/>
      <c r="H693" s="122" t="e">
        <f>VLOOKUP(G693,'Bidding list 26'!$B$4:$G$277,6,0)</f>
        <v>#N/A</v>
      </c>
      <c r="I693" s="77" t="e">
        <f>VLOOKUP(G693,'Bidding list 26'!$B$4:$I$1016,8,0)</f>
        <v>#N/A</v>
      </c>
      <c r="J693" s="81"/>
      <c r="K693" s="78" t="e">
        <f t="shared" si="49"/>
        <v>#N/A</v>
      </c>
      <c r="L693" s="81"/>
      <c r="M693" s="79"/>
      <c r="N693" s="79"/>
      <c r="O693" s="80"/>
      <c r="P693" s="80"/>
      <c r="Q693" s="122"/>
      <c r="R693" s="81">
        <f t="shared" si="48"/>
        <v>0</v>
      </c>
      <c r="S693" s="140" t="e">
        <f t="array" ref="S693">INDEX('G Project Timeline-OPM update'!$G$7:$L$35,MATCH(1,('G Project Timeline-OPM update'!$C$7:$C$35=N693)*('G Project Timeline-OPM update'!$B$7:$B$35=M693)*('G Project Timeline-OPM update'!$D$7:$D$35=O693),0),MATCH(P693,'G Project Timeline-OPM update'!$G$4:$L$4,0))-14</f>
        <v>#N/A</v>
      </c>
      <c r="T693" s="81" t="e">
        <f t="shared" si="41"/>
        <v>#N/A</v>
      </c>
      <c r="U693" s="83" t="str">
        <f>IFERROR(VLOOKUP(G693,'Bidding list 26'!$B$2:$P$38,15,0),"")</f>
        <v/>
      </c>
      <c r="V693" s="83" t="e">
        <f t="shared" si="42"/>
        <v>#N/A</v>
      </c>
      <c r="W693" s="83" t="e">
        <f t="shared" si="50"/>
        <v>#VALUE!</v>
      </c>
      <c r="X693" s="83" t="e">
        <f t="shared" si="43"/>
        <v>#N/A</v>
      </c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87"/>
      <c r="AI693" s="122"/>
      <c r="AJ693" s="60"/>
      <c r="AK693" s="5"/>
      <c r="AL693" s="3">
        <f t="shared" si="44"/>
        <v>0</v>
      </c>
      <c r="AM693" s="3">
        <f t="shared" si="45"/>
        <v>0</v>
      </c>
      <c r="AN693" s="3">
        <f t="shared" si="46"/>
        <v>0</v>
      </c>
      <c r="AO693" s="3">
        <f t="shared" si="47"/>
        <v>0</v>
      </c>
    </row>
    <row r="694" spans="1:41" ht="13">
      <c r="A694" s="81"/>
      <c r="B694" s="122"/>
      <c r="C694" s="122"/>
      <c r="D694" s="122"/>
      <c r="E694" s="122"/>
      <c r="F694" s="81"/>
      <c r="G694" s="122"/>
      <c r="H694" s="122" t="e">
        <f>VLOOKUP(G694,'Bidding list 26'!$B$4:$G$277,6,0)</f>
        <v>#N/A</v>
      </c>
      <c r="I694" s="77" t="e">
        <f>VLOOKUP(G694,'Bidding list 26'!$B$4:$I$1016,8,0)</f>
        <v>#N/A</v>
      </c>
      <c r="J694" s="81"/>
      <c r="K694" s="78" t="e">
        <f t="shared" si="49"/>
        <v>#N/A</v>
      </c>
      <c r="L694" s="81"/>
      <c r="M694" s="79"/>
      <c r="N694" s="79"/>
      <c r="O694" s="80"/>
      <c r="P694" s="80"/>
      <c r="Q694" s="122"/>
      <c r="R694" s="81">
        <f t="shared" si="48"/>
        <v>0</v>
      </c>
      <c r="S694" s="140" t="e">
        <f t="array" ref="S694">INDEX('G Project Timeline-OPM update'!$G$7:$L$35,MATCH(1,('G Project Timeline-OPM update'!$C$7:$C$35=N694)*('G Project Timeline-OPM update'!$B$7:$B$35=M694)*('G Project Timeline-OPM update'!$D$7:$D$35=O694),0),MATCH(P694,'G Project Timeline-OPM update'!$G$4:$L$4,0))-14</f>
        <v>#N/A</v>
      </c>
      <c r="T694" s="81" t="e">
        <f t="shared" si="41"/>
        <v>#N/A</v>
      </c>
      <c r="U694" s="83" t="str">
        <f>IFERROR(VLOOKUP(G694,'Bidding list 26'!$B$2:$P$38,15,0),"")</f>
        <v/>
      </c>
      <c r="V694" s="83" t="e">
        <f t="shared" si="42"/>
        <v>#N/A</v>
      </c>
      <c r="W694" s="83" t="e">
        <f t="shared" si="50"/>
        <v>#VALUE!</v>
      </c>
      <c r="X694" s="83" t="e">
        <f t="shared" si="43"/>
        <v>#N/A</v>
      </c>
      <c r="Y694" s="122"/>
      <c r="Z694" s="122"/>
      <c r="AA694" s="122"/>
      <c r="AB694" s="122"/>
      <c r="AC694" s="122"/>
      <c r="AD694" s="122"/>
      <c r="AE694" s="122"/>
      <c r="AF694" s="122"/>
      <c r="AG694" s="122"/>
      <c r="AH694" s="87"/>
      <c r="AI694" s="122"/>
      <c r="AJ694" s="60"/>
      <c r="AK694" s="5"/>
      <c r="AL694" s="3">
        <f t="shared" si="44"/>
        <v>0</v>
      </c>
      <c r="AM694" s="3">
        <f t="shared" si="45"/>
        <v>0</v>
      </c>
      <c r="AN694" s="3">
        <f t="shared" si="46"/>
        <v>0</v>
      </c>
      <c r="AO694" s="3">
        <f t="shared" si="47"/>
        <v>0</v>
      </c>
    </row>
    <row r="695" spans="1:41" ht="13">
      <c r="A695" s="81"/>
      <c r="B695" s="122"/>
      <c r="C695" s="122"/>
      <c r="D695" s="122"/>
      <c r="E695" s="122"/>
      <c r="F695" s="81"/>
      <c r="G695" s="122"/>
      <c r="H695" s="122" t="e">
        <f>VLOOKUP(G695,'Bidding list 26'!$B$4:$G$277,6,0)</f>
        <v>#N/A</v>
      </c>
      <c r="I695" s="77" t="e">
        <f>VLOOKUP(G695,'Bidding list 26'!$B$4:$I$1016,8,0)</f>
        <v>#N/A</v>
      </c>
      <c r="J695" s="81"/>
      <c r="K695" s="78" t="e">
        <f t="shared" si="49"/>
        <v>#N/A</v>
      </c>
      <c r="L695" s="81"/>
      <c r="M695" s="79"/>
      <c r="N695" s="79"/>
      <c r="O695" s="80"/>
      <c r="P695" s="80"/>
      <c r="Q695" s="122"/>
      <c r="R695" s="81">
        <f t="shared" si="48"/>
        <v>0</v>
      </c>
      <c r="S695" s="140" t="e">
        <f t="array" ref="S695">INDEX('G Project Timeline-OPM update'!$G$7:$L$35,MATCH(1,('G Project Timeline-OPM update'!$C$7:$C$35=N695)*('G Project Timeline-OPM update'!$B$7:$B$35=M695)*('G Project Timeline-OPM update'!$D$7:$D$35=O695),0),MATCH(P695,'G Project Timeline-OPM update'!$G$4:$L$4,0))-14</f>
        <v>#N/A</v>
      </c>
      <c r="T695" s="81" t="e">
        <f t="shared" si="41"/>
        <v>#N/A</v>
      </c>
      <c r="U695" s="83" t="str">
        <f>IFERROR(VLOOKUP(G695,'Bidding list 26'!$B$2:$P$38,15,0),"")</f>
        <v/>
      </c>
      <c r="V695" s="83" t="e">
        <f t="shared" si="42"/>
        <v>#N/A</v>
      </c>
      <c r="W695" s="83" t="e">
        <f t="shared" si="50"/>
        <v>#VALUE!</v>
      </c>
      <c r="X695" s="83" t="e">
        <f t="shared" si="43"/>
        <v>#N/A</v>
      </c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87"/>
      <c r="AI695" s="122"/>
      <c r="AJ695" s="60"/>
      <c r="AK695" s="5"/>
      <c r="AL695" s="3">
        <f t="shared" si="44"/>
        <v>0</v>
      </c>
      <c r="AM695" s="3">
        <f t="shared" si="45"/>
        <v>0</v>
      </c>
      <c r="AN695" s="3">
        <f t="shared" si="46"/>
        <v>0</v>
      </c>
      <c r="AO695" s="3">
        <f t="shared" si="47"/>
        <v>0</v>
      </c>
    </row>
    <row r="696" spans="1:41" ht="13">
      <c r="A696" s="81"/>
      <c r="B696" s="122"/>
      <c r="C696" s="122"/>
      <c r="D696" s="122"/>
      <c r="E696" s="122"/>
      <c r="F696" s="81"/>
      <c r="G696" s="122"/>
      <c r="H696" s="122" t="e">
        <f>VLOOKUP(G696,'Bidding list 26'!$B$4:$G$277,6,0)</f>
        <v>#N/A</v>
      </c>
      <c r="I696" s="77" t="e">
        <f>VLOOKUP(G696,'Bidding list 26'!$B$4:$I$1016,8,0)</f>
        <v>#N/A</v>
      </c>
      <c r="J696" s="81"/>
      <c r="K696" s="78" t="e">
        <f t="shared" si="49"/>
        <v>#N/A</v>
      </c>
      <c r="L696" s="81"/>
      <c r="M696" s="79"/>
      <c r="N696" s="79"/>
      <c r="O696" s="80"/>
      <c r="P696" s="80"/>
      <c r="Q696" s="122"/>
      <c r="R696" s="81">
        <f t="shared" si="48"/>
        <v>0</v>
      </c>
      <c r="S696" s="140" t="e">
        <f t="array" ref="S696">INDEX('G Project Timeline-OPM update'!$G$7:$L$35,MATCH(1,('G Project Timeline-OPM update'!$C$7:$C$35=N696)*('G Project Timeline-OPM update'!$B$7:$B$35=M696)*('G Project Timeline-OPM update'!$D$7:$D$35=O696),0),MATCH(P696,'G Project Timeline-OPM update'!$G$4:$L$4,0))-14</f>
        <v>#N/A</v>
      </c>
      <c r="T696" s="81" t="e">
        <f t="shared" si="41"/>
        <v>#N/A</v>
      </c>
      <c r="U696" s="83" t="str">
        <f>IFERROR(VLOOKUP(G696,'Bidding list 26'!$B$2:$P$38,15,0),"")</f>
        <v/>
      </c>
      <c r="V696" s="83" t="e">
        <f t="shared" si="42"/>
        <v>#N/A</v>
      </c>
      <c r="W696" s="83" t="e">
        <f t="shared" si="50"/>
        <v>#VALUE!</v>
      </c>
      <c r="X696" s="83" t="e">
        <f t="shared" si="43"/>
        <v>#N/A</v>
      </c>
      <c r="Y696" s="122"/>
      <c r="Z696" s="122"/>
      <c r="AA696" s="122"/>
      <c r="AB696" s="122"/>
      <c r="AC696" s="122"/>
      <c r="AD696" s="122"/>
      <c r="AE696" s="122"/>
      <c r="AF696" s="122"/>
      <c r="AG696" s="122"/>
      <c r="AH696" s="87"/>
      <c r="AI696" s="122"/>
      <c r="AJ696" s="60"/>
      <c r="AK696" s="5"/>
      <c r="AL696" s="3">
        <f t="shared" si="44"/>
        <v>0</v>
      </c>
      <c r="AM696" s="3">
        <f t="shared" si="45"/>
        <v>0</v>
      </c>
      <c r="AN696" s="3">
        <f t="shared" si="46"/>
        <v>0</v>
      </c>
      <c r="AO696" s="3">
        <f t="shared" si="47"/>
        <v>0</v>
      </c>
    </row>
    <row r="697" spans="1:41" ht="13">
      <c r="A697" s="81"/>
      <c r="B697" s="122"/>
      <c r="C697" s="122"/>
      <c r="D697" s="122"/>
      <c r="E697" s="122"/>
      <c r="F697" s="81"/>
      <c r="G697" s="122"/>
      <c r="H697" s="122" t="e">
        <f>VLOOKUP(G697,'Bidding list 26'!$B$4:$G$277,6,0)</f>
        <v>#N/A</v>
      </c>
      <c r="I697" s="77" t="e">
        <f>VLOOKUP(G697,'Bidding list 26'!$B$4:$I$1016,8,0)</f>
        <v>#N/A</v>
      </c>
      <c r="J697" s="81"/>
      <c r="K697" s="78" t="e">
        <f t="shared" si="49"/>
        <v>#N/A</v>
      </c>
      <c r="L697" s="81"/>
      <c r="M697" s="79"/>
      <c r="N697" s="79"/>
      <c r="O697" s="80"/>
      <c r="P697" s="80"/>
      <c r="Q697" s="122"/>
      <c r="R697" s="81">
        <f t="shared" si="48"/>
        <v>0</v>
      </c>
      <c r="S697" s="140" t="e">
        <f t="array" ref="S697">INDEX('G Project Timeline-OPM update'!$G$7:$L$35,MATCH(1,('G Project Timeline-OPM update'!$C$7:$C$35=N697)*('G Project Timeline-OPM update'!$B$7:$B$35=M697)*('G Project Timeline-OPM update'!$D$7:$D$35=O697),0),MATCH(P697,'G Project Timeline-OPM update'!$G$4:$L$4,0))-14</f>
        <v>#N/A</v>
      </c>
      <c r="T697" s="81" t="e">
        <f t="shared" si="41"/>
        <v>#N/A</v>
      </c>
      <c r="U697" s="83" t="str">
        <f>IFERROR(VLOOKUP(G697,'Bidding list 26'!$B$2:$P$38,15,0),"")</f>
        <v/>
      </c>
      <c r="V697" s="83" t="e">
        <f t="shared" si="42"/>
        <v>#N/A</v>
      </c>
      <c r="W697" s="83" t="e">
        <f t="shared" si="50"/>
        <v>#VALUE!</v>
      </c>
      <c r="X697" s="83" t="e">
        <f t="shared" si="43"/>
        <v>#N/A</v>
      </c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87"/>
      <c r="AI697" s="122"/>
      <c r="AJ697" s="60"/>
      <c r="AK697" s="5"/>
      <c r="AL697" s="3">
        <f t="shared" si="44"/>
        <v>0</v>
      </c>
      <c r="AM697" s="3">
        <f t="shared" si="45"/>
        <v>0</v>
      </c>
      <c r="AN697" s="3">
        <f t="shared" si="46"/>
        <v>0</v>
      </c>
      <c r="AO697" s="3">
        <f t="shared" si="47"/>
        <v>0</v>
      </c>
    </row>
    <row r="698" spans="1:41" ht="13">
      <c r="A698" s="81"/>
      <c r="B698" s="122"/>
      <c r="C698" s="122"/>
      <c r="D698" s="122"/>
      <c r="E698" s="122"/>
      <c r="F698" s="81"/>
      <c r="G698" s="122"/>
      <c r="H698" s="122" t="e">
        <f>VLOOKUP(G698,'Bidding list 26'!$B$4:$G$277,6,0)</f>
        <v>#N/A</v>
      </c>
      <c r="I698" s="77" t="e">
        <f>VLOOKUP(G698,'Bidding list 26'!$B$4:$I$1016,8,0)</f>
        <v>#N/A</v>
      </c>
      <c r="J698" s="81"/>
      <c r="K698" s="78" t="e">
        <f t="shared" si="49"/>
        <v>#N/A</v>
      </c>
      <c r="L698" s="81"/>
      <c r="M698" s="79"/>
      <c r="N698" s="79"/>
      <c r="O698" s="80"/>
      <c r="P698" s="80"/>
      <c r="Q698" s="122"/>
      <c r="R698" s="81">
        <f t="shared" si="48"/>
        <v>0</v>
      </c>
      <c r="S698" s="140" t="e">
        <f t="array" ref="S698">INDEX('G Project Timeline-OPM update'!$G$7:$L$35,MATCH(1,('G Project Timeline-OPM update'!$C$7:$C$35=N698)*('G Project Timeline-OPM update'!$B$7:$B$35=M698)*('G Project Timeline-OPM update'!$D$7:$D$35=O698),0),MATCH(P698,'G Project Timeline-OPM update'!$G$4:$L$4,0))-14</f>
        <v>#N/A</v>
      </c>
      <c r="T698" s="81" t="e">
        <f t="shared" si="41"/>
        <v>#N/A</v>
      </c>
      <c r="U698" s="83" t="str">
        <f>IFERROR(VLOOKUP(G698,'Bidding list 26'!$B$2:$P$38,15,0),"")</f>
        <v/>
      </c>
      <c r="V698" s="83" t="e">
        <f t="shared" si="42"/>
        <v>#N/A</v>
      </c>
      <c r="W698" s="83" t="e">
        <f t="shared" si="50"/>
        <v>#VALUE!</v>
      </c>
      <c r="X698" s="83" t="e">
        <f t="shared" si="43"/>
        <v>#N/A</v>
      </c>
      <c r="Y698" s="122"/>
      <c r="Z698" s="122"/>
      <c r="AA698" s="122"/>
      <c r="AB698" s="122"/>
      <c r="AC698" s="122"/>
      <c r="AD698" s="122"/>
      <c r="AE698" s="122"/>
      <c r="AF698" s="122"/>
      <c r="AG698" s="122"/>
      <c r="AH698" s="87"/>
      <c r="AI698" s="122"/>
      <c r="AJ698" s="60"/>
      <c r="AK698" s="5"/>
      <c r="AL698" s="3">
        <f t="shared" si="44"/>
        <v>0</v>
      </c>
      <c r="AM698" s="3">
        <f t="shared" si="45"/>
        <v>0</v>
      </c>
      <c r="AN698" s="3">
        <f t="shared" si="46"/>
        <v>0</v>
      </c>
      <c r="AO698" s="3">
        <f t="shared" si="47"/>
        <v>0</v>
      </c>
    </row>
    <row r="699" spans="1:41" ht="13">
      <c r="A699" s="81"/>
      <c r="B699" s="122"/>
      <c r="C699" s="122"/>
      <c r="D699" s="122"/>
      <c r="E699" s="122"/>
      <c r="F699" s="81"/>
      <c r="G699" s="122"/>
      <c r="H699" s="122" t="e">
        <f>VLOOKUP(G699,'Bidding list 26'!$B$4:$G$277,6,0)</f>
        <v>#N/A</v>
      </c>
      <c r="I699" s="77" t="e">
        <f>VLOOKUP(G699,'Bidding list 26'!$B$4:$I$1016,8,0)</f>
        <v>#N/A</v>
      </c>
      <c r="J699" s="81"/>
      <c r="K699" s="78" t="e">
        <f t="shared" si="49"/>
        <v>#N/A</v>
      </c>
      <c r="L699" s="81"/>
      <c r="M699" s="79"/>
      <c r="N699" s="79"/>
      <c r="O699" s="80"/>
      <c r="P699" s="80"/>
      <c r="Q699" s="122"/>
      <c r="R699" s="81">
        <f t="shared" si="48"/>
        <v>0</v>
      </c>
      <c r="S699" s="140" t="e">
        <f t="array" ref="S699">INDEX('G Project Timeline-OPM update'!$G$7:$L$35,MATCH(1,('G Project Timeline-OPM update'!$C$7:$C$35=N699)*('G Project Timeline-OPM update'!$B$7:$B$35=M699)*('G Project Timeline-OPM update'!$D$7:$D$35=O699),0),MATCH(P699,'G Project Timeline-OPM update'!$G$4:$L$4,0))-14</f>
        <v>#N/A</v>
      </c>
      <c r="T699" s="81" t="e">
        <f t="shared" si="41"/>
        <v>#N/A</v>
      </c>
      <c r="U699" s="83" t="str">
        <f>IFERROR(VLOOKUP(G699,'Bidding list 26'!$B$2:$P$38,15,0),"")</f>
        <v/>
      </c>
      <c r="V699" s="83" t="e">
        <f t="shared" si="42"/>
        <v>#N/A</v>
      </c>
      <c r="W699" s="83" t="e">
        <f t="shared" si="50"/>
        <v>#VALUE!</v>
      </c>
      <c r="X699" s="83" t="e">
        <f t="shared" si="43"/>
        <v>#N/A</v>
      </c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87"/>
      <c r="AI699" s="122"/>
      <c r="AJ699" s="60"/>
      <c r="AK699" s="5"/>
      <c r="AL699" s="3">
        <f t="shared" si="44"/>
        <v>0</v>
      </c>
      <c r="AM699" s="3">
        <f t="shared" si="45"/>
        <v>0</v>
      </c>
      <c r="AN699" s="3">
        <f t="shared" si="46"/>
        <v>0</v>
      </c>
      <c r="AO699" s="3">
        <f t="shared" si="47"/>
        <v>0</v>
      </c>
    </row>
    <row r="700" spans="1:41" ht="13">
      <c r="A700" s="81"/>
      <c r="B700" s="122"/>
      <c r="C700" s="122"/>
      <c r="D700" s="122"/>
      <c r="E700" s="122"/>
      <c r="F700" s="81"/>
      <c r="G700" s="122"/>
      <c r="H700" s="122" t="e">
        <f>VLOOKUP(G700,'Bidding list 26'!$B$4:$G$277,6,0)</f>
        <v>#N/A</v>
      </c>
      <c r="I700" s="77" t="e">
        <f>VLOOKUP(G700,'Bidding list 26'!$B$4:$I$1016,8,0)</f>
        <v>#N/A</v>
      </c>
      <c r="J700" s="81"/>
      <c r="K700" s="78" t="e">
        <f t="shared" si="49"/>
        <v>#N/A</v>
      </c>
      <c r="L700" s="81"/>
      <c r="M700" s="79"/>
      <c r="N700" s="79"/>
      <c r="O700" s="80"/>
      <c r="P700" s="80"/>
      <c r="Q700" s="122"/>
      <c r="R700" s="81">
        <f t="shared" si="48"/>
        <v>0</v>
      </c>
      <c r="S700" s="140" t="e">
        <f t="array" ref="S700">INDEX('G Project Timeline-OPM update'!$G$7:$L$35,MATCH(1,('G Project Timeline-OPM update'!$C$7:$C$35=N700)*('G Project Timeline-OPM update'!$B$7:$B$35=M700)*('G Project Timeline-OPM update'!$D$7:$D$35=O700),0),MATCH(P700,'G Project Timeline-OPM update'!$G$4:$L$4,0))-14</f>
        <v>#N/A</v>
      </c>
      <c r="T700" s="81" t="e">
        <f t="shared" si="41"/>
        <v>#N/A</v>
      </c>
      <c r="U700" s="83" t="str">
        <f>IFERROR(VLOOKUP(G700,'Bidding list 26'!$B$2:$P$38,15,0),"")</f>
        <v/>
      </c>
      <c r="V700" s="83" t="e">
        <f t="shared" si="42"/>
        <v>#N/A</v>
      </c>
      <c r="W700" s="83" t="e">
        <f t="shared" si="50"/>
        <v>#VALUE!</v>
      </c>
      <c r="X700" s="83" t="e">
        <f t="shared" si="43"/>
        <v>#N/A</v>
      </c>
      <c r="Y700" s="122"/>
      <c r="Z700" s="122"/>
      <c r="AA700" s="122"/>
      <c r="AB700" s="122"/>
      <c r="AC700" s="122"/>
      <c r="AD700" s="122"/>
      <c r="AE700" s="122"/>
      <c r="AF700" s="122"/>
      <c r="AG700" s="122"/>
      <c r="AH700" s="87"/>
      <c r="AI700" s="122"/>
      <c r="AJ700" s="60"/>
      <c r="AK700" s="5"/>
      <c r="AL700" s="3">
        <f t="shared" si="44"/>
        <v>0</v>
      </c>
      <c r="AM700" s="3">
        <f t="shared" si="45"/>
        <v>0</v>
      </c>
      <c r="AN700" s="3">
        <f t="shared" si="46"/>
        <v>0</v>
      </c>
      <c r="AO700" s="3">
        <f t="shared" si="47"/>
        <v>0</v>
      </c>
    </row>
    <row r="701" spans="1:41" ht="13">
      <c r="A701" s="81"/>
      <c r="B701" s="122"/>
      <c r="C701" s="122"/>
      <c r="D701" s="122"/>
      <c r="E701" s="122"/>
      <c r="F701" s="81"/>
      <c r="G701" s="122"/>
      <c r="H701" s="122" t="e">
        <f>VLOOKUP(G701,'Bidding list 26'!$B$4:$G$277,6,0)</f>
        <v>#N/A</v>
      </c>
      <c r="I701" s="77" t="e">
        <f>VLOOKUP(G701,'Bidding list 26'!$B$4:$I$1016,8,0)</f>
        <v>#N/A</v>
      </c>
      <c r="J701" s="81"/>
      <c r="K701" s="78" t="e">
        <f t="shared" si="49"/>
        <v>#N/A</v>
      </c>
      <c r="L701" s="81"/>
      <c r="M701" s="79"/>
      <c r="N701" s="79"/>
      <c r="O701" s="80"/>
      <c r="P701" s="80"/>
      <c r="Q701" s="122"/>
      <c r="R701" s="81">
        <f t="shared" si="48"/>
        <v>0</v>
      </c>
      <c r="S701" s="140" t="e">
        <f t="array" ref="S701">INDEX('G Project Timeline-OPM update'!$G$7:$L$35,MATCH(1,('G Project Timeline-OPM update'!$C$7:$C$35=N701)*('G Project Timeline-OPM update'!$B$7:$B$35=M701)*('G Project Timeline-OPM update'!$D$7:$D$35=O701),0),MATCH(P701,'G Project Timeline-OPM update'!$G$4:$L$4,0))-14</f>
        <v>#N/A</v>
      </c>
      <c r="T701" s="81" t="e">
        <f t="shared" si="41"/>
        <v>#N/A</v>
      </c>
      <c r="U701" s="83" t="str">
        <f>IFERROR(VLOOKUP(G701,'Bidding list 26'!$B$2:$P$38,15,0),"")</f>
        <v/>
      </c>
      <c r="V701" s="83" t="e">
        <f t="shared" si="42"/>
        <v>#N/A</v>
      </c>
      <c r="W701" s="83" t="e">
        <f t="shared" si="50"/>
        <v>#VALUE!</v>
      </c>
      <c r="X701" s="83" t="e">
        <f t="shared" si="43"/>
        <v>#N/A</v>
      </c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87"/>
      <c r="AI701" s="122"/>
      <c r="AJ701" s="60"/>
      <c r="AK701" s="5"/>
      <c r="AL701" s="3">
        <f t="shared" si="44"/>
        <v>0</v>
      </c>
      <c r="AM701" s="3">
        <f t="shared" si="45"/>
        <v>0</v>
      </c>
      <c r="AN701" s="3">
        <f t="shared" si="46"/>
        <v>0</v>
      </c>
      <c r="AO701" s="3">
        <f t="shared" si="47"/>
        <v>0</v>
      </c>
    </row>
    <row r="702" spans="1:41" ht="13">
      <c r="A702" s="81"/>
      <c r="B702" s="122"/>
      <c r="C702" s="122"/>
      <c r="D702" s="122"/>
      <c r="E702" s="122"/>
      <c r="F702" s="81"/>
      <c r="G702" s="122"/>
      <c r="H702" s="122" t="e">
        <f>VLOOKUP(G702,'Bidding list 26'!$B$4:$G$277,6,0)</f>
        <v>#N/A</v>
      </c>
      <c r="I702" s="77" t="e">
        <f>VLOOKUP(G702,'Bidding list 26'!$B$4:$I$1016,8,0)</f>
        <v>#N/A</v>
      </c>
      <c r="J702" s="81"/>
      <c r="K702" s="78" t="e">
        <f t="shared" si="49"/>
        <v>#N/A</v>
      </c>
      <c r="L702" s="81"/>
      <c r="M702" s="79"/>
      <c r="N702" s="79"/>
      <c r="O702" s="80"/>
      <c r="P702" s="80"/>
      <c r="Q702" s="122"/>
      <c r="R702" s="81">
        <f t="shared" si="48"/>
        <v>0</v>
      </c>
      <c r="S702" s="140" t="e">
        <f t="array" ref="S702">INDEX('G Project Timeline-OPM update'!$G$7:$L$35,MATCH(1,('G Project Timeline-OPM update'!$C$7:$C$35=N702)*('G Project Timeline-OPM update'!$B$7:$B$35=M702)*('G Project Timeline-OPM update'!$D$7:$D$35=O702),0),MATCH(P702,'G Project Timeline-OPM update'!$G$4:$L$4,0))-14</f>
        <v>#N/A</v>
      </c>
      <c r="T702" s="81" t="e">
        <f t="shared" si="41"/>
        <v>#N/A</v>
      </c>
      <c r="U702" s="83" t="str">
        <f>IFERROR(VLOOKUP(G702,'Bidding list 26'!$B$2:$P$38,15,0),"")</f>
        <v/>
      </c>
      <c r="V702" s="83" t="e">
        <f t="shared" si="42"/>
        <v>#N/A</v>
      </c>
      <c r="W702" s="83" t="e">
        <f t="shared" si="50"/>
        <v>#VALUE!</v>
      </c>
      <c r="X702" s="83" t="e">
        <f t="shared" si="43"/>
        <v>#N/A</v>
      </c>
      <c r="Y702" s="122"/>
      <c r="Z702" s="122"/>
      <c r="AA702" s="122"/>
      <c r="AB702" s="122"/>
      <c r="AC702" s="122"/>
      <c r="AD702" s="122"/>
      <c r="AE702" s="122"/>
      <c r="AF702" s="122"/>
      <c r="AG702" s="122"/>
      <c r="AH702" s="87"/>
      <c r="AI702" s="122"/>
      <c r="AJ702" s="60"/>
      <c r="AK702" s="5"/>
      <c r="AL702" s="3">
        <f t="shared" si="44"/>
        <v>0</v>
      </c>
      <c r="AM702" s="3">
        <f t="shared" si="45"/>
        <v>0</v>
      </c>
      <c r="AN702" s="3">
        <f t="shared" si="46"/>
        <v>0</v>
      </c>
      <c r="AO702" s="3">
        <f t="shared" si="47"/>
        <v>0</v>
      </c>
    </row>
    <row r="703" spans="1:41" ht="13">
      <c r="A703" s="81"/>
      <c r="B703" s="122"/>
      <c r="C703" s="122"/>
      <c r="D703" s="122"/>
      <c r="E703" s="122"/>
      <c r="F703" s="81"/>
      <c r="G703" s="122"/>
      <c r="H703" s="122" t="e">
        <f>VLOOKUP(G703,'Bidding list 26'!$B$4:$G$277,6,0)</f>
        <v>#N/A</v>
      </c>
      <c r="I703" s="77" t="e">
        <f>VLOOKUP(G703,'Bidding list 26'!$B$4:$I$1016,8,0)</f>
        <v>#N/A</v>
      </c>
      <c r="J703" s="81"/>
      <c r="K703" s="78" t="e">
        <f t="shared" si="49"/>
        <v>#N/A</v>
      </c>
      <c r="L703" s="81"/>
      <c r="M703" s="79"/>
      <c r="N703" s="79"/>
      <c r="O703" s="80"/>
      <c r="P703" s="80"/>
      <c r="Q703" s="122"/>
      <c r="R703" s="81">
        <f t="shared" si="48"/>
        <v>0</v>
      </c>
      <c r="S703" s="140" t="e">
        <f t="array" ref="S703">INDEX('G Project Timeline-OPM update'!$G$7:$L$35,MATCH(1,('G Project Timeline-OPM update'!$C$7:$C$35=N703)*('G Project Timeline-OPM update'!$B$7:$B$35=M703)*('G Project Timeline-OPM update'!$D$7:$D$35=O703),0),MATCH(P703,'G Project Timeline-OPM update'!$G$4:$L$4,0))-14</f>
        <v>#N/A</v>
      </c>
      <c r="T703" s="81" t="e">
        <f t="shared" si="41"/>
        <v>#N/A</v>
      </c>
      <c r="U703" s="83" t="str">
        <f>IFERROR(VLOOKUP(G703,'Bidding list 26'!$B$2:$P$38,15,0),"")</f>
        <v/>
      </c>
      <c r="V703" s="83" t="e">
        <f t="shared" si="42"/>
        <v>#N/A</v>
      </c>
      <c r="W703" s="83" t="e">
        <f t="shared" si="50"/>
        <v>#VALUE!</v>
      </c>
      <c r="X703" s="83" t="e">
        <f t="shared" si="43"/>
        <v>#N/A</v>
      </c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87"/>
      <c r="AI703" s="122"/>
      <c r="AJ703" s="60"/>
      <c r="AK703" s="5"/>
      <c r="AL703" s="3">
        <f t="shared" si="44"/>
        <v>0</v>
      </c>
      <c r="AM703" s="3">
        <f t="shared" si="45"/>
        <v>0</v>
      </c>
      <c r="AN703" s="3">
        <f t="shared" si="46"/>
        <v>0</v>
      </c>
      <c r="AO703" s="3">
        <f t="shared" si="47"/>
        <v>0</v>
      </c>
    </row>
    <row r="704" spans="1:41" ht="13">
      <c r="A704" s="81"/>
      <c r="B704" s="122"/>
      <c r="C704" s="122"/>
      <c r="D704" s="122"/>
      <c r="E704" s="122"/>
      <c r="F704" s="81"/>
      <c r="G704" s="122"/>
      <c r="H704" s="122" t="e">
        <f>VLOOKUP(G704,'Bidding list 26'!$B$4:$G$277,6,0)</f>
        <v>#N/A</v>
      </c>
      <c r="I704" s="77" t="e">
        <f>VLOOKUP(G704,'Bidding list 26'!$B$4:$I$1016,8,0)</f>
        <v>#N/A</v>
      </c>
      <c r="J704" s="81"/>
      <c r="K704" s="78" t="e">
        <f t="shared" si="49"/>
        <v>#N/A</v>
      </c>
      <c r="L704" s="81"/>
      <c r="M704" s="79"/>
      <c r="N704" s="79"/>
      <c r="O704" s="80"/>
      <c r="P704" s="80"/>
      <c r="Q704" s="122"/>
      <c r="R704" s="81">
        <f t="shared" si="48"/>
        <v>0</v>
      </c>
      <c r="S704" s="140" t="e">
        <f t="array" ref="S704">INDEX('G Project Timeline-OPM update'!$G$7:$L$35,MATCH(1,('G Project Timeline-OPM update'!$C$7:$C$35=N704)*('G Project Timeline-OPM update'!$B$7:$B$35=M704)*('G Project Timeline-OPM update'!$D$7:$D$35=O704),0),MATCH(P704,'G Project Timeline-OPM update'!$G$4:$L$4,0))-14</f>
        <v>#N/A</v>
      </c>
      <c r="T704" s="81" t="e">
        <f t="shared" si="41"/>
        <v>#N/A</v>
      </c>
      <c r="U704" s="83" t="str">
        <f>IFERROR(VLOOKUP(G704,'Bidding list 26'!$B$2:$P$38,15,0),"")</f>
        <v/>
      </c>
      <c r="V704" s="83" t="e">
        <f t="shared" si="42"/>
        <v>#N/A</v>
      </c>
      <c r="W704" s="83" t="e">
        <f t="shared" si="50"/>
        <v>#VALUE!</v>
      </c>
      <c r="X704" s="83" t="e">
        <f t="shared" si="43"/>
        <v>#N/A</v>
      </c>
      <c r="Y704" s="122"/>
      <c r="Z704" s="122"/>
      <c r="AA704" s="122"/>
      <c r="AB704" s="122"/>
      <c r="AC704" s="122"/>
      <c r="AD704" s="122"/>
      <c r="AE704" s="122"/>
      <c r="AF704" s="122"/>
      <c r="AG704" s="122"/>
      <c r="AH704" s="87"/>
      <c r="AI704" s="122"/>
      <c r="AJ704" s="60"/>
      <c r="AK704" s="5"/>
      <c r="AL704" s="3">
        <f t="shared" si="44"/>
        <v>0</v>
      </c>
      <c r="AM704" s="3">
        <f t="shared" si="45"/>
        <v>0</v>
      </c>
      <c r="AN704" s="3">
        <f t="shared" si="46"/>
        <v>0</v>
      </c>
      <c r="AO704" s="3">
        <f t="shared" si="47"/>
        <v>0</v>
      </c>
    </row>
    <row r="705" spans="1:41" ht="13">
      <c r="A705" s="81"/>
      <c r="B705" s="122"/>
      <c r="C705" s="122"/>
      <c r="D705" s="122"/>
      <c r="E705" s="122"/>
      <c r="F705" s="81"/>
      <c r="G705" s="122"/>
      <c r="H705" s="122" t="e">
        <f>VLOOKUP(G705,'Bidding list 26'!$B$4:$G$277,6,0)</f>
        <v>#N/A</v>
      </c>
      <c r="I705" s="77" t="e">
        <f>VLOOKUP(G705,'Bidding list 26'!$B$4:$I$1016,8,0)</f>
        <v>#N/A</v>
      </c>
      <c r="J705" s="81"/>
      <c r="K705" s="78" t="e">
        <f t="shared" si="49"/>
        <v>#N/A</v>
      </c>
      <c r="L705" s="81"/>
      <c r="M705" s="79"/>
      <c r="N705" s="79"/>
      <c r="O705" s="80"/>
      <c r="P705" s="80"/>
      <c r="Q705" s="122"/>
      <c r="R705" s="81">
        <f t="shared" si="48"/>
        <v>0</v>
      </c>
      <c r="S705" s="140" t="e">
        <f t="array" ref="S705">INDEX('G Project Timeline-OPM update'!$G$7:$L$35,MATCH(1,('G Project Timeline-OPM update'!$C$7:$C$35=N705)*('G Project Timeline-OPM update'!$B$7:$B$35=M705)*('G Project Timeline-OPM update'!$D$7:$D$35=O705),0),MATCH(P705,'G Project Timeline-OPM update'!$G$4:$L$4,0))-14</f>
        <v>#N/A</v>
      </c>
      <c r="T705" s="81" t="e">
        <f t="shared" si="41"/>
        <v>#N/A</v>
      </c>
      <c r="U705" s="83" t="str">
        <f>IFERROR(VLOOKUP(G705,'Bidding list 26'!$B$2:$P$38,15,0),"")</f>
        <v/>
      </c>
      <c r="V705" s="83" t="e">
        <f t="shared" si="42"/>
        <v>#N/A</v>
      </c>
      <c r="W705" s="83" t="e">
        <f t="shared" si="50"/>
        <v>#VALUE!</v>
      </c>
      <c r="X705" s="83" t="e">
        <f t="shared" si="43"/>
        <v>#N/A</v>
      </c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87"/>
      <c r="AI705" s="122"/>
      <c r="AJ705" s="60"/>
      <c r="AK705" s="5"/>
      <c r="AL705" s="3">
        <f t="shared" si="44"/>
        <v>0</v>
      </c>
      <c r="AM705" s="3">
        <f t="shared" si="45"/>
        <v>0</v>
      </c>
      <c r="AN705" s="3">
        <f t="shared" si="46"/>
        <v>0</v>
      </c>
      <c r="AO705" s="3">
        <f t="shared" si="47"/>
        <v>0</v>
      </c>
    </row>
    <row r="706" spans="1:41" ht="13">
      <c r="A706" s="81"/>
      <c r="B706" s="122"/>
      <c r="C706" s="122"/>
      <c r="D706" s="122"/>
      <c r="E706" s="122"/>
      <c r="F706" s="81"/>
      <c r="G706" s="122"/>
      <c r="H706" s="122" t="e">
        <f>VLOOKUP(G706,'Bidding list 26'!$B$4:$G$277,6,0)</f>
        <v>#N/A</v>
      </c>
      <c r="I706" s="77" t="e">
        <f>VLOOKUP(G706,'Bidding list 26'!$B$4:$I$1016,8,0)</f>
        <v>#N/A</v>
      </c>
      <c r="J706" s="81"/>
      <c r="K706" s="78" t="e">
        <f t="shared" si="49"/>
        <v>#N/A</v>
      </c>
      <c r="L706" s="81"/>
      <c r="M706" s="79"/>
      <c r="N706" s="79"/>
      <c r="O706" s="80"/>
      <c r="P706" s="80"/>
      <c r="Q706" s="122"/>
      <c r="R706" s="81">
        <f t="shared" si="48"/>
        <v>0</v>
      </c>
      <c r="S706" s="140" t="e">
        <f t="array" ref="S706">INDEX('G Project Timeline-OPM update'!$G$7:$L$35,MATCH(1,('G Project Timeline-OPM update'!$C$7:$C$35=N706)*('G Project Timeline-OPM update'!$B$7:$B$35=M706)*('G Project Timeline-OPM update'!$D$7:$D$35=O706),0),MATCH(P706,'G Project Timeline-OPM update'!$G$4:$L$4,0))-14</f>
        <v>#N/A</v>
      </c>
      <c r="T706" s="81" t="e">
        <f t="shared" si="41"/>
        <v>#N/A</v>
      </c>
      <c r="U706" s="83" t="str">
        <f>IFERROR(VLOOKUP(G706,'Bidding list 26'!$B$2:$P$38,15,0),"")</f>
        <v/>
      </c>
      <c r="V706" s="83" t="e">
        <f t="shared" si="42"/>
        <v>#N/A</v>
      </c>
      <c r="W706" s="83" t="e">
        <f t="shared" si="50"/>
        <v>#VALUE!</v>
      </c>
      <c r="X706" s="83" t="e">
        <f t="shared" si="43"/>
        <v>#N/A</v>
      </c>
      <c r="Y706" s="122"/>
      <c r="Z706" s="122"/>
      <c r="AA706" s="122"/>
      <c r="AB706" s="122"/>
      <c r="AC706" s="122"/>
      <c r="AD706" s="122"/>
      <c r="AE706" s="122"/>
      <c r="AF706" s="122"/>
      <c r="AG706" s="122"/>
      <c r="AH706" s="87"/>
      <c r="AI706" s="122"/>
      <c r="AJ706" s="60"/>
      <c r="AK706" s="5"/>
      <c r="AL706" s="3">
        <f t="shared" si="44"/>
        <v>0</v>
      </c>
      <c r="AM706" s="3">
        <f t="shared" si="45"/>
        <v>0</v>
      </c>
      <c r="AN706" s="3">
        <f t="shared" si="46"/>
        <v>0</v>
      </c>
      <c r="AO706" s="3">
        <f t="shared" si="47"/>
        <v>0</v>
      </c>
    </row>
    <row r="707" spans="1:41" ht="13">
      <c r="A707" s="81"/>
      <c r="B707" s="122"/>
      <c r="C707" s="122"/>
      <c r="D707" s="122"/>
      <c r="E707" s="122"/>
      <c r="F707" s="81"/>
      <c r="G707" s="122"/>
      <c r="H707" s="122" t="e">
        <f>VLOOKUP(G707,'Bidding list 26'!$B$4:$G$277,6,0)</f>
        <v>#N/A</v>
      </c>
      <c r="I707" s="77" t="e">
        <f>VLOOKUP(G707,'Bidding list 26'!$B$4:$I$1016,8,0)</f>
        <v>#N/A</v>
      </c>
      <c r="J707" s="81"/>
      <c r="K707" s="78" t="e">
        <f t="shared" si="49"/>
        <v>#N/A</v>
      </c>
      <c r="L707" s="81"/>
      <c r="M707" s="79"/>
      <c r="N707" s="79"/>
      <c r="O707" s="80"/>
      <c r="P707" s="80"/>
      <c r="Q707" s="122"/>
      <c r="R707" s="81">
        <f t="shared" si="48"/>
        <v>0</v>
      </c>
      <c r="S707" s="140" t="e">
        <f t="array" ref="S707">INDEX('G Project Timeline-OPM update'!$G$7:$L$35,MATCH(1,('G Project Timeline-OPM update'!$C$7:$C$35=N707)*('G Project Timeline-OPM update'!$B$7:$B$35=M707)*('G Project Timeline-OPM update'!$D$7:$D$35=O707),0),MATCH(P707,'G Project Timeline-OPM update'!$G$4:$L$4,0))-14</f>
        <v>#N/A</v>
      </c>
      <c r="T707" s="81" t="e">
        <f t="shared" si="41"/>
        <v>#N/A</v>
      </c>
      <c r="U707" s="83" t="str">
        <f>IFERROR(VLOOKUP(G707,'Bidding list 26'!$B$2:$P$38,15,0),"")</f>
        <v/>
      </c>
      <c r="V707" s="83" t="e">
        <f t="shared" si="42"/>
        <v>#N/A</v>
      </c>
      <c r="W707" s="83" t="e">
        <f t="shared" si="50"/>
        <v>#VALUE!</v>
      </c>
      <c r="X707" s="83" t="e">
        <f t="shared" si="43"/>
        <v>#N/A</v>
      </c>
      <c r="Y707" s="122"/>
      <c r="Z707" s="122"/>
      <c r="AA707" s="122"/>
      <c r="AB707" s="122"/>
      <c r="AC707" s="122"/>
      <c r="AD707" s="122"/>
      <c r="AE707" s="122"/>
      <c r="AF707" s="122"/>
      <c r="AG707" s="122"/>
      <c r="AH707" s="87"/>
      <c r="AI707" s="122"/>
      <c r="AJ707" s="60"/>
      <c r="AK707" s="5"/>
      <c r="AL707" s="3">
        <f t="shared" si="44"/>
        <v>0</v>
      </c>
      <c r="AM707" s="3">
        <f t="shared" si="45"/>
        <v>0</v>
      </c>
      <c r="AN707" s="3">
        <f t="shared" si="46"/>
        <v>0</v>
      </c>
      <c r="AO707" s="3">
        <f t="shared" si="47"/>
        <v>0</v>
      </c>
    </row>
    <row r="708" spans="1:41" ht="13">
      <c r="A708" s="81"/>
      <c r="B708" s="122"/>
      <c r="C708" s="122"/>
      <c r="D708" s="122"/>
      <c r="E708" s="122"/>
      <c r="F708" s="81"/>
      <c r="G708" s="122"/>
      <c r="H708" s="122" t="e">
        <f>VLOOKUP(G708,'Bidding list 26'!$B$4:$G$277,6,0)</f>
        <v>#N/A</v>
      </c>
      <c r="I708" s="77" t="e">
        <f>VLOOKUP(G708,'Bidding list 26'!$B$4:$I$1016,8,0)</f>
        <v>#N/A</v>
      </c>
      <c r="J708" s="81"/>
      <c r="K708" s="78" t="e">
        <f t="shared" si="49"/>
        <v>#N/A</v>
      </c>
      <c r="L708" s="81"/>
      <c r="M708" s="79"/>
      <c r="N708" s="79"/>
      <c r="O708" s="80"/>
      <c r="P708" s="80"/>
      <c r="Q708" s="122"/>
      <c r="R708" s="81">
        <f t="shared" si="48"/>
        <v>0</v>
      </c>
      <c r="S708" s="140" t="e">
        <f t="array" ref="S708">INDEX('G Project Timeline-OPM update'!$G$7:$L$35,MATCH(1,('G Project Timeline-OPM update'!$C$7:$C$35=N708)*('G Project Timeline-OPM update'!$B$7:$B$35=M708)*('G Project Timeline-OPM update'!$D$7:$D$35=O708),0),MATCH(P708,'G Project Timeline-OPM update'!$G$4:$L$4,0))-14</f>
        <v>#N/A</v>
      </c>
      <c r="T708" s="81" t="e">
        <f t="shared" si="41"/>
        <v>#N/A</v>
      </c>
      <c r="U708" s="83" t="str">
        <f>IFERROR(VLOOKUP(G708,'Bidding list 26'!$B$2:$P$38,15,0),"")</f>
        <v/>
      </c>
      <c r="V708" s="83" t="e">
        <f t="shared" si="42"/>
        <v>#N/A</v>
      </c>
      <c r="W708" s="83" t="e">
        <f t="shared" si="50"/>
        <v>#VALUE!</v>
      </c>
      <c r="X708" s="83" t="e">
        <f t="shared" si="43"/>
        <v>#N/A</v>
      </c>
      <c r="Y708" s="122"/>
      <c r="Z708" s="122"/>
      <c r="AA708" s="122"/>
      <c r="AB708" s="122"/>
      <c r="AC708" s="122"/>
      <c r="AD708" s="122"/>
      <c r="AE708" s="122"/>
      <c r="AF708" s="122"/>
      <c r="AG708" s="122"/>
      <c r="AH708" s="87"/>
      <c r="AI708" s="122"/>
      <c r="AJ708" s="60"/>
      <c r="AK708" s="5"/>
      <c r="AL708" s="3">
        <f t="shared" si="44"/>
        <v>0</v>
      </c>
      <c r="AM708" s="3">
        <f t="shared" si="45"/>
        <v>0</v>
      </c>
      <c r="AN708" s="3">
        <f t="shared" si="46"/>
        <v>0</v>
      </c>
      <c r="AO708" s="3">
        <f t="shared" si="47"/>
        <v>0</v>
      </c>
    </row>
    <row r="709" spans="1:41" ht="13">
      <c r="A709" s="81"/>
      <c r="B709" s="122"/>
      <c r="C709" s="122"/>
      <c r="D709" s="122"/>
      <c r="E709" s="122"/>
      <c r="F709" s="81"/>
      <c r="G709" s="122"/>
      <c r="H709" s="122" t="e">
        <f>VLOOKUP(G709,'Bidding list 26'!$B$4:$G$277,6,0)</f>
        <v>#N/A</v>
      </c>
      <c r="I709" s="77" t="e">
        <f>VLOOKUP(G709,'Bidding list 26'!$B$4:$I$1016,8,0)</f>
        <v>#N/A</v>
      </c>
      <c r="J709" s="81"/>
      <c r="K709" s="78" t="e">
        <f t="shared" si="49"/>
        <v>#N/A</v>
      </c>
      <c r="L709" s="81"/>
      <c r="M709" s="79"/>
      <c r="N709" s="79"/>
      <c r="O709" s="80"/>
      <c r="P709" s="80"/>
      <c r="Q709" s="122"/>
      <c r="R709" s="81">
        <f t="shared" si="48"/>
        <v>0</v>
      </c>
      <c r="S709" s="140" t="e">
        <f t="array" ref="S709">INDEX('G Project Timeline-OPM update'!$G$7:$L$35,MATCH(1,('G Project Timeline-OPM update'!$C$7:$C$35=N709)*('G Project Timeline-OPM update'!$B$7:$B$35=M709)*('G Project Timeline-OPM update'!$D$7:$D$35=O709),0),MATCH(P709,'G Project Timeline-OPM update'!$G$4:$L$4,0))-14</f>
        <v>#N/A</v>
      </c>
      <c r="T709" s="81" t="e">
        <f t="shared" si="41"/>
        <v>#N/A</v>
      </c>
      <c r="U709" s="83" t="str">
        <f>IFERROR(VLOOKUP(G709,'Bidding list 26'!$B$2:$P$38,15,0),"")</f>
        <v/>
      </c>
      <c r="V709" s="83" t="e">
        <f t="shared" si="42"/>
        <v>#N/A</v>
      </c>
      <c r="W709" s="83" t="e">
        <f t="shared" si="50"/>
        <v>#VALUE!</v>
      </c>
      <c r="X709" s="83" t="e">
        <f t="shared" si="43"/>
        <v>#N/A</v>
      </c>
      <c r="Y709" s="122"/>
      <c r="Z709" s="122"/>
      <c r="AA709" s="122"/>
      <c r="AB709" s="122"/>
      <c r="AC709" s="122"/>
      <c r="AD709" s="122"/>
      <c r="AE709" s="122"/>
      <c r="AF709" s="122"/>
      <c r="AG709" s="122"/>
      <c r="AH709" s="87"/>
      <c r="AI709" s="122"/>
      <c r="AJ709" s="60"/>
      <c r="AK709" s="5"/>
      <c r="AL709" s="3">
        <f t="shared" si="44"/>
        <v>0</v>
      </c>
      <c r="AM709" s="3">
        <f t="shared" si="45"/>
        <v>0</v>
      </c>
      <c r="AN709" s="3">
        <f t="shared" si="46"/>
        <v>0</v>
      </c>
      <c r="AO709" s="3">
        <f t="shared" si="47"/>
        <v>0</v>
      </c>
    </row>
    <row r="710" spans="1:41" ht="13">
      <c r="A710" s="81"/>
      <c r="B710" s="122"/>
      <c r="C710" s="122"/>
      <c r="D710" s="122"/>
      <c r="E710" s="122"/>
      <c r="F710" s="81"/>
      <c r="G710" s="122"/>
      <c r="H710" s="122" t="e">
        <f>VLOOKUP(G710,'Bidding list 26'!$B$4:$G$277,6,0)</f>
        <v>#N/A</v>
      </c>
      <c r="I710" s="77" t="e">
        <f>VLOOKUP(G710,'Bidding list 26'!$B$4:$I$1016,8,0)</f>
        <v>#N/A</v>
      </c>
      <c r="J710" s="81"/>
      <c r="K710" s="78" t="e">
        <f t="shared" si="49"/>
        <v>#N/A</v>
      </c>
      <c r="L710" s="81"/>
      <c r="M710" s="79"/>
      <c r="N710" s="79"/>
      <c r="O710" s="80"/>
      <c r="P710" s="80"/>
      <c r="Q710" s="122"/>
      <c r="R710" s="81">
        <f t="shared" si="48"/>
        <v>0</v>
      </c>
      <c r="S710" s="140" t="e">
        <f t="array" ref="S710">INDEX('G Project Timeline-OPM update'!$G$7:$L$35,MATCH(1,('G Project Timeline-OPM update'!$C$7:$C$35=N710)*('G Project Timeline-OPM update'!$B$7:$B$35=M710)*('G Project Timeline-OPM update'!$D$7:$D$35=O710),0),MATCH(P710,'G Project Timeline-OPM update'!$G$4:$L$4,0))-14</f>
        <v>#N/A</v>
      </c>
      <c r="T710" s="81" t="e">
        <f t="shared" si="41"/>
        <v>#N/A</v>
      </c>
      <c r="U710" s="83" t="str">
        <f>IFERROR(VLOOKUP(G710,'Bidding list 26'!$B$2:$P$38,15,0),"")</f>
        <v/>
      </c>
      <c r="V710" s="83" t="e">
        <f t="shared" si="42"/>
        <v>#N/A</v>
      </c>
      <c r="W710" s="83" t="e">
        <f t="shared" si="50"/>
        <v>#VALUE!</v>
      </c>
      <c r="X710" s="83" t="e">
        <f t="shared" si="43"/>
        <v>#N/A</v>
      </c>
      <c r="Y710" s="122"/>
      <c r="Z710" s="122"/>
      <c r="AA710" s="122"/>
      <c r="AB710" s="122"/>
      <c r="AC710" s="122"/>
      <c r="AD710" s="122"/>
      <c r="AE710" s="122"/>
      <c r="AF710" s="122"/>
      <c r="AG710" s="122"/>
      <c r="AH710" s="87"/>
      <c r="AI710" s="122"/>
      <c r="AJ710" s="60"/>
      <c r="AK710" s="5"/>
      <c r="AL710" s="3">
        <f t="shared" si="44"/>
        <v>0</v>
      </c>
      <c r="AM710" s="3">
        <f t="shared" si="45"/>
        <v>0</v>
      </c>
      <c r="AN710" s="3">
        <f t="shared" si="46"/>
        <v>0</v>
      </c>
      <c r="AO710" s="3">
        <f t="shared" si="47"/>
        <v>0</v>
      </c>
    </row>
    <row r="711" spans="1:41" ht="13">
      <c r="A711" s="81"/>
      <c r="B711" s="122"/>
      <c r="C711" s="122"/>
      <c r="D711" s="122"/>
      <c r="E711" s="122"/>
      <c r="F711" s="81"/>
      <c r="G711" s="122"/>
      <c r="H711" s="122" t="e">
        <f>VLOOKUP(G711,'Bidding list 26'!$B$4:$G$277,6,0)</f>
        <v>#N/A</v>
      </c>
      <c r="I711" s="77" t="e">
        <f>VLOOKUP(G711,'Bidding list 26'!$B$4:$I$1016,8,0)</f>
        <v>#N/A</v>
      </c>
      <c r="J711" s="81"/>
      <c r="K711" s="78" t="e">
        <f t="shared" si="49"/>
        <v>#N/A</v>
      </c>
      <c r="L711" s="81"/>
      <c r="M711" s="79"/>
      <c r="N711" s="79"/>
      <c r="O711" s="80"/>
      <c r="P711" s="80"/>
      <c r="Q711" s="122"/>
      <c r="R711" s="81">
        <f t="shared" si="48"/>
        <v>0</v>
      </c>
      <c r="S711" s="140" t="e">
        <f t="array" ref="S711">INDEX('G Project Timeline-OPM update'!$G$7:$L$35,MATCH(1,('G Project Timeline-OPM update'!$C$7:$C$35=N711)*('G Project Timeline-OPM update'!$B$7:$B$35=M711)*('G Project Timeline-OPM update'!$D$7:$D$35=O711),0),MATCH(P711,'G Project Timeline-OPM update'!$G$4:$L$4,0))-14</f>
        <v>#N/A</v>
      </c>
      <c r="T711" s="81" t="e">
        <f t="shared" si="41"/>
        <v>#N/A</v>
      </c>
      <c r="U711" s="83" t="str">
        <f>IFERROR(VLOOKUP(G711,'Bidding list 26'!$B$2:$P$38,15,0),"")</f>
        <v/>
      </c>
      <c r="V711" s="83" t="e">
        <f t="shared" si="42"/>
        <v>#N/A</v>
      </c>
      <c r="W711" s="83" t="e">
        <f t="shared" si="50"/>
        <v>#VALUE!</v>
      </c>
      <c r="X711" s="83" t="e">
        <f t="shared" si="43"/>
        <v>#N/A</v>
      </c>
      <c r="Y711" s="122"/>
      <c r="Z711" s="122"/>
      <c r="AA711" s="122"/>
      <c r="AB711" s="122"/>
      <c r="AC711" s="122"/>
      <c r="AD711" s="122"/>
      <c r="AE711" s="122"/>
      <c r="AF711" s="122"/>
      <c r="AG711" s="122"/>
      <c r="AH711" s="87"/>
      <c r="AI711" s="122"/>
      <c r="AJ711" s="60"/>
      <c r="AK711" s="5"/>
      <c r="AL711" s="3">
        <f t="shared" si="44"/>
        <v>0</v>
      </c>
      <c r="AM711" s="3">
        <f t="shared" si="45"/>
        <v>0</v>
      </c>
      <c r="AN711" s="3">
        <f t="shared" si="46"/>
        <v>0</v>
      </c>
      <c r="AO711" s="3">
        <f t="shared" si="47"/>
        <v>0</v>
      </c>
    </row>
    <row r="712" spans="1:41" ht="13">
      <c r="A712" s="81"/>
      <c r="B712" s="122"/>
      <c r="C712" s="122"/>
      <c r="D712" s="122"/>
      <c r="E712" s="122"/>
      <c r="F712" s="81"/>
      <c r="G712" s="122"/>
      <c r="H712" s="122" t="e">
        <f>VLOOKUP(G712,'Bidding list 26'!$B$4:$G$277,6,0)</f>
        <v>#N/A</v>
      </c>
      <c r="I712" s="77" t="e">
        <f>VLOOKUP(G712,'Bidding list 26'!$B$4:$I$1016,8,0)</f>
        <v>#N/A</v>
      </c>
      <c r="J712" s="81"/>
      <c r="K712" s="78" t="e">
        <f t="shared" si="49"/>
        <v>#N/A</v>
      </c>
      <c r="L712" s="81"/>
      <c r="M712" s="79"/>
      <c r="N712" s="79"/>
      <c r="O712" s="80"/>
      <c r="P712" s="80"/>
      <c r="Q712" s="122"/>
      <c r="R712" s="81">
        <f t="shared" si="48"/>
        <v>0</v>
      </c>
      <c r="S712" s="140" t="e">
        <f t="array" ref="S712">INDEX('G Project Timeline-OPM update'!$G$7:$L$35,MATCH(1,('G Project Timeline-OPM update'!$C$7:$C$35=N712)*('G Project Timeline-OPM update'!$B$7:$B$35=M712)*('G Project Timeline-OPM update'!$D$7:$D$35=O712),0),MATCH(P712,'G Project Timeline-OPM update'!$G$4:$L$4,0))-14</f>
        <v>#N/A</v>
      </c>
      <c r="T712" s="81" t="e">
        <f t="shared" si="41"/>
        <v>#N/A</v>
      </c>
      <c r="U712" s="83" t="str">
        <f>IFERROR(VLOOKUP(G712,'Bidding list 26'!$B$2:$P$38,15,0),"")</f>
        <v/>
      </c>
      <c r="V712" s="83" t="e">
        <f t="shared" si="42"/>
        <v>#N/A</v>
      </c>
      <c r="W712" s="83" t="e">
        <f t="shared" si="50"/>
        <v>#VALUE!</v>
      </c>
      <c r="X712" s="83" t="e">
        <f t="shared" si="43"/>
        <v>#N/A</v>
      </c>
      <c r="Y712" s="122"/>
      <c r="Z712" s="122"/>
      <c r="AA712" s="122"/>
      <c r="AB712" s="122"/>
      <c r="AC712" s="122"/>
      <c r="AD712" s="122"/>
      <c r="AE712" s="122"/>
      <c r="AF712" s="122"/>
      <c r="AG712" s="122"/>
      <c r="AH712" s="87"/>
      <c r="AI712" s="122"/>
      <c r="AJ712" s="60"/>
      <c r="AK712" s="5"/>
      <c r="AL712" s="3">
        <f t="shared" si="44"/>
        <v>0</v>
      </c>
      <c r="AM712" s="3">
        <f t="shared" si="45"/>
        <v>0</v>
      </c>
      <c r="AN712" s="3">
        <f t="shared" si="46"/>
        <v>0</v>
      </c>
      <c r="AO712" s="3">
        <f t="shared" si="47"/>
        <v>0</v>
      </c>
    </row>
    <row r="713" spans="1:41" ht="13">
      <c r="A713" s="81"/>
      <c r="B713" s="122"/>
      <c r="C713" s="122"/>
      <c r="D713" s="122"/>
      <c r="E713" s="122"/>
      <c r="F713" s="81"/>
      <c r="G713" s="122"/>
      <c r="H713" s="122" t="e">
        <f>VLOOKUP(G713,'Bidding list 26'!$B$4:$G$277,6,0)</f>
        <v>#N/A</v>
      </c>
      <c r="I713" s="77" t="e">
        <f>VLOOKUP(G713,'Bidding list 26'!$B$4:$I$1016,8,0)</f>
        <v>#N/A</v>
      </c>
      <c r="J713" s="81"/>
      <c r="K713" s="78" t="e">
        <f t="shared" si="49"/>
        <v>#N/A</v>
      </c>
      <c r="L713" s="81"/>
      <c r="M713" s="79"/>
      <c r="N713" s="79"/>
      <c r="O713" s="80"/>
      <c r="P713" s="80"/>
      <c r="Q713" s="122"/>
      <c r="R713" s="81">
        <f t="shared" si="48"/>
        <v>0</v>
      </c>
      <c r="S713" s="140" t="e">
        <f t="array" ref="S713">INDEX('G Project Timeline-OPM update'!$G$7:$L$35,MATCH(1,('G Project Timeline-OPM update'!$C$7:$C$35=N713)*('G Project Timeline-OPM update'!$B$7:$B$35=M713)*('G Project Timeline-OPM update'!$D$7:$D$35=O713),0),MATCH(P713,'G Project Timeline-OPM update'!$G$4:$L$4,0))-14</f>
        <v>#N/A</v>
      </c>
      <c r="T713" s="81" t="e">
        <f t="shared" si="41"/>
        <v>#N/A</v>
      </c>
      <c r="U713" s="83" t="str">
        <f>IFERROR(VLOOKUP(G713,'Bidding list 26'!$B$2:$P$38,15,0),"")</f>
        <v/>
      </c>
      <c r="V713" s="83" t="e">
        <f t="shared" si="42"/>
        <v>#N/A</v>
      </c>
      <c r="W713" s="83" t="e">
        <f t="shared" si="50"/>
        <v>#VALUE!</v>
      </c>
      <c r="X713" s="83" t="e">
        <f t="shared" si="43"/>
        <v>#N/A</v>
      </c>
      <c r="Y713" s="122"/>
      <c r="Z713" s="122"/>
      <c r="AA713" s="122"/>
      <c r="AB713" s="122"/>
      <c r="AC713" s="122"/>
      <c r="AD713" s="122"/>
      <c r="AE713" s="122"/>
      <c r="AF713" s="122"/>
      <c r="AG713" s="122"/>
      <c r="AH713" s="87"/>
      <c r="AI713" s="122"/>
      <c r="AJ713" s="60"/>
      <c r="AK713" s="5"/>
      <c r="AL713" s="3">
        <f t="shared" si="44"/>
        <v>0</v>
      </c>
      <c r="AM713" s="3">
        <f t="shared" si="45"/>
        <v>0</v>
      </c>
      <c r="AN713" s="3">
        <f t="shared" si="46"/>
        <v>0</v>
      </c>
      <c r="AO713" s="3">
        <f t="shared" si="47"/>
        <v>0</v>
      </c>
    </row>
    <row r="714" spans="1:41" ht="13">
      <c r="A714" s="81"/>
      <c r="B714" s="122"/>
      <c r="C714" s="122"/>
      <c r="D714" s="122"/>
      <c r="E714" s="122"/>
      <c r="F714" s="81"/>
      <c r="G714" s="122"/>
      <c r="H714" s="122" t="e">
        <f>VLOOKUP(G714,'Bidding list 26'!$B$4:$G$277,6,0)</f>
        <v>#N/A</v>
      </c>
      <c r="I714" s="77" t="e">
        <f>VLOOKUP(G714,'Bidding list 26'!$B$4:$I$1016,8,0)</f>
        <v>#N/A</v>
      </c>
      <c r="J714" s="81"/>
      <c r="K714" s="78" t="e">
        <f t="shared" si="49"/>
        <v>#N/A</v>
      </c>
      <c r="L714" s="81"/>
      <c r="M714" s="79"/>
      <c r="N714" s="79"/>
      <c r="O714" s="80"/>
      <c r="P714" s="80"/>
      <c r="Q714" s="122"/>
      <c r="R714" s="81">
        <f t="shared" si="48"/>
        <v>0</v>
      </c>
      <c r="S714" s="140" t="e">
        <f t="array" ref="S714">INDEX('G Project Timeline-OPM update'!$G$7:$L$35,MATCH(1,('G Project Timeline-OPM update'!$C$7:$C$35=N714)*('G Project Timeline-OPM update'!$B$7:$B$35=M714)*('G Project Timeline-OPM update'!$D$7:$D$35=O714),0),MATCH(P714,'G Project Timeline-OPM update'!$G$4:$L$4,0))-14</f>
        <v>#N/A</v>
      </c>
      <c r="T714" s="81" t="e">
        <f t="shared" si="41"/>
        <v>#N/A</v>
      </c>
      <c r="U714" s="83" t="str">
        <f>IFERROR(VLOOKUP(G714,'Bidding list 26'!$B$2:$P$38,15,0),"")</f>
        <v/>
      </c>
      <c r="V714" s="83" t="e">
        <f t="shared" si="42"/>
        <v>#N/A</v>
      </c>
      <c r="W714" s="83" t="e">
        <f t="shared" si="50"/>
        <v>#VALUE!</v>
      </c>
      <c r="X714" s="83" t="e">
        <f t="shared" si="43"/>
        <v>#N/A</v>
      </c>
      <c r="Y714" s="122"/>
      <c r="Z714" s="122"/>
      <c r="AA714" s="122"/>
      <c r="AB714" s="122"/>
      <c r="AC714" s="122"/>
      <c r="AD714" s="122"/>
      <c r="AE714" s="122"/>
      <c r="AF714" s="122"/>
      <c r="AG714" s="122"/>
      <c r="AH714" s="87"/>
      <c r="AI714" s="122"/>
      <c r="AJ714" s="60"/>
      <c r="AK714" s="5"/>
      <c r="AL714" s="3">
        <f t="shared" si="44"/>
        <v>0</v>
      </c>
      <c r="AM714" s="3">
        <f t="shared" si="45"/>
        <v>0</v>
      </c>
      <c r="AN714" s="3">
        <f t="shared" si="46"/>
        <v>0</v>
      </c>
      <c r="AO714" s="3">
        <f t="shared" si="47"/>
        <v>0</v>
      </c>
    </row>
    <row r="715" spans="1:41" ht="13">
      <c r="A715" s="81"/>
      <c r="B715" s="122"/>
      <c r="C715" s="122"/>
      <c r="D715" s="122"/>
      <c r="E715" s="122"/>
      <c r="F715" s="81"/>
      <c r="G715" s="122"/>
      <c r="H715" s="122" t="e">
        <f>VLOOKUP(G715,'Bidding list 26'!$B$4:$G$277,6,0)</f>
        <v>#N/A</v>
      </c>
      <c r="I715" s="77" t="e">
        <f>VLOOKUP(G715,'Bidding list 26'!$B$4:$I$1016,8,0)</f>
        <v>#N/A</v>
      </c>
      <c r="J715" s="81"/>
      <c r="K715" s="78" t="e">
        <f t="shared" si="49"/>
        <v>#N/A</v>
      </c>
      <c r="L715" s="81"/>
      <c r="M715" s="79"/>
      <c r="N715" s="79"/>
      <c r="O715" s="80"/>
      <c r="P715" s="80"/>
      <c r="Q715" s="122"/>
      <c r="R715" s="81">
        <f t="shared" si="48"/>
        <v>0</v>
      </c>
      <c r="S715" s="140" t="e">
        <f t="array" ref="S715">INDEX('G Project Timeline-OPM update'!$G$7:$L$35,MATCH(1,('G Project Timeline-OPM update'!$C$7:$C$35=N715)*('G Project Timeline-OPM update'!$B$7:$B$35=M715)*('G Project Timeline-OPM update'!$D$7:$D$35=O715),0),MATCH(P715,'G Project Timeline-OPM update'!$G$4:$L$4,0))-14</f>
        <v>#N/A</v>
      </c>
      <c r="T715" s="81" t="e">
        <f t="shared" si="41"/>
        <v>#N/A</v>
      </c>
      <c r="U715" s="83" t="str">
        <f>IFERROR(VLOOKUP(G715,'Bidding list 26'!$B$2:$P$38,15,0),"")</f>
        <v/>
      </c>
      <c r="V715" s="83" t="e">
        <f t="shared" si="42"/>
        <v>#N/A</v>
      </c>
      <c r="W715" s="83" t="e">
        <f t="shared" si="50"/>
        <v>#VALUE!</v>
      </c>
      <c r="X715" s="83" t="e">
        <f t="shared" si="43"/>
        <v>#N/A</v>
      </c>
      <c r="Y715" s="122"/>
      <c r="Z715" s="122"/>
      <c r="AA715" s="122"/>
      <c r="AB715" s="122"/>
      <c r="AC715" s="122"/>
      <c r="AD715" s="122"/>
      <c r="AE715" s="122"/>
      <c r="AF715" s="122"/>
      <c r="AG715" s="122"/>
      <c r="AH715" s="87"/>
      <c r="AI715" s="122"/>
      <c r="AJ715" s="60"/>
      <c r="AK715" s="5"/>
      <c r="AL715" s="3">
        <f t="shared" si="44"/>
        <v>0</v>
      </c>
      <c r="AM715" s="3">
        <f t="shared" si="45"/>
        <v>0</v>
      </c>
      <c r="AN715" s="3">
        <f t="shared" si="46"/>
        <v>0</v>
      </c>
      <c r="AO715" s="3">
        <f t="shared" si="47"/>
        <v>0</v>
      </c>
    </row>
    <row r="716" spans="1:41" ht="13">
      <c r="A716" s="81"/>
      <c r="B716" s="122"/>
      <c r="C716" s="122"/>
      <c r="D716" s="122"/>
      <c r="E716" s="122"/>
      <c r="F716" s="81"/>
      <c r="G716" s="122"/>
      <c r="H716" s="122" t="e">
        <f>VLOOKUP(G716,'Bidding list 26'!$B$4:$G$277,6,0)</f>
        <v>#N/A</v>
      </c>
      <c r="I716" s="77" t="e">
        <f>VLOOKUP(G716,'Bidding list 26'!$B$4:$I$1016,8,0)</f>
        <v>#N/A</v>
      </c>
      <c r="J716" s="81"/>
      <c r="K716" s="78" t="e">
        <f t="shared" si="49"/>
        <v>#N/A</v>
      </c>
      <c r="L716" s="81"/>
      <c r="M716" s="79"/>
      <c r="N716" s="79"/>
      <c r="O716" s="80"/>
      <c r="P716" s="80"/>
      <c r="Q716" s="122"/>
      <c r="R716" s="81">
        <f t="shared" si="48"/>
        <v>0</v>
      </c>
      <c r="S716" s="140" t="e">
        <f t="array" ref="S716">INDEX('G Project Timeline-OPM update'!$G$7:$L$35,MATCH(1,('G Project Timeline-OPM update'!$C$7:$C$35=N716)*('G Project Timeline-OPM update'!$B$7:$B$35=M716)*('G Project Timeline-OPM update'!$D$7:$D$35=O716),0),MATCH(P716,'G Project Timeline-OPM update'!$G$4:$L$4,0))-14</f>
        <v>#N/A</v>
      </c>
      <c r="T716" s="81" t="e">
        <f t="shared" si="41"/>
        <v>#N/A</v>
      </c>
      <c r="U716" s="83" t="str">
        <f>IFERROR(VLOOKUP(G716,'Bidding list 26'!$B$2:$P$38,15,0),"")</f>
        <v/>
      </c>
      <c r="V716" s="83" t="e">
        <f t="shared" si="42"/>
        <v>#N/A</v>
      </c>
      <c r="W716" s="83" t="e">
        <f t="shared" si="50"/>
        <v>#VALUE!</v>
      </c>
      <c r="X716" s="83" t="e">
        <f t="shared" si="43"/>
        <v>#N/A</v>
      </c>
      <c r="Y716" s="122"/>
      <c r="Z716" s="122"/>
      <c r="AA716" s="122"/>
      <c r="AB716" s="122"/>
      <c r="AC716" s="122"/>
      <c r="AD716" s="122"/>
      <c r="AE716" s="122"/>
      <c r="AF716" s="122"/>
      <c r="AG716" s="122"/>
      <c r="AH716" s="87"/>
      <c r="AI716" s="122"/>
      <c r="AJ716" s="60"/>
      <c r="AK716" s="5"/>
      <c r="AL716" s="3">
        <f t="shared" si="44"/>
        <v>0</v>
      </c>
      <c r="AM716" s="3">
        <f t="shared" si="45"/>
        <v>0</v>
      </c>
      <c r="AN716" s="3">
        <f t="shared" si="46"/>
        <v>0</v>
      </c>
      <c r="AO716" s="3">
        <f t="shared" si="47"/>
        <v>0</v>
      </c>
    </row>
    <row r="717" spans="1:41" ht="13">
      <c r="A717" s="81"/>
      <c r="B717" s="122"/>
      <c r="C717" s="122"/>
      <c r="D717" s="122"/>
      <c r="E717" s="122"/>
      <c r="F717" s="81"/>
      <c r="G717" s="122"/>
      <c r="H717" s="122" t="e">
        <f>VLOOKUP(G717,'Bidding list 26'!$B$4:$G$277,6,0)</f>
        <v>#N/A</v>
      </c>
      <c r="I717" s="77" t="e">
        <f>VLOOKUP(G717,'Bidding list 26'!$B$4:$I$1016,8,0)</f>
        <v>#N/A</v>
      </c>
      <c r="J717" s="81"/>
      <c r="K717" s="78" t="e">
        <f t="shared" si="49"/>
        <v>#N/A</v>
      </c>
      <c r="L717" s="81"/>
      <c r="M717" s="79"/>
      <c r="N717" s="79"/>
      <c r="O717" s="80"/>
      <c r="P717" s="80"/>
      <c r="Q717" s="122"/>
      <c r="R717" s="81">
        <f t="shared" si="48"/>
        <v>0</v>
      </c>
      <c r="S717" s="140" t="e">
        <f t="array" ref="S717">INDEX('G Project Timeline-OPM update'!$G$7:$L$35,MATCH(1,('G Project Timeline-OPM update'!$C$7:$C$35=N717)*('G Project Timeline-OPM update'!$B$7:$B$35=M717)*('G Project Timeline-OPM update'!$D$7:$D$35=O717),0),MATCH(P717,'G Project Timeline-OPM update'!$G$4:$L$4,0))-14</f>
        <v>#N/A</v>
      </c>
      <c r="T717" s="81" t="e">
        <f t="shared" si="41"/>
        <v>#N/A</v>
      </c>
      <c r="U717" s="83" t="str">
        <f>IFERROR(VLOOKUP(G717,'Bidding list 26'!$B$2:$P$38,15,0),"")</f>
        <v/>
      </c>
      <c r="V717" s="83" t="e">
        <f t="shared" si="42"/>
        <v>#N/A</v>
      </c>
      <c r="W717" s="83" t="e">
        <f t="shared" si="50"/>
        <v>#VALUE!</v>
      </c>
      <c r="X717" s="83" t="e">
        <f t="shared" si="43"/>
        <v>#N/A</v>
      </c>
      <c r="Y717" s="122"/>
      <c r="Z717" s="122"/>
      <c r="AA717" s="122"/>
      <c r="AB717" s="122"/>
      <c r="AC717" s="122"/>
      <c r="AD717" s="122"/>
      <c r="AE717" s="122"/>
      <c r="AF717" s="122"/>
      <c r="AG717" s="122"/>
      <c r="AH717" s="87"/>
      <c r="AI717" s="122"/>
      <c r="AJ717" s="60"/>
      <c r="AK717" s="5"/>
      <c r="AL717" s="3">
        <f t="shared" si="44"/>
        <v>0</v>
      </c>
      <c r="AM717" s="3">
        <f t="shared" si="45"/>
        <v>0</v>
      </c>
      <c r="AN717" s="3">
        <f t="shared" si="46"/>
        <v>0</v>
      </c>
      <c r="AO717" s="3">
        <f t="shared" si="47"/>
        <v>0</v>
      </c>
    </row>
    <row r="718" spans="1:41" ht="13">
      <c r="A718" s="81"/>
      <c r="B718" s="122"/>
      <c r="C718" s="122"/>
      <c r="D718" s="122"/>
      <c r="E718" s="122"/>
      <c r="F718" s="81"/>
      <c r="G718" s="122"/>
      <c r="H718" s="122" t="e">
        <f>VLOOKUP(G718,'Bidding list 26'!$B$4:$G$277,6,0)</f>
        <v>#N/A</v>
      </c>
      <c r="I718" s="77" t="e">
        <f>VLOOKUP(G718,'Bidding list 26'!$B$4:$I$1016,8,0)</f>
        <v>#N/A</v>
      </c>
      <c r="J718" s="81"/>
      <c r="K718" s="78" t="e">
        <f t="shared" si="49"/>
        <v>#N/A</v>
      </c>
      <c r="L718" s="81"/>
      <c r="M718" s="79"/>
      <c r="N718" s="79"/>
      <c r="O718" s="80"/>
      <c r="P718" s="80"/>
      <c r="Q718" s="122"/>
      <c r="R718" s="81">
        <f t="shared" si="48"/>
        <v>0</v>
      </c>
      <c r="S718" s="140" t="e">
        <f t="array" ref="S718">INDEX('G Project Timeline-OPM update'!$G$7:$L$35,MATCH(1,('G Project Timeline-OPM update'!$C$7:$C$35=N718)*('G Project Timeline-OPM update'!$B$7:$B$35=M718)*('G Project Timeline-OPM update'!$D$7:$D$35=O718),0),MATCH(P718,'G Project Timeline-OPM update'!$G$4:$L$4,0))-14</f>
        <v>#N/A</v>
      </c>
      <c r="T718" s="81" t="e">
        <f t="shared" si="41"/>
        <v>#N/A</v>
      </c>
      <c r="U718" s="83" t="str">
        <f>IFERROR(VLOOKUP(G718,'Bidding list 26'!$B$2:$P$38,15,0),"")</f>
        <v/>
      </c>
      <c r="V718" s="83" t="e">
        <f t="shared" si="42"/>
        <v>#N/A</v>
      </c>
      <c r="W718" s="83" t="e">
        <f t="shared" si="50"/>
        <v>#VALUE!</v>
      </c>
      <c r="X718" s="83" t="e">
        <f t="shared" si="43"/>
        <v>#N/A</v>
      </c>
      <c r="Y718" s="122"/>
      <c r="Z718" s="122"/>
      <c r="AA718" s="122"/>
      <c r="AB718" s="122"/>
      <c r="AC718" s="122"/>
      <c r="AD718" s="122"/>
      <c r="AE718" s="122"/>
      <c r="AF718" s="122"/>
      <c r="AG718" s="122"/>
      <c r="AH718" s="87"/>
      <c r="AI718" s="122"/>
      <c r="AJ718" s="60"/>
      <c r="AK718" s="5"/>
      <c r="AL718" s="3">
        <f t="shared" si="44"/>
        <v>0</v>
      </c>
      <c r="AM718" s="3">
        <f t="shared" si="45"/>
        <v>0</v>
      </c>
      <c r="AN718" s="3">
        <f t="shared" si="46"/>
        <v>0</v>
      </c>
      <c r="AO718" s="3">
        <f t="shared" si="47"/>
        <v>0</v>
      </c>
    </row>
    <row r="719" spans="1:41" ht="13">
      <c r="A719" s="81"/>
      <c r="B719" s="122"/>
      <c r="C719" s="122"/>
      <c r="D719" s="122"/>
      <c r="E719" s="122"/>
      <c r="F719" s="81"/>
      <c r="G719" s="122"/>
      <c r="H719" s="122" t="e">
        <f>VLOOKUP(G719,'Bidding list 26'!$B$4:$G$277,6,0)</f>
        <v>#N/A</v>
      </c>
      <c r="I719" s="77" t="e">
        <f>VLOOKUP(G719,'Bidding list 26'!$B$4:$I$1016,8,0)</f>
        <v>#N/A</v>
      </c>
      <c r="J719" s="81"/>
      <c r="K719" s="78" t="e">
        <f t="shared" si="49"/>
        <v>#N/A</v>
      </c>
      <c r="L719" s="81"/>
      <c r="M719" s="79"/>
      <c r="N719" s="79"/>
      <c r="O719" s="80"/>
      <c r="P719" s="80"/>
      <c r="Q719" s="122"/>
      <c r="R719" s="81">
        <f t="shared" si="48"/>
        <v>0</v>
      </c>
      <c r="S719" s="140" t="e">
        <f t="array" ref="S719">INDEX('G Project Timeline-OPM update'!$G$7:$L$35,MATCH(1,('G Project Timeline-OPM update'!$C$7:$C$35=N719)*('G Project Timeline-OPM update'!$B$7:$B$35=M719)*('G Project Timeline-OPM update'!$D$7:$D$35=O719),0),MATCH(P719,'G Project Timeline-OPM update'!$G$4:$L$4,0))-14</f>
        <v>#N/A</v>
      </c>
      <c r="T719" s="81" t="e">
        <f t="shared" si="41"/>
        <v>#N/A</v>
      </c>
      <c r="U719" s="83" t="str">
        <f>IFERROR(VLOOKUP(G719,'Bidding list 26'!$B$2:$P$38,15,0),"")</f>
        <v/>
      </c>
      <c r="V719" s="83" t="e">
        <f t="shared" si="42"/>
        <v>#N/A</v>
      </c>
      <c r="W719" s="83" t="e">
        <f t="shared" si="50"/>
        <v>#VALUE!</v>
      </c>
      <c r="X719" s="83" t="e">
        <f t="shared" si="43"/>
        <v>#N/A</v>
      </c>
      <c r="Y719" s="122"/>
      <c r="Z719" s="122"/>
      <c r="AA719" s="122"/>
      <c r="AB719" s="122"/>
      <c r="AC719" s="122"/>
      <c r="AD719" s="122"/>
      <c r="AE719" s="122"/>
      <c r="AF719" s="122"/>
      <c r="AG719" s="122"/>
      <c r="AH719" s="87"/>
      <c r="AI719" s="122"/>
      <c r="AJ719" s="60"/>
      <c r="AK719" s="5"/>
      <c r="AL719" s="3">
        <f t="shared" si="44"/>
        <v>0</v>
      </c>
      <c r="AM719" s="3">
        <f t="shared" si="45"/>
        <v>0</v>
      </c>
      <c r="AN719" s="3">
        <f t="shared" si="46"/>
        <v>0</v>
      </c>
      <c r="AO719" s="3">
        <f t="shared" si="47"/>
        <v>0</v>
      </c>
    </row>
    <row r="720" spans="1:41" ht="13">
      <c r="A720" s="81"/>
      <c r="B720" s="122"/>
      <c r="C720" s="122"/>
      <c r="D720" s="122"/>
      <c r="E720" s="122"/>
      <c r="F720" s="81"/>
      <c r="G720" s="122"/>
      <c r="H720" s="122" t="e">
        <f>VLOOKUP(G720,'Bidding list 26'!$B$4:$G$277,6,0)</f>
        <v>#N/A</v>
      </c>
      <c r="I720" s="77" t="e">
        <f>VLOOKUP(G720,'Bidding list 26'!$B$4:$I$1016,8,0)</f>
        <v>#N/A</v>
      </c>
      <c r="J720" s="81"/>
      <c r="K720" s="78" t="e">
        <f t="shared" si="49"/>
        <v>#N/A</v>
      </c>
      <c r="L720" s="81"/>
      <c r="M720" s="79"/>
      <c r="N720" s="79"/>
      <c r="O720" s="80"/>
      <c r="P720" s="80"/>
      <c r="Q720" s="122"/>
      <c r="R720" s="81">
        <f t="shared" si="48"/>
        <v>0</v>
      </c>
      <c r="S720" s="140" t="e">
        <f t="array" ref="S720">INDEX('G Project Timeline-OPM update'!$G$7:$L$35,MATCH(1,('G Project Timeline-OPM update'!$C$7:$C$35=N720)*('G Project Timeline-OPM update'!$B$7:$B$35=M720)*('G Project Timeline-OPM update'!$D$7:$D$35=O720),0),MATCH(P720,'G Project Timeline-OPM update'!$G$4:$L$4,0))-14</f>
        <v>#N/A</v>
      </c>
      <c r="T720" s="81" t="e">
        <f t="shared" si="41"/>
        <v>#N/A</v>
      </c>
      <c r="U720" s="83" t="str">
        <f>IFERROR(VLOOKUP(G720,'Bidding list 26'!$B$2:$P$38,15,0),"")</f>
        <v/>
      </c>
      <c r="V720" s="83" t="e">
        <f t="shared" si="42"/>
        <v>#N/A</v>
      </c>
      <c r="W720" s="83" t="e">
        <f t="shared" si="50"/>
        <v>#VALUE!</v>
      </c>
      <c r="X720" s="83" t="e">
        <f t="shared" si="43"/>
        <v>#N/A</v>
      </c>
      <c r="Y720" s="122"/>
      <c r="Z720" s="122"/>
      <c r="AA720" s="122"/>
      <c r="AB720" s="122"/>
      <c r="AC720" s="122"/>
      <c r="AD720" s="122"/>
      <c r="AE720" s="122"/>
      <c r="AF720" s="122"/>
      <c r="AG720" s="122"/>
      <c r="AH720" s="87"/>
      <c r="AI720" s="122"/>
      <c r="AJ720" s="60"/>
      <c r="AK720" s="5"/>
      <c r="AL720" s="3">
        <f t="shared" si="44"/>
        <v>0</v>
      </c>
      <c r="AM720" s="3">
        <f t="shared" si="45"/>
        <v>0</v>
      </c>
      <c r="AN720" s="3">
        <f t="shared" si="46"/>
        <v>0</v>
      </c>
      <c r="AO720" s="3">
        <f t="shared" si="47"/>
        <v>0</v>
      </c>
    </row>
    <row r="721" spans="1:41" ht="13">
      <c r="A721" s="81"/>
      <c r="B721" s="122"/>
      <c r="C721" s="122"/>
      <c r="D721" s="122"/>
      <c r="E721" s="122"/>
      <c r="F721" s="81"/>
      <c r="G721" s="122"/>
      <c r="H721" s="122" t="e">
        <f>VLOOKUP(G721,'Bidding list 26'!$B$4:$G$277,6,0)</f>
        <v>#N/A</v>
      </c>
      <c r="I721" s="77" t="e">
        <f>VLOOKUP(G721,'Bidding list 26'!$B$4:$I$1016,8,0)</f>
        <v>#N/A</v>
      </c>
      <c r="J721" s="81"/>
      <c r="K721" s="78" t="e">
        <f t="shared" si="49"/>
        <v>#N/A</v>
      </c>
      <c r="L721" s="81"/>
      <c r="M721" s="79"/>
      <c r="N721" s="79"/>
      <c r="O721" s="80"/>
      <c r="P721" s="80"/>
      <c r="Q721" s="122"/>
      <c r="R721" s="81">
        <f t="shared" si="48"/>
        <v>0</v>
      </c>
      <c r="S721" s="140" t="e">
        <f t="array" ref="S721">INDEX('G Project Timeline-OPM update'!$G$7:$L$35,MATCH(1,('G Project Timeline-OPM update'!$C$7:$C$35=N721)*('G Project Timeline-OPM update'!$B$7:$B$35=M721)*('G Project Timeline-OPM update'!$D$7:$D$35=O721),0),MATCH(P721,'G Project Timeline-OPM update'!$G$4:$L$4,0))-14</f>
        <v>#N/A</v>
      </c>
      <c r="T721" s="81" t="e">
        <f t="shared" si="41"/>
        <v>#N/A</v>
      </c>
      <c r="U721" s="83" t="str">
        <f>IFERROR(VLOOKUP(G721,'Bidding list 26'!$B$2:$P$38,15,0),"")</f>
        <v/>
      </c>
      <c r="V721" s="83" t="e">
        <f t="shared" si="42"/>
        <v>#N/A</v>
      </c>
      <c r="W721" s="83" t="e">
        <f t="shared" si="50"/>
        <v>#VALUE!</v>
      </c>
      <c r="X721" s="83" t="e">
        <f t="shared" si="43"/>
        <v>#N/A</v>
      </c>
      <c r="Y721" s="122"/>
      <c r="Z721" s="122"/>
      <c r="AA721" s="122"/>
      <c r="AB721" s="122"/>
      <c r="AC721" s="122"/>
      <c r="AD721" s="122"/>
      <c r="AE721" s="122"/>
      <c r="AF721" s="122"/>
      <c r="AG721" s="122"/>
      <c r="AH721" s="87"/>
      <c r="AI721" s="122"/>
      <c r="AJ721" s="60"/>
      <c r="AK721" s="5"/>
      <c r="AL721" s="3">
        <f t="shared" si="44"/>
        <v>0</v>
      </c>
      <c r="AM721" s="3">
        <f t="shared" si="45"/>
        <v>0</v>
      </c>
      <c r="AN721" s="3">
        <f t="shared" si="46"/>
        <v>0</v>
      </c>
      <c r="AO721" s="3">
        <f t="shared" si="47"/>
        <v>0</v>
      </c>
    </row>
    <row r="722" spans="1:41" ht="13">
      <c r="A722" s="81"/>
      <c r="B722" s="122"/>
      <c r="C722" s="122"/>
      <c r="D722" s="122"/>
      <c r="E722" s="122"/>
      <c r="F722" s="81"/>
      <c r="G722" s="122"/>
      <c r="H722" s="122" t="e">
        <f>VLOOKUP(G722,'Bidding list 26'!$B$4:$G$277,6,0)</f>
        <v>#N/A</v>
      </c>
      <c r="I722" s="77" t="e">
        <f>VLOOKUP(G722,'Bidding list 26'!$B$4:$I$1016,8,0)</f>
        <v>#N/A</v>
      </c>
      <c r="J722" s="81"/>
      <c r="K722" s="78" t="e">
        <f t="shared" si="49"/>
        <v>#N/A</v>
      </c>
      <c r="L722" s="81"/>
      <c r="M722" s="79"/>
      <c r="N722" s="79"/>
      <c r="O722" s="80"/>
      <c r="P722" s="80"/>
      <c r="Q722" s="122"/>
      <c r="R722" s="81">
        <f t="shared" si="48"/>
        <v>0</v>
      </c>
      <c r="S722" s="140" t="e">
        <f t="array" ref="S722">INDEX('G Project Timeline-OPM update'!$G$7:$L$35,MATCH(1,('G Project Timeline-OPM update'!$C$7:$C$35=N722)*('G Project Timeline-OPM update'!$B$7:$B$35=M722)*('G Project Timeline-OPM update'!$D$7:$D$35=O722),0),MATCH(P722,'G Project Timeline-OPM update'!$G$4:$L$4,0))-14</f>
        <v>#N/A</v>
      </c>
      <c r="T722" s="81" t="e">
        <f t="shared" si="41"/>
        <v>#N/A</v>
      </c>
      <c r="U722" s="83" t="str">
        <f>IFERROR(VLOOKUP(G722,'Bidding list 26'!$B$2:$P$38,15,0),"")</f>
        <v/>
      </c>
      <c r="V722" s="83" t="e">
        <f t="shared" si="42"/>
        <v>#N/A</v>
      </c>
      <c r="W722" s="83" t="e">
        <f t="shared" si="50"/>
        <v>#VALUE!</v>
      </c>
      <c r="X722" s="83" t="e">
        <f t="shared" si="43"/>
        <v>#N/A</v>
      </c>
      <c r="Y722" s="122"/>
      <c r="Z722" s="122"/>
      <c r="AA722" s="122"/>
      <c r="AB722" s="122"/>
      <c r="AC722" s="122"/>
      <c r="AD722" s="122"/>
      <c r="AE722" s="122"/>
      <c r="AF722" s="122"/>
      <c r="AG722" s="122"/>
      <c r="AH722" s="87"/>
      <c r="AI722" s="122"/>
      <c r="AJ722" s="60"/>
      <c r="AK722" s="5"/>
      <c r="AL722" s="3">
        <f t="shared" si="44"/>
        <v>0</v>
      </c>
      <c r="AM722" s="3">
        <f t="shared" si="45"/>
        <v>0</v>
      </c>
      <c r="AN722" s="3">
        <f t="shared" si="46"/>
        <v>0</v>
      </c>
      <c r="AO722" s="3">
        <f t="shared" si="47"/>
        <v>0</v>
      </c>
    </row>
    <row r="723" spans="1:41" ht="13">
      <c r="A723" s="81"/>
      <c r="B723" s="122"/>
      <c r="C723" s="122"/>
      <c r="D723" s="122"/>
      <c r="E723" s="122"/>
      <c r="F723" s="81"/>
      <c r="G723" s="122"/>
      <c r="H723" s="122" t="e">
        <f>VLOOKUP(G723,'Bidding list 26'!$B$4:$G$277,6,0)</f>
        <v>#N/A</v>
      </c>
      <c r="I723" s="77" t="e">
        <f>VLOOKUP(G723,'Bidding list 26'!$B$4:$I$1016,8,0)</f>
        <v>#N/A</v>
      </c>
      <c r="J723" s="81"/>
      <c r="K723" s="78" t="e">
        <f t="shared" si="49"/>
        <v>#N/A</v>
      </c>
      <c r="L723" s="81"/>
      <c r="M723" s="79"/>
      <c r="N723" s="79"/>
      <c r="O723" s="80"/>
      <c r="P723" s="80"/>
      <c r="Q723" s="122"/>
      <c r="R723" s="81">
        <f t="shared" si="48"/>
        <v>0</v>
      </c>
      <c r="S723" s="140" t="e">
        <f t="array" ref="S723">INDEX('G Project Timeline-OPM update'!$G$7:$L$35,MATCH(1,('G Project Timeline-OPM update'!$C$7:$C$35=N723)*('G Project Timeline-OPM update'!$B$7:$B$35=M723)*('G Project Timeline-OPM update'!$D$7:$D$35=O723),0),MATCH(P723,'G Project Timeline-OPM update'!$G$4:$L$4,0))-14</f>
        <v>#N/A</v>
      </c>
      <c r="T723" s="81" t="e">
        <f t="shared" si="41"/>
        <v>#N/A</v>
      </c>
      <c r="U723" s="83" t="str">
        <f>IFERROR(VLOOKUP(G723,'Bidding list 26'!$B$2:$P$38,15,0),"")</f>
        <v/>
      </c>
      <c r="V723" s="83" t="e">
        <f t="shared" si="42"/>
        <v>#N/A</v>
      </c>
      <c r="W723" s="83" t="e">
        <f t="shared" si="50"/>
        <v>#VALUE!</v>
      </c>
      <c r="X723" s="83" t="e">
        <f t="shared" si="43"/>
        <v>#N/A</v>
      </c>
      <c r="Y723" s="122"/>
      <c r="Z723" s="122"/>
      <c r="AA723" s="122"/>
      <c r="AB723" s="122"/>
      <c r="AC723" s="122"/>
      <c r="AD723" s="122"/>
      <c r="AE723" s="122"/>
      <c r="AF723" s="122"/>
      <c r="AG723" s="122"/>
      <c r="AH723" s="87"/>
      <c r="AI723" s="122"/>
      <c r="AJ723" s="60"/>
      <c r="AK723" s="5"/>
      <c r="AL723" s="3">
        <f t="shared" si="44"/>
        <v>0</v>
      </c>
      <c r="AM723" s="3">
        <f t="shared" si="45"/>
        <v>0</v>
      </c>
      <c r="AN723" s="3">
        <f t="shared" si="46"/>
        <v>0</v>
      </c>
      <c r="AO723" s="3">
        <f t="shared" si="47"/>
        <v>0</v>
      </c>
    </row>
    <row r="724" spans="1:41" ht="13">
      <c r="A724" s="81"/>
      <c r="B724" s="122"/>
      <c r="C724" s="122"/>
      <c r="D724" s="122"/>
      <c r="E724" s="122"/>
      <c r="F724" s="81"/>
      <c r="G724" s="122"/>
      <c r="H724" s="122" t="e">
        <f>VLOOKUP(G724,'Bidding list 26'!$B$4:$G$277,6,0)</f>
        <v>#N/A</v>
      </c>
      <c r="I724" s="77" t="e">
        <f>VLOOKUP(G724,'Bidding list 26'!$B$4:$I$1016,8,0)</f>
        <v>#N/A</v>
      </c>
      <c r="J724" s="81"/>
      <c r="K724" s="78" t="e">
        <f t="shared" si="49"/>
        <v>#N/A</v>
      </c>
      <c r="L724" s="81"/>
      <c r="M724" s="79"/>
      <c r="N724" s="79"/>
      <c r="O724" s="80"/>
      <c r="P724" s="80"/>
      <c r="Q724" s="122"/>
      <c r="R724" s="81">
        <f t="shared" si="48"/>
        <v>0</v>
      </c>
      <c r="S724" s="140" t="e">
        <f t="array" ref="S724">INDEX('G Project Timeline-OPM update'!$G$7:$L$35,MATCH(1,('G Project Timeline-OPM update'!$C$7:$C$35=N724)*('G Project Timeline-OPM update'!$B$7:$B$35=M724)*('G Project Timeline-OPM update'!$D$7:$D$35=O724),0),MATCH(P724,'G Project Timeline-OPM update'!$G$4:$L$4,0))-14</f>
        <v>#N/A</v>
      </c>
      <c r="T724" s="81" t="e">
        <f t="shared" si="41"/>
        <v>#N/A</v>
      </c>
      <c r="U724" s="83" t="str">
        <f>IFERROR(VLOOKUP(G724,'Bidding list 26'!$B$2:$P$38,15,0),"")</f>
        <v/>
      </c>
      <c r="V724" s="83" t="e">
        <f t="shared" si="42"/>
        <v>#N/A</v>
      </c>
      <c r="W724" s="83" t="e">
        <f t="shared" si="50"/>
        <v>#VALUE!</v>
      </c>
      <c r="X724" s="83" t="e">
        <f t="shared" si="43"/>
        <v>#N/A</v>
      </c>
      <c r="Y724" s="122"/>
      <c r="Z724" s="122"/>
      <c r="AA724" s="122"/>
      <c r="AB724" s="122"/>
      <c r="AC724" s="122"/>
      <c r="AD724" s="122"/>
      <c r="AE724" s="122"/>
      <c r="AF724" s="122"/>
      <c r="AG724" s="122"/>
      <c r="AH724" s="87"/>
      <c r="AI724" s="122"/>
      <c r="AJ724" s="60"/>
      <c r="AK724" s="5"/>
      <c r="AL724" s="3">
        <f t="shared" si="44"/>
        <v>0</v>
      </c>
      <c r="AM724" s="3">
        <f t="shared" si="45"/>
        <v>0</v>
      </c>
      <c r="AN724" s="3">
        <f t="shared" si="46"/>
        <v>0</v>
      </c>
      <c r="AO724" s="3">
        <f t="shared" si="47"/>
        <v>0</v>
      </c>
    </row>
    <row r="725" spans="1:41" ht="13">
      <c r="A725" s="81"/>
      <c r="B725" s="122"/>
      <c r="C725" s="122"/>
      <c r="D725" s="122"/>
      <c r="E725" s="122"/>
      <c r="F725" s="81"/>
      <c r="G725" s="122"/>
      <c r="H725" s="122" t="e">
        <f>VLOOKUP(G725,'Bidding list 26'!$B$4:$G$277,6,0)</f>
        <v>#N/A</v>
      </c>
      <c r="I725" s="77" t="e">
        <f>VLOOKUP(G725,'Bidding list 26'!$B$4:$I$1016,8,0)</f>
        <v>#N/A</v>
      </c>
      <c r="J725" s="81"/>
      <c r="K725" s="78" t="e">
        <f t="shared" si="49"/>
        <v>#N/A</v>
      </c>
      <c r="L725" s="81"/>
      <c r="M725" s="79"/>
      <c r="N725" s="79"/>
      <c r="O725" s="80"/>
      <c r="P725" s="80"/>
      <c r="Q725" s="122"/>
      <c r="R725" s="81">
        <f t="shared" si="48"/>
        <v>0</v>
      </c>
      <c r="S725" s="140" t="e">
        <f t="array" ref="S725">INDEX('G Project Timeline-OPM update'!$G$7:$L$35,MATCH(1,('G Project Timeline-OPM update'!$C$7:$C$35=N725)*('G Project Timeline-OPM update'!$B$7:$B$35=M725)*('G Project Timeline-OPM update'!$D$7:$D$35=O725),0),MATCH(P725,'G Project Timeline-OPM update'!$G$4:$L$4,0))-14</f>
        <v>#N/A</v>
      </c>
      <c r="T725" s="81" t="e">
        <f t="shared" si="41"/>
        <v>#N/A</v>
      </c>
      <c r="U725" s="83" t="str">
        <f>IFERROR(VLOOKUP(G725,'Bidding list 26'!$B$2:$P$38,15,0),"")</f>
        <v/>
      </c>
      <c r="V725" s="83" t="e">
        <f t="shared" si="42"/>
        <v>#N/A</v>
      </c>
      <c r="W725" s="83" t="e">
        <f t="shared" si="50"/>
        <v>#VALUE!</v>
      </c>
      <c r="X725" s="83" t="e">
        <f t="shared" si="43"/>
        <v>#N/A</v>
      </c>
      <c r="Y725" s="122"/>
      <c r="Z725" s="122"/>
      <c r="AA725" s="122"/>
      <c r="AB725" s="122"/>
      <c r="AC725" s="122"/>
      <c r="AD725" s="122"/>
      <c r="AE725" s="122"/>
      <c r="AF725" s="122"/>
      <c r="AG725" s="122"/>
      <c r="AH725" s="87"/>
      <c r="AI725" s="122"/>
      <c r="AJ725" s="60"/>
      <c r="AK725" s="5"/>
      <c r="AL725" s="3">
        <f t="shared" si="44"/>
        <v>0</v>
      </c>
      <c r="AM725" s="3">
        <f t="shared" si="45"/>
        <v>0</v>
      </c>
      <c r="AN725" s="3">
        <f t="shared" si="46"/>
        <v>0</v>
      </c>
      <c r="AO725" s="3">
        <f t="shared" si="47"/>
        <v>0</v>
      </c>
    </row>
    <row r="726" spans="1:41" ht="13">
      <c r="A726" s="81"/>
      <c r="B726" s="122"/>
      <c r="C726" s="122"/>
      <c r="D726" s="122"/>
      <c r="E726" s="122"/>
      <c r="F726" s="81"/>
      <c r="G726" s="122"/>
      <c r="H726" s="122" t="e">
        <f>VLOOKUP(G726,'Bidding list 26'!$B$4:$G$277,6,0)</f>
        <v>#N/A</v>
      </c>
      <c r="I726" s="77" t="e">
        <f>VLOOKUP(G726,'Bidding list 26'!$B$4:$I$1016,8,0)</f>
        <v>#N/A</v>
      </c>
      <c r="J726" s="81"/>
      <c r="K726" s="78" t="e">
        <f t="shared" si="49"/>
        <v>#N/A</v>
      </c>
      <c r="L726" s="81"/>
      <c r="M726" s="79"/>
      <c r="N726" s="79"/>
      <c r="O726" s="80"/>
      <c r="P726" s="80"/>
      <c r="Q726" s="122"/>
      <c r="R726" s="81">
        <f t="shared" si="48"/>
        <v>0</v>
      </c>
      <c r="S726" s="140" t="e">
        <f t="array" ref="S726">INDEX('G Project Timeline-OPM update'!$G$7:$L$35,MATCH(1,('G Project Timeline-OPM update'!$C$7:$C$35=N726)*('G Project Timeline-OPM update'!$B$7:$B$35=M726)*('G Project Timeline-OPM update'!$D$7:$D$35=O726),0),MATCH(P726,'G Project Timeline-OPM update'!$G$4:$L$4,0))-14</f>
        <v>#N/A</v>
      </c>
      <c r="T726" s="81" t="e">
        <f t="shared" si="41"/>
        <v>#N/A</v>
      </c>
      <c r="U726" s="83" t="str">
        <f>IFERROR(VLOOKUP(G726,'Bidding list 26'!$B$2:$P$38,15,0),"")</f>
        <v/>
      </c>
      <c r="V726" s="83" t="e">
        <f t="shared" si="42"/>
        <v>#N/A</v>
      </c>
      <c r="W726" s="83" t="e">
        <f t="shared" si="50"/>
        <v>#VALUE!</v>
      </c>
      <c r="X726" s="83" t="e">
        <f t="shared" si="43"/>
        <v>#N/A</v>
      </c>
      <c r="Y726" s="122"/>
      <c r="Z726" s="122"/>
      <c r="AA726" s="122"/>
      <c r="AB726" s="122"/>
      <c r="AC726" s="122"/>
      <c r="AD726" s="122"/>
      <c r="AE726" s="122"/>
      <c r="AF726" s="122"/>
      <c r="AG726" s="122"/>
      <c r="AH726" s="87"/>
      <c r="AI726" s="122"/>
      <c r="AJ726" s="60"/>
      <c r="AK726" s="5"/>
      <c r="AL726" s="3">
        <f t="shared" si="44"/>
        <v>0</v>
      </c>
      <c r="AM726" s="3">
        <f t="shared" si="45"/>
        <v>0</v>
      </c>
      <c r="AN726" s="3">
        <f t="shared" si="46"/>
        <v>0</v>
      </c>
      <c r="AO726" s="3">
        <f t="shared" si="47"/>
        <v>0</v>
      </c>
    </row>
    <row r="727" spans="1:41" ht="13">
      <c r="A727" s="81"/>
      <c r="B727" s="122"/>
      <c r="C727" s="122"/>
      <c r="D727" s="122"/>
      <c r="E727" s="122"/>
      <c r="F727" s="81"/>
      <c r="G727" s="122"/>
      <c r="H727" s="122" t="e">
        <f>VLOOKUP(G727,'Bidding list 26'!$B$4:$G$277,6,0)</f>
        <v>#N/A</v>
      </c>
      <c r="I727" s="77" t="e">
        <f>VLOOKUP(G727,'Bidding list 26'!$B$4:$I$1016,8,0)</f>
        <v>#N/A</v>
      </c>
      <c r="J727" s="81"/>
      <c r="K727" s="78" t="e">
        <f t="shared" si="49"/>
        <v>#N/A</v>
      </c>
      <c r="L727" s="81"/>
      <c r="M727" s="79"/>
      <c r="N727" s="79"/>
      <c r="O727" s="80"/>
      <c r="P727" s="80"/>
      <c r="Q727" s="122"/>
      <c r="R727" s="81">
        <f t="shared" si="48"/>
        <v>0</v>
      </c>
      <c r="S727" s="140" t="e">
        <f t="array" ref="S727">INDEX('G Project Timeline-OPM update'!$G$7:$L$35,MATCH(1,('G Project Timeline-OPM update'!$C$7:$C$35=N727)*('G Project Timeline-OPM update'!$B$7:$B$35=M727)*('G Project Timeline-OPM update'!$D$7:$D$35=O727),0),MATCH(P727,'G Project Timeline-OPM update'!$G$4:$L$4,0))-14</f>
        <v>#N/A</v>
      </c>
      <c r="T727" s="81" t="e">
        <f t="shared" si="41"/>
        <v>#N/A</v>
      </c>
      <c r="U727" s="83" t="str">
        <f>IFERROR(VLOOKUP(G727,'Bidding list 26'!$B$2:$P$38,15,0),"")</f>
        <v/>
      </c>
      <c r="V727" s="83" t="e">
        <f t="shared" si="42"/>
        <v>#N/A</v>
      </c>
      <c r="W727" s="83" t="e">
        <f t="shared" si="50"/>
        <v>#VALUE!</v>
      </c>
      <c r="X727" s="83" t="e">
        <f t="shared" si="43"/>
        <v>#N/A</v>
      </c>
      <c r="Y727" s="122"/>
      <c r="Z727" s="122"/>
      <c r="AA727" s="122"/>
      <c r="AB727" s="122"/>
      <c r="AC727" s="122"/>
      <c r="AD727" s="122"/>
      <c r="AE727" s="122"/>
      <c r="AF727" s="122"/>
      <c r="AG727" s="122"/>
      <c r="AH727" s="87"/>
      <c r="AI727" s="122"/>
      <c r="AJ727" s="60"/>
      <c r="AK727" s="5"/>
      <c r="AL727" s="3">
        <f t="shared" si="44"/>
        <v>0</v>
      </c>
      <c r="AM727" s="3">
        <f t="shared" si="45"/>
        <v>0</v>
      </c>
      <c r="AN727" s="3">
        <f t="shared" si="46"/>
        <v>0</v>
      </c>
      <c r="AO727" s="3">
        <f t="shared" si="47"/>
        <v>0</v>
      </c>
    </row>
    <row r="728" spans="1:41" ht="13">
      <c r="A728" s="81"/>
      <c r="B728" s="122"/>
      <c r="C728" s="122"/>
      <c r="D728" s="122"/>
      <c r="E728" s="122"/>
      <c r="F728" s="81"/>
      <c r="G728" s="122"/>
      <c r="H728" s="122" t="e">
        <f>VLOOKUP(G728,'Bidding list 26'!$B$4:$G$277,6,0)</f>
        <v>#N/A</v>
      </c>
      <c r="I728" s="77" t="e">
        <f>VLOOKUP(G728,'Bidding list 26'!$B$4:$I$1016,8,0)</f>
        <v>#N/A</v>
      </c>
      <c r="J728" s="81"/>
      <c r="K728" s="78" t="e">
        <f t="shared" si="49"/>
        <v>#N/A</v>
      </c>
      <c r="L728" s="81"/>
      <c r="M728" s="79"/>
      <c r="N728" s="79"/>
      <c r="O728" s="80"/>
      <c r="P728" s="80"/>
      <c r="Q728" s="122"/>
      <c r="R728" s="81">
        <f t="shared" si="48"/>
        <v>0</v>
      </c>
      <c r="S728" s="140" t="e">
        <f t="array" ref="S728">INDEX('G Project Timeline-OPM update'!$G$7:$L$35,MATCH(1,('G Project Timeline-OPM update'!$C$7:$C$35=N728)*('G Project Timeline-OPM update'!$B$7:$B$35=M728)*('G Project Timeline-OPM update'!$D$7:$D$35=O728),0),MATCH(P728,'G Project Timeline-OPM update'!$G$4:$L$4,0))-14</f>
        <v>#N/A</v>
      </c>
      <c r="T728" s="81" t="e">
        <f t="shared" si="41"/>
        <v>#N/A</v>
      </c>
      <c r="U728" s="83" t="str">
        <f>IFERROR(VLOOKUP(G728,'Bidding list 26'!$B$2:$P$38,15,0),"")</f>
        <v/>
      </c>
      <c r="V728" s="83" t="e">
        <f t="shared" si="42"/>
        <v>#N/A</v>
      </c>
      <c r="W728" s="83" t="e">
        <f t="shared" si="50"/>
        <v>#VALUE!</v>
      </c>
      <c r="X728" s="83" t="e">
        <f t="shared" si="43"/>
        <v>#N/A</v>
      </c>
      <c r="Y728" s="122"/>
      <c r="Z728" s="122"/>
      <c r="AA728" s="122"/>
      <c r="AB728" s="122"/>
      <c r="AC728" s="122"/>
      <c r="AD728" s="122"/>
      <c r="AE728" s="122"/>
      <c r="AF728" s="122"/>
      <c r="AG728" s="122"/>
      <c r="AH728" s="87"/>
      <c r="AI728" s="122"/>
      <c r="AJ728" s="60"/>
      <c r="AK728" s="5"/>
      <c r="AL728" s="3">
        <f t="shared" si="44"/>
        <v>0</v>
      </c>
      <c r="AM728" s="3">
        <f t="shared" si="45"/>
        <v>0</v>
      </c>
      <c r="AN728" s="3">
        <f t="shared" si="46"/>
        <v>0</v>
      </c>
      <c r="AO728" s="3">
        <f t="shared" si="47"/>
        <v>0</v>
      </c>
    </row>
    <row r="729" spans="1:41" ht="13">
      <c r="A729" s="81"/>
      <c r="B729" s="122"/>
      <c r="C729" s="122"/>
      <c r="D729" s="122"/>
      <c r="E729" s="122"/>
      <c r="F729" s="81"/>
      <c r="G729" s="122"/>
      <c r="H729" s="122" t="e">
        <f>VLOOKUP(G729,'Bidding list 26'!$B$4:$G$277,6,0)</f>
        <v>#N/A</v>
      </c>
      <c r="I729" s="77" t="e">
        <f>VLOOKUP(G729,'Bidding list 26'!$B$4:$I$1016,8,0)</f>
        <v>#N/A</v>
      </c>
      <c r="J729" s="81"/>
      <c r="K729" s="78" t="e">
        <f t="shared" si="49"/>
        <v>#N/A</v>
      </c>
      <c r="L729" s="81"/>
      <c r="M729" s="79"/>
      <c r="N729" s="79"/>
      <c r="O729" s="80"/>
      <c r="P729" s="80"/>
      <c r="Q729" s="122"/>
      <c r="R729" s="81">
        <f t="shared" si="48"/>
        <v>0</v>
      </c>
      <c r="S729" s="140" t="e">
        <f t="array" ref="S729">INDEX('G Project Timeline-OPM update'!$G$7:$L$35,MATCH(1,('G Project Timeline-OPM update'!$C$7:$C$35=N729)*('G Project Timeline-OPM update'!$B$7:$B$35=M729)*('G Project Timeline-OPM update'!$D$7:$D$35=O729),0),MATCH(P729,'G Project Timeline-OPM update'!$G$4:$L$4,0))-14</f>
        <v>#N/A</v>
      </c>
      <c r="T729" s="81" t="e">
        <f t="shared" si="41"/>
        <v>#N/A</v>
      </c>
      <c r="U729" s="83" t="str">
        <f>IFERROR(VLOOKUP(G729,'Bidding list 26'!$B$2:$P$38,15,0),"")</f>
        <v/>
      </c>
      <c r="V729" s="83" t="e">
        <f t="shared" si="42"/>
        <v>#N/A</v>
      </c>
      <c r="W729" s="83" t="e">
        <f t="shared" si="50"/>
        <v>#VALUE!</v>
      </c>
      <c r="X729" s="83" t="e">
        <f t="shared" si="43"/>
        <v>#N/A</v>
      </c>
      <c r="Y729" s="122"/>
      <c r="Z729" s="122"/>
      <c r="AA729" s="122"/>
      <c r="AB729" s="122"/>
      <c r="AC729" s="122"/>
      <c r="AD729" s="122"/>
      <c r="AE729" s="122"/>
      <c r="AF729" s="122"/>
      <c r="AG729" s="122"/>
      <c r="AH729" s="87"/>
      <c r="AI729" s="122"/>
      <c r="AJ729" s="60"/>
      <c r="AK729" s="5"/>
      <c r="AL729" s="3">
        <f t="shared" si="44"/>
        <v>0</v>
      </c>
      <c r="AM729" s="3">
        <f t="shared" si="45"/>
        <v>0</v>
      </c>
      <c r="AN729" s="3">
        <f t="shared" si="46"/>
        <v>0</v>
      </c>
      <c r="AO729" s="3">
        <f t="shared" si="47"/>
        <v>0</v>
      </c>
    </row>
    <row r="730" spans="1:41" ht="13">
      <c r="A730" s="81"/>
      <c r="B730" s="122"/>
      <c r="C730" s="122"/>
      <c r="D730" s="122"/>
      <c r="E730" s="122"/>
      <c r="F730" s="81"/>
      <c r="G730" s="122"/>
      <c r="H730" s="122" t="e">
        <f>VLOOKUP(G730,'Bidding list 26'!$B$4:$G$277,6,0)</f>
        <v>#N/A</v>
      </c>
      <c r="I730" s="77" t="e">
        <f>VLOOKUP(G730,'Bidding list 26'!$B$4:$I$1016,8,0)</f>
        <v>#N/A</v>
      </c>
      <c r="J730" s="81"/>
      <c r="K730" s="78" t="e">
        <f t="shared" si="49"/>
        <v>#N/A</v>
      </c>
      <c r="L730" s="81"/>
      <c r="M730" s="79"/>
      <c r="N730" s="79"/>
      <c r="O730" s="80"/>
      <c r="P730" s="80"/>
      <c r="Q730" s="122"/>
      <c r="R730" s="81">
        <f t="shared" si="48"/>
        <v>0</v>
      </c>
      <c r="S730" s="140" t="e">
        <f t="array" ref="S730">INDEX('G Project Timeline-OPM update'!$G$7:$L$35,MATCH(1,('G Project Timeline-OPM update'!$C$7:$C$35=N730)*('G Project Timeline-OPM update'!$B$7:$B$35=M730)*('G Project Timeline-OPM update'!$D$7:$D$35=O730),0),MATCH(P730,'G Project Timeline-OPM update'!$G$4:$L$4,0))-14</f>
        <v>#N/A</v>
      </c>
      <c r="T730" s="81" t="e">
        <f t="shared" si="41"/>
        <v>#N/A</v>
      </c>
      <c r="U730" s="83" t="str">
        <f>IFERROR(VLOOKUP(G730,'Bidding list 26'!$B$2:$P$38,15,0),"")</f>
        <v/>
      </c>
      <c r="V730" s="83" t="e">
        <f t="shared" si="42"/>
        <v>#N/A</v>
      </c>
      <c r="W730" s="83" t="e">
        <f t="shared" si="50"/>
        <v>#VALUE!</v>
      </c>
      <c r="X730" s="83" t="e">
        <f t="shared" si="43"/>
        <v>#N/A</v>
      </c>
      <c r="Y730" s="122"/>
      <c r="Z730" s="122"/>
      <c r="AA730" s="122"/>
      <c r="AB730" s="122"/>
      <c r="AC730" s="122"/>
      <c r="AD730" s="122"/>
      <c r="AE730" s="122"/>
      <c r="AF730" s="122"/>
      <c r="AG730" s="122"/>
      <c r="AH730" s="87"/>
      <c r="AI730" s="122"/>
      <c r="AJ730" s="60"/>
      <c r="AK730" s="5"/>
      <c r="AL730" s="3">
        <f t="shared" si="44"/>
        <v>0</v>
      </c>
      <c r="AM730" s="3">
        <f t="shared" si="45"/>
        <v>0</v>
      </c>
      <c r="AN730" s="3">
        <f t="shared" si="46"/>
        <v>0</v>
      </c>
      <c r="AO730" s="3">
        <f t="shared" si="47"/>
        <v>0</v>
      </c>
    </row>
    <row r="731" spans="1:41" ht="13">
      <c r="A731" s="81"/>
      <c r="B731" s="122"/>
      <c r="C731" s="122"/>
      <c r="D731" s="122"/>
      <c r="E731" s="122"/>
      <c r="F731" s="81"/>
      <c r="G731" s="122"/>
      <c r="H731" s="122" t="e">
        <f>VLOOKUP(G731,'Bidding list 26'!$B$4:$G$277,6,0)</f>
        <v>#N/A</v>
      </c>
      <c r="I731" s="77" t="e">
        <f>VLOOKUP(G731,'Bidding list 26'!$B$4:$I$1016,8,0)</f>
        <v>#N/A</v>
      </c>
      <c r="J731" s="81"/>
      <c r="K731" s="78" t="e">
        <f t="shared" si="49"/>
        <v>#N/A</v>
      </c>
      <c r="L731" s="81"/>
      <c r="M731" s="79"/>
      <c r="N731" s="79"/>
      <c r="O731" s="80"/>
      <c r="P731" s="80"/>
      <c r="Q731" s="122"/>
      <c r="R731" s="81">
        <f t="shared" si="48"/>
        <v>0</v>
      </c>
      <c r="S731" s="140" t="e">
        <f t="array" ref="S731">INDEX('G Project Timeline-OPM update'!$G$7:$L$35,MATCH(1,('G Project Timeline-OPM update'!$C$7:$C$35=N731)*('G Project Timeline-OPM update'!$B$7:$B$35=M731)*('G Project Timeline-OPM update'!$D$7:$D$35=O731),0),MATCH(P731,'G Project Timeline-OPM update'!$G$4:$L$4,0))-14</f>
        <v>#N/A</v>
      </c>
      <c r="T731" s="81" t="e">
        <f t="shared" si="41"/>
        <v>#N/A</v>
      </c>
      <c r="U731" s="83" t="str">
        <f>IFERROR(VLOOKUP(G731,'Bidding list 26'!$B$2:$P$38,15,0),"")</f>
        <v/>
      </c>
      <c r="V731" s="83" t="e">
        <f t="shared" si="42"/>
        <v>#N/A</v>
      </c>
      <c r="W731" s="83" t="e">
        <f t="shared" si="50"/>
        <v>#VALUE!</v>
      </c>
      <c r="X731" s="83" t="e">
        <f t="shared" si="43"/>
        <v>#N/A</v>
      </c>
      <c r="Y731" s="122"/>
      <c r="Z731" s="122"/>
      <c r="AA731" s="122"/>
      <c r="AB731" s="122"/>
      <c r="AC731" s="122"/>
      <c r="AD731" s="122"/>
      <c r="AE731" s="122"/>
      <c r="AF731" s="122"/>
      <c r="AG731" s="122"/>
      <c r="AH731" s="87"/>
      <c r="AI731" s="122"/>
      <c r="AJ731" s="60"/>
      <c r="AK731" s="5"/>
      <c r="AL731" s="3">
        <f t="shared" si="44"/>
        <v>0</v>
      </c>
      <c r="AM731" s="3">
        <f t="shared" si="45"/>
        <v>0</v>
      </c>
      <c r="AN731" s="3">
        <f t="shared" si="46"/>
        <v>0</v>
      </c>
      <c r="AO731" s="3">
        <f t="shared" si="47"/>
        <v>0</v>
      </c>
    </row>
    <row r="732" spans="1:41" ht="13">
      <c r="A732" s="81"/>
      <c r="B732" s="122"/>
      <c r="C732" s="122"/>
      <c r="D732" s="122"/>
      <c r="E732" s="122"/>
      <c r="F732" s="81"/>
      <c r="G732" s="122"/>
      <c r="H732" s="122" t="e">
        <f>VLOOKUP(G732,'Bidding list 26'!$B$4:$G$277,6,0)</f>
        <v>#N/A</v>
      </c>
      <c r="I732" s="77" t="e">
        <f>VLOOKUP(G732,'Bidding list 26'!$B$4:$I$1016,8,0)</f>
        <v>#N/A</v>
      </c>
      <c r="J732" s="81"/>
      <c r="K732" s="78" t="e">
        <f t="shared" si="49"/>
        <v>#N/A</v>
      </c>
      <c r="L732" s="81"/>
      <c r="M732" s="79"/>
      <c r="N732" s="79"/>
      <c r="O732" s="80"/>
      <c r="P732" s="80"/>
      <c r="Q732" s="122"/>
      <c r="R732" s="81">
        <f t="shared" si="48"/>
        <v>0</v>
      </c>
      <c r="S732" s="140" t="e">
        <f t="array" ref="S732">INDEX('G Project Timeline-OPM update'!$G$7:$L$35,MATCH(1,('G Project Timeline-OPM update'!$C$7:$C$35=N732)*('G Project Timeline-OPM update'!$B$7:$B$35=M732)*('G Project Timeline-OPM update'!$D$7:$D$35=O732),0),MATCH(P732,'G Project Timeline-OPM update'!$G$4:$L$4,0))-14</f>
        <v>#N/A</v>
      </c>
      <c r="T732" s="81" t="e">
        <f t="shared" si="41"/>
        <v>#N/A</v>
      </c>
      <c r="U732" s="83" t="str">
        <f>IFERROR(VLOOKUP(G732,'Bidding list 26'!$B$2:$P$38,15,0),"")</f>
        <v/>
      </c>
      <c r="V732" s="83" t="e">
        <f t="shared" si="42"/>
        <v>#N/A</v>
      </c>
      <c r="W732" s="83" t="e">
        <f t="shared" si="50"/>
        <v>#VALUE!</v>
      </c>
      <c r="X732" s="83" t="e">
        <f t="shared" si="43"/>
        <v>#N/A</v>
      </c>
      <c r="Y732" s="122"/>
      <c r="Z732" s="122"/>
      <c r="AA732" s="122"/>
      <c r="AB732" s="122"/>
      <c r="AC732" s="122"/>
      <c r="AD732" s="122"/>
      <c r="AE732" s="122"/>
      <c r="AF732" s="122"/>
      <c r="AG732" s="122"/>
      <c r="AH732" s="87"/>
      <c r="AI732" s="122"/>
      <c r="AJ732" s="60"/>
      <c r="AK732" s="5"/>
      <c r="AL732" s="3">
        <f t="shared" si="44"/>
        <v>0</v>
      </c>
      <c r="AM732" s="3">
        <f t="shared" si="45"/>
        <v>0</v>
      </c>
      <c r="AN732" s="3">
        <f t="shared" si="46"/>
        <v>0</v>
      </c>
      <c r="AO732" s="3">
        <f t="shared" si="47"/>
        <v>0</v>
      </c>
    </row>
    <row r="733" spans="1:41" ht="13">
      <c r="A733" s="81"/>
      <c r="B733" s="122"/>
      <c r="C733" s="122"/>
      <c r="D733" s="122"/>
      <c r="E733" s="122"/>
      <c r="F733" s="81"/>
      <c r="G733" s="122"/>
      <c r="H733" s="122" t="e">
        <f>VLOOKUP(G733,'Bidding list 26'!$B$4:$G$277,6,0)</f>
        <v>#N/A</v>
      </c>
      <c r="I733" s="77" t="e">
        <f>VLOOKUP(G733,'Bidding list 26'!$B$4:$I$1016,8,0)</f>
        <v>#N/A</v>
      </c>
      <c r="J733" s="81"/>
      <c r="K733" s="78" t="e">
        <f t="shared" si="49"/>
        <v>#N/A</v>
      </c>
      <c r="L733" s="81"/>
      <c r="M733" s="79"/>
      <c r="N733" s="79"/>
      <c r="O733" s="80"/>
      <c r="P733" s="80"/>
      <c r="Q733" s="122"/>
      <c r="R733" s="81">
        <f t="shared" si="48"/>
        <v>0</v>
      </c>
      <c r="S733" s="140" t="e">
        <f t="array" ref="S733">INDEX('G Project Timeline-OPM update'!$G$7:$L$35,MATCH(1,('G Project Timeline-OPM update'!$C$7:$C$35=N733)*('G Project Timeline-OPM update'!$B$7:$B$35=M733)*('G Project Timeline-OPM update'!$D$7:$D$35=O733),0),MATCH(P733,'G Project Timeline-OPM update'!$G$4:$L$4,0))-14</f>
        <v>#N/A</v>
      </c>
      <c r="T733" s="81" t="e">
        <f t="shared" si="41"/>
        <v>#N/A</v>
      </c>
      <c r="U733" s="83" t="str">
        <f>IFERROR(VLOOKUP(G733,'Bidding list 26'!$B$2:$P$38,15,0),"")</f>
        <v/>
      </c>
      <c r="V733" s="83" t="e">
        <f t="shared" si="42"/>
        <v>#N/A</v>
      </c>
      <c r="W733" s="83" t="e">
        <f t="shared" si="50"/>
        <v>#VALUE!</v>
      </c>
      <c r="X733" s="83" t="e">
        <f t="shared" si="43"/>
        <v>#N/A</v>
      </c>
      <c r="Y733" s="122"/>
      <c r="Z733" s="122"/>
      <c r="AA733" s="122"/>
      <c r="AB733" s="122"/>
      <c r="AC733" s="122"/>
      <c r="AD733" s="122"/>
      <c r="AE733" s="122"/>
      <c r="AF733" s="122"/>
      <c r="AG733" s="122"/>
      <c r="AH733" s="87"/>
      <c r="AI733" s="122"/>
      <c r="AJ733" s="60"/>
      <c r="AK733" s="5"/>
      <c r="AL733" s="3">
        <f t="shared" si="44"/>
        <v>0</v>
      </c>
      <c r="AM733" s="3">
        <f t="shared" si="45"/>
        <v>0</v>
      </c>
      <c r="AN733" s="3">
        <f t="shared" si="46"/>
        <v>0</v>
      </c>
      <c r="AO733" s="3">
        <f t="shared" si="47"/>
        <v>0</v>
      </c>
    </row>
    <row r="734" spans="1:41" ht="13">
      <c r="A734" s="81"/>
      <c r="B734" s="122"/>
      <c r="C734" s="122"/>
      <c r="D734" s="122"/>
      <c r="E734" s="122"/>
      <c r="F734" s="81"/>
      <c r="G734" s="122"/>
      <c r="H734" s="122" t="e">
        <f>VLOOKUP(G734,'Bidding list 26'!$B$4:$G$277,6,0)</f>
        <v>#N/A</v>
      </c>
      <c r="I734" s="77" t="e">
        <f>VLOOKUP(G734,'Bidding list 26'!$B$4:$I$1016,8,0)</f>
        <v>#N/A</v>
      </c>
      <c r="J734" s="81"/>
      <c r="K734" s="78" t="e">
        <f t="shared" si="49"/>
        <v>#N/A</v>
      </c>
      <c r="L734" s="81"/>
      <c r="M734" s="79"/>
      <c r="N734" s="79"/>
      <c r="O734" s="80"/>
      <c r="P734" s="80"/>
      <c r="Q734" s="122"/>
      <c r="R734" s="81">
        <f t="shared" si="48"/>
        <v>0</v>
      </c>
      <c r="S734" s="140" t="e">
        <f t="array" ref="S734">INDEX('G Project Timeline-OPM update'!$G$7:$L$35,MATCH(1,('G Project Timeline-OPM update'!$C$7:$C$35=N734)*('G Project Timeline-OPM update'!$B$7:$B$35=M734)*('G Project Timeline-OPM update'!$D$7:$D$35=O734),0),MATCH(P734,'G Project Timeline-OPM update'!$G$4:$L$4,0))-14</f>
        <v>#N/A</v>
      </c>
      <c r="T734" s="81" t="e">
        <f t="shared" si="41"/>
        <v>#N/A</v>
      </c>
      <c r="U734" s="83" t="str">
        <f>IFERROR(VLOOKUP(G734,'Bidding list 26'!$B$2:$P$38,15,0),"")</f>
        <v/>
      </c>
      <c r="V734" s="83" t="e">
        <f t="shared" si="42"/>
        <v>#N/A</v>
      </c>
      <c r="W734" s="83" t="e">
        <f t="shared" si="50"/>
        <v>#VALUE!</v>
      </c>
      <c r="X734" s="83" t="e">
        <f t="shared" si="43"/>
        <v>#N/A</v>
      </c>
      <c r="Y734" s="122"/>
      <c r="Z734" s="122"/>
      <c r="AA734" s="122"/>
      <c r="AB734" s="122"/>
      <c r="AC734" s="122"/>
      <c r="AD734" s="122"/>
      <c r="AE734" s="122"/>
      <c r="AF734" s="122"/>
      <c r="AG734" s="122"/>
      <c r="AH734" s="87"/>
      <c r="AI734" s="122"/>
      <c r="AJ734" s="60"/>
      <c r="AK734" s="5"/>
      <c r="AL734" s="3">
        <f t="shared" si="44"/>
        <v>0</v>
      </c>
      <c r="AM734" s="3">
        <f t="shared" si="45"/>
        <v>0</v>
      </c>
      <c r="AN734" s="3">
        <f t="shared" si="46"/>
        <v>0</v>
      </c>
      <c r="AO734" s="3">
        <f t="shared" si="47"/>
        <v>0</v>
      </c>
    </row>
    <row r="735" spans="1:41" ht="13">
      <c r="A735" s="81"/>
      <c r="B735" s="122"/>
      <c r="C735" s="122"/>
      <c r="D735" s="122"/>
      <c r="E735" s="122"/>
      <c r="F735" s="81"/>
      <c r="G735" s="122"/>
      <c r="H735" s="122" t="e">
        <f>VLOOKUP(G735,'Bidding list 26'!$B$4:$G$277,6,0)</f>
        <v>#N/A</v>
      </c>
      <c r="I735" s="77" t="e">
        <f>VLOOKUP(G735,'Bidding list 26'!$B$4:$I$1016,8,0)</f>
        <v>#N/A</v>
      </c>
      <c r="J735" s="81"/>
      <c r="K735" s="78" t="e">
        <f t="shared" si="49"/>
        <v>#N/A</v>
      </c>
      <c r="L735" s="81"/>
      <c r="M735" s="79"/>
      <c r="N735" s="79"/>
      <c r="O735" s="80"/>
      <c r="P735" s="80"/>
      <c r="Q735" s="122"/>
      <c r="R735" s="81">
        <f t="shared" si="48"/>
        <v>0</v>
      </c>
      <c r="S735" s="140" t="e">
        <f t="array" ref="S735">INDEX('G Project Timeline-OPM update'!$G$7:$L$35,MATCH(1,('G Project Timeline-OPM update'!$C$7:$C$35=N735)*('G Project Timeline-OPM update'!$B$7:$B$35=M735)*('G Project Timeline-OPM update'!$D$7:$D$35=O735),0),MATCH(P735,'G Project Timeline-OPM update'!$G$4:$L$4,0))-14</f>
        <v>#N/A</v>
      </c>
      <c r="T735" s="81" t="e">
        <f t="shared" si="41"/>
        <v>#N/A</v>
      </c>
      <c r="U735" s="83" t="str">
        <f>IFERROR(VLOOKUP(G735,'Bidding list 26'!$B$2:$P$38,15,0),"")</f>
        <v/>
      </c>
      <c r="V735" s="83" t="e">
        <f t="shared" si="42"/>
        <v>#N/A</v>
      </c>
      <c r="W735" s="83" t="e">
        <f t="shared" si="50"/>
        <v>#VALUE!</v>
      </c>
      <c r="X735" s="83" t="e">
        <f t="shared" si="43"/>
        <v>#N/A</v>
      </c>
      <c r="Y735" s="122"/>
      <c r="Z735" s="122"/>
      <c r="AA735" s="122"/>
      <c r="AB735" s="122"/>
      <c r="AC735" s="122"/>
      <c r="AD735" s="122"/>
      <c r="AE735" s="122"/>
      <c r="AF735" s="122"/>
      <c r="AG735" s="122"/>
      <c r="AH735" s="87"/>
      <c r="AI735" s="122"/>
      <c r="AJ735" s="60"/>
      <c r="AK735" s="5"/>
      <c r="AL735" s="3">
        <f t="shared" si="44"/>
        <v>0</v>
      </c>
      <c r="AM735" s="3">
        <f t="shared" si="45"/>
        <v>0</v>
      </c>
      <c r="AN735" s="3">
        <f t="shared" si="46"/>
        <v>0</v>
      </c>
      <c r="AO735" s="3">
        <f t="shared" si="47"/>
        <v>0</v>
      </c>
    </row>
    <row r="736" spans="1:41" ht="13">
      <c r="A736" s="81"/>
      <c r="B736" s="122"/>
      <c r="C736" s="122"/>
      <c r="D736" s="122"/>
      <c r="E736" s="122"/>
      <c r="F736" s="81"/>
      <c r="G736" s="122"/>
      <c r="H736" s="122" t="e">
        <f>VLOOKUP(G736,'Bidding list 26'!$B$4:$G$277,6,0)</f>
        <v>#N/A</v>
      </c>
      <c r="I736" s="77" t="e">
        <f>VLOOKUP(G736,'Bidding list 26'!$B$4:$I$1016,8,0)</f>
        <v>#N/A</v>
      </c>
      <c r="J736" s="81"/>
      <c r="K736" s="78" t="e">
        <f t="shared" si="49"/>
        <v>#N/A</v>
      </c>
      <c r="L736" s="81"/>
      <c r="M736" s="79"/>
      <c r="N736" s="79"/>
      <c r="O736" s="80"/>
      <c r="P736" s="80"/>
      <c r="Q736" s="122"/>
      <c r="R736" s="81">
        <f t="shared" si="48"/>
        <v>0</v>
      </c>
      <c r="S736" s="140" t="e">
        <f t="array" ref="S736">INDEX('G Project Timeline-OPM update'!$G$7:$L$35,MATCH(1,('G Project Timeline-OPM update'!$C$7:$C$35=N736)*('G Project Timeline-OPM update'!$B$7:$B$35=M736)*('G Project Timeline-OPM update'!$D$7:$D$35=O736),0),MATCH(P736,'G Project Timeline-OPM update'!$G$4:$L$4,0))-14</f>
        <v>#N/A</v>
      </c>
      <c r="T736" s="81" t="e">
        <f t="shared" si="41"/>
        <v>#N/A</v>
      </c>
      <c r="U736" s="83" t="str">
        <f>IFERROR(VLOOKUP(G736,'Bidding list 26'!$B$2:$P$38,15,0),"")</f>
        <v/>
      </c>
      <c r="V736" s="83" t="e">
        <f t="shared" si="42"/>
        <v>#N/A</v>
      </c>
      <c r="W736" s="83" t="e">
        <f t="shared" si="50"/>
        <v>#VALUE!</v>
      </c>
      <c r="X736" s="83" t="e">
        <f t="shared" si="43"/>
        <v>#N/A</v>
      </c>
      <c r="Y736" s="122"/>
      <c r="Z736" s="122"/>
      <c r="AA736" s="122"/>
      <c r="AB736" s="122"/>
      <c r="AC736" s="122"/>
      <c r="AD736" s="122"/>
      <c r="AE736" s="122"/>
      <c r="AF736" s="122"/>
      <c r="AG736" s="122"/>
      <c r="AH736" s="87"/>
      <c r="AI736" s="122"/>
      <c r="AJ736" s="60"/>
      <c r="AK736" s="5"/>
      <c r="AL736" s="3">
        <f t="shared" si="44"/>
        <v>0</v>
      </c>
      <c r="AM736" s="3">
        <f t="shared" si="45"/>
        <v>0</v>
      </c>
      <c r="AN736" s="3">
        <f t="shared" si="46"/>
        <v>0</v>
      </c>
      <c r="AO736" s="3">
        <f t="shared" si="47"/>
        <v>0</v>
      </c>
    </row>
    <row r="737" spans="1:41" ht="13">
      <c r="A737" s="81"/>
      <c r="B737" s="122"/>
      <c r="C737" s="122"/>
      <c r="D737" s="122"/>
      <c r="E737" s="122"/>
      <c r="F737" s="81"/>
      <c r="G737" s="122"/>
      <c r="H737" s="122" t="e">
        <f>VLOOKUP(G737,'Bidding list 26'!$B$4:$G$277,6,0)</f>
        <v>#N/A</v>
      </c>
      <c r="I737" s="77" t="e">
        <f>VLOOKUP(G737,'Bidding list 26'!$B$4:$I$1016,8,0)</f>
        <v>#N/A</v>
      </c>
      <c r="J737" s="81"/>
      <c r="K737" s="78" t="e">
        <f t="shared" si="49"/>
        <v>#N/A</v>
      </c>
      <c r="L737" s="81"/>
      <c r="M737" s="79"/>
      <c r="N737" s="79"/>
      <c r="O737" s="80"/>
      <c r="P737" s="80"/>
      <c r="Q737" s="122"/>
      <c r="R737" s="81">
        <f t="shared" si="48"/>
        <v>0</v>
      </c>
      <c r="S737" s="140" t="e">
        <f t="array" ref="S737">INDEX('G Project Timeline-OPM update'!$G$7:$L$35,MATCH(1,('G Project Timeline-OPM update'!$C$7:$C$35=N737)*('G Project Timeline-OPM update'!$B$7:$B$35=M737)*('G Project Timeline-OPM update'!$D$7:$D$35=O737),0),MATCH(P737,'G Project Timeline-OPM update'!$G$4:$L$4,0))-14</f>
        <v>#N/A</v>
      </c>
      <c r="T737" s="81" t="e">
        <f t="shared" si="41"/>
        <v>#N/A</v>
      </c>
      <c r="U737" s="83" t="str">
        <f>IFERROR(VLOOKUP(G737,'Bidding list 26'!$B$2:$P$38,15,0),"")</f>
        <v/>
      </c>
      <c r="V737" s="83" t="e">
        <f t="shared" si="42"/>
        <v>#N/A</v>
      </c>
      <c r="W737" s="83" t="e">
        <f t="shared" si="50"/>
        <v>#VALUE!</v>
      </c>
      <c r="X737" s="83" t="e">
        <f t="shared" si="43"/>
        <v>#N/A</v>
      </c>
      <c r="Y737" s="122"/>
      <c r="Z737" s="122"/>
      <c r="AA737" s="122"/>
      <c r="AB737" s="122"/>
      <c r="AC737" s="122"/>
      <c r="AD737" s="122"/>
      <c r="AE737" s="122"/>
      <c r="AF737" s="122"/>
      <c r="AG737" s="122"/>
      <c r="AH737" s="87"/>
      <c r="AI737" s="122"/>
      <c r="AJ737" s="60"/>
      <c r="AK737" s="5"/>
      <c r="AL737" s="3">
        <f t="shared" si="44"/>
        <v>0</v>
      </c>
      <c r="AM737" s="3">
        <f t="shared" si="45"/>
        <v>0</v>
      </c>
      <c r="AN737" s="3">
        <f t="shared" si="46"/>
        <v>0</v>
      </c>
      <c r="AO737" s="3">
        <f t="shared" si="47"/>
        <v>0</v>
      </c>
    </row>
    <row r="738" spans="1:41" ht="13">
      <c r="A738" s="81"/>
      <c r="B738" s="122"/>
      <c r="C738" s="122"/>
      <c r="D738" s="122"/>
      <c r="E738" s="122"/>
      <c r="F738" s="81"/>
      <c r="G738" s="122"/>
      <c r="H738" s="122" t="e">
        <f>VLOOKUP(G738,'Bidding list 26'!$B$4:$G$277,6,0)</f>
        <v>#N/A</v>
      </c>
      <c r="I738" s="77" t="e">
        <f>VLOOKUP(G738,'Bidding list 26'!$B$4:$I$1016,8,0)</f>
        <v>#N/A</v>
      </c>
      <c r="J738" s="81"/>
      <c r="K738" s="78" t="e">
        <f t="shared" si="49"/>
        <v>#N/A</v>
      </c>
      <c r="L738" s="81"/>
      <c r="M738" s="79"/>
      <c r="N738" s="79"/>
      <c r="O738" s="80"/>
      <c r="P738" s="80"/>
      <c r="Q738" s="122"/>
      <c r="R738" s="81">
        <f t="shared" si="48"/>
        <v>0</v>
      </c>
      <c r="S738" s="140" t="e">
        <f t="array" ref="S738">INDEX('G Project Timeline-OPM update'!$G$7:$L$35,MATCH(1,('G Project Timeline-OPM update'!$C$7:$C$35=N738)*('G Project Timeline-OPM update'!$B$7:$B$35=M738)*('G Project Timeline-OPM update'!$D$7:$D$35=O738),0),MATCH(P738,'G Project Timeline-OPM update'!$G$4:$L$4,0))-14</f>
        <v>#N/A</v>
      </c>
      <c r="T738" s="81" t="e">
        <f t="shared" si="41"/>
        <v>#N/A</v>
      </c>
      <c r="U738" s="83" t="str">
        <f>IFERROR(VLOOKUP(G738,'Bidding list 26'!$B$2:$P$38,15,0),"")</f>
        <v/>
      </c>
      <c r="V738" s="83" t="e">
        <f t="shared" si="42"/>
        <v>#N/A</v>
      </c>
      <c r="W738" s="83" t="e">
        <f t="shared" si="50"/>
        <v>#VALUE!</v>
      </c>
      <c r="X738" s="83" t="e">
        <f t="shared" si="43"/>
        <v>#N/A</v>
      </c>
      <c r="Y738" s="122"/>
      <c r="Z738" s="122"/>
      <c r="AA738" s="122"/>
      <c r="AB738" s="122"/>
      <c r="AC738" s="122"/>
      <c r="AD738" s="122"/>
      <c r="AE738" s="122"/>
      <c r="AF738" s="122"/>
      <c r="AG738" s="122"/>
      <c r="AH738" s="87"/>
      <c r="AI738" s="122"/>
      <c r="AJ738" s="60"/>
      <c r="AK738" s="5"/>
      <c r="AL738" s="3">
        <f t="shared" si="44"/>
        <v>0</v>
      </c>
      <c r="AM738" s="3">
        <f t="shared" si="45"/>
        <v>0</v>
      </c>
      <c r="AN738" s="3">
        <f t="shared" si="46"/>
        <v>0</v>
      </c>
      <c r="AO738" s="3">
        <f t="shared" si="47"/>
        <v>0</v>
      </c>
    </row>
    <row r="739" spans="1:41" ht="13">
      <c r="A739" s="81"/>
      <c r="B739" s="122"/>
      <c r="C739" s="122"/>
      <c r="D739" s="122"/>
      <c r="E739" s="122"/>
      <c r="F739" s="81"/>
      <c r="G739" s="122"/>
      <c r="H739" s="122" t="e">
        <f>VLOOKUP(G739,'Bidding list 26'!$B$4:$G$277,6,0)</f>
        <v>#N/A</v>
      </c>
      <c r="I739" s="77" t="e">
        <f>VLOOKUP(G739,'Bidding list 26'!$B$4:$I$1016,8,0)</f>
        <v>#N/A</v>
      </c>
      <c r="J739" s="81"/>
      <c r="K739" s="78" t="e">
        <f t="shared" si="49"/>
        <v>#N/A</v>
      </c>
      <c r="L739" s="81"/>
      <c r="M739" s="79"/>
      <c r="N739" s="79"/>
      <c r="O739" s="80"/>
      <c r="P739" s="80"/>
      <c r="Q739" s="122"/>
      <c r="R739" s="81">
        <f t="shared" si="48"/>
        <v>0</v>
      </c>
      <c r="S739" s="140" t="e">
        <f t="array" ref="S739">INDEX('G Project Timeline-OPM update'!$G$7:$L$35,MATCH(1,('G Project Timeline-OPM update'!$C$7:$C$35=N739)*('G Project Timeline-OPM update'!$B$7:$B$35=M739)*('G Project Timeline-OPM update'!$D$7:$D$35=O739),0),MATCH(P739,'G Project Timeline-OPM update'!$G$4:$L$4,0))-14</f>
        <v>#N/A</v>
      </c>
      <c r="T739" s="81" t="e">
        <f t="shared" si="41"/>
        <v>#N/A</v>
      </c>
      <c r="U739" s="83" t="str">
        <f>IFERROR(VLOOKUP(G739,'Bidding list 26'!$B$2:$P$38,15,0),"")</f>
        <v/>
      </c>
      <c r="V739" s="83" t="e">
        <f t="shared" si="42"/>
        <v>#N/A</v>
      </c>
      <c r="W739" s="83" t="e">
        <f t="shared" si="50"/>
        <v>#VALUE!</v>
      </c>
      <c r="X739" s="83" t="e">
        <f t="shared" si="43"/>
        <v>#N/A</v>
      </c>
      <c r="Y739" s="122"/>
      <c r="Z739" s="122"/>
      <c r="AA739" s="122"/>
      <c r="AB739" s="122"/>
      <c r="AC739" s="122"/>
      <c r="AD739" s="122"/>
      <c r="AE739" s="122"/>
      <c r="AF739" s="122"/>
      <c r="AG739" s="122"/>
      <c r="AH739" s="87"/>
      <c r="AI739" s="122"/>
      <c r="AJ739" s="60"/>
      <c r="AK739" s="5"/>
      <c r="AL739" s="3">
        <f t="shared" si="44"/>
        <v>0</v>
      </c>
      <c r="AM739" s="3">
        <f t="shared" si="45"/>
        <v>0</v>
      </c>
      <c r="AN739" s="3">
        <f t="shared" si="46"/>
        <v>0</v>
      </c>
      <c r="AO739" s="3">
        <f t="shared" si="47"/>
        <v>0</v>
      </c>
    </row>
    <row r="740" spans="1:41" ht="13">
      <c r="A740" s="81"/>
      <c r="B740" s="122"/>
      <c r="C740" s="122"/>
      <c r="D740" s="122"/>
      <c r="E740" s="122"/>
      <c r="F740" s="81"/>
      <c r="G740" s="122"/>
      <c r="H740" s="122" t="e">
        <f>VLOOKUP(G740,'Bidding list 26'!$B$4:$G$277,6,0)</f>
        <v>#N/A</v>
      </c>
      <c r="I740" s="77" t="e">
        <f>VLOOKUP(G740,'Bidding list 26'!$B$4:$I$1016,8,0)</f>
        <v>#N/A</v>
      </c>
      <c r="J740" s="81"/>
      <c r="K740" s="78" t="e">
        <f t="shared" si="49"/>
        <v>#N/A</v>
      </c>
      <c r="L740" s="81"/>
      <c r="M740" s="79"/>
      <c r="N740" s="79"/>
      <c r="O740" s="80"/>
      <c r="P740" s="80"/>
      <c r="Q740" s="122"/>
      <c r="R740" s="81">
        <f t="shared" si="48"/>
        <v>0</v>
      </c>
      <c r="S740" s="140" t="e">
        <f t="array" ref="S740">INDEX('G Project Timeline-OPM update'!$G$7:$L$35,MATCH(1,('G Project Timeline-OPM update'!$C$7:$C$35=N740)*('G Project Timeline-OPM update'!$B$7:$B$35=M740)*('G Project Timeline-OPM update'!$D$7:$D$35=O740),0),MATCH(P740,'G Project Timeline-OPM update'!$G$4:$L$4,0))-14</f>
        <v>#N/A</v>
      </c>
      <c r="T740" s="81" t="e">
        <f t="shared" si="41"/>
        <v>#N/A</v>
      </c>
      <c r="U740" s="83" t="str">
        <f>IFERROR(VLOOKUP(G740,'Bidding list 26'!$B$2:$P$38,15,0),"")</f>
        <v/>
      </c>
      <c r="V740" s="83" t="e">
        <f t="shared" si="42"/>
        <v>#N/A</v>
      </c>
      <c r="W740" s="83" t="e">
        <f t="shared" si="50"/>
        <v>#VALUE!</v>
      </c>
      <c r="X740" s="83" t="e">
        <f t="shared" si="43"/>
        <v>#N/A</v>
      </c>
      <c r="Y740" s="122"/>
      <c r="Z740" s="122"/>
      <c r="AA740" s="122"/>
      <c r="AB740" s="122"/>
      <c r="AC740" s="122"/>
      <c r="AD740" s="122"/>
      <c r="AE740" s="122"/>
      <c r="AF740" s="122"/>
      <c r="AG740" s="122"/>
      <c r="AH740" s="87"/>
      <c r="AI740" s="122"/>
      <c r="AJ740" s="60"/>
      <c r="AK740" s="5"/>
      <c r="AL740" s="3">
        <f t="shared" si="44"/>
        <v>0</v>
      </c>
      <c r="AM740" s="3">
        <f t="shared" si="45"/>
        <v>0</v>
      </c>
      <c r="AN740" s="3">
        <f t="shared" si="46"/>
        <v>0</v>
      </c>
      <c r="AO740" s="3">
        <f t="shared" si="47"/>
        <v>0</v>
      </c>
    </row>
    <row r="741" spans="1:41" ht="13">
      <c r="A741" s="81"/>
      <c r="B741" s="122"/>
      <c r="C741" s="122"/>
      <c r="D741" s="122"/>
      <c r="E741" s="122"/>
      <c r="F741" s="81"/>
      <c r="G741" s="122"/>
      <c r="H741" s="122" t="e">
        <f>VLOOKUP(G741,'Bidding list 26'!$B$4:$G$277,6,0)</f>
        <v>#N/A</v>
      </c>
      <c r="I741" s="77" t="e">
        <f>VLOOKUP(G741,'Bidding list 26'!$B$4:$I$1016,8,0)</f>
        <v>#N/A</v>
      </c>
      <c r="J741" s="81"/>
      <c r="K741" s="78" t="e">
        <f t="shared" si="49"/>
        <v>#N/A</v>
      </c>
      <c r="L741" s="81"/>
      <c r="M741" s="79"/>
      <c r="N741" s="79"/>
      <c r="O741" s="80"/>
      <c r="P741" s="80"/>
      <c r="Q741" s="122"/>
      <c r="R741" s="81">
        <f t="shared" si="48"/>
        <v>0</v>
      </c>
      <c r="S741" s="140" t="e">
        <f t="array" ref="S741">INDEX('G Project Timeline-OPM update'!$G$7:$L$35,MATCH(1,('G Project Timeline-OPM update'!$C$7:$C$35=N741)*('G Project Timeline-OPM update'!$B$7:$B$35=M741)*('G Project Timeline-OPM update'!$D$7:$D$35=O741),0),MATCH(P741,'G Project Timeline-OPM update'!$G$4:$L$4,0))-14</f>
        <v>#N/A</v>
      </c>
      <c r="T741" s="81" t="e">
        <f t="shared" si="41"/>
        <v>#N/A</v>
      </c>
      <c r="U741" s="83" t="str">
        <f>IFERROR(VLOOKUP(G741,'Bidding list 26'!$B$2:$P$38,15,0),"")</f>
        <v/>
      </c>
      <c r="V741" s="83" t="e">
        <f t="shared" si="42"/>
        <v>#N/A</v>
      </c>
      <c r="W741" s="83" t="e">
        <f t="shared" si="50"/>
        <v>#VALUE!</v>
      </c>
      <c r="X741" s="83" t="e">
        <f t="shared" si="43"/>
        <v>#N/A</v>
      </c>
      <c r="Y741" s="122"/>
      <c r="Z741" s="122"/>
      <c r="AA741" s="122"/>
      <c r="AB741" s="122"/>
      <c r="AC741" s="122"/>
      <c r="AD741" s="122"/>
      <c r="AE741" s="122"/>
      <c r="AF741" s="122"/>
      <c r="AG741" s="122"/>
      <c r="AH741" s="87"/>
      <c r="AI741" s="122"/>
      <c r="AJ741" s="60"/>
      <c r="AK741" s="5"/>
      <c r="AL741" s="3">
        <f t="shared" si="44"/>
        <v>0</v>
      </c>
      <c r="AM741" s="3">
        <f t="shared" si="45"/>
        <v>0</v>
      </c>
      <c r="AN741" s="3">
        <f t="shared" si="46"/>
        <v>0</v>
      </c>
      <c r="AO741" s="3">
        <f t="shared" si="47"/>
        <v>0</v>
      </c>
    </row>
    <row r="742" spans="1:41" ht="13">
      <c r="A742" s="81"/>
      <c r="B742" s="122"/>
      <c r="C742" s="122"/>
      <c r="D742" s="122"/>
      <c r="E742" s="122"/>
      <c r="F742" s="81"/>
      <c r="G742" s="122"/>
      <c r="H742" s="122" t="e">
        <f>VLOOKUP(G742,'Bidding list 26'!$B$4:$G$277,6,0)</f>
        <v>#N/A</v>
      </c>
      <c r="I742" s="77" t="e">
        <f>VLOOKUP(G742,'Bidding list 26'!$B$4:$I$1016,8,0)</f>
        <v>#N/A</v>
      </c>
      <c r="J742" s="81"/>
      <c r="K742" s="78" t="e">
        <f t="shared" si="49"/>
        <v>#N/A</v>
      </c>
      <c r="L742" s="81"/>
      <c r="M742" s="79"/>
      <c r="N742" s="79"/>
      <c r="O742" s="80"/>
      <c r="P742" s="80"/>
      <c r="Q742" s="122"/>
      <c r="R742" s="81">
        <f t="shared" si="48"/>
        <v>0</v>
      </c>
      <c r="S742" s="140" t="e">
        <f t="array" ref="S742">INDEX('G Project Timeline-OPM update'!$G$7:$L$35,MATCH(1,('G Project Timeline-OPM update'!$C$7:$C$35=N742)*('G Project Timeline-OPM update'!$B$7:$B$35=M742)*('G Project Timeline-OPM update'!$D$7:$D$35=O742),0),MATCH(P742,'G Project Timeline-OPM update'!$G$4:$L$4,0))-14</f>
        <v>#N/A</v>
      </c>
      <c r="T742" s="81" t="e">
        <f t="shared" si="41"/>
        <v>#N/A</v>
      </c>
      <c r="U742" s="83" t="str">
        <f>IFERROR(VLOOKUP(G742,'Bidding list 26'!$B$2:$P$38,15,0),"")</f>
        <v/>
      </c>
      <c r="V742" s="83" t="e">
        <f t="shared" si="42"/>
        <v>#N/A</v>
      </c>
      <c r="W742" s="83" t="e">
        <f t="shared" si="50"/>
        <v>#VALUE!</v>
      </c>
      <c r="X742" s="83" t="e">
        <f t="shared" si="43"/>
        <v>#N/A</v>
      </c>
      <c r="Y742" s="122"/>
      <c r="Z742" s="122"/>
      <c r="AA742" s="122"/>
      <c r="AB742" s="122"/>
      <c r="AC742" s="122"/>
      <c r="AD742" s="122"/>
      <c r="AE742" s="122"/>
      <c r="AF742" s="122"/>
      <c r="AG742" s="122"/>
      <c r="AH742" s="87"/>
      <c r="AI742" s="122"/>
      <c r="AJ742" s="60"/>
      <c r="AK742" s="5"/>
      <c r="AL742" s="3">
        <f t="shared" si="44"/>
        <v>0</v>
      </c>
      <c r="AM742" s="3">
        <f t="shared" si="45"/>
        <v>0</v>
      </c>
      <c r="AN742" s="3">
        <f t="shared" si="46"/>
        <v>0</v>
      </c>
      <c r="AO742" s="3">
        <f t="shared" si="47"/>
        <v>0</v>
      </c>
    </row>
    <row r="743" spans="1:41" ht="13">
      <c r="A743" s="81"/>
      <c r="B743" s="122"/>
      <c r="C743" s="122"/>
      <c r="D743" s="122"/>
      <c r="E743" s="122"/>
      <c r="F743" s="81"/>
      <c r="G743" s="122"/>
      <c r="H743" s="122" t="e">
        <f>VLOOKUP(G743,'Bidding list 26'!$B$4:$G$277,6,0)</f>
        <v>#N/A</v>
      </c>
      <c r="I743" s="77" t="e">
        <f>VLOOKUP(G743,'Bidding list 26'!$B$4:$I$1016,8,0)</f>
        <v>#N/A</v>
      </c>
      <c r="J743" s="81"/>
      <c r="K743" s="78" t="e">
        <f t="shared" si="49"/>
        <v>#N/A</v>
      </c>
      <c r="L743" s="81"/>
      <c r="M743" s="79"/>
      <c r="N743" s="79"/>
      <c r="O743" s="80"/>
      <c r="P743" s="80"/>
      <c r="Q743" s="122"/>
      <c r="R743" s="81">
        <f t="shared" si="48"/>
        <v>0</v>
      </c>
      <c r="S743" s="140" t="e">
        <f t="array" ref="S743">INDEX('G Project Timeline-OPM update'!$G$7:$L$35,MATCH(1,('G Project Timeline-OPM update'!$C$7:$C$35=N743)*('G Project Timeline-OPM update'!$B$7:$B$35=M743)*('G Project Timeline-OPM update'!$D$7:$D$35=O743),0),MATCH(P743,'G Project Timeline-OPM update'!$G$4:$L$4,0))-14</f>
        <v>#N/A</v>
      </c>
      <c r="T743" s="81" t="e">
        <f t="shared" si="41"/>
        <v>#N/A</v>
      </c>
      <c r="U743" s="83" t="str">
        <f>IFERROR(VLOOKUP(G743,'Bidding list 26'!$B$2:$P$38,15,0),"")</f>
        <v/>
      </c>
      <c r="V743" s="83" t="e">
        <f t="shared" si="42"/>
        <v>#N/A</v>
      </c>
      <c r="W743" s="83" t="e">
        <f t="shared" si="50"/>
        <v>#VALUE!</v>
      </c>
      <c r="X743" s="83" t="e">
        <f t="shared" si="43"/>
        <v>#N/A</v>
      </c>
      <c r="Y743" s="122"/>
      <c r="Z743" s="122"/>
      <c r="AA743" s="122"/>
      <c r="AB743" s="122"/>
      <c r="AC743" s="122"/>
      <c r="AD743" s="122"/>
      <c r="AE743" s="122"/>
      <c r="AF743" s="122"/>
      <c r="AG743" s="122"/>
      <c r="AH743" s="87"/>
      <c r="AI743" s="122"/>
      <c r="AJ743" s="60"/>
      <c r="AK743" s="5"/>
      <c r="AL743" s="3">
        <f t="shared" si="44"/>
        <v>0</v>
      </c>
      <c r="AM743" s="3">
        <f t="shared" si="45"/>
        <v>0</v>
      </c>
      <c r="AN743" s="3">
        <f t="shared" si="46"/>
        <v>0</v>
      </c>
      <c r="AO743" s="3">
        <f t="shared" si="47"/>
        <v>0</v>
      </c>
    </row>
    <row r="744" spans="1:41" ht="13">
      <c r="A744" s="81"/>
      <c r="B744" s="122"/>
      <c r="C744" s="122"/>
      <c r="D744" s="122"/>
      <c r="E744" s="122"/>
      <c r="F744" s="81"/>
      <c r="G744" s="122"/>
      <c r="H744" s="122" t="e">
        <f>VLOOKUP(G744,'Bidding list 26'!$B$4:$G$277,6,0)</f>
        <v>#N/A</v>
      </c>
      <c r="I744" s="77" t="e">
        <f>VLOOKUP(G744,'Bidding list 26'!$B$4:$I$1016,8,0)</f>
        <v>#N/A</v>
      </c>
      <c r="J744" s="81"/>
      <c r="K744" s="78" t="e">
        <f t="shared" si="49"/>
        <v>#N/A</v>
      </c>
      <c r="L744" s="81"/>
      <c r="M744" s="79"/>
      <c r="N744" s="79"/>
      <c r="O744" s="80"/>
      <c r="P744" s="80"/>
      <c r="Q744" s="122"/>
      <c r="R744" s="81">
        <f t="shared" si="48"/>
        <v>0</v>
      </c>
      <c r="S744" s="140" t="e">
        <f t="array" ref="S744">INDEX('G Project Timeline-OPM update'!$G$7:$L$35,MATCH(1,('G Project Timeline-OPM update'!$C$7:$C$35=N744)*('G Project Timeline-OPM update'!$B$7:$B$35=M744)*('G Project Timeline-OPM update'!$D$7:$D$35=O744),0),MATCH(P744,'G Project Timeline-OPM update'!$G$4:$L$4,0))-14</f>
        <v>#N/A</v>
      </c>
      <c r="T744" s="81" t="e">
        <f t="shared" si="41"/>
        <v>#N/A</v>
      </c>
      <c r="U744" s="83" t="str">
        <f>IFERROR(VLOOKUP(G744,'Bidding list 26'!$B$2:$P$38,15,0),"")</f>
        <v/>
      </c>
      <c r="V744" s="83" t="e">
        <f t="shared" si="42"/>
        <v>#N/A</v>
      </c>
      <c r="W744" s="83" t="e">
        <f t="shared" si="50"/>
        <v>#VALUE!</v>
      </c>
      <c r="X744" s="83" t="e">
        <f t="shared" si="43"/>
        <v>#N/A</v>
      </c>
      <c r="Y744" s="122"/>
      <c r="Z744" s="122"/>
      <c r="AA744" s="122"/>
      <c r="AB744" s="122"/>
      <c r="AC744" s="122"/>
      <c r="AD744" s="122"/>
      <c r="AE744" s="122"/>
      <c r="AF744" s="122"/>
      <c r="AG744" s="122"/>
      <c r="AH744" s="87"/>
      <c r="AI744" s="122"/>
      <c r="AJ744" s="60"/>
      <c r="AK744" s="5"/>
      <c r="AL744" s="3">
        <f t="shared" si="44"/>
        <v>0</v>
      </c>
      <c r="AM744" s="3">
        <f t="shared" si="45"/>
        <v>0</v>
      </c>
      <c r="AN744" s="3">
        <f t="shared" si="46"/>
        <v>0</v>
      </c>
      <c r="AO744" s="3">
        <f t="shared" si="47"/>
        <v>0</v>
      </c>
    </row>
    <row r="745" spans="1:41" ht="13">
      <c r="A745" s="81"/>
      <c r="B745" s="122"/>
      <c r="C745" s="122"/>
      <c r="D745" s="122"/>
      <c r="E745" s="122"/>
      <c r="F745" s="81"/>
      <c r="G745" s="122"/>
      <c r="H745" s="122" t="e">
        <f>VLOOKUP(G745,'Bidding list 26'!$B$4:$G$277,6,0)</f>
        <v>#N/A</v>
      </c>
      <c r="I745" s="77" t="e">
        <f>VLOOKUP(G745,'Bidding list 26'!$B$4:$I$1016,8,0)</f>
        <v>#N/A</v>
      </c>
      <c r="J745" s="81"/>
      <c r="K745" s="78" t="e">
        <f t="shared" si="49"/>
        <v>#N/A</v>
      </c>
      <c r="L745" s="81"/>
      <c r="M745" s="79"/>
      <c r="N745" s="79"/>
      <c r="O745" s="80"/>
      <c r="P745" s="80"/>
      <c r="Q745" s="122"/>
      <c r="R745" s="81">
        <f t="shared" si="48"/>
        <v>0</v>
      </c>
      <c r="S745" s="140" t="e">
        <f t="array" ref="S745">INDEX('G Project Timeline-OPM update'!$G$7:$L$35,MATCH(1,('G Project Timeline-OPM update'!$C$7:$C$35=N745)*('G Project Timeline-OPM update'!$B$7:$B$35=M745)*('G Project Timeline-OPM update'!$D$7:$D$35=O745),0),MATCH(P745,'G Project Timeline-OPM update'!$G$4:$L$4,0))-14</f>
        <v>#N/A</v>
      </c>
      <c r="T745" s="81" t="e">
        <f t="shared" si="41"/>
        <v>#N/A</v>
      </c>
      <c r="U745" s="83" t="str">
        <f>IFERROR(VLOOKUP(G745,'Bidding list 26'!$B$2:$P$38,15,0),"")</f>
        <v/>
      </c>
      <c r="V745" s="83" t="e">
        <f t="shared" si="42"/>
        <v>#N/A</v>
      </c>
      <c r="W745" s="83" t="e">
        <f t="shared" si="50"/>
        <v>#VALUE!</v>
      </c>
      <c r="X745" s="83" t="e">
        <f t="shared" si="43"/>
        <v>#N/A</v>
      </c>
      <c r="Y745" s="122"/>
      <c r="Z745" s="122"/>
      <c r="AA745" s="122"/>
      <c r="AB745" s="122"/>
      <c r="AC745" s="122"/>
      <c r="AD745" s="122"/>
      <c r="AE745" s="122"/>
      <c r="AF745" s="122"/>
      <c r="AG745" s="122"/>
      <c r="AH745" s="87"/>
      <c r="AI745" s="122"/>
      <c r="AJ745" s="60"/>
      <c r="AK745" s="5"/>
      <c r="AL745" s="3">
        <f t="shared" si="44"/>
        <v>0</v>
      </c>
      <c r="AM745" s="3">
        <f t="shared" si="45"/>
        <v>0</v>
      </c>
      <c r="AN745" s="3">
        <f t="shared" si="46"/>
        <v>0</v>
      </c>
      <c r="AO745" s="3">
        <f t="shared" si="47"/>
        <v>0</v>
      </c>
    </row>
    <row r="746" spans="1:41" ht="13">
      <c r="A746" s="81"/>
      <c r="B746" s="122"/>
      <c r="C746" s="122"/>
      <c r="D746" s="122"/>
      <c r="E746" s="122"/>
      <c r="F746" s="81"/>
      <c r="G746" s="122"/>
      <c r="H746" s="122" t="e">
        <f>VLOOKUP(G746,'Bidding list 26'!$B$4:$G$277,6,0)</f>
        <v>#N/A</v>
      </c>
      <c r="I746" s="77" t="e">
        <f>VLOOKUP(G746,'Bidding list 26'!$B$4:$I$1016,8,0)</f>
        <v>#N/A</v>
      </c>
      <c r="J746" s="81"/>
      <c r="K746" s="78" t="e">
        <f t="shared" si="49"/>
        <v>#N/A</v>
      </c>
      <c r="L746" s="81"/>
      <c r="M746" s="79"/>
      <c r="N746" s="79"/>
      <c r="O746" s="80"/>
      <c r="P746" s="80"/>
      <c r="Q746" s="122"/>
      <c r="R746" s="81">
        <f t="shared" si="48"/>
        <v>0</v>
      </c>
      <c r="S746" s="140" t="e">
        <f t="array" ref="S746">INDEX('G Project Timeline-OPM update'!$G$7:$L$35,MATCH(1,('G Project Timeline-OPM update'!$C$7:$C$35=N746)*('G Project Timeline-OPM update'!$B$7:$B$35=M746)*('G Project Timeline-OPM update'!$D$7:$D$35=O746),0),MATCH(P746,'G Project Timeline-OPM update'!$G$4:$L$4,0))-14</f>
        <v>#N/A</v>
      </c>
      <c r="T746" s="81" t="e">
        <f t="shared" si="41"/>
        <v>#N/A</v>
      </c>
      <c r="U746" s="83" t="str">
        <f>IFERROR(VLOOKUP(G746,'Bidding list 26'!$B$2:$P$38,15,0),"")</f>
        <v/>
      </c>
      <c r="V746" s="83" t="e">
        <f t="shared" si="42"/>
        <v>#N/A</v>
      </c>
      <c r="W746" s="83" t="e">
        <f t="shared" si="50"/>
        <v>#VALUE!</v>
      </c>
      <c r="X746" s="83" t="e">
        <f t="shared" si="43"/>
        <v>#N/A</v>
      </c>
      <c r="Y746" s="122"/>
      <c r="Z746" s="122"/>
      <c r="AA746" s="122"/>
      <c r="AB746" s="122"/>
      <c r="AC746" s="122"/>
      <c r="AD746" s="122"/>
      <c r="AE746" s="122"/>
      <c r="AF746" s="122"/>
      <c r="AG746" s="122"/>
      <c r="AH746" s="87"/>
      <c r="AI746" s="122"/>
      <c r="AJ746" s="60"/>
      <c r="AK746" s="5"/>
      <c r="AL746" s="3">
        <f t="shared" si="44"/>
        <v>0</v>
      </c>
      <c r="AM746" s="3">
        <f t="shared" si="45"/>
        <v>0</v>
      </c>
      <c r="AN746" s="3">
        <f t="shared" si="46"/>
        <v>0</v>
      </c>
      <c r="AO746" s="3">
        <f t="shared" si="47"/>
        <v>0</v>
      </c>
    </row>
    <row r="747" spans="1:41" ht="13">
      <c r="A747" s="81"/>
      <c r="B747" s="122"/>
      <c r="C747" s="122"/>
      <c r="D747" s="122"/>
      <c r="E747" s="122"/>
      <c r="F747" s="81"/>
      <c r="G747" s="122"/>
      <c r="H747" s="122" t="e">
        <f>VLOOKUP(G747,'Bidding list 26'!$B$4:$G$277,6,0)</f>
        <v>#N/A</v>
      </c>
      <c r="I747" s="77" t="e">
        <f>VLOOKUP(G747,'Bidding list 26'!$B$4:$I$1016,8,0)</f>
        <v>#N/A</v>
      </c>
      <c r="J747" s="81"/>
      <c r="K747" s="78" t="e">
        <f t="shared" si="49"/>
        <v>#N/A</v>
      </c>
      <c r="L747" s="81"/>
      <c r="M747" s="79"/>
      <c r="N747" s="79"/>
      <c r="O747" s="80"/>
      <c r="P747" s="80"/>
      <c r="Q747" s="122"/>
      <c r="R747" s="81">
        <f t="shared" si="48"/>
        <v>0</v>
      </c>
      <c r="S747" s="140" t="e">
        <f t="array" ref="S747">INDEX('G Project Timeline-OPM update'!$G$7:$L$35,MATCH(1,('G Project Timeline-OPM update'!$C$7:$C$35=N747)*('G Project Timeline-OPM update'!$B$7:$B$35=M747)*('G Project Timeline-OPM update'!$D$7:$D$35=O747),0),MATCH(P747,'G Project Timeline-OPM update'!$G$4:$L$4,0))-14</f>
        <v>#N/A</v>
      </c>
      <c r="T747" s="81" t="e">
        <f t="shared" si="41"/>
        <v>#N/A</v>
      </c>
      <c r="U747" s="83" t="str">
        <f>IFERROR(VLOOKUP(G747,'Bidding list 26'!$B$2:$P$38,15,0),"")</f>
        <v/>
      </c>
      <c r="V747" s="83" t="e">
        <f t="shared" si="42"/>
        <v>#N/A</v>
      </c>
      <c r="W747" s="83" t="e">
        <f t="shared" si="50"/>
        <v>#VALUE!</v>
      </c>
      <c r="X747" s="83" t="e">
        <f t="shared" si="43"/>
        <v>#N/A</v>
      </c>
      <c r="Y747" s="122"/>
      <c r="Z747" s="122"/>
      <c r="AA747" s="122"/>
      <c r="AB747" s="122"/>
      <c r="AC747" s="122"/>
      <c r="AD747" s="122"/>
      <c r="AE747" s="122"/>
      <c r="AF747" s="122"/>
      <c r="AG747" s="122"/>
      <c r="AH747" s="87"/>
      <c r="AI747" s="122"/>
      <c r="AJ747" s="60"/>
      <c r="AK747" s="5"/>
      <c r="AL747" s="3">
        <f t="shared" si="44"/>
        <v>0</v>
      </c>
      <c r="AM747" s="3">
        <f t="shared" si="45"/>
        <v>0</v>
      </c>
      <c r="AN747" s="3">
        <f t="shared" si="46"/>
        <v>0</v>
      </c>
      <c r="AO747" s="3">
        <f t="shared" si="47"/>
        <v>0</v>
      </c>
    </row>
    <row r="748" spans="1:41" ht="13">
      <c r="A748" s="81"/>
      <c r="B748" s="122"/>
      <c r="C748" s="122"/>
      <c r="D748" s="122"/>
      <c r="E748" s="122"/>
      <c r="F748" s="81"/>
      <c r="G748" s="122"/>
      <c r="H748" s="122" t="e">
        <f>VLOOKUP(G748,'Bidding list 26'!$B$4:$G$277,6,0)</f>
        <v>#N/A</v>
      </c>
      <c r="I748" s="77" t="e">
        <f>VLOOKUP(G748,'Bidding list 26'!$B$4:$I$1016,8,0)</f>
        <v>#N/A</v>
      </c>
      <c r="J748" s="81"/>
      <c r="K748" s="78" t="e">
        <f t="shared" si="49"/>
        <v>#N/A</v>
      </c>
      <c r="L748" s="81"/>
      <c r="M748" s="79"/>
      <c r="N748" s="79"/>
      <c r="O748" s="80"/>
      <c r="P748" s="80"/>
      <c r="Q748" s="122"/>
      <c r="R748" s="81">
        <f t="shared" si="48"/>
        <v>0</v>
      </c>
      <c r="S748" s="140" t="e">
        <f t="array" ref="S748">INDEX('G Project Timeline-OPM update'!$G$7:$L$35,MATCH(1,('G Project Timeline-OPM update'!$C$7:$C$35=N748)*('G Project Timeline-OPM update'!$B$7:$B$35=M748)*('G Project Timeline-OPM update'!$D$7:$D$35=O748),0),MATCH(P748,'G Project Timeline-OPM update'!$G$4:$L$4,0))-14</f>
        <v>#N/A</v>
      </c>
      <c r="T748" s="81" t="e">
        <f t="shared" si="41"/>
        <v>#N/A</v>
      </c>
      <c r="U748" s="83" t="str">
        <f>IFERROR(VLOOKUP(G748,'Bidding list 26'!$B$2:$P$38,15,0),"")</f>
        <v/>
      </c>
      <c r="V748" s="83" t="e">
        <f t="shared" si="42"/>
        <v>#N/A</v>
      </c>
      <c r="W748" s="83" t="e">
        <f t="shared" si="50"/>
        <v>#VALUE!</v>
      </c>
      <c r="X748" s="83" t="e">
        <f t="shared" si="43"/>
        <v>#N/A</v>
      </c>
      <c r="Y748" s="122"/>
      <c r="Z748" s="122"/>
      <c r="AA748" s="122"/>
      <c r="AB748" s="122"/>
      <c r="AC748" s="122"/>
      <c r="AD748" s="122"/>
      <c r="AE748" s="122"/>
      <c r="AF748" s="122"/>
      <c r="AG748" s="122"/>
      <c r="AH748" s="87"/>
      <c r="AI748" s="122"/>
      <c r="AJ748" s="60"/>
      <c r="AK748" s="5"/>
      <c r="AL748" s="3">
        <f t="shared" si="44"/>
        <v>0</v>
      </c>
      <c r="AM748" s="3">
        <f t="shared" si="45"/>
        <v>0</v>
      </c>
      <c r="AN748" s="3">
        <f t="shared" si="46"/>
        <v>0</v>
      </c>
      <c r="AO748" s="3">
        <f t="shared" si="47"/>
        <v>0</v>
      </c>
    </row>
    <row r="749" spans="1:41" ht="13">
      <c r="A749" s="81"/>
      <c r="B749" s="122"/>
      <c r="C749" s="122"/>
      <c r="D749" s="122"/>
      <c r="E749" s="122"/>
      <c r="F749" s="81"/>
      <c r="G749" s="122"/>
      <c r="H749" s="122" t="e">
        <f>VLOOKUP(G749,'Bidding list 26'!$B$4:$G$277,6,0)</f>
        <v>#N/A</v>
      </c>
      <c r="I749" s="77" t="e">
        <f>VLOOKUP(G749,'Bidding list 26'!$B$4:$I$1016,8,0)</f>
        <v>#N/A</v>
      </c>
      <c r="J749" s="81"/>
      <c r="K749" s="78" t="e">
        <f t="shared" si="49"/>
        <v>#N/A</v>
      </c>
      <c r="L749" s="81"/>
      <c r="M749" s="79"/>
      <c r="N749" s="79"/>
      <c r="O749" s="80"/>
      <c r="P749" s="80"/>
      <c r="Q749" s="122"/>
      <c r="R749" s="81">
        <f t="shared" si="48"/>
        <v>0</v>
      </c>
      <c r="S749" s="140" t="e">
        <f t="array" ref="S749">INDEX('G Project Timeline-OPM update'!$G$7:$L$35,MATCH(1,('G Project Timeline-OPM update'!$C$7:$C$35=N749)*('G Project Timeline-OPM update'!$B$7:$B$35=M749)*('G Project Timeline-OPM update'!$D$7:$D$35=O749),0),MATCH(P749,'G Project Timeline-OPM update'!$G$4:$L$4,0))-14</f>
        <v>#N/A</v>
      </c>
      <c r="T749" s="81" t="e">
        <f t="shared" si="41"/>
        <v>#N/A</v>
      </c>
      <c r="U749" s="83" t="str">
        <f>IFERROR(VLOOKUP(G749,'Bidding list 26'!$B$2:$P$38,15,0),"")</f>
        <v/>
      </c>
      <c r="V749" s="83" t="e">
        <f t="shared" si="42"/>
        <v>#N/A</v>
      </c>
      <c r="W749" s="83" t="e">
        <f t="shared" si="50"/>
        <v>#VALUE!</v>
      </c>
      <c r="X749" s="83" t="e">
        <f t="shared" si="43"/>
        <v>#N/A</v>
      </c>
      <c r="Y749" s="122"/>
      <c r="Z749" s="122"/>
      <c r="AA749" s="122"/>
      <c r="AB749" s="122"/>
      <c r="AC749" s="122"/>
      <c r="AD749" s="122"/>
      <c r="AE749" s="122"/>
      <c r="AF749" s="122"/>
      <c r="AG749" s="122"/>
      <c r="AH749" s="87"/>
      <c r="AI749" s="122"/>
      <c r="AJ749" s="60"/>
      <c r="AK749" s="5"/>
      <c r="AL749" s="3">
        <f t="shared" si="44"/>
        <v>0</v>
      </c>
      <c r="AM749" s="3">
        <f t="shared" si="45"/>
        <v>0</v>
      </c>
      <c r="AN749" s="3">
        <f t="shared" si="46"/>
        <v>0</v>
      </c>
      <c r="AO749" s="3">
        <f t="shared" si="47"/>
        <v>0</v>
      </c>
    </row>
    <row r="750" spans="1:41" ht="13">
      <c r="A750" s="81"/>
      <c r="B750" s="122"/>
      <c r="C750" s="122"/>
      <c r="D750" s="122"/>
      <c r="E750" s="122"/>
      <c r="F750" s="81"/>
      <c r="G750" s="122"/>
      <c r="H750" s="122" t="e">
        <f>VLOOKUP(G750,'Bidding list 26'!$B$4:$G$277,6,0)</f>
        <v>#N/A</v>
      </c>
      <c r="I750" s="77" t="e">
        <f>VLOOKUP(G750,'Bidding list 26'!$B$4:$I$1016,8,0)</f>
        <v>#N/A</v>
      </c>
      <c r="J750" s="81"/>
      <c r="K750" s="78" t="e">
        <f t="shared" si="49"/>
        <v>#N/A</v>
      </c>
      <c r="L750" s="81"/>
      <c r="M750" s="79"/>
      <c r="N750" s="79"/>
      <c r="O750" s="80"/>
      <c r="P750" s="80"/>
      <c r="Q750" s="122"/>
      <c r="R750" s="81">
        <f t="shared" si="48"/>
        <v>0</v>
      </c>
      <c r="S750" s="140" t="e">
        <f t="array" ref="S750">INDEX('G Project Timeline-OPM update'!$G$7:$L$35,MATCH(1,('G Project Timeline-OPM update'!$C$7:$C$35=N750)*('G Project Timeline-OPM update'!$B$7:$B$35=M750)*('G Project Timeline-OPM update'!$D$7:$D$35=O750),0),MATCH(P750,'G Project Timeline-OPM update'!$G$4:$L$4,0))-14</f>
        <v>#N/A</v>
      </c>
      <c r="T750" s="81" t="e">
        <f t="shared" si="41"/>
        <v>#N/A</v>
      </c>
      <c r="U750" s="83" t="str">
        <f>IFERROR(VLOOKUP(G750,'Bidding list 26'!$B$2:$P$38,15,0),"")</f>
        <v/>
      </c>
      <c r="V750" s="83" t="e">
        <f t="shared" si="42"/>
        <v>#N/A</v>
      </c>
      <c r="W750" s="83" t="e">
        <f t="shared" si="50"/>
        <v>#VALUE!</v>
      </c>
      <c r="X750" s="83" t="e">
        <f t="shared" si="43"/>
        <v>#N/A</v>
      </c>
      <c r="Y750" s="122"/>
      <c r="Z750" s="122"/>
      <c r="AA750" s="122"/>
      <c r="AB750" s="122"/>
      <c r="AC750" s="122"/>
      <c r="AD750" s="122"/>
      <c r="AE750" s="122"/>
      <c r="AF750" s="122"/>
      <c r="AG750" s="122"/>
      <c r="AH750" s="87"/>
      <c r="AI750" s="122"/>
      <c r="AJ750" s="60"/>
      <c r="AK750" s="5"/>
      <c r="AL750" s="3">
        <f t="shared" si="44"/>
        <v>0</v>
      </c>
      <c r="AM750" s="3">
        <f t="shared" si="45"/>
        <v>0</v>
      </c>
      <c r="AN750" s="3">
        <f t="shared" si="46"/>
        <v>0</v>
      </c>
      <c r="AO750" s="3">
        <f t="shared" si="47"/>
        <v>0</v>
      </c>
    </row>
    <row r="751" spans="1:41" ht="13">
      <c r="A751" s="81"/>
      <c r="B751" s="122"/>
      <c r="C751" s="122"/>
      <c r="D751" s="122"/>
      <c r="E751" s="122"/>
      <c r="F751" s="81"/>
      <c r="G751" s="122"/>
      <c r="H751" s="122" t="e">
        <f>VLOOKUP(G751,'Bidding list 26'!$B$4:$G$277,6,0)</f>
        <v>#N/A</v>
      </c>
      <c r="I751" s="77" t="e">
        <f>VLOOKUP(G751,'Bidding list 26'!$B$4:$I$1016,8,0)</f>
        <v>#N/A</v>
      </c>
      <c r="J751" s="81"/>
      <c r="K751" s="78" t="e">
        <f t="shared" si="49"/>
        <v>#N/A</v>
      </c>
      <c r="L751" s="81"/>
      <c r="M751" s="79"/>
      <c r="N751" s="79"/>
      <c r="O751" s="80"/>
      <c r="P751" s="80"/>
      <c r="Q751" s="122"/>
      <c r="R751" s="81">
        <f t="shared" si="48"/>
        <v>0</v>
      </c>
      <c r="S751" s="140" t="e">
        <f t="array" ref="S751">INDEX('G Project Timeline-OPM update'!$G$7:$L$35,MATCH(1,('G Project Timeline-OPM update'!$C$7:$C$35=N751)*('G Project Timeline-OPM update'!$B$7:$B$35=M751)*('G Project Timeline-OPM update'!$D$7:$D$35=O751),0),MATCH(P751,'G Project Timeline-OPM update'!$G$4:$L$4,0))-14</f>
        <v>#N/A</v>
      </c>
      <c r="T751" s="81" t="e">
        <f t="shared" si="41"/>
        <v>#N/A</v>
      </c>
      <c r="U751" s="83" t="str">
        <f>IFERROR(VLOOKUP(G751,'Bidding list 26'!$B$2:$P$38,15,0),"")</f>
        <v/>
      </c>
      <c r="V751" s="83" t="e">
        <f t="shared" si="42"/>
        <v>#N/A</v>
      </c>
      <c r="W751" s="83" t="e">
        <f t="shared" si="50"/>
        <v>#VALUE!</v>
      </c>
      <c r="X751" s="83" t="e">
        <f t="shared" si="43"/>
        <v>#N/A</v>
      </c>
      <c r="Y751" s="122"/>
      <c r="Z751" s="122"/>
      <c r="AA751" s="122"/>
      <c r="AB751" s="122"/>
      <c r="AC751" s="122"/>
      <c r="AD751" s="122"/>
      <c r="AE751" s="122"/>
      <c r="AF751" s="122"/>
      <c r="AG751" s="122"/>
      <c r="AH751" s="87"/>
      <c r="AI751" s="122"/>
      <c r="AJ751" s="60"/>
      <c r="AK751" s="5"/>
      <c r="AL751" s="3">
        <f t="shared" si="44"/>
        <v>0</v>
      </c>
      <c r="AM751" s="3">
        <f t="shared" si="45"/>
        <v>0</v>
      </c>
      <c r="AN751" s="3">
        <f t="shared" si="46"/>
        <v>0</v>
      </c>
      <c r="AO751" s="3">
        <f t="shared" si="47"/>
        <v>0</v>
      </c>
    </row>
    <row r="752" spans="1:41" ht="13">
      <c r="A752" s="81"/>
      <c r="B752" s="122"/>
      <c r="C752" s="122"/>
      <c r="D752" s="122"/>
      <c r="E752" s="122"/>
      <c r="F752" s="81"/>
      <c r="G752" s="122"/>
      <c r="H752" s="122" t="e">
        <f>VLOOKUP(G752,'Bidding list 26'!$B$4:$G$277,6,0)</f>
        <v>#N/A</v>
      </c>
      <c r="I752" s="77" t="e">
        <f>VLOOKUP(G752,'Bidding list 26'!$B$4:$I$1016,8,0)</f>
        <v>#N/A</v>
      </c>
      <c r="J752" s="81"/>
      <c r="K752" s="78" t="e">
        <f t="shared" si="49"/>
        <v>#N/A</v>
      </c>
      <c r="L752" s="81"/>
      <c r="M752" s="79"/>
      <c r="N752" s="79"/>
      <c r="O752" s="80"/>
      <c r="P752" s="80"/>
      <c r="Q752" s="122"/>
      <c r="R752" s="81">
        <f t="shared" si="48"/>
        <v>0</v>
      </c>
      <c r="S752" s="140" t="e">
        <f t="array" ref="S752">INDEX('G Project Timeline-OPM update'!$G$7:$L$35,MATCH(1,('G Project Timeline-OPM update'!$C$7:$C$35=N752)*('G Project Timeline-OPM update'!$B$7:$B$35=M752)*('G Project Timeline-OPM update'!$D$7:$D$35=O752),0),MATCH(P752,'G Project Timeline-OPM update'!$G$4:$L$4,0))-14</f>
        <v>#N/A</v>
      </c>
      <c r="T752" s="81" t="e">
        <f t="shared" si="41"/>
        <v>#N/A</v>
      </c>
      <c r="U752" s="83" t="str">
        <f>IFERROR(VLOOKUP(G752,'Bidding list 26'!$B$2:$P$38,15,0),"")</f>
        <v/>
      </c>
      <c r="V752" s="83" t="e">
        <f t="shared" si="42"/>
        <v>#N/A</v>
      </c>
      <c r="W752" s="83" t="e">
        <f t="shared" si="50"/>
        <v>#VALUE!</v>
      </c>
      <c r="X752" s="83" t="e">
        <f t="shared" si="43"/>
        <v>#N/A</v>
      </c>
      <c r="Y752" s="122"/>
      <c r="Z752" s="122"/>
      <c r="AA752" s="122"/>
      <c r="AB752" s="122"/>
      <c r="AC752" s="122"/>
      <c r="AD752" s="122"/>
      <c r="AE752" s="122"/>
      <c r="AF752" s="122"/>
      <c r="AG752" s="122"/>
      <c r="AH752" s="87"/>
      <c r="AI752" s="122"/>
      <c r="AJ752" s="60"/>
      <c r="AK752" s="5"/>
      <c r="AL752" s="3">
        <f t="shared" si="44"/>
        <v>0</v>
      </c>
      <c r="AM752" s="3">
        <f t="shared" si="45"/>
        <v>0</v>
      </c>
      <c r="AN752" s="3">
        <f t="shared" si="46"/>
        <v>0</v>
      </c>
      <c r="AO752" s="3">
        <f t="shared" si="47"/>
        <v>0</v>
      </c>
    </row>
    <row r="753" spans="1:41" ht="13">
      <c r="A753" s="81"/>
      <c r="B753" s="122"/>
      <c r="C753" s="122"/>
      <c r="D753" s="122"/>
      <c r="E753" s="122"/>
      <c r="F753" s="81"/>
      <c r="G753" s="122"/>
      <c r="H753" s="122" t="e">
        <f>VLOOKUP(G753,'Bidding list 26'!$B$4:$G$277,6,0)</f>
        <v>#N/A</v>
      </c>
      <c r="I753" s="77" t="e">
        <f>VLOOKUP(G753,'Bidding list 26'!$B$4:$I$1016,8,0)</f>
        <v>#N/A</v>
      </c>
      <c r="J753" s="81"/>
      <c r="K753" s="78" t="e">
        <f t="shared" si="49"/>
        <v>#N/A</v>
      </c>
      <c r="L753" s="81"/>
      <c r="M753" s="79"/>
      <c r="N753" s="79"/>
      <c r="O753" s="80"/>
      <c r="P753" s="80"/>
      <c r="Q753" s="122"/>
      <c r="R753" s="81">
        <f t="shared" si="48"/>
        <v>0</v>
      </c>
      <c r="S753" s="140" t="e">
        <f t="array" ref="S753">INDEX('G Project Timeline-OPM update'!$G$7:$L$35,MATCH(1,('G Project Timeline-OPM update'!$C$7:$C$35=N753)*('G Project Timeline-OPM update'!$B$7:$B$35=M753)*('G Project Timeline-OPM update'!$D$7:$D$35=O753),0),MATCH(P753,'G Project Timeline-OPM update'!$G$4:$L$4,0))-14</f>
        <v>#N/A</v>
      </c>
      <c r="T753" s="81" t="e">
        <f t="shared" si="41"/>
        <v>#N/A</v>
      </c>
      <c r="U753" s="83" t="str">
        <f>IFERROR(VLOOKUP(G753,'Bidding list 26'!$B$2:$P$38,15,0),"")</f>
        <v/>
      </c>
      <c r="V753" s="83" t="e">
        <f t="shared" si="42"/>
        <v>#N/A</v>
      </c>
      <c r="W753" s="83" t="e">
        <f t="shared" si="50"/>
        <v>#VALUE!</v>
      </c>
      <c r="X753" s="83" t="e">
        <f t="shared" si="43"/>
        <v>#N/A</v>
      </c>
      <c r="Y753" s="122"/>
      <c r="Z753" s="122"/>
      <c r="AA753" s="122"/>
      <c r="AB753" s="122"/>
      <c r="AC753" s="122"/>
      <c r="AD753" s="122"/>
      <c r="AE753" s="122"/>
      <c r="AF753" s="122"/>
      <c r="AG753" s="122"/>
      <c r="AH753" s="87"/>
      <c r="AI753" s="122"/>
      <c r="AJ753" s="60"/>
      <c r="AK753" s="5"/>
      <c r="AL753" s="3">
        <f t="shared" si="44"/>
        <v>0</v>
      </c>
      <c r="AM753" s="3">
        <f t="shared" si="45"/>
        <v>0</v>
      </c>
      <c r="AN753" s="3">
        <f t="shared" si="46"/>
        <v>0</v>
      </c>
      <c r="AO753" s="3">
        <f t="shared" si="47"/>
        <v>0</v>
      </c>
    </row>
    <row r="754" spans="1:41" ht="13">
      <c r="A754" s="81"/>
      <c r="B754" s="122"/>
      <c r="C754" s="122"/>
      <c r="D754" s="122"/>
      <c r="E754" s="122"/>
      <c r="F754" s="81"/>
      <c r="G754" s="122"/>
      <c r="H754" s="122" t="e">
        <f>VLOOKUP(G754,'Bidding list 26'!$B$4:$G$277,6,0)</f>
        <v>#N/A</v>
      </c>
      <c r="I754" s="77" t="e">
        <f>VLOOKUP(G754,'Bidding list 26'!$B$4:$I$1016,8,0)</f>
        <v>#N/A</v>
      </c>
      <c r="J754" s="81"/>
      <c r="K754" s="78" t="e">
        <f t="shared" si="49"/>
        <v>#N/A</v>
      </c>
      <c r="L754" s="81"/>
      <c r="M754" s="79"/>
      <c r="N754" s="79"/>
      <c r="O754" s="80"/>
      <c r="P754" s="80"/>
      <c r="Q754" s="122"/>
      <c r="R754" s="81">
        <f t="shared" si="48"/>
        <v>0</v>
      </c>
      <c r="S754" s="140" t="e">
        <f t="array" ref="S754">INDEX('G Project Timeline-OPM update'!$G$7:$L$35,MATCH(1,('G Project Timeline-OPM update'!$C$7:$C$35=N754)*('G Project Timeline-OPM update'!$B$7:$B$35=M754)*('G Project Timeline-OPM update'!$D$7:$D$35=O754),0),MATCH(P754,'G Project Timeline-OPM update'!$G$4:$L$4,0))-14</f>
        <v>#N/A</v>
      </c>
      <c r="T754" s="81" t="e">
        <f t="shared" si="41"/>
        <v>#N/A</v>
      </c>
      <c r="U754" s="83" t="str">
        <f>IFERROR(VLOOKUP(G754,'Bidding list 26'!$B$2:$P$38,15,0),"")</f>
        <v/>
      </c>
      <c r="V754" s="83" t="e">
        <f t="shared" si="42"/>
        <v>#N/A</v>
      </c>
      <c r="W754" s="83" t="e">
        <f t="shared" si="50"/>
        <v>#VALUE!</v>
      </c>
      <c r="X754" s="83" t="e">
        <f t="shared" si="43"/>
        <v>#N/A</v>
      </c>
      <c r="Y754" s="122"/>
      <c r="Z754" s="122"/>
      <c r="AA754" s="122"/>
      <c r="AB754" s="122"/>
      <c r="AC754" s="122"/>
      <c r="AD754" s="122"/>
      <c r="AE754" s="122"/>
      <c r="AF754" s="122"/>
      <c r="AG754" s="122"/>
      <c r="AH754" s="87"/>
      <c r="AI754" s="122"/>
      <c r="AJ754" s="60"/>
      <c r="AK754" s="5"/>
      <c r="AL754" s="3">
        <f t="shared" si="44"/>
        <v>0</v>
      </c>
      <c r="AM754" s="3">
        <f t="shared" si="45"/>
        <v>0</v>
      </c>
      <c r="AN754" s="3">
        <f t="shared" si="46"/>
        <v>0</v>
      </c>
      <c r="AO754" s="3">
        <f t="shared" si="47"/>
        <v>0</v>
      </c>
    </row>
    <row r="755" spans="1:41" ht="13">
      <c r="A755" s="81"/>
      <c r="B755" s="122"/>
      <c r="C755" s="122"/>
      <c r="D755" s="122"/>
      <c r="E755" s="122"/>
      <c r="F755" s="81"/>
      <c r="G755" s="122"/>
      <c r="H755" s="122" t="e">
        <f>VLOOKUP(G755,'Bidding list 26'!$B$4:$G$277,6,0)</f>
        <v>#N/A</v>
      </c>
      <c r="I755" s="77" t="e">
        <f>VLOOKUP(G755,'Bidding list 26'!$B$4:$I$1016,8,0)</f>
        <v>#N/A</v>
      </c>
      <c r="J755" s="81"/>
      <c r="K755" s="78" t="e">
        <f t="shared" si="49"/>
        <v>#N/A</v>
      </c>
      <c r="L755" s="81"/>
      <c r="M755" s="79"/>
      <c r="N755" s="79"/>
      <c r="O755" s="80"/>
      <c r="P755" s="80"/>
      <c r="Q755" s="122"/>
      <c r="R755" s="81">
        <f t="shared" si="48"/>
        <v>0</v>
      </c>
      <c r="S755" s="140" t="e">
        <f t="array" ref="S755">INDEX('G Project Timeline-OPM update'!$G$7:$L$35,MATCH(1,('G Project Timeline-OPM update'!$C$7:$C$35=N755)*('G Project Timeline-OPM update'!$B$7:$B$35=M755)*('G Project Timeline-OPM update'!$D$7:$D$35=O755),0),MATCH(P755,'G Project Timeline-OPM update'!$G$4:$L$4,0))-14</f>
        <v>#N/A</v>
      </c>
      <c r="T755" s="81" t="e">
        <f t="shared" si="41"/>
        <v>#N/A</v>
      </c>
      <c r="U755" s="83" t="str">
        <f>IFERROR(VLOOKUP(G755,'Bidding list 26'!$B$2:$P$38,15,0),"")</f>
        <v/>
      </c>
      <c r="V755" s="83" t="e">
        <f t="shared" si="42"/>
        <v>#N/A</v>
      </c>
      <c r="W755" s="83" t="e">
        <f t="shared" si="50"/>
        <v>#VALUE!</v>
      </c>
      <c r="X755" s="83" t="e">
        <f t="shared" si="43"/>
        <v>#N/A</v>
      </c>
      <c r="Y755" s="122"/>
      <c r="Z755" s="122"/>
      <c r="AA755" s="122"/>
      <c r="AB755" s="122"/>
      <c r="AC755" s="122"/>
      <c r="AD755" s="122"/>
      <c r="AE755" s="122"/>
      <c r="AF755" s="122"/>
      <c r="AG755" s="122"/>
      <c r="AH755" s="87"/>
      <c r="AI755" s="122"/>
      <c r="AJ755" s="60"/>
      <c r="AK755" s="5"/>
      <c r="AL755" s="3">
        <f t="shared" si="44"/>
        <v>0</v>
      </c>
      <c r="AM755" s="3">
        <f t="shared" si="45"/>
        <v>0</v>
      </c>
      <c r="AN755" s="3">
        <f t="shared" si="46"/>
        <v>0</v>
      </c>
      <c r="AO755" s="3">
        <f t="shared" si="47"/>
        <v>0</v>
      </c>
    </row>
    <row r="756" spans="1:41" ht="13">
      <c r="A756" s="81"/>
      <c r="B756" s="122"/>
      <c r="C756" s="122"/>
      <c r="D756" s="122"/>
      <c r="E756" s="122"/>
      <c r="F756" s="81"/>
      <c r="G756" s="122"/>
      <c r="H756" s="122" t="e">
        <f>VLOOKUP(G756,'Bidding list 26'!$B$4:$G$277,6,0)</f>
        <v>#N/A</v>
      </c>
      <c r="I756" s="77" t="e">
        <f>VLOOKUP(G756,'Bidding list 26'!$B$4:$I$1016,8,0)</f>
        <v>#N/A</v>
      </c>
      <c r="J756" s="81"/>
      <c r="K756" s="78" t="e">
        <f t="shared" si="49"/>
        <v>#N/A</v>
      </c>
      <c r="L756" s="81"/>
      <c r="M756" s="79"/>
      <c r="N756" s="79"/>
      <c r="O756" s="80"/>
      <c r="P756" s="80"/>
      <c r="Q756" s="122"/>
      <c r="R756" s="81">
        <f t="shared" si="48"/>
        <v>0</v>
      </c>
      <c r="S756" s="140" t="e">
        <f t="array" ref="S756">INDEX('G Project Timeline-OPM update'!$G$7:$L$35,MATCH(1,('G Project Timeline-OPM update'!$C$7:$C$35=N756)*('G Project Timeline-OPM update'!$B$7:$B$35=M756)*('G Project Timeline-OPM update'!$D$7:$D$35=O756),0),MATCH(P756,'G Project Timeline-OPM update'!$G$4:$L$4,0))-14</f>
        <v>#N/A</v>
      </c>
      <c r="T756" s="81" t="e">
        <f t="shared" si="41"/>
        <v>#N/A</v>
      </c>
      <c r="U756" s="83" t="str">
        <f>IFERROR(VLOOKUP(G756,'Bidding list 26'!$B$2:$P$38,15,0),"")</f>
        <v/>
      </c>
      <c r="V756" s="83" t="e">
        <f t="shared" si="42"/>
        <v>#N/A</v>
      </c>
      <c r="W756" s="83" t="e">
        <f t="shared" si="50"/>
        <v>#VALUE!</v>
      </c>
      <c r="X756" s="83" t="e">
        <f t="shared" si="43"/>
        <v>#N/A</v>
      </c>
      <c r="Y756" s="122"/>
      <c r="Z756" s="122"/>
      <c r="AA756" s="122"/>
      <c r="AB756" s="122"/>
      <c r="AC756" s="122"/>
      <c r="AD756" s="122"/>
      <c r="AE756" s="122"/>
      <c r="AF756" s="122"/>
      <c r="AG756" s="122"/>
      <c r="AH756" s="87"/>
      <c r="AI756" s="122"/>
      <c r="AJ756" s="60"/>
      <c r="AK756" s="5"/>
      <c r="AL756" s="3">
        <f t="shared" si="44"/>
        <v>0</v>
      </c>
      <c r="AM756" s="3">
        <f t="shared" si="45"/>
        <v>0</v>
      </c>
      <c r="AN756" s="3">
        <f t="shared" si="46"/>
        <v>0</v>
      </c>
      <c r="AO756" s="3">
        <f t="shared" si="47"/>
        <v>0</v>
      </c>
    </row>
    <row r="757" spans="1:41" ht="13">
      <c r="A757" s="81"/>
      <c r="B757" s="122"/>
      <c r="C757" s="122"/>
      <c r="D757" s="122"/>
      <c r="E757" s="122"/>
      <c r="F757" s="81"/>
      <c r="G757" s="122"/>
      <c r="H757" s="122" t="e">
        <f>VLOOKUP(G757,'Bidding list 26'!$B$4:$G$277,6,0)</f>
        <v>#N/A</v>
      </c>
      <c r="I757" s="77" t="e">
        <f>VLOOKUP(G757,'Bidding list 26'!$B$4:$I$1016,8,0)</f>
        <v>#N/A</v>
      </c>
      <c r="J757" s="81"/>
      <c r="K757" s="78" t="e">
        <f t="shared" si="49"/>
        <v>#N/A</v>
      </c>
      <c r="L757" s="81"/>
      <c r="M757" s="79"/>
      <c r="N757" s="79"/>
      <c r="O757" s="80"/>
      <c r="P757" s="80"/>
      <c r="Q757" s="122"/>
      <c r="R757" s="81">
        <f t="shared" si="48"/>
        <v>0</v>
      </c>
      <c r="S757" s="140" t="e">
        <f t="array" ref="S757">INDEX('G Project Timeline-OPM update'!$G$7:$L$35,MATCH(1,('G Project Timeline-OPM update'!$C$7:$C$35=N757)*('G Project Timeline-OPM update'!$B$7:$B$35=M757)*('G Project Timeline-OPM update'!$D$7:$D$35=O757),0),MATCH(P757,'G Project Timeline-OPM update'!$G$4:$L$4,0))-14</f>
        <v>#N/A</v>
      </c>
      <c r="T757" s="81" t="e">
        <f t="shared" si="41"/>
        <v>#N/A</v>
      </c>
      <c r="U757" s="83" t="str">
        <f>IFERROR(VLOOKUP(G757,'Bidding list 26'!$B$2:$P$38,15,0),"")</f>
        <v/>
      </c>
      <c r="V757" s="83" t="e">
        <f t="shared" si="42"/>
        <v>#N/A</v>
      </c>
      <c r="W757" s="83" t="e">
        <f t="shared" si="50"/>
        <v>#VALUE!</v>
      </c>
      <c r="X757" s="83" t="e">
        <f t="shared" si="43"/>
        <v>#N/A</v>
      </c>
      <c r="Y757" s="122"/>
      <c r="Z757" s="122"/>
      <c r="AA757" s="122"/>
      <c r="AB757" s="122"/>
      <c r="AC757" s="122"/>
      <c r="AD757" s="122"/>
      <c r="AE757" s="122"/>
      <c r="AF757" s="122"/>
      <c r="AG757" s="122"/>
      <c r="AH757" s="87"/>
      <c r="AI757" s="122"/>
      <c r="AJ757" s="60"/>
      <c r="AK757" s="5"/>
      <c r="AL757" s="3">
        <f t="shared" si="44"/>
        <v>0</v>
      </c>
      <c r="AM757" s="3">
        <f t="shared" si="45"/>
        <v>0</v>
      </c>
      <c r="AN757" s="3">
        <f t="shared" si="46"/>
        <v>0</v>
      </c>
      <c r="AO757" s="3">
        <f t="shared" si="47"/>
        <v>0</v>
      </c>
    </row>
    <row r="758" spans="1:41" ht="13">
      <c r="A758" s="81"/>
      <c r="B758" s="122"/>
      <c r="C758" s="122"/>
      <c r="D758" s="122"/>
      <c r="E758" s="122"/>
      <c r="F758" s="81"/>
      <c r="G758" s="122"/>
      <c r="H758" s="122" t="e">
        <f>VLOOKUP(G758,'Bidding list 26'!$B$4:$G$277,6,0)</f>
        <v>#N/A</v>
      </c>
      <c r="I758" s="77" t="e">
        <f>VLOOKUP(G758,'Bidding list 26'!$B$4:$I$1016,8,0)</f>
        <v>#N/A</v>
      </c>
      <c r="J758" s="81"/>
      <c r="K758" s="78" t="e">
        <f t="shared" si="49"/>
        <v>#N/A</v>
      </c>
      <c r="L758" s="81"/>
      <c r="M758" s="79"/>
      <c r="N758" s="79"/>
      <c r="O758" s="80"/>
      <c r="P758" s="80"/>
      <c r="Q758" s="122"/>
      <c r="R758" s="81">
        <f t="shared" si="48"/>
        <v>0</v>
      </c>
      <c r="S758" s="140" t="e">
        <f t="array" ref="S758">INDEX('G Project Timeline-OPM update'!$G$7:$L$35,MATCH(1,('G Project Timeline-OPM update'!$C$7:$C$35=N758)*('G Project Timeline-OPM update'!$B$7:$B$35=M758)*('G Project Timeline-OPM update'!$D$7:$D$35=O758),0),MATCH(P758,'G Project Timeline-OPM update'!$G$4:$L$4,0))-14</f>
        <v>#N/A</v>
      </c>
      <c r="T758" s="81" t="e">
        <f t="shared" si="41"/>
        <v>#N/A</v>
      </c>
      <c r="U758" s="83" t="str">
        <f>IFERROR(VLOOKUP(G758,'Bidding list 26'!$B$2:$P$38,15,0),"")</f>
        <v/>
      </c>
      <c r="V758" s="83" t="e">
        <f t="shared" si="42"/>
        <v>#N/A</v>
      </c>
      <c r="W758" s="83" t="e">
        <f t="shared" si="50"/>
        <v>#VALUE!</v>
      </c>
      <c r="X758" s="83" t="e">
        <f t="shared" si="43"/>
        <v>#N/A</v>
      </c>
      <c r="Y758" s="122"/>
      <c r="Z758" s="122"/>
      <c r="AA758" s="122"/>
      <c r="AB758" s="122"/>
      <c r="AC758" s="122"/>
      <c r="AD758" s="122"/>
      <c r="AE758" s="122"/>
      <c r="AF758" s="122"/>
      <c r="AG758" s="122"/>
      <c r="AH758" s="87"/>
      <c r="AI758" s="122"/>
      <c r="AJ758" s="60"/>
      <c r="AK758" s="5"/>
      <c r="AL758" s="3">
        <f t="shared" si="44"/>
        <v>0</v>
      </c>
      <c r="AM758" s="3">
        <f t="shared" si="45"/>
        <v>0</v>
      </c>
      <c r="AN758" s="3">
        <f t="shared" si="46"/>
        <v>0</v>
      </c>
      <c r="AO758" s="3">
        <f t="shared" si="47"/>
        <v>0</v>
      </c>
    </row>
    <row r="759" spans="1:41" ht="13">
      <c r="A759" s="81"/>
      <c r="B759" s="122"/>
      <c r="C759" s="122"/>
      <c r="D759" s="122"/>
      <c r="E759" s="122"/>
      <c r="F759" s="81"/>
      <c r="G759" s="122"/>
      <c r="H759" s="122" t="e">
        <f>VLOOKUP(G759,'Bidding list 26'!$B$4:$G$277,6,0)</f>
        <v>#N/A</v>
      </c>
      <c r="I759" s="77" t="e">
        <f>VLOOKUP(G759,'Bidding list 26'!$B$4:$I$1016,8,0)</f>
        <v>#N/A</v>
      </c>
      <c r="J759" s="81"/>
      <c r="K759" s="78" t="e">
        <f t="shared" si="49"/>
        <v>#N/A</v>
      </c>
      <c r="L759" s="81"/>
      <c r="M759" s="79"/>
      <c r="N759" s="79"/>
      <c r="O759" s="80"/>
      <c r="P759" s="80"/>
      <c r="Q759" s="122"/>
      <c r="R759" s="81">
        <f t="shared" si="48"/>
        <v>0</v>
      </c>
      <c r="S759" s="140" t="e">
        <f t="array" ref="S759">INDEX('G Project Timeline-OPM update'!$G$7:$L$35,MATCH(1,('G Project Timeline-OPM update'!$C$7:$C$35=N759)*('G Project Timeline-OPM update'!$B$7:$B$35=M759)*('G Project Timeline-OPM update'!$D$7:$D$35=O759),0),MATCH(P759,'G Project Timeline-OPM update'!$G$4:$L$4,0))-14</f>
        <v>#N/A</v>
      </c>
      <c r="T759" s="81" t="e">
        <f t="shared" si="41"/>
        <v>#N/A</v>
      </c>
      <c r="U759" s="83" t="str">
        <f>IFERROR(VLOOKUP(G759,'Bidding list 26'!$B$2:$P$38,15,0),"")</f>
        <v/>
      </c>
      <c r="V759" s="83" t="e">
        <f t="shared" si="42"/>
        <v>#N/A</v>
      </c>
      <c r="W759" s="83" t="e">
        <f t="shared" si="50"/>
        <v>#VALUE!</v>
      </c>
      <c r="X759" s="83" t="e">
        <f t="shared" si="43"/>
        <v>#N/A</v>
      </c>
      <c r="Y759" s="122"/>
      <c r="Z759" s="122"/>
      <c r="AA759" s="122"/>
      <c r="AB759" s="122"/>
      <c r="AC759" s="122"/>
      <c r="AD759" s="122"/>
      <c r="AE759" s="122"/>
      <c r="AF759" s="122"/>
      <c r="AG759" s="122"/>
      <c r="AH759" s="87"/>
      <c r="AI759" s="122"/>
      <c r="AJ759" s="60"/>
      <c r="AK759" s="5"/>
      <c r="AL759" s="3">
        <f t="shared" si="44"/>
        <v>0</v>
      </c>
      <c r="AM759" s="3">
        <f t="shared" si="45"/>
        <v>0</v>
      </c>
      <c r="AN759" s="3">
        <f t="shared" si="46"/>
        <v>0</v>
      </c>
      <c r="AO759" s="3">
        <f t="shared" si="47"/>
        <v>0</v>
      </c>
    </row>
    <row r="760" spans="1:41" ht="13">
      <c r="A760" s="81"/>
      <c r="B760" s="122"/>
      <c r="C760" s="122"/>
      <c r="D760" s="122"/>
      <c r="E760" s="122"/>
      <c r="F760" s="81"/>
      <c r="G760" s="122"/>
      <c r="H760" s="122" t="e">
        <f>VLOOKUP(G760,'Bidding list 26'!$B$4:$G$277,6,0)</f>
        <v>#N/A</v>
      </c>
      <c r="I760" s="77" t="e">
        <f>VLOOKUP(G760,'Bidding list 26'!$B$4:$I$1016,8,0)</f>
        <v>#N/A</v>
      </c>
      <c r="J760" s="81"/>
      <c r="K760" s="78" t="e">
        <f t="shared" si="49"/>
        <v>#N/A</v>
      </c>
      <c r="L760" s="81"/>
      <c r="M760" s="79"/>
      <c r="N760" s="79"/>
      <c r="O760" s="80"/>
      <c r="P760" s="80"/>
      <c r="Q760" s="122"/>
      <c r="R760" s="81">
        <f t="shared" si="48"/>
        <v>0</v>
      </c>
      <c r="S760" s="140" t="e">
        <f t="array" ref="S760">INDEX('G Project Timeline-OPM update'!$G$7:$L$35,MATCH(1,('G Project Timeline-OPM update'!$C$7:$C$35=N760)*('G Project Timeline-OPM update'!$B$7:$B$35=M760)*('G Project Timeline-OPM update'!$D$7:$D$35=O760),0),MATCH(P760,'G Project Timeline-OPM update'!$G$4:$L$4,0))-14</f>
        <v>#N/A</v>
      </c>
      <c r="T760" s="81" t="e">
        <f t="shared" si="41"/>
        <v>#N/A</v>
      </c>
      <c r="U760" s="83" t="str">
        <f>IFERROR(VLOOKUP(G760,'Bidding list 26'!$B$2:$P$38,15,0),"")</f>
        <v/>
      </c>
      <c r="V760" s="83" t="e">
        <f t="shared" si="42"/>
        <v>#N/A</v>
      </c>
      <c r="W760" s="83" t="e">
        <f t="shared" si="50"/>
        <v>#VALUE!</v>
      </c>
      <c r="X760" s="83" t="e">
        <f t="shared" si="43"/>
        <v>#N/A</v>
      </c>
      <c r="Y760" s="122"/>
      <c r="Z760" s="122"/>
      <c r="AA760" s="122"/>
      <c r="AB760" s="122"/>
      <c r="AC760" s="122"/>
      <c r="AD760" s="122"/>
      <c r="AE760" s="122"/>
      <c r="AF760" s="122"/>
      <c r="AG760" s="122"/>
      <c r="AH760" s="87"/>
      <c r="AI760" s="122"/>
      <c r="AJ760" s="60"/>
      <c r="AK760" s="5"/>
      <c r="AL760" s="3">
        <f t="shared" si="44"/>
        <v>0</v>
      </c>
      <c r="AM760" s="3">
        <f t="shared" si="45"/>
        <v>0</v>
      </c>
      <c r="AN760" s="3">
        <f t="shared" si="46"/>
        <v>0</v>
      </c>
      <c r="AO760" s="3">
        <f t="shared" si="47"/>
        <v>0</v>
      </c>
    </row>
    <row r="761" spans="1:41" ht="13">
      <c r="A761" s="81"/>
      <c r="B761" s="122"/>
      <c r="C761" s="122"/>
      <c r="D761" s="122"/>
      <c r="E761" s="122"/>
      <c r="F761" s="81"/>
      <c r="G761" s="122"/>
      <c r="H761" s="122" t="e">
        <f>VLOOKUP(G761,'Bidding list 26'!$B$4:$G$277,6,0)</f>
        <v>#N/A</v>
      </c>
      <c r="I761" s="77" t="e">
        <f>VLOOKUP(G761,'Bidding list 26'!$B$4:$I$1016,8,0)</f>
        <v>#N/A</v>
      </c>
      <c r="J761" s="81"/>
      <c r="K761" s="78" t="e">
        <f t="shared" si="49"/>
        <v>#N/A</v>
      </c>
      <c r="L761" s="81"/>
      <c r="M761" s="79"/>
      <c r="N761" s="79"/>
      <c r="O761" s="80"/>
      <c r="P761" s="80"/>
      <c r="Q761" s="122"/>
      <c r="R761" s="81">
        <f t="shared" si="48"/>
        <v>0</v>
      </c>
      <c r="S761" s="140" t="e">
        <f t="array" ref="S761">INDEX('G Project Timeline-OPM update'!$G$7:$L$35,MATCH(1,('G Project Timeline-OPM update'!$C$7:$C$35=N761)*('G Project Timeline-OPM update'!$B$7:$B$35=M761)*('G Project Timeline-OPM update'!$D$7:$D$35=O761),0),MATCH(P761,'G Project Timeline-OPM update'!$G$4:$L$4,0))-14</f>
        <v>#N/A</v>
      </c>
      <c r="T761" s="81" t="e">
        <f t="shared" si="41"/>
        <v>#N/A</v>
      </c>
      <c r="U761" s="83" t="str">
        <f>IFERROR(VLOOKUP(G761,'Bidding list 26'!$B$2:$P$38,15,0),"")</f>
        <v/>
      </c>
      <c r="V761" s="83" t="e">
        <f t="shared" si="42"/>
        <v>#N/A</v>
      </c>
      <c r="W761" s="83" t="e">
        <f t="shared" si="50"/>
        <v>#VALUE!</v>
      </c>
      <c r="X761" s="83" t="e">
        <f t="shared" si="43"/>
        <v>#N/A</v>
      </c>
      <c r="Y761" s="122"/>
      <c r="Z761" s="122"/>
      <c r="AA761" s="122"/>
      <c r="AB761" s="122"/>
      <c r="AC761" s="122"/>
      <c r="AD761" s="122"/>
      <c r="AE761" s="122"/>
      <c r="AF761" s="122"/>
      <c r="AG761" s="122"/>
      <c r="AH761" s="87"/>
      <c r="AI761" s="122"/>
      <c r="AJ761" s="60"/>
      <c r="AK761" s="5"/>
      <c r="AL761" s="3">
        <f t="shared" si="44"/>
        <v>0</v>
      </c>
      <c r="AM761" s="3">
        <f t="shared" si="45"/>
        <v>0</v>
      </c>
      <c r="AN761" s="3">
        <f t="shared" si="46"/>
        <v>0</v>
      </c>
      <c r="AO761" s="3">
        <f t="shared" si="47"/>
        <v>0</v>
      </c>
    </row>
    <row r="762" spans="1:41" ht="13">
      <c r="A762" s="81"/>
      <c r="B762" s="122"/>
      <c r="C762" s="122"/>
      <c r="D762" s="122"/>
      <c r="E762" s="122"/>
      <c r="F762" s="81"/>
      <c r="G762" s="122"/>
      <c r="H762" s="122" t="e">
        <f>VLOOKUP(G762,'Bidding list 26'!$B$4:$G$277,6,0)</f>
        <v>#N/A</v>
      </c>
      <c r="I762" s="77" t="e">
        <f>VLOOKUP(G762,'Bidding list 26'!$B$4:$I$1016,8,0)</f>
        <v>#N/A</v>
      </c>
      <c r="J762" s="81"/>
      <c r="K762" s="78" t="e">
        <f t="shared" si="49"/>
        <v>#N/A</v>
      </c>
      <c r="L762" s="81"/>
      <c r="M762" s="79"/>
      <c r="N762" s="79"/>
      <c r="O762" s="80"/>
      <c r="P762" s="80"/>
      <c r="Q762" s="122"/>
      <c r="R762" s="81">
        <f t="shared" si="48"/>
        <v>0</v>
      </c>
      <c r="S762" s="140" t="e">
        <f t="array" ref="S762">INDEX('G Project Timeline-OPM update'!$G$7:$L$35,MATCH(1,('G Project Timeline-OPM update'!$C$7:$C$35=N762)*('G Project Timeline-OPM update'!$B$7:$B$35=M762)*('G Project Timeline-OPM update'!$D$7:$D$35=O762),0),MATCH(P762,'G Project Timeline-OPM update'!$G$4:$L$4,0))-14</f>
        <v>#N/A</v>
      </c>
      <c r="T762" s="81" t="e">
        <f t="shared" si="41"/>
        <v>#N/A</v>
      </c>
      <c r="U762" s="83" t="str">
        <f>IFERROR(VLOOKUP(G762,'Bidding list 26'!$B$2:$P$38,15,0),"")</f>
        <v/>
      </c>
      <c r="V762" s="83" t="e">
        <f t="shared" si="42"/>
        <v>#N/A</v>
      </c>
      <c r="W762" s="83" t="e">
        <f t="shared" si="50"/>
        <v>#VALUE!</v>
      </c>
      <c r="X762" s="83" t="e">
        <f t="shared" si="43"/>
        <v>#N/A</v>
      </c>
      <c r="Y762" s="122"/>
      <c r="Z762" s="122"/>
      <c r="AA762" s="122"/>
      <c r="AB762" s="122"/>
      <c r="AC762" s="122"/>
      <c r="AD762" s="122"/>
      <c r="AE762" s="122"/>
      <c r="AF762" s="122"/>
      <c r="AG762" s="122"/>
      <c r="AH762" s="87"/>
      <c r="AI762" s="122"/>
      <c r="AJ762" s="60"/>
      <c r="AK762" s="5"/>
      <c r="AL762" s="3">
        <f t="shared" si="44"/>
        <v>0</v>
      </c>
      <c r="AM762" s="3">
        <f t="shared" si="45"/>
        <v>0</v>
      </c>
      <c r="AN762" s="3">
        <f t="shared" si="46"/>
        <v>0</v>
      </c>
      <c r="AO762" s="3">
        <f t="shared" si="47"/>
        <v>0</v>
      </c>
    </row>
    <row r="763" spans="1:41" ht="13">
      <c r="A763" s="81"/>
      <c r="B763" s="122"/>
      <c r="C763" s="122"/>
      <c r="D763" s="122"/>
      <c r="E763" s="122"/>
      <c r="F763" s="81"/>
      <c r="G763" s="122"/>
      <c r="H763" s="122" t="e">
        <f>VLOOKUP(G763,'Bidding list 26'!$B$4:$G$277,6,0)</f>
        <v>#N/A</v>
      </c>
      <c r="I763" s="77" t="e">
        <f>VLOOKUP(G763,'Bidding list 26'!$B$4:$I$1016,8,0)</f>
        <v>#N/A</v>
      </c>
      <c r="J763" s="81"/>
      <c r="K763" s="78" t="e">
        <f t="shared" si="49"/>
        <v>#N/A</v>
      </c>
      <c r="L763" s="81"/>
      <c r="M763" s="79"/>
      <c r="N763" s="79"/>
      <c r="O763" s="80"/>
      <c r="P763" s="80"/>
      <c r="Q763" s="122"/>
      <c r="R763" s="81">
        <f t="shared" si="48"/>
        <v>0</v>
      </c>
      <c r="S763" s="140" t="e">
        <f t="array" ref="S763">INDEX('G Project Timeline-OPM update'!$G$7:$L$35,MATCH(1,('G Project Timeline-OPM update'!$C$7:$C$35=N763)*('G Project Timeline-OPM update'!$B$7:$B$35=M763)*('G Project Timeline-OPM update'!$D$7:$D$35=O763),0),MATCH(P763,'G Project Timeline-OPM update'!$G$4:$L$4,0))-14</f>
        <v>#N/A</v>
      </c>
      <c r="T763" s="81" t="e">
        <f t="shared" si="41"/>
        <v>#N/A</v>
      </c>
      <c r="U763" s="83" t="str">
        <f>IFERROR(VLOOKUP(G763,'Bidding list 26'!$B$2:$P$38,15,0),"")</f>
        <v/>
      </c>
      <c r="V763" s="83" t="e">
        <f t="shared" si="42"/>
        <v>#N/A</v>
      </c>
      <c r="W763" s="83" t="e">
        <f t="shared" si="50"/>
        <v>#VALUE!</v>
      </c>
      <c r="X763" s="83" t="e">
        <f t="shared" si="43"/>
        <v>#N/A</v>
      </c>
      <c r="Y763" s="122"/>
      <c r="Z763" s="122"/>
      <c r="AA763" s="122"/>
      <c r="AB763" s="122"/>
      <c r="AC763" s="122"/>
      <c r="AD763" s="122"/>
      <c r="AE763" s="122"/>
      <c r="AF763" s="122"/>
      <c r="AG763" s="122"/>
      <c r="AH763" s="87"/>
      <c r="AI763" s="122"/>
      <c r="AJ763" s="60"/>
      <c r="AK763" s="5"/>
      <c r="AL763" s="3">
        <f t="shared" si="44"/>
        <v>0</v>
      </c>
      <c r="AM763" s="3">
        <f t="shared" si="45"/>
        <v>0</v>
      </c>
      <c r="AN763" s="3">
        <f t="shared" si="46"/>
        <v>0</v>
      </c>
      <c r="AO763" s="3">
        <f t="shared" si="47"/>
        <v>0</v>
      </c>
    </row>
    <row r="764" spans="1:41" ht="13">
      <c r="A764" s="81"/>
      <c r="B764" s="122"/>
      <c r="C764" s="122"/>
      <c r="D764" s="122"/>
      <c r="E764" s="122"/>
      <c r="F764" s="81"/>
      <c r="G764" s="122"/>
      <c r="H764" s="122" t="e">
        <f>VLOOKUP(G764,'Bidding list 26'!$B$4:$G$277,6,0)</f>
        <v>#N/A</v>
      </c>
      <c r="I764" s="77" t="e">
        <f>VLOOKUP(G764,'Bidding list 26'!$B$4:$I$1016,8,0)</f>
        <v>#N/A</v>
      </c>
      <c r="J764" s="81"/>
      <c r="K764" s="78" t="e">
        <f t="shared" si="49"/>
        <v>#N/A</v>
      </c>
      <c r="L764" s="81"/>
      <c r="M764" s="79"/>
      <c r="N764" s="79"/>
      <c r="O764" s="80"/>
      <c r="P764" s="80"/>
      <c r="Q764" s="122"/>
      <c r="R764" s="81">
        <f t="shared" si="48"/>
        <v>0</v>
      </c>
      <c r="S764" s="140" t="e">
        <f t="array" ref="S764">INDEX('G Project Timeline-OPM update'!$G$7:$L$35,MATCH(1,('G Project Timeline-OPM update'!$C$7:$C$35=N764)*('G Project Timeline-OPM update'!$B$7:$B$35=M764)*('G Project Timeline-OPM update'!$D$7:$D$35=O764),0),MATCH(P764,'G Project Timeline-OPM update'!$G$4:$L$4,0))-14</f>
        <v>#N/A</v>
      </c>
      <c r="T764" s="81" t="e">
        <f t="shared" si="41"/>
        <v>#N/A</v>
      </c>
      <c r="U764" s="83" t="str">
        <f>IFERROR(VLOOKUP(G764,'Bidding list 26'!$B$2:$P$38,15,0),"")</f>
        <v/>
      </c>
      <c r="V764" s="83" t="e">
        <f t="shared" si="42"/>
        <v>#N/A</v>
      </c>
      <c r="W764" s="83" t="e">
        <f t="shared" si="50"/>
        <v>#VALUE!</v>
      </c>
      <c r="X764" s="83" t="e">
        <f t="shared" si="43"/>
        <v>#N/A</v>
      </c>
      <c r="Y764" s="122"/>
      <c r="Z764" s="122"/>
      <c r="AA764" s="122"/>
      <c r="AB764" s="122"/>
      <c r="AC764" s="122"/>
      <c r="AD764" s="122"/>
      <c r="AE764" s="122"/>
      <c r="AF764" s="122"/>
      <c r="AG764" s="122"/>
      <c r="AH764" s="87"/>
      <c r="AI764" s="122"/>
      <c r="AJ764" s="60"/>
      <c r="AK764" s="5"/>
      <c r="AL764" s="3">
        <f t="shared" si="44"/>
        <v>0</v>
      </c>
      <c r="AM764" s="3">
        <f t="shared" si="45"/>
        <v>0</v>
      </c>
      <c r="AN764" s="3">
        <f t="shared" si="46"/>
        <v>0</v>
      </c>
      <c r="AO764" s="3">
        <f t="shared" si="47"/>
        <v>0</v>
      </c>
    </row>
    <row r="765" spans="1:41" ht="13">
      <c r="A765" s="81"/>
      <c r="B765" s="122"/>
      <c r="C765" s="122"/>
      <c r="D765" s="122"/>
      <c r="E765" s="122"/>
      <c r="F765" s="81"/>
      <c r="G765" s="122"/>
      <c r="H765" s="122" t="e">
        <f>VLOOKUP(G765,'Bidding list 26'!$B$4:$G$277,6,0)</f>
        <v>#N/A</v>
      </c>
      <c r="I765" s="77" t="e">
        <f>VLOOKUP(G765,'Bidding list 26'!$B$4:$I$1016,8,0)</f>
        <v>#N/A</v>
      </c>
      <c r="J765" s="81"/>
      <c r="K765" s="78" t="e">
        <f t="shared" si="49"/>
        <v>#N/A</v>
      </c>
      <c r="L765" s="81"/>
      <c r="M765" s="79"/>
      <c r="N765" s="79"/>
      <c r="O765" s="80"/>
      <c r="P765" s="80"/>
      <c r="Q765" s="122"/>
      <c r="R765" s="81">
        <f t="shared" si="48"/>
        <v>0</v>
      </c>
      <c r="S765" s="140" t="e">
        <f t="array" ref="S765">INDEX('G Project Timeline-OPM update'!$G$7:$L$35,MATCH(1,('G Project Timeline-OPM update'!$C$7:$C$35=N765)*('G Project Timeline-OPM update'!$B$7:$B$35=M765)*('G Project Timeline-OPM update'!$D$7:$D$35=O765),0),MATCH(P765,'G Project Timeline-OPM update'!$G$4:$L$4,0))-14</f>
        <v>#N/A</v>
      </c>
      <c r="T765" s="81" t="e">
        <f t="shared" si="41"/>
        <v>#N/A</v>
      </c>
      <c r="U765" s="83" t="str">
        <f>IFERROR(VLOOKUP(G765,'Bidding list 26'!$B$2:$P$38,15,0),"")</f>
        <v/>
      </c>
      <c r="V765" s="83" t="e">
        <f t="shared" si="42"/>
        <v>#N/A</v>
      </c>
      <c r="W765" s="83" t="e">
        <f t="shared" si="50"/>
        <v>#VALUE!</v>
      </c>
      <c r="X765" s="83" t="e">
        <f t="shared" si="43"/>
        <v>#N/A</v>
      </c>
      <c r="Y765" s="122"/>
      <c r="Z765" s="122"/>
      <c r="AA765" s="122"/>
      <c r="AB765" s="122"/>
      <c r="AC765" s="122"/>
      <c r="AD765" s="122"/>
      <c r="AE765" s="122"/>
      <c r="AF765" s="122"/>
      <c r="AG765" s="122"/>
      <c r="AH765" s="87"/>
      <c r="AI765" s="122"/>
      <c r="AJ765" s="60"/>
      <c r="AK765" s="5"/>
      <c r="AL765" s="3">
        <f t="shared" si="44"/>
        <v>0</v>
      </c>
      <c r="AM765" s="3">
        <f t="shared" si="45"/>
        <v>0</v>
      </c>
      <c r="AN765" s="3">
        <f t="shared" si="46"/>
        <v>0</v>
      </c>
      <c r="AO765" s="3">
        <f t="shared" si="47"/>
        <v>0</v>
      </c>
    </row>
    <row r="766" spans="1:41" ht="13">
      <c r="A766" s="81"/>
      <c r="B766" s="122"/>
      <c r="C766" s="122"/>
      <c r="D766" s="122"/>
      <c r="E766" s="122"/>
      <c r="F766" s="81"/>
      <c r="G766" s="122"/>
      <c r="H766" s="122" t="e">
        <f>VLOOKUP(G766,'Bidding list 26'!$B$4:$G$277,6,0)</f>
        <v>#N/A</v>
      </c>
      <c r="I766" s="77" t="e">
        <f>VLOOKUP(G766,'Bidding list 26'!$B$4:$I$1016,8,0)</f>
        <v>#N/A</v>
      </c>
      <c r="J766" s="81"/>
      <c r="K766" s="78" t="e">
        <f t="shared" si="49"/>
        <v>#N/A</v>
      </c>
      <c r="L766" s="81"/>
      <c r="M766" s="79"/>
      <c r="N766" s="79"/>
      <c r="O766" s="80"/>
      <c r="P766" s="80"/>
      <c r="Q766" s="122"/>
      <c r="R766" s="81">
        <f t="shared" si="48"/>
        <v>0</v>
      </c>
      <c r="S766" s="140" t="e">
        <f t="array" ref="S766">INDEX('G Project Timeline-OPM update'!$G$7:$L$35,MATCH(1,('G Project Timeline-OPM update'!$C$7:$C$35=N766)*('G Project Timeline-OPM update'!$B$7:$B$35=M766)*('G Project Timeline-OPM update'!$D$7:$D$35=O766),0),MATCH(P766,'G Project Timeline-OPM update'!$G$4:$L$4,0))-14</f>
        <v>#N/A</v>
      </c>
      <c r="T766" s="81" t="e">
        <f t="shared" si="41"/>
        <v>#N/A</v>
      </c>
      <c r="U766" s="83" t="str">
        <f>IFERROR(VLOOKUP(G766,'Bidding list 26'!$B$2:$P$38,15,0),"")</f>
        <v/>
      </c>
      <c r="V766" s="83" t="e">
        <f t="shared" si="42"/>
        <v>#N/A</v>
      </c>
      <c r="W766" s="83" t="e">
        <f t="shared" si="50"/>
        <v>#VALUE!</v>
      </c>
      <c r="X766" s="83" t="e">
        <f t="shared" si="43"/>
        <v>#N/A</v>
      </c>
      <c r="Y766" s="122"/>
      <c r="Z766" s="122"/>
      <c r="AA766" s="122"/>
      <c r="AB766" s="122"/>
      <c r="AC766" s="122"/>
      <c r="AD766" s="122"/>
      <c r="AE766" s="122"/>
      <c r="AF766" s="122"/>
      <c r="AG766" s="122"/>
      <c r="AH766" s="87"/>
      <c r="AI766" s="122"/>
      <c r="AJ766" s="60"/>
      <c r="AK766" s="5"/>
      <c r="AL766" s="3">
        <f t="shared" si="44"/>
        <v>0</v>
      </c>
      <c r="AM766" s="3">
        <f t="shared" si="45"/>
        <v>0</v>
      </c>
      <c r="AN766" s="3">
        <f t="shared" si="46"/>
        <v>0</v>
      </c>
      <c r="AO766" s="3">
        <f t="shared" si="47"/>
        <v>0</v>
      </c>
    </row>
    <row r="767" spans="1:41" ht="13">
      <c r="A767" s="81"/>
      <c r="B767" s="122"/>
      <c r="C767" s="122"/>
      <c r="D767" s="122"/>
      <c r="E767" s="122"/>
      <c r="F767" s="81"/>
      <c r="G767" s="122"/>
      <c r="H767" s="122" t="e">
        <f>VLOOKUP(G767,'Bidding list 26'!$B$4:$G$277,6,0)</f>
        <v>#N/A</v>
      </c>
      <c r="I767" s="77" t="e">
        <f>VLOOKUP(G767,'Bidding list 26'!$B$4:$I$1016,8,0)</f>
        <v>#N/A</v>
      </c>
      <c r="J767" s="81"/>
      <c r="K767" s="78" t="e">
        <f t="shared" si="49"/>
        <v>#N/A</v>
      </c>
      <c r="L767" s="81"/>
      <c r="M767" s="79"/>
      <c r="N767" s="79"/>
      <c r="O767" s="80"/>
      <c r="P767" s="80"/>
      <c r="Q767" s="122"/>
      <c r="R767" s="81">
        <f t="shared" si="48"/>
        <v>0</v>
      </c>
      <c r="S767" s="140" t="e">
        <f t="array" ref="S767">INDEX('G Project Timeline-OPM update'!$G$7:$L$35,MATCH(1,('G Project Timeline-OPM update'!$C$7:$C$35=N767)*('G Project Timeline-OPM update'!$B$7:$B$35=M767)*('G Project Timeline-OPM update'!$D$7:$D$35=O767),0),MATCH(P767,'G Project Timeline-OPM update'!$G$4:$L$4,0))-14</f>
        <v>#N/A</v>
      </c>
      <c r="T767" s="81" t="e">
        <f t="shared" ref="T767:T1012" si="51">S767-A767</f>
        <v>#N/A</v>
      </c>
      <c r="U767" s="83" t="str">
        <f>IFERROR(VLOOKUP(G767,'Bidding list 26'!$B$2:$P$38,15,0),"")</f>
        <v/>
      </c>
      <c r="V767" s="83" t="e">
        <f t="shared" ref="V767:V1012" si="52">S767-U767</f>
        <v>#N/A</v>
      </c>
      <c r="W767" s="83" t="e">
        <f t="shared" si="50"/>
        <v>#VALUE!</v>
      </c>
      <c r="X767" s="83" t="e">
        <f t="shared" si="43"/>
        <v>#N/A</v>
      </c>
      <c r="Y767" s="122"/>
      <c r="Z767" s="122"/>
      <c r="AA767" s="122"/>
      <c r="AB767" s="122"/>
      <c r="AC767" s="122"/>
      <c r="AD767" s="122"/>
      <c r="AE767" s="122"/>
      <c r="AF767" s="122"/>
      <c r="AG767" s="122"/>
      <c r="AH767" s="87"/>
      <c r="AI767" s="122"/>
      <c r="AJ767" s="60"/>
      <c r="AK767" s="5"/>
      <c r="AL767" s="3">
        <f t="shared" si="44"/>
        <v>0</v>
      </c>
      <c r="AM767" s="3">
        <f t="shared" si="45"/>
        <v>0</v>
      </c>
      <c r="AN767" s="3">
        <f t="shared" si="46"/>
        <v>0</v>
      </c>
      <c r="AO767" s="3">
        <f t="shared" si="47"/>
        <v>0</v>
      </c>
    </row>
    <row r="768" spans="1:41" ht="13">
      <c r="A768" s="81"/>
      <c r="B768" s="122"/>
      <c r="C768" s="122"/>
      <c r="D768" s="122"/>
      <c r="E768" s="122"/>
      <c r="F768" s="81"/>
      <c r="G768" s="122"/>
      <c r="H768" s="122" t="e">
        <f>VLOOKUP(G768,'Bidding list 26'!$B$4:$G$277,6,0)</f>
        <v>#N/A</v>
      </c>
      <c r="I768" s="77" t="e">
        <f>VLOOKUP(G768,'Bidding list 26'!$B$4:$I$1016,8,0)</f>
        <v>#N/A</v>
      </c>
      <c r="J768" s="81"/>
      <c r="K768" s="78" t="e">
        <f t="shared" si="49"/>
        <v>#N/A</v>
      </c>
      <c r="L768" s="81"/>
      <c r="M768" s="79"/>
      <c r="N768" s="79"/>
      <c r="O768" s="80"/>
      <c r="P768" s="80"/>
      <c r="Q768" s="122"/>
      <c r="R768" s="81">
        <f t="shared" si="48"/>
        <v>0</v>
      </c>
      <c r="S768" s="140" t="e">
        <f t="array" ref="S768">INDEX('G Project Timeline-OPM update'!$G$7:$L$35,MATCH(1,('G Project Timeline-OPM update'!$C$7:$C$35=N768)*('G Project Timeline-OPM update'!$B$7:$B$35=M768)*('G Project Timeline-OPM update'!$D$7:$D$35=O768),0),MATCH(P768,'G Project Timeline-OPM update'!$G$4:$L$4,0))-14</f>
        <v>#N/A</v>
      </c>
      <c r="T768" s="81" t="e">
        <f t="shared" si="51"/>
        <v>#N/A</v>
      </c>
      <c r="U768" s="83" t="str">
        <f>IFERROR(VLOOKUP(G768,'Bidding list 26'!$B$2:$P$38,15,0),"")</f>
        <v/>
      </c>
      <c r="V768" s="83" t="e">
        <f t="shared" si="52"/>
        <v>#N/A</v>
      </c>
      <c r="W768" s="83" t="e">
        <f t="shared" si="50"/>
        <v>#VALUE!</v>
      </c>
      <c r="X768" s="83" t="e">
        <f t="shared" si="43"/>
        <v>#N/A</v>
      </c>
      <c r="Y768" s="122"/>
      <c r="Z768" s="122"/>
      <c r="AA768" s="122"/>
      <c r="AB768" s="122"/>
      <c r="AC768" s="122"/>
      <c r="AD768" s="122"/>
      <c r="AE768" s="122"/>
      <c r="AF768" s="122"/>
      <c r="AG768" s="122"/>
      <c r="AH768" s="87"/>
      <c r="AI768" s="122"/>
      <c r="AJ768" s="60"/>
      <c r="AK768" s="5"/>
      <c r="AL768" s="3">
        <f t="shared" si="44"/>
        <v>0</v>
      </c>
      <c r="AM768" s="3">
        <f t="shared" si="45"/>
        <v>0</v>
      </c>
      <c r="AN768" s="3">
        <f t="shared" si="46"/>
        <v>0</v>
      </c>
      <c r="AO768" s="3">
        <f t="shared" si="47"/>
        <v>0</v>
      </c>
    </row>
    <row r="769" spans="1:41" ht="13">
      <c r="A769" s="81"/>
      <c r="B769" s="122"/>
      <c r="C769" s="122"/>
      <c r="D769" s="122"/>
      <c r="E769" s="122"/>
      <c r="F769" s="81"/>
      <c r="G769" s="122"/>
      <c r="H769" s="122" t="e">
        <f>VLOOKUP(G769,'Bidding list 26'!$B$4:$G$277,6,0)</f>
        <v>#N/A</v>
      </c>
      <c r="I769" s="77" t="e">
        <f>VLOOKUP(G769,'Bidding list 26'!$B$4:$I$1016,8,0)</f>
        <v>#N/A</v>
      </c>
      <c r="J769" s="81"/>
      <c r="K769" s="78" t="e">
        <f t="shared" si="49"/>
        <v>#N/A</v>
      </c>
      <c r="L769" s="81"/>
      <c r="M769" s="79"/>
      <c r="N769" s="79"/>
      <c r="O769" s="80"/>
      <c r="P769" s="80"/>
      <c r="Q769" s="122"/>
      <c r="R769" s="81">
        <f t="shared" si="48"/>
        <v>0</v>
      </c>
      <c r="S769" s="140" t="e">
        <f t="array" ref="S769">INDEX('G Project Timeline-OPM update'!$G$7:$L$35,MATCH(1,('G Project Timeline-OPM update'!$C$7:$C$35=N769)*('G Project Timeline-OPM update'!$B$7:$B$35=M769)*('G Project Timeline-OPM update'!$D$7:$D$35=O769),0),MATCH(P769,'G Project Timeline-OPM update'!$G$4:$L$4,0))-14</f>
        <v>#N/A</v>
      </c>
      <c r="T769" s="81" t="e">
        <f t="shared" si="51"/>
        <v>#N/A</v>
      </c>
      <c r="U769" s="83" t="str">
        <f>IFERROR(VLOOKUP(G769,'Bidding list 26'!$B$2:$P$38,15,0),"")</f>
        <v/>
      </c>
      <c r="V769" s="83" t="e">
        <f t="shared" si="52"/>
        <v>#N/A</v>
      </c>
      <c r="W769" s="83" t="e">
        <f t="shared" si="50"/>
        <v>#VALUE!</v>
      </c>
      <c r="X769" s="83" t="e">
        <f t="shared" si="43"/>
        <v>#N/A</v>
      </c>
      <c r="Y769" s="122"/>
      <c r="Z769" s="122"/>
      <c r="AA769" s="122"/>
      <c r="AB769" s="122"/>
      <c r="AC769" s="122"/>
      <c r="AD769" s="122"/>
      <c r="AE769" s="122"/>
      <c r="AF769" s="122"/>
      <c r="AG769" s="122"/>
      <c r="AH769" s="87"/>
      <c r="AI769" s="122"/>
      <c r="AJ769" s="60"/>
      <c r="AK769" s="5"/>
      <c r="AL769" s="3">
        <f t="shared" si="44"/>
        <v>0</v>
      </c>
      <c r="AM769" s="3">
        <f t="shared" si="45"/>
        <v>0</v>
      </c>
      <c r="AN769" s="3">
        <f t="shared" si="46"/>
        <v>0</v>
      </c>
      <c r="AO769" s="3">
        <f t="shared" si="47"/>
        <v>0</v>
      </c>
    </row>
    <row r="770" spans="1:41" ht="13">
      <c r="A770" s="81"/>
      <c r="B770" s="122"/>
      <c r="C770" s="122"/>
      <c r="D770" s="122"/>
      <c r="E770" s="122"/>
      <c r="F770" s="81"/>
      <c r="G770" s="122"/>
      <c r="H770" s="122" t="e">
        <f>VLOOKUP(G770,'Bidding list 26'!$B$4:$G$277,6,0)</f>
        <v>#N/A</v>
      </c>
      <c r="I770" s="77" t="e">
        <f>VLOOKUP(G770,'Bidding list 26'!$B$4:$I$1016,8,0)</f>
        <v>#N/A</v>
      </c>
      <c r="J770" s="81"/>
      <c r="K770" s="78" t="e">
        <f t="shared" si="49"/>
        <v>#N/A</v>
      </c>
      <c r="L770" s="81"/>
      <c r="M770" s="79"/>
      <c r="N770" s="79"/>
      <c r="O770" s="80"/>
      <c r="P770" s="80"/>
      <c r="Q770" s="122"/>
      <c r="R770" s="81">
        <f t="shared" si="48"/>
        <v>0</v>
      </c>
      <c r="S770" s="140" t="e">
        <f t="array" ref="S770">INDEX('G Project Timeline-OPM update'!$G$7:$L$35,MATCH(1,('G Project Timeline-OPM update'!$C$7:$C$35=N770)*('G Project Timeline-OPM update'!$B$7:$B$35=M770)*('G Project Timeline-OPM update'!$D$7:$D$35=O770),0),MATCH(P770,'G Project Timeline-OPM update'!$G$4:$L$4,0))-14</f>
        <v>#N/A</v>
      </c>
      <c r="T770" s="81" t="e">
        <f t="shared" si="51"/>
        <v>#N/A</v>
      </c>
      <c r="U770" s="83" t="str">
        <f>IFERROR(VLOOKUP(G770,'Bidding list 26'!$B$2:$P$38,15,0),"")</f>
        <v/>
      </c>
      <c r="V770" s="83" t="e">
        <f t="shared" si="52"/>
        <v>#N/A</v>
      </c>
      <c r="W770" s="83" t="e">
        <f t="shared" si="50"/>
        <v>#VALUE!</v>
      </c>
      <c r="X770" s="83" t="e">
        <f t="shared" si="43"/>
        <v>#N/A</v>
      </c>
      <c r="Y770" s="122"/>
      <c r="Z770" s="122"/>
      <c r="AA770" s="122"/>
      <c r="AB770" s="122"/>
      <c r="AC770" s="122"/>
      <c r="AD770" s="122"/>
      <c r="AE770" s="122"/>
      <c r="AF770" s="122"/>
      <c r="AG770" s="122"/>
      <c r="AH770" s="87"/>
      <c r="AI770" s="122"/>
      <c r="AJ770" s="60"/>
      <c r="AK770" s="5"/>
      <c r="AL770" s="3">
        <f t="shared" si="44"/>
        <v>0</v>
      </c>
      <c r="AM770" s="3">
        <f t="shared" si="45"/>
        <v>0</v>
      </c>
      <c r="AN770" s="3">
        <f t="shared" si="46"/>
        <v>0</v>
      </c>
      <c r="AO770" s="3">
        <f t="shared" si="47"/>
        <v>0</v>
      </c>
    </row>
    <row r="771" spans="1:41" ht="13">
      <c r="A771" s="81"/>
      <c r="B771" s="122"/>
      <c r="C771" s="122"/>
      <c r="D771" s="122"/>
      <c r="E771" s="122"/>
      <c r="F771" s="81"/>
      <c r="G771" s="122"/>
      <c r="H771" s="122" t="e">
        <f>VLOOKUP(G771,'Bidding list 26'!$B$4:$G$277,6,0)</f>
        <v>#N/A</v>
      </c>
      <c r="I771" s="77" t="e">
        <f>VLOOKUP(G771,'Bidding list 26'!$B$4:$I$1016,8,0)</f>
        <v>#N/A</v>
      </c>
      <c r="J771" s="81"/>
      <c r="K771" s="78" t="e">
        <f t="shared" si="49"/>
        <v>#N/A</v>
      </c>
      <c r="L771" s="81"/>
      <c r="M771" s="79"/>
      <c r="N771" s="79"/>
      <c r="O771" s="80"/>
      <c r="P771" s="80"/>
      <c r="Q771" s="122"/>
      <c r="R771" s="81">
        <f t="shared" si="48"/>
        <v>0</v>
      </c>
      <c r="S771" s="140" t="e">
        <f t="array" ref="S771">INDEX('G Project Timeline-OPM update'!$G$7:$L$35,MATCH(1,('G Project Timeline-OPM update'!$C$7:$C$35=N771)*('G Project Timeline-OPM update'!$B$7:$B$35=M771)*('G Project Timeline-OPM update'!$D$7:$D$35=O771),0),MATCH(P771,'G Project Timeline-OPM update'!$G$4:$L$4,0))-14</f>
        <v>#N/A</v>
      </c>
      <c r="T771" s="81" t="e">
        <f t="shared" si="51"/>
        <v>#N/A</v>
      </c>
      <c r="U771" s="83" t="str">
        <f>IFERROR(VLOOKUP(G771,'Bidding list 26'!$B$2:$P$38,15,0),"")</f>
        <v/>
      </c>
      <c r="V771" s="83" t="e">
        <f t="shared" si="52"/>
        <v>#N/A</v>
      </c>
      <c r="W771" s="83" t="e">
        <f t="shared" si="50"/>
        <v>#VALUE!</v>
      </c>
      <c r="X771" s="83" t="e">
        <f t="shared" si="43"/>
        <v>#N/A</v>
      </c>
      <c r="Y771" s="122"/>
      <c r="Z771" s="122"/>
      <c r="AA771" s="122"/>
      <c r="AB771" s="122"/>
      <c r="AC771" s="122"/>
      <c r="AD771" s="122"/>
      <c r="AE771" s="122"/>
      <c r="AF771" s="122"/>
      <c r="AG771" s="122"/>
      <c r="AH771" s="87"/>
      <c r="AI771" s="122"/>
      <c r="AJ771" s="60"/>
      <c r="AK771" s="5"/>
      <c r="AL771" s="3">
        <f t="shared" si="44"/>
        <v>0</v>
      </c>
      <c r="AM771" s="3">
        <f t="shared" si="45"/>
        <v>0</v>
      </c>
      <c r="AN771" s="3">
        <f t="shared" si="46"/>
        <v>0</v>
      </c>
      <c r="AO771" s="3">
        <f t="shared" si="47"/>
        <v>0</v>
      </c>
    </row>
    <row r="772" spans="1:41" ht="13">
      <c r="A772" s="81"/>
      <c r="B772" s="122"/>
      <c r="C772" s="122"/>
      <c r="D772" s="122"/>
      <c r="E772" s="122"/>
      <c r="F772" s="81"/>
      <c r="G772" s="122"/>
      <c r="H772" s="122" t="e">
        <f>VLOOKUP(G772,'Bidding list 26'!$B$4:$G$277,6,0)</f>
        <v>#N/A</v>
      </c>
      <c r="I772" s="77" t="e">
        <f>VLOOKUP(G772,'Bidding list 26'!$B$4:$I$1016,8,0)</f>
        <v>#N/A</v>
      </c>
      <c r="J772" s="81"/>
      <c r="K772" s="78" t="e">
        <f t="shared" si="49"/>
        <v>#N/A</v>
      </c>
      <c r="L772" s="81"/>
      <c r="M772" s="79"/>
      <c r="N772" s="79"/>
      <c r="O772" s="80"/>
      <c r="P772" s="80"/>
      <c r="Q772" s="122"/>
      <c r="R772" s="81">
        <f t="shared" si="48"/>
        <v>0</v>
      </c>
      <c r="S772" s="140" t="e">
        <f t="array" ref="S772">INDEX('G Project Timeline-OPM update'!$G$7:$L$35,MATCH(1,('G Project Timeline-OPM update'!$C$7:$C$35=N772)*('G Project Timeline-OPM update'!$B$7:$B$35=M772)*('G Project Timeline-OPM update'!$D$7:$D$35=O772),0),MATCH(P772,'G Project Timeline-OPM update'!$G$4:$L$4,0))-14</f>
        <v>#N/A</v>
      </c>
      <c r="T772" s="81" t="e">
        <f t="shared" si="51"/>
        <v>#N/A</v>
      </c>
      <c r="U772" s="83" t="str">
        <f>IFERROR(VLOOKUP(G772,'Bidding list 26'!$B$2:$P$38,15,0),"")</f>
        <v/>
      </c>
      <c r="V772" s="83" t="e">
        <f t="shared" si="52"/>
        <v>#N/A</v>
      </c>
      <c r="W772" s="83" t="e">
        <f t="shared" si="50"/>
        <v>#VALUE!</v>
      </c>
      <c r="X772" s="83" t="e">
        <f t="shared" si="43"/>
        <v>#N/A</v>
      </c>
      <c r="Y772" s="122"/>
      <c r="Z772" s="122"/>
      <c r="AA772" s="122"/>
      <c r="AB772" s="122"/>
      <c r="AC772" s="122"/>
      <c r="AD772" s="122"/>
      <c r="AE772" s="122"/>
      <c r="AF772" s="122"/>
      <c r="AG772" s="122"/>
      <c r="AH772" s="87"/>
      <c r="AI772" s="122"/>
      <c r="AJ772" s="60"/>
      <c r="AK772" s="5"/>
      <c r="AL772" s="3">
        <f t="shared" si="44"/>
        <v>0</v>
      </c>
      <c r="AM772" s="3">
        <f t="shared" si="45"/>
        <v>0</v>
      </c>
      <c r="AN772" s="3">
        <f t="shared" si="46"/>
        <v>0</v>
      </c>
      <c r="AO772" s="3">
        <f t="shared" si="47"/>
        <v>0</v>
      </c>
    </row>
    <row r="773" spans="1:41" ht="13">
      <c r="A773" s="81"/>
      <c r="B773" s="122"/>
      <c r="C773" s="122"/>
      <c r="D773" s="122"/>
      <c r="E773" s="122"/>
      <c r="F773" s="81"/>
      <c r="G773" s="122"/>
      <c r="H773" s="122" t="e">
        <f>VLOOKUP(G773,'Bidding list 26'!$B$4:$G$277,6,0)</f>
        <v>#N/A</v>
      </c>
      <c r="I773" s="77" t="e">
        <f>VLOOKUP(G773,'Bidding list 26'!$B$4:$I$1016,8,0)</f>
        <v>#N/A</v>
      </c>
      <c r="J773" s="81"/>
      <c r="K773" s="78" t="e">
        <f t="shared" si="49"/>
        <v>#N/A</v>
      </c>
      <c r="L773" s="81"/>
      <c r="M773" s="79"/>
      <c r="N773" s="79"/>
      <c r="O773" s="80"/>
      <c r="P773" s="80"/>
      <c r="Q773" s="122"/>
      <c r="R773" s="81">
        <f t="shared" si="48"/>
        <v>0</v>
      </c>
      <c r="S773" s="140" t="e">
        <f t="array" ref="S773">INDEX('G Project Timeline-OPM update'!$G$7:$L$35,MATCH(1,('G Project Timeline-OPM update'!$C$7:$C$35=N773)*('G Project Timeline-OPM update'!$B$7:$B$35=M773)*('G Project Timeline-OPM update'!$D$7:$D$35=O773),0),MATCH(P773,'G Project Timeline-OPM update'!$G$4:$L$4,0))-14</f>
        <v>#N/A</v>
      </c>
      <c r="T773" s="81" t="e">
        <f t="shared" si="51"/>
        <v>#N/A</v>
      </c>
      <c r="U773" s="83" t="str">
        <f>IFERROR(VLOOKUP(G773,'Bidding list 26'!$B$2:$P$38,15,0),"")</f>
        <v/>
      </c>
      <c r="V773" s="83" t="e">
        <f t="shared" si="52"/>
        <v>#N/A</v>
      </c>
      <c r="W773" s="83" t="e">
        <f t="shared" si="50"/>
        <v>#VALUE!</v>
      </c>
      <c r="X773" s="83" t="e">
        <f t="shared" si="43"/>
        <v>#N/A</v>
      </c>
      <c r="Y773" s="122"/>
      <c r="Z773" s="122"/>
      <c r="AA773" s="122"/>
      <c r="AB773" s="122"/>
      <c r="AC773" s="122"/>
      <c r="AD773" s="122"/>
      <c r="AE773" s="122"/>
      <c r="AF773" s="122"/>
      <c r="AG773" s="122"/>
      <c r="AH773" s="87"/>
      <c r="AI773" s="122"/>
      <c r="AJ773" s="60"/>
      <c r="AK773" s="5"/>
      <c r="AL773" s="3">
        <f t="shared" si="44"/>
        <v>0</v>
      </c>
      <c r="AM773" s="3">
        <f t="shared" si="45"/>
        <v>0</v>
      </c>
      <c r="AN773" s="3">
        <f t="shared" si="46"/>
        <v>0</v>
      </c>
      <c r="AO773" s="3">
        <f t="shared" si="47"/>
        <v>0</v>
      </c>
    </row>
    <row r="774" spans="1:41" ht="13">
      <c r="A774" s="81"/>
      <c r="B774" s="122"/>
      <c r="C774" s="122"/>
      <c r="D774" s="122"/>
      <c r="E774" s="122"/>
      <c r="F774" s="81"/>
      <c r="G774" s="122"/>
      <c r="H774" s="122" t="e">
        <f>VLOOKUP(G774,'Bidding list 26'!$B$4:$G$277,6,0)</f>
        <v>#N/A</v>
      </c>
      <c r="I774" s="77" t="e">
        <f>VLOOKUP(G774,'Bidding list 26'!$B$4:$I$1016,8,0)</f>
        <v>#N/A</v>
      </c>
      <c r="J774" s="81"/>
      <c r="K774" s="78" t="e">
        <f t="shared" si="49"/>
        <v>#N/A</v>
      </c>
      <c r="L774" s="81"/>
      <c r="M774" s="79"/>
      <c r="N774" s="79"/>
      <c r="O774" s="80"/>
      <c r="P774" s="80"/>
      <c r="Q774" s="122"/>
      <c r="R774" s="81">
        <f t="shared" si="48"/>
        <v>0</v>
      </c>
      <c r="S774" s="140" t="e">
        <f t="array" ref="S774">INDEX('G Project Timeline-OPM update'!$G$7:$L$35,MATCH(1,('G Project Timeline-OPM update'!$C$7:$C$35=N774)*('G Project Timeline-OPM update'!$B$7:$B$35=M774)*('G Project Timeline-OPM update'!$D$7:$D$35=O774),0),MATCH(P774,'G Project Timeline-OPM update'!$G$4:$L$4,0))-14</f>
        <v>#N/A</v>
      </c>
      <c r="T774" s="81" t="e">
        <f t="shared" si="51"/>
        <v>#N/A</v>
      </c>
      <c r="U774" s="83" t="str">
        <f>IFERROR(VLOOKUP(G774,'Bidding list 26'!$B$2:$P$38,15,0),"")</f>
        <v/>
      </c>
      <c r="V774" s="83" t="e">
        <f t="shared" si="52"/>
        <v>#N/A</v>
      </c>
      <c r="W774" s="83" t="e">
        <f t="shared" si="50"/>
        <v>#VALUE!</v>
      </c>
      <c r="X774" s="83" t="e">
        <f t="shared" si="43"/>
        <v>#N/A</v>
      </c>
      <c r="Y774" s="122"/>
      <c r="Z774" s="122"/>
      <c r="AA774" s="122"/>
      <c r="AB774" s="122"/>
      <c r="AC774" s="122"/>
      <c r="AD774" s="122"/>
      <c r="AE774" s="122"/>
      <c r="AF774" s="122"/>
      <c r="AG774" s="122"/>
      <c r="AH774" s="87"/>
      <c r="AI774" s="122"/>
      <c r="AJ774" s="60"/>
      <c r="AK774" s="5"/>
      <c r="AL774" s="3">
        <f t="shared" si="44"/>
        <v>0</v>
      </c>
      <c r="AM774" s="3">
        <f t="shared" si="45"/>
        <v>0</v>
      </c>
      <c r="AN774" s="3">
        <f t="shared" si="46"/>
        <v>0</v>
      </c>
      <c r="AO774" s="3">
        <f t="shared" si="47"/>
        <v>0</v>
      </c>
    </row>
    <row r="775" spans="1:41" ht="13">
      <c r="A775" s="81"/>
      <c r="B775" s="122"/>
      <c r="C775" s="122"/>
      <c r="D775" s="122"/>
      <c r="E775" s="122"/>
      <c r="F775" s="81"/>
      <c r="G775" s="122"/>
      <c r="H775" s="122" t="e">
        <f>VLOOKUP(G775,'Bidding list 26'!$B$4:$G$277,6,0)</f>
        <v>#N/A</v>
      </c>
      <c r="I775" s="77" t="e">
        <f>VLOOKUP(G775,'Bidding list 26'!$B$4:$I$1016,8,0)</f>
        <v>#N/A</v>
      </c>
      <c r="J775" s="81"/>
      <c r="K775" s="78" t="e">
        <f t="shared" si="49"/>
        <v>#N/A</v>
      </c>
      <c r="L775" s="81"/>
      <c r="M775" s="79"/>
      <c r="N775" s="79"/>
      <c r="O775" s="80"/>
      <c r="P775" s="80"/>
      <c r="Q775" s="122"/>
      <c r="R775" s="81">
        <f t="shared" si="48"/>
        <v>0</v>
      </c>
      <c r="S775" s="140" t="e">
        <f t="array" ref="S775">INDEX('G Project Timeline-OPM update'!$G$7:$L$35,MATCH(1,('G Project Timeline-OPM update'!$C$7:$C$35=N775)*('G Project Timeline-OPM update'!$B$7:$B$35=M775)*('G Project Timeline-OPM update'!$D$7:$D$35=O775),0),MATCH(P775,'G Project Timeline-OPM update'!$G$4:$L$4,0))-14</f>
        <v>#N/A</v>
      </c>
      <c r="T775" s="81" t="e">
        <f t="shared" si="51"/>
        <v>#N/A</v>
      </c>
      <c r="U775" s="83" t="str">
        <f>IFERROR(VLOOKUP(G775,'Bidding list 26'!$B$2:$P$38,15,0),"")</f>
        <v/>
      </c>
      <c r="V775" s="83" t="e">
        <f t="shared" si="52"/>
        <v>#N/A</v>
      </c>
      <c r="W775" s="83" t="e">
        <f t="shared" si="50"/>
        <v>#VALUE!</v>
      </c>
      <c r="X775" s="83" t="e">
        <f t="shared" si="43"/>
        <v>#N/A</v>
      </c>
      <c r="Y775" s="122"/>
      <c r="Z775" s="122"/>
      <c r="AA775" s="122"/>
      <c r="AB775" s="122"/>
      <c r="AC775" s="122"/>
      <c r="AD775" s="122"/>
      <c r="AE775" s="122"/>
      <c r="AF775" s="122"/>
      <c r="AG775" s="122"/>
      <c r="AH775" s="87"/>
      <c r="AI775" s="122"/>
      <c r="AJ775" s="60"/>
      <c r="AK775" s="5"/>
      <c r="AL775" s="3">
        <f t="shared" si="44"/>
        <v>0</v>
      </c>
      <c r="AM775" s="3">
        <f t="shared" si="45"/>
        <v>0</v>
      </c>
      <c r="AN775" s="3">
        <f t="shared" si="46"/>
        <v>0</v>
      </c>
      <c r="AO775" s="3">
        <f t="shared" si="47"/>
        <v>0</v>
      </c>
    </row>
    <row r="776" spans="1:41" ht="13">
      <c r="A776" s="81"/>
      <c r="B776" s="122"/>
      <c r="C776" s="122"/>
      <c r="D776" s="122"/>
      <c r="E776" s="122"/>
      <c r="F776" s="81"/>
      <c r="G776" s="122"/>
      <c r="H776" s="122" t="e">
        <f>VLOOKUP(G776,'Bidding list 26'!$B$4:$G$277,6,0)</f>
        <v>#N/A</v>
      </c>
      <c r="I776" s="77" t="e">
        <f>VLOOKUP(G776,'Bidding list 26'!$B$4:$I$1016,8,0)</f>
        <v>#N/A</v>
      </c>
      <c r="J776" s="81"/>
      <c r="K776" s="78" t="e">
        <f t="shared" si="49"/>
        <v>#N/A</v>
      </c>
      <c r="L776" s="81"/>
      <c r="M776" s="79"/>
      <c r="N776" s="79"/>
      <c r="O776" s="80"/>
      <c r="P776" s="80"/>
      <c r="Q776" s="122"/>
      <c r="R776" s="81">
        <f t="shared" si="48"/>
        <v>0</v>
      </c>
      <c r="S776" s="140" t="e">
        <f t="array" ref="S776">INDEX('G Project Timeline-OPM update'!$G$7:$L$35,MATCH(1,('G Project Timeline-OPM update'!$C$7:$C$35=N776)*('G Project Timeline-OPM update'!$B$7:$B$35=M776)*('G Project Timeline-OPM update'!$D$7:$D$35=O776),0),MATCH(P776,'G Project Timeline-OPM update'!$G$4:$L$4,0))-14</f>
        <v>#N/A</v>
      </c>
      <c r="T776" s="81" t="e">
        <f t="shared" si="51"/>
        <v>#N/A</v>
      </c>
      <c r="U776" s="83" t="str">
        <f>IFERROR(VLOOKUP(G776,'Bidding list 26'!$B$2:$P$38,15,0),"")</f>
        <v/>
      </c>
      <c r="V776" s="83" t="e">
        <f t="shared" si="52"/>
        <v>#N/A</v>
      </c>
      <c r="W776" s="83" t="e">
        <f t="shared" si="50"/>
        <v>#VALUE!</v>
      </c>
      <c r="X776" s="83" t="e">
        <f t="shared" si="43"/>
        <v>#N/A</v>
      </c>
      <c r="Y776" s="122"/>
      <c r="Z776" s="122"/>
      <c r="AA776" s="122"/>
      <c r="AB776" s="122"/>
      <c r="AC776" s="122"/>
      <c r="AD776" s="122"/>
      <c r="AE776" s="122"/>
      <c r="AF776" s="122"/>
      <c r="AG776" s="122"/>
      <c r="AH776" s="87"/>
      <c r="AI776" s="122"/>
      <c r="AJ776" s="60"/>
      <c r="AK776" s="5"/>
      <c r="AL776" s="3">
        <f t="shared" si="44"/>
        <v>0</v>
      </c>
      <c r="AM776" s="3">
        <f t="shared" si="45"/>
        <v>0</v>
      </c>
      <c r="AN776" s="3">
        <f t="shared" si="46"/>
        <v>0</v>
      </c>
      <c r="AO776" s="3">
        <f t="shared" si="47"/>
        <v>0</v>
      </c>
    </row>
    <row r="777" spans="1:41" ht="13">
      <c r="A777" s="81"/>
      <c r="B777" s="122"/>
      <c r="C777" s="122"/>
      <c r="D777" s="122"/>
      <c r="E777" s="122"/>
      <c r="F777" s="81"/>
      <c r="G777" s="122"/>
      <c r="H777" s="122" t="e">
        <f>VLOOKUP(G777,'Bidding list 26'!$B$4:$G$277,6,0)</f>
        <v>#N/A</v>
      </c>
      <c r="I777" s="77" t="e">
        <f>VLOOKUP(G777,'Bidding list 26'!$B$4:$I$1016,8,0)</f>
        <v>#N/A</v>
      </c>
      <c r="J777" s="81"/>
      <c r="K777" s="78" t="e">
        <f t="shared" si="49"/>
        <v>#N/A</v>
      </c>
      <c r="L777" s="81"/>
      <c r="M777" s="79"/>
      <c r="N777" s="79"/>
      <c r="O777" s="80"/>
      <c r="P777" s="80"/>
      <c r="Q777" s="122"/>
      <c r="R777" s="81">
        <f t="shared" si="48"/>
        <v>0</v>
      </c>
      <c r="S777" s="140" t="e">
        <f t="array" ref="S777">INDEX('G Project Timeline-OPM update'!$G$7:$L$35,MATCH(1,('G Project Timeline-OPM update'!$C$7:$C$35=N777)*('G Project Timeline-OPM update'!$B$7:$B$35=M777)*('G Project Timeline-OPM update'!$D$7:$D$35=O777),0),MATCH(P777,'G Project Timeline-OPM update'!$G$4:$L$4,0))-14</f>
        <v>#N/A</v>
      </c>
      <c r="T777" s="81" t="e">
        <f t="shared" si="51"/>
        <v>#N/A</v>
      </c>
      <c r="U777" s="83" t="str">
        <f>IFERROR(VLOOKUP(G777,'Bidding list 26'!$B$2:$P$38,15,0),"")</f>
        <v/>
      </c>
      <c r="V777" s="83" t="e">
        <f t="shared" si="52"/>
        <v>#N/A</v>
      </c>
      <c r="W777" s="83" t="e">
        <f t="shared" si="50"/>
        <v>#VALUE!</v>
      </c>
      <c r="X777" s="83" t="e">
        <f t="shared" si="43"/>
        <v>#N/A</v>
      </c>
      <c r="Y777" s="122"/>
      <c r="Z777" s="122"/>
      <c r="AA777" s="122"/>
      <c r="AB777" s="122"/>
      <c r="AC777" s="122"/>
      <c r="AD777" s="122"/>
      <c r="AE777" s="122"/>
      <c r="AF777" s="122"/>
      <c r="AG777" s="122"/>
      <c r="AH777" s="87"/>
      <c r="AI777" s="122"/>
      <c r="AJ777" s="60"/>
      <c r="AK777" s="5"/>
      <c r="AL777" s="3">
        <f t="shared" si="44"/>
        <v>0</v>
      </c>
      <c r="AM777" s="3">
        <f t="shared" si="45"/>
        <v>0</v>
      </c>
      <c r="AN777" s="3">
        <f t="shared" si="46"/>
        <v>0</v>
      </c>
      <c r="AO777" s="3">
        <f t="shared" si="47"/>
        <v>0</v>
      </c>
    </row>
    <row r="778" spans="1:41" ht="13">
      <c r="A778" s="81"/>
      <c r="B778" s="122"/>
      <c r="C778" s="122"/>
      <c r="D778" s="122"/>
      <c r="E778" s="122"/>
      <c r="F778" s="81"/>
      <c r="G778" s="122"/>
      <c r="H778" s="122" t="e">
        <f>VLOOKUP(G778,'Bidding list 26'!$B$4:$G$277,6,0)</f>
        <v>#N/A</v>
      </c>
      <c r="I778" s="77" t="e">
        <f>VLOOKUP(G778,'Bidding list 26'!$B$4:$I$1016,8,0)</f>
        <v>#N/A</v>
      </c>
      <c r="J778" s="81"/>
      <c r="K778" s="78" t="e">
        <f t="shared" si="49"/>
        <v>#N/A</v>
      </c>
      <c r="L778" s="81"/>
      <c r="M778" s="79"/>
      <c r="N778" s="79"/>
      <c r="O778" s="80"/>
      <c r="P778" s="80"/>
      <c r="Q778" s="122"/>
      <c r="R778" s="81">
        <f t="shared" si="48"/>
        <v>0</v>
      </c>
      <c r="S778" s="140" t="e">
        <f t="array" ref="S778">INDEX('G Project Timeline-OPM update'!$G$7:$L$35,MATCH(1,('G Project Timeline-OPM update'!$C$7:$C$35=N778)*('G Project Timeline-OPM update'!$B$7:$B$35=M778)*('G Project Timeline-OPM update'!$D$7:$D$35=O778),0),MATCH(P778,'G Project Timeline-OPM update'!$G$4:$L$4,0))-14</f>
        <v>#N/A</v>
      </c>
      <c r="T778" s="81" t="e">
        <f t="shared" si="51"/>
        <v>#N/A</v>
      </c>
      <c r="U778" s="83" t="str">
        <f>IFERROR(VLOOKUP(G778,'Bidding list 26'!$B$2:$P$38,15,0),"")</f>
        <v/>
      </c>
      <c r="V778" s="83" t="e">
        <f t="shared" si="52"/>
        <v>#N/A</v>
      </c>
      <c r="W778" s="83" t="e">
        <f t="shared" si="50"/>
        <v>#VALUE!</v>
      </c>
      <c r="X778" s="83" t="e">
        <f t="shared" si="43"/>
        <v>#N/A</v>
      </c>
      <c r="Y778" s="122"/>
      <c r="Z778" s="122"/>
      <c r="AA778" s="122"/>
      <c r="AB778" s="122"/>
      <c r="AC778" s="122"/>
      <c r="AD778" s="122"/>
      <c r="AE778" s="122"/>
      <c r="AF778" s="122"/>
      <c r="AG778" s="122"/>
      <c r="AH778" s="87"/>
      <c r="AI778" s="122"/>
      <c r="AJ778" s="60"/>
      <c r="AK778" s="5"/>
      <c r="AL778" s="3">
        <f t="shared" si="44"/>
        <v>0</v>
      </c>
      <c r="AM778" s="3">
        <f t="shared" si="45"/>
        <v>0</v>
      </c>
      <c r="AN778" s="3">
        <f t="shared" si="46"/>
        <v>0</v>
      </c>
      <c r="AO778" s="3">
        <f t="shared" si="47"/>
        <v>0</v>
      </c>
    </row>
    <row r="779" spans="1:41" ht="13">
      <c r="A779" s="81"/>
      <c r="B779" s="122"/>
      <c r="C779" s="122"/>
      <c r="D779" s="122"/>
      <c r="E779" s="122"/>
      <c r="F779" s="81"/>
      <c r="G779" s="122"/>
      <c r="H779" s="122" t="e">
        <f>VLOOKUP(G779,'Bidding list 26'!$B$4:$G$277,6,0)</f>
        <v>#N/A</v>
      </c>
      <c r="I779" s="77" t="e">
        <f>VLOOKUP(G779,'Bidding list 26'!$B$4:$I$1016,8,0)</f>
        <v>#N/A</v>
      </c>
      <c r="J779" s="81"/>
      <c r="K779" s="78" t="e">
        <f t="shared" si="49"/>
        <v>#N/A</v>
      </c>
      <c r="L779" s="81"/>
      <c r="M779" s="79"/>
      <c r="N779" s="79"/>
      <c r="O779" s="80"/>
      <c r="P779" s="80"/>
      <c r="Q779" s="122"/>
      <c r="R779" s="81">
        <f t="shared" si="48"/>
        <v>0</v>
      </c>
      <c r="S779" s="140" t="e">
        <f t="array" ref="S779">INDEX('G Project Timeline-OPM update'!$G$7:$L$35,MATCH(1,('G Project Timeline-OPM update'!$C$7:$C$35=N779)*('G Project Timeline-OPM update'!$B$7:$B$35=M779)*('G Project Timeline-OPM update'!$D$7:$D$35=O779),0),MATCH(P779,'G Project Timeline-OPM update'!$G$4:$L$4,0))-14</f>
        <v>#N/A</v>
      </c>
      <c r="T779" s="81" t="e">
        <f t="shared" si="51"/>
        <v>#N/A</v>
      </c>
      <c r="U779" s="83" t="str">
        <f>IFERROR(VLOOKUP(G779,'Bidding list 26'!$B$2:$P$38,15,0),"")</f>
        <v/>
      </c>
      <c r="V779" s="83" t="e">
        <f t="shared" si="52"/>
        <v>#N/A</v>
      </c>
      <c r="W779" s="83" t="e">
        <f t="shared" si="50"/>
        <v>#VALUE!</v>
      </c>
      <c r="X779" s="83" t="e">
        <f t="shared" si="43"/>
        <v>#N/A</v>
      </c>
      <c r="Y779" s="122"/>
      <c r="Z779" s="122"/>
      <c r="AA779" s="122"/>
      <c r="AB779" s="122"/>
      <c r="AC779" s="122"/>
      <c r="AD779" s="122"/>
      <c r="AE779" s="122"/>
      <c r="AF779" s="122"/>
      <c r="AG779" s="122"/>
      <c r="AH779" s="87"/>
      <c r="AI779" s="122"/>
      <c r="AJ779" s="60"/>
      <c r="AK779" s="5"/>
      <c r="AL779" s="3">
        <f t="shared" si="44"/>
        <v>0</v>
      </c>
      <c r="AM779" s="3">
        <f t="shared" si="45"/>
        <v>0</v>
      </c>
      <c r="AN779" s="3">
        <f t="shared" si="46"/>
        <v>0</v>
      </c>
      <c r="AO779" s="3">
        <f t="shared" si="47"/>
        <v>0</v>
      </c>
    </row>
    <row r="780" spans="1:41" ht="13">
      <c r="A780" s="81"/>
      <c r="B780" s="122"/>
      <c r="C780" s="122"/>
      <c r="D780" s="122"/>
      <c r="E780" s="122"/>
      <c r="F780" s="81"/>
      <c r="G780" s="122"/>
      <c r="H780" s="122" t="e">
        <f>VLOOKUP(G780,'Bidding list 26'!$B$4:$G$277,6,0)</f>
        <v>#N/A</v>
      </c>
      <c r="I780" s="77" t="e">
        <f>VLOOKUP(G780,'Bidding list 26'!$B$4:$I$1016,8,0)</f>
        <v>#N/A</v>
      </c>
      <c r="J780" s="81"/>
      <c r="K780" s="78" t="e">
        <f t="shared" si="49"/>
        <v>#N/A</v>
      </c>
      <c r="L780" s="81"/>
      <c r="M780" s="79"/>
      <c r="N780" s="79"/>
      <c r="O780" s="80"/>
      <c r="P780" s="80"/>
      <c r="Q780" s="122"/>
      <c r="R780" s="81">
        <f t="shared" si="48"/>
        <v>0</v>
      </c>
      <c r="S780" s="140" t="e">
        <f t="array" ref="S780">INDEX('G Project Timeline-OPM update'!$G$7:$L$35,MATCH(1,('G Project Timeline-OPM update'!$C$7:$C$35=N780)*('G Project Timeline-OPM update'!$B$7:$B$35=M780)*('G Project Timeline-OPM update'!$D$7:$D$35=O780),0),MATCH(P780,'G Project Timeline-OPM update'!$G$4:$L$4,0))-14</f>
        <v>#N/A</v>
      </c>
      <c r="T780" s="81" t="e">
        <f t="shared" si="51"/>
        <v>#N/A</v>
      </c>
      <c r="U780" s="83" t="str">
        <f>IFERROR(VLOOKUP(G780,'Bidding list 26'!$B$2:$P$38,15,0),"")</f>
        <v/>
      </c>
      <c r="V780" s="83" t="e">
        <f t="shared" si="52"/>
        <v>#N/A</v>
      </c>
      <c r="W780" s="83" t="e">
        <f t="shared" si="50"/>
        <v>#VALUE!</v>
      </c>
      <c r="X780" s="83" t="e">
        <f t="shared" si="43"/>
        <v>#N/A</v>
      </c>
      <c r="Y780" s="122"/>
      <c r="Z780" s="122"/>
      <c r="AA780" s="122"/>
      <c r="AB780" s="122"/>
      <c r="AC780" s="122"/>
      <c r="AD780" s="122"/>
      <c r="AE780" s="122"/>
      <c r="AF780" s="122"/>
      <c r="AG780" s="122"/>
      <c r="AH780" s="87"/>
      <c r="AI780" s="122"/>
      <c r="AJ780" s="60"/>
      <c r="AK780" s="5"/>
      <c r="AL780" s="3">
        <f t="shared" si="44"/>
        <v>0</v>
      </c>
      <c r="AM780" s="3">
        <f t="shared" si="45"/>
        <v>0</v>
      </c>
      <c r="AN780" s="3">
        <f t="shared" si="46"/>
        <v>0</v>
      </c>
      <c r="AO780" s="3">
        <f t="shared" si="47"/>
        <v>0</v>
      </c>
    </row>
    <row r="781" spans="1:41" ht="13">
      <c r="A781" s="81"/>
      <c r="B781" s="122"/>
      <c r="C781" s="122"/>
      <c r="D781" s="122"/>
      <c r="E781" s="122"/>
      <c r="F781" s="81"/>
      <c r="G781" s="122"/>
      <c r="H781" s="122" t="e">
        <f>VLOOKUP(G781,'Bidding list 26'!$B$4:$G$277,6,0)</f>
        <v>#N/A</v>
      </c>
      <c r="I781" s="77" t="e">
        <f>VLOOKUP(G781,'Bidding list 26'!$B$4:$I$1016,8,0)</f>
        <v>#N/A</v>
      </c>
      <c r="J781" s="81"/>
      <c r="K781" s="78" t="e">
        <f t="shared" si="49"/>
        <v>#N/A</v>
      </c>
      <c r="L781" s="81"/>
      <c r="M781" s="79"/>
      <c r="N781" s="79"/>
      <c r="O781" s="80"/>
      <c r="P781" s="80"/>
      <c r="Q781" s="122"/>
      <c r="R781" s="81">
        <f t="shared" si="48"/>
        <v>0</v>
      </c>
      <c r="S781" s="140" t="e">
        <f t="array" ref="S781">INDEX('G Project Timeline-OPM update'!$G$7:$L$35,MATCH(1,('G Project Timeline-OPM update'!$C$7:$C$35=N781)*('G Project Timeline-OPM update'!$B$7:$B$35=M781)*('G Project Timeline-OPM update'!$D$7:$D$35=O781),0),MATCH(P781,'G Project Timeline-OPM update'!$G$4:$L$4,0))-14</f>
        <v>#N/A</v>
      </c>
      <c r="T781" s="81" t="e">
        <f t="shared" si="51"/>
        <v>#N/A</v>
      </c>
      <c r="U781" s="83" t="str">
        <f>IFERROR(VLOOKUP(G781,'Bidding list 26'!$B$2:$P$38,15,0),"")</f>
        <v/>
      </c>
      <c r="V781" s="83" t="e">
        <f t="shared" si="52"/>
        <v>#N/A</v>
      </c>
      <c r="W781" s="83" t="e">
        <f t="shared" si="50"/>
        <v>#VALUE!</v>
      </c>
      <c r="X781" s="83" t="e">
        <f t="shared" si="43"/>
        <v>#N/A</v>
      </c>
      <c r="Y781" s="122"/>
      <c r="Z781" s="122"/>
      <c r="AA781" s="122"/>
      <c r="AB781" s="122"/>
      <c r="AC781" s="122"/>
      <c r="AD781" s="122"/>
      <c r="AE781" s="122"/>
      <c r="AF781" s="122"/>
      <c r="AG781" s="122"/>
      <c r="AH781" s="87"/>
      <c r="AI781" s="122"/>
      <c r="AJ781" s="60"/>
      <c r="AK781" s="5"/>
      <c r="AL781" s="3">
        <f t="shared" si="44"/>
        <v>0</v>
      </c>
      <c r="AM781" s="3">
        <f t="shared" si="45"/>
        <v>0</v>
      </c>
      <c r="AN781" s="3">
        <f t="shared" si="46"/>
        <v>0</v>
      </c>
      <c r="AO781" s="3">
        <f t="shared" si="47"/>
        <v>0</v>
      </c>
    </row>
    <row r="782" spans="1:41" ht="13">
      <c r="A782" s="81"/>
      <c r="B782" s="122"/>
      <c r="C782" s="122"/>
      <c r="D782" s="122"/>
      <c r="E782" s="122"/>
      <c r="F782" s="81"/>
      <c r="G782" s="122"/>
      <c r="H782" s="122" t="e">
        <f>VLOOKUP(G782,'Bidding list 26'!$B$4:$G$277,6,0)</f>
        <v>#N/A</v>
      </c>
      <c r="I782" s="77" t="e">
        <f>VLOOKUP(G782,'Bidding list 26'!$B$4:$I$1016,8,0)</f>
        <v>#N/A</v>
      </c>
      <c r="J782" s="81"/>
      <c r="K782" s="78" t="e">
        <f t="shared" si="49"/>
        <v>#N/A</v>
      </c>
      <c r="L782" s="81"/>
      <c r="M782" s="79"/>
      <c r="N782" s="79"/>
      <c r="O782" s="80"/>
      <c r="P782" s="80"/>
      <c r="Q782" s="122"/>
      <c r="R782" s="81">
        <f t="shared" si="48"/>
        <v>0</v>
      </c>
      <c r="S782" s="140" t="e">
        <f t="array" ref="S782">INDEX('G Project Timeline-OPM update'!$G$7:$L$35,MATCH(1,('G Project Timeline-OPM update'!$C$7:$C$35=N782)*('G Project Timeline-OPM update'!$B$7:$B$35=M782)*('G Project Timeline-OPM update'!$D$7:$D$35=O782),0),MATCH(P782,'G Project Timeline-OPM update'!$G$4:$L$4,0))-14</f>
        <v>#N/A</v>
      </c>
      <c r="T782" s="81" t="e">
        <f t="shared" si="51"/>
        <v>#N/A</v>
      </c>
      <c r="U782" s="83" t="str">
        <f>IFERROR(VLOOKUP(G782,'Bidding list 26'!$B$2:$P$38,15,0),"")</f>
        <v/>
      </c>
      <c r="V782" s="83" t="e">
        <f t="shared" si="52"/>
        <v>#N/A</v>
      </c>
      <c r="W782" s="83" t="e">
        <f t="shared" si="50"/>
        <v>#VALUE!</v>
      </c>
      <c r="X782" s="83" t="e">
        <f t="shared" si="43"/>
        <v>#N/A</v>
      </c>
      <c r="Y782" s="122"/>
      <c r="Z782" s="122"/>
      <c r="AA782" s="122"/>
      <c r="AB782" s="122"/>
      <c r="AC782" s="122"/>
      <c r="AD782" s="122"/>
      <c r="AE782" s="122"/>
      <c r="AF782" s="122"/>
      <c r="AG782" s="122"/>
      <c r="AH782" s="87"/>
      <c r="AI782" s="122"/>
      <c r="AJ782" s="60"/>
      <c r="AK782" s="5"/>
      <c r="AL782" s="3">
        <f t="shared" si="44"/>
        <v>0</v>
      </c>
      <c r="AM782" s="3">
        <f t="shared" si="45"/>
        <v>0</v>
      </c>
      <c r="AN782" s="3">
        <f t="shared" si="46"/>
        <v>0</v>
      </c>
      <c r="AO782" s="3">
        <f t="shared" si="47"/>
        <v>0</v>
      </c>
    </row>
    <row r="783" spans="1:41" ht="13">
      <c r="A783" s="81"/>
      <c r="B783" s="122"/>
      <c r="C783" s="122"/>
      <c r="D783" s="122"/>
      <c r="E783" s="122"/>
      <c r="F783" s="81"/>
      <c r="G783" s="122"/>
      <c r="H783" s="122" t="e">
        <f>VLOOKUP(G783,'Bidding list 26'!$B$4:$G$277,6,0)</f>
        <v>#N/A</v>
      </c>
      <c r="I783" s="77" t="e">
        <f>VLOOKUP(G783,'Bidding list 26'!$B$4:$I$1016,8,0)</f>
        <v>#N/A</v>
      </c>
      <c r="J783" s="81"/>
      <c r="K783" s="78" t="e">
        <f t="shared" si="49"/>
        <v>#N/A</v>
      </c>
      <c r="L783" s="81"/>
      <c r="M783" s="79"/>
      <c r="N783" s="79"/>
      <c r="O783" s="80"/>
      <c r="P783" s="80"/>
      <c r="Q783" s="122"/>
      <c r="R783" s="81">
        <f t="shared" si="48"/>
        <v>0</v>
      </c>
      <c r="S783" s="140" t="e">
        <f t="array" ref="S783">INDEX('G Project Timeline-OPM update'!$G$7:$L$35,MATCH(1,('G Project Timeline-OPM update'!$C$7:$C$35=N783)*('G Project Timeline-OPM update'!$B$7:$B$35=M783)*('G Project Timeline-OPM update'!$D$7:$D$35=O783),0),MATCH(P783,'G Project Timeline-OPM update'!$G$4:$L$4,0))-14</f>
        <v>#N/A</v>
      </c>
      <c r="T783" s="81" t="e">
        <f t="shared" si="51"/>
        <v>#N/A</v>
      </c>
      <c r="U783" s="83" t="str">
        <f>IFERROR(VLOOKUP(G783,'Bidding list 26'!$B$2:$P$38,15,0),"")</f>
        <v/>
      </c>
      <c r="V783" s="83" t="e">
        <f t="shared" si="52"/>
        <v>#N/A</v>
      </c>
      <c r="W783" s="83" t="e">
        <f t="shared" si="50"/>
        <v>#VALUE!</v>
      </c>
      <c r="X783" s="83" t="e">
        <f t="shared" si="43"/>
        <v>#N/A</v>
      </c>
      <c r="Y783" s="122"/>
      <c r="Z783" s="122"/>
      <c r="AA783" s="122"/>
      <c r="AB783" s="122"/>
      <c r="AC783" s="122"/>
      <c r="AD783" s="122"/>
      <c r="AE783" s="122"/>
      <c r="AF783" s="122"/>
      <c r="AG783" s="122"/>
      <c r="AH783" s="87"/>
      <c r="AI783" s="122"/>
      <c r="AJ783" s="60"/>
      <c r="AK783" s="5"/>
      <c r="AL783" s="3">
        <f t="shared" si="44"/>
        <v>0</v>
      </c>
      <c r="AM783" s="3">
        <f t="shared" si="45"/>
        <v>0</v>
      </c>
      <c r="AN783" s="3">
        <f t="shared" si="46"/>
        <v>0</v>
      </c>
      <c r="AO783" s="3">
        <f t="shared" si="47"/>
        <v>0</v>
      </c>
    </row>
    <row r="784" spans="1:41" ht="13">
      <c r="A784" s="81"/>
      <c r="B784" s="122"/>
      <c r="C784" s="122"/>
      <c r="D784" s="122"/>
      <c r="E784" s="122"/>
      <c r="F784" s="81"/>
      <c r="G784" s="122"/>
      <c r="H784" s="122" t="e">
        <f>VLOOKUP(G784,'Bidding list 26'!$B$4:$G$277,6,0)</f>
        <v>#N/A</v>
      </c>
      <c r="I784" s="77" t="e">
        <f>VLOOKUP(G784,'Bidding list 26'!$B$4:$I$1016,8,0)</f>
        <v>#N/A</v>
      </c>
      <c r="J784" s="81"/>
      <c r="K784" s="78" t="e">
        <f t="shared" si="49"/>
        <v>#N/A</v>
      </c>
      <c r="L784" s="81"/>
      <c r="M784" s="79"/>
      <c r="N784" s="79"/>
      <c r="O784" s="80"/>
      <c r="P784" s="80"/>
      <c r="Q784" s="122"/>
      <c r="R784" s="81">
        <f t="shared" si="48"/>
        <v>0</v>
      </c>
      <c r="S784" s="140" t="e">
        <f t="array" ref="S784">INDEX('G Project Timeline-OPM update'!$G$7:$L$35,MATCH(1,('G Project Timeline-OPM update'!$C$7:$C$35=N784)*('G Project Timeline-OPM update'!$B$7:$B$35=M784)*('G Project Timeline-OPM update'!$D$7:$D$35=O784),0),MATCH(P784,'G Project Timeline-OPM update'!$G$4:$L$4,0))-14</f>
        <v>#N/A</v>
      </c>
      <c r="T784" s="81" t="e">
        <f t="shared" si="51"/>
        <v>#N/A</v>
      </c>
      <c r="U784" s="83" t="str">
        <f>IFERROR(VLOOKUP(G784,'Bidding list 26'!$B$2:$P$38,15,0),"")</f>
        <v/>
      </c>
      <c r="V784" s="83" t="e">
        <f t="shared" si="52"/>
        <v>#N/A</v>
      </c>
      <c r="W784" s="83" t="e">
        <f t="shared" si="50"/>
        <v>#VALUE!</v>
      </c>
      <c r="X784" s="83" t="e">
        <f t="shared" si="43"/>
        <v>#N/A</v>
      </c>
      <c r="Y784" s="122"/>
      <c r="Z784" s="122"/>
      <c r="AA784" s="122"/>
      <c r="AB784" s="122"/>
      <c r="AC784" s="122"/>
      <c r="AD784" s="122"/>
      <c r="AE784" s="122"/>
      <c r="AF784" s="122"/>
      <c r="AG784" s="122"/>
      <c r="AH784" s="87"/>
      <c r="AI784" s="122"/>
      <c r="AJ784" s="60"/>
      <c r="AK784" s="5"/>
      <c r="AL784" s="3">
        <f t="shared" si="44"/>
        <v>0</v>
      </c>
      <c r="AM784" s="3">
        <f t="shared" si="45"/>
        <v>0</v>
      </c>
      <c r="AN784" s="3">
        <f t="shared" si="46"/>
        <v>0</v>
      </c>
      <c r="AO784" s="3">
        <f t="shared" si="47"/>
        <v>0</v>
      </c>
    </row>
    <row r="785" spans="1:41" ht="13">
      <c r="A785" s="81"/>
      <c r="B785" s="122"/>
      <c r="C785" s="122"/>
      <c r="D785" s="122"/>
      <c r="E785" s="122"/>
      <c r="F785" s="81"/>
      <c r="G785" s="122"/>
      <c r="H785" s="122" t="e">
        <f>VLOOKUP(G785,'Bidding list 26'!$B$4:$G$277,6,0)</f>
        <v>#N/A</v>
      </c>
      <c r="I785" s="77" t="e">
        <f>VLOOKUP(G785,'Bidding list 26'!$B$4:$I$1016,8,0)</f>
        <v>#N/A</v>
      </c>
      <c r="J785" s="81"/>
      <c r="K785" s="78" t="e">
        <f t="shared" si="49"/>
        <v>#N/A</v>
      </c>
      <c r="L785" s="81"/>
      <c r="M785" s="79"/>
      <c r="N785" s="79"/>
      <c r="O785" s="80"/>
      <c r="P785" s="80"/>
      <c r="Q785" s="122"/>
      <c r="R785" s="81">
        <f t="shared" si="48"/>
        <v>0</v>
      </c>
      <c r="S785" s="140" t="e">
        <f t="array" ref="S785">INDEX('G Project Timeline-OPM update'!$G$7:$L$35,MATCH(1,('G Project Timeline-OPM update'!$C$7:$C$35=N785)*('G Project Timeline-OPM update'!$B$7:$B$35=M785)*('G Project Timeline-OPM update'!$D$7:$D$35=O785),0),MATCH(P785,'G Project Timeline-OPM update'!$G$4:$L$4,0))-14</f>
        <v>#N/A</v>
      </c>
      <c r="T785" s="81" t="e">
        <f t="shared" si="51"/>
        <v>#N/A</v>
      </c>
      <c r="U785" s="83" t="str">
        <f>IFERROR(VLOOKUP(G785,'Bidding list 26'!$B$2:$P$38,15,0),"")</f>
        <v/>
      </c>
      <c r="V785" s="83" t="e">
        <f t="shared" si="52"/>
        <v>#N/A</v>
      </c>
      <c r="W785" s="83" t="e">
        <f t="shared" si="50"/>
        <v>#VALUE!</v>
      </c>
      <c r="X785" s="83" t="e">
        <f t="shared" si="43"/>
        <v>#N/A</v>
      </c>
      <c r="Y785" s="122"/>
      <c r="Z785" s="122"/>
      <c r="AA785" s="122"/>
      <c r="AB785" s="122"/>
      <c r="AC785" s="122"/>
      <c r="AD785" s="122"/>
      <c r="AE785" s="122"/>
      <c r="AF785" s="122"/>
      <c r="AG785" s="122"/>
      <c r="AH785" s="87"/>
      <c r="AI785" s="122"/>
      <c r="AJ785" s="60"/>
      <c r="AK785" s="5"/>
      <c r="AL785" s="3">
        <f t="shared" si="44"/>
        <v>0</v>
      </c>
      <c r="AM785" s="3">
        <f t="shared" si="45"/>
        <v>0</v>
      </c>
      <c r="AN785" s="3">
        <f t="shared" si="46"/>
        <v>0</v>
      </c>
      <c r="AO785" s="3">
        <f t="shared" si="47"/>
        <v>0</v>
      </c>
    </row>
    <row r="786" spans="1:41" ht="13">
      <c r="A786" s="81"/>
      <c r="B786" s="122"/>
      <c r="C786" s="122"/>
      <c r="D786" s="122"/>
      <c r="E786" s="122"/>
      <c r="F786" s="81"/>
      <c r="G786" s="122"/>
      <c r="H786" s="122" t="e">
        <f>VLOOKUP(G786,'Bidding list 26'!$B$4:$G$277,6,0)</f>
        <v>#N/A</v>
      </c>
      <c r="I786" s="77" t="e">
        <f>VLOOKUP(G786,'Bidding list 26'!$B$4:$I$1016,8,0)</f>
        <v>#N/A</v>
      </c>
      <c r="J786" s="81"/>
      <c r="K786" s="78" t="e">
        <f t="shared" si="49"/>
        <v>#N/A</v>
      </c>
      <c r="L786" s="81"/>
      <c r="M786" s="79"/>
      <c r="N786" s="79"/>
      <c r="O786" s="80"/>
      <c r="P786" s="80"/>
      <c r="Q786" s="122"/>
      <c r="R786" s="81">
        <f t="shared" si="48"/>
        <v>0</v>
      </c>
      <c r="S786" s="140" t="e">
        <f t="array" ref="S786">INDEX('G Project Timeline-OPM update'!$G$7:$L$35,MATCH(1,('G Project Timeline-OPM update'!$C$7:$C$35=N786)*('G Project Timeline-OPM update'!$B$7:$B$35=M786)*('G Project Timeline-OPM update'!$D$7:$D$35=O786),0),MATCH(P786,'G Project Timeline-OPM update'!$G$4:$L$4,0))-14</f>
        <v>#N/A</v>
      </c>
      <c r="T786" s="81" t="e">
        <f t="shared" si="51"/>
        <v>#N/A</v>
      </c>
      <c r="U786" s="83" t="str">
        <f>IFERROR(VLOOKUP(G786,'Bidding list 26'!$B$2:$P$38,15,0),"")</f>
        <v/>
      </c>
      <c r="V786" s="83" t="e">
        <f t="shared" si="52"/>
        <v>#N/A</v>
      </c>
      <c r="W786" s="83" t="e">
        <f t="shared" si="50"/>
        <v>#VALUE!</v>
      </c>
      <c r="X786" s="83" t="e">
        <f t="shared" si="43"/>
        <v>#N/A</v>
      </c>
      <c r="Y786" s="122"/>
      <c r="Z786" s="122"/>
      <c r="AA786" s="122"/>
      <c r="AB786" s="122"/>
      <c r="AC786" s="122"/>
      <c r="AD786" s="122"/>
      <c r="AE786" s="122"/>
      <c r="AF786" s="122"/>
      <c r="AG786" s="122"/>
      <c r="AH786" s="87"/>
      <c r="AI786" s="122"/>
      <c r="AJ786" s="60"/>
      <c r="AK786" s="5"/>
      <c r="AL786" s="3">
        <f t="shared" si="44"/>
        <v>0</v>
      </c>
      <c r="AM786" s="3">
        <f t="shared" si="45"/>
        <v>0</v>
      </c>
      <c r="AN786" s="3">
        <f t="shared" si="46"/>
        <v>0</v>
      </c>
      <c r="AO786" s="3">
        <f t="shared" si="47"/>
        <v>0</v>
      </c>
    </row>
    <row r="787" spans="1:41" ht="13">
      <c r="A787" s="81"/>
      <c r="B787" s="122"/>
      <c r="C787" s="122"/>
      <c r="D787" s="122"/>
      <c r="E787" s="122"/>
      <c r="F787" s="81"/>
      <c r="G787" s="122"/>
      <c r="H787" s="122" t="e">
        <f>VLOOKUP(G787,'Bidding list 26'!$B$4:$G$277,6,0)</f>
        <v>#N/A</v>
      </c>
      <c r="I787" s="77" t="e">
        <f>VLOOKUP(G787,'Bidding list 26'!$B$4:$I$1016,8,0)</f>
        <v>#N/A</v>
      </c>
      <c r="J787" s="81"/>
      <c r="K787" s="78" t="e">
        <f t="shared" si="49"/>
        <v>#N/A</v>
      </c>
      <c r="L787" s="81"/>
      <c r="M787" s="79"/>
      <c r="N787" s="79"/>
      <c r="O787" s="80"/>
      <c r="P787" s="80"/>
      <c r="Q787" s="122"/>
      <c r="R787" s="81">
        <f t="shared" si="48"/>
        <v>0</v>
      </c>
      <c r="S787" s="140" t="e">
        <f t="array" ref="S787">INDEX('G Project Timeline-OPM update'!$G$7:$L$35,MATCH(1,('G Project Timeline-OPM update'!$C$7:$C$35=N787)*('G Project Timeline-OPM update'!$B$7:$B$35=M787)*('G Project Timeline-OPM update'!$D$7:$D$35=O787),0),MATCH(P787,'G Project Timeline-OPM update'!$G$4:$L$4,0))-14</f>
        <v>#N/A</v>
      </c>
      <c r="T787" s="81" t="e">
        <f t="shared" si="51"/>
        <v>#N/A</v>
      </c>
      <c r="U787" s="83" t="str">
        <f>IFERROR(VLOOKUP(G787,'Bidding list 26'!$B$2:$P$38,15,0),"")</f>
        <v/>
      </c>
      <c r="V787" s="83" t="e">
        <f t="shared" si="52"/>
        <v>#N/A</v>
      </c>
      <c r="W787" s="83" t="e">
        <f t="shared" si="50"/>
        <v>#VALUE!</v>
      </c>
      <c r="X787" s="83" t="e">
        <f t="shared" si="43"/>
        <v>#N/A</v>
      </c>
      <c r="Y787" s="122"/>
      <c r="Z787" s="122"/>
      <c r="AA787" s="122"/>
      <c r="AB787" s="122"/>
      <c r="AC787" s="122"/>
      <c r="AD787" s="122"/>
      <c r="AE787" s="122"/>
      <c r="AF787" s="122"/>
      <c r="AG787" s="122"/>
      <c r="AH787" s="87"/>
      <c r="AI787" s="122"/>
      <c r="AJ787" s="60"/>
      <c r="AK787" s="5"/>
      <c r="AL787" s="3">
        <f t="shared" si="44"/>
        <v>0</v>
      </c>
      <c r="AM787" s="3">
        <f t="shared" si="45"/>
        <v>0</v>
      </c>
      <c r="AN787" s="3">
        <f t="shared" si="46"/>
        <v>0</v>
      </c>
      <c r="AO787" s="3">
        <f t="shared" si="47"/>
        <v>0</v>
      </c>
    </row>
    <row r="788" spans="1:41" ht="13">
      <c r="A788" s="81"/>
      <c r="B788" s="122"/>
      <c r="C788" s="122"/>
      <c r="D788" s="122"/>
      <c r="E788" s="122"/>
      <c r="F788" s="81"/>
      <c r="G788" s="122"/>
      <c r="H788" s="122" t="e">
        <f>VLOOKUP(G788,'Bidding list 26'!$B$4:$G$277,6,0)</f>
        <v>#N/A</v>
      </c>
      <c r="I788" s="77" t="e">
        <f>VLOOKUP(G788,'Bidding list 26'!$B$4:$I$1016,8,0)</f>
        <v>#N/A</v>
      </c>
      <c r="J788" s="81"/>
      <c r="K788" s="78" t="e">
        <f t="shared" si="49"/>
        <v>#N/A</v>
      </c>
      <c r="L788" s="81"/>
      <c r="M788" s="79"/>
      <c r="N788" s="79"/>
      <c r="O788" s="80"/>
      <c r="P788" s="80"/>
      <c r="Q788" s="122"/>
      <c r="R788" s="81">
        <f t="shared" si="48"/>
        <v>0</v>
      </c>
      <c r="S788" s="140" t="e">
        <f t="array" ref="S788">INDEX('G Project Timeline-OPM update'!$G$7:$L$35,MATCH(1,('G Project Timeline-OPM update'!$C$7:$C$35=N788)*('G Project Timeline-OPM update'!$B$7:$B$35=M788)*('G Project Timeline-OPM update'!$D$7:$D$35=O788),0),MATCH(P788,'G Project Timeline-OPM update'!$G$4:$L$4,0))-14</f>
        <v>#N/A</v>
      </c>
      <c r="T788" s="81" t="e">
        <f t="shared" si="51"/>
        <v>#N/A</v>
      </c>
      <c r="U788" s="83" t="str">
        <f>IFERROR(VLOOKUP(G788,'Bidding list 26'!$B$2:$P$38,15,0),"")</f>
        <v/>
      </c>
      <c r="V788" s="83" t="e">
        <f t="shared" si="52"/>
        <v>#N/A</v>
      </c>
      <c r="W788" s="83" t="e">
        <f t="shared" si="50"/>
        <v>#VALUE!</v>
      </c>
      <c r="X788" s="83" t="e">
        <f t="shared" si="43"/>
        <v>#N/A</v>
      </c>
      <c r="Y788" s="122"/>
      <c r="Z788" s="122"/>
      <c r="AA788" s="122"/>
      <c r="AB788" s="122"/>
      <c r="AC788" s="122"/>
      <c r="AD788" s="122"/>
      <c r="AE788" s="122"/>
      <c r="AF788" s="122"/>
      <c r="AG788" s="122"/>
      <c r="AH788" s="87"/>
      <c r="AI788" s="122"/>
      <c r="AJ788" s="60"/>
      <c r="AK788" s="5"/>
      <c r="AL788" s="3">
        <f t="shared" si="44"/>
        <v>0</v>
      </c>
      <c r="AM788" s="3">
        <f t="shared" si="45"/>
        <v>0</v>
      </c>
      <c r="AN788" s="3">
        <f t="shared" si="46"/>
        <v>0</v>
      </c>
      <c r="AO788" s="3">
        <f t="shared" si="47"/>
        <v>0</v>
      </c>
    </row>
    <row r="789" spans="1:41" ht="13">
      <c r="A789" s="81"/>
      <c r="B789" s="122"/>
      <c r="C789" s="122"/>
      <c r="D789" s="122"/>
      <c r="E789" s="122"/>
      <c r="F789" s="81"/>
      <c r="G789" s="122"/>
      <c r="H789" s="122" t="e">
        <f>VLOOKUP(G789,'Bidding list 26'!$B$4:$G$277,6,0)</f>
        <v>#N/A</v>
      </c>
      <c r="I789" s="77" t="e">
        <f>VLOOKUP(G789,'Bidding list 26'!$B$4:$I$1016,8,0)</f>
        <v>#N/A</v>
      </c>
      <c r="J789" s="81"/>
      <c r="K789" s="78" t="e">
        <f t="shared" si="49"/>
        <v>#N/A</v>
      </c>
      <c r="L789" s="81"/>
      <c r="M789" s="79"/>
      <c r="N789" s="79"/>
      <c r="O789" s="80"/>
      <c r="P789" s="80"/>
      <c r="Q789" s="122"/>
      <c r="R789" s="81">
        <f t="shared" si="48"/>
        <v>0</v>
      </c>
      <c r="S789" s="140" t="e">
        <f t="array" ref="S789">INDEX('G Project Timeline-OPM update'!$G$7:$L$35,MATCH(1,('G Project Timeline-OPM update'!$C$7:$C$35=N789)*('G Project Timeline-OPM update'!$B$7:$B$35=M789)*('G Project Timeline-OPM update'!$D$7:$D$35=O789),0),MATCH(P789,'G Project Timeline-OPM update'!$G$4:$L$4,0))-14</f>
        <v>#N/A</v>
      </c>
      <c r="T789" s="81" t="e">
        <f t="shared" si="51"/>
        <v>#N/A</v>
      </c>
      <c r="U789" s="83" t="str">
        <f>IFERROR(VLOOKUP(G789,'Bidding list 26'!$B$2:$P$38,15,0),"")</f>
        <v/>
      </c>
      <c r="V789" s="83" t="e">
        <f t="shared" si="52"/>
        <v>#N/A</v>
      </c>
      <c r="W789" s="83" t="e">
        <f t="shared" si="50"/>
        <v>#VALUE!</v>
      </c>
      <c r="X789" s="83" t="e">
        <f t="shared" si="43"/>
        <v>#N/A</v>
      </c>
      <c r="Y789" s="122"/>
      <c r="Z789" s="122"/>
      <c r="AA789" s="122"/>
      <c r="AB789" s="122"/>
      <c r="AC789" s="122"/>
      <c r="AD789" s="122"/>
      <c r="AE789" s="122"/>
      <c r="AF789" s="122"/>
      <c r="AG789" s="122"/>
      <c r="AH789" s="87"/>
      <c r="AI789" s="122"/>
      <c r="AJ789" s="60"/>
      <c r="AK789" s="5"/>
      <c r="AL789" s="3">
        <f t="shared" si="44"/>
        <v>0</v>
      </c>
      <c r="AM789" s="3">
        <f t="shared" si="45"/>
        <v>0</v>
      </c>
      <c r="AN789" s="3">
        <f t="shared" si="46"/>
        <v>0</v>
      </c>
      <c r="AO789" s="3">
        <f t="shared" si="47"/>
        <v>0</v>
      </c>
    </row>
    <row r="790" spans="1:41" ht="13">
      <c r="A790" s="81"/>
      <c r="B790" s="122"/>
      <c r="C790" s="122"/>
      <c r="D790" s="122"/>
      <c r="E790" s="122"/>
      <c r="F790" s="81"/>
      <c r="G790" s="122"/>
      <c r="H790" s="122" t="e">
        <f>VLOOKUP(G790,'Bidding list 26'!$B$4:$G$277,6,0)</f>
        <v>#N/A</v>
      </c>
      <c r="I790" s="77" t="e">
        <f>VLOOKUP(G790,'Bidding list 26'!$B$4:$I$1016,8,0)</f>
        <v>#N/A</v>
      </c>
      <c r="J790" s="81"/>
      <c r="K790" s="78" t="e">
        <f t="shared" si="49"/>
        <v>#N/A</v>
      </c>
      <c r="L790" s="81"/>
      <c r="M790" s="79"/>
      <c r="N790" s="79"/>
      <c r="O790" s="80"/>
      <c r="P790" s="80"/>
      <c r="Q790" s="122"/>
      <c r="R790" s="81">
        <f t="shared" si="48"/>
        <v>0</v>
      </c>
      <c r="S790" s="140" t="e">
        <f t="array" ref="S790">INDEX('G Project Timeline-OPM update'!$G$7:$L$35,MATCH(1,('G Project Timeline-OPM update'!$C$7:$C$35=N790)*('G Project Timeline-OPM update'!$B$7:$B$35=M790)*('G Project Timeline-OPM update'!$D$7:$D$35=O790),0),MATCH(P790,'G Project Timeline-OPM update'!$G$4:$L$4,0))-14</f>
        <v>#N/A</v>
      </c>
      <c r="T790" s="81" t="e">
        <f t="shared" si="51"/>
        <v>#N/A</v>
      </c>
      <c r="U790" s="83" t="str">
        <f>IFERROR(VLOOKUP(G790,'Bidding list 26'!$B$2:$P$38,15,0),"")</f>
        <v/>
      </c>
      <c r="V790" s="83" t="e">
        <f t="shared" si="52"/>
        <v>#N/A</v>
      </c>
      <c r="W790" s="83" t="e">
        <f t="shared" si="50"/>
        <v>#VALUE!</v>
      </c>
      <c r="X790" s="83" t="e">
        <f t="shared" si="43"/>
        <v>#N/A</v>
      </c>
      <c r="Y790" s="122"/>
      <c r="Z790" s="122"/>
      <c r="AA790" s="122"/>
      <c r="AB790" s="122"/>
      <c r="AC790" s="122"/>
      <c r="AD790" s="122"/>
      <c r="AE790" s="122"/>
      <c r="AF790" s="122"/>
      <c r="AG790" s="122"/>
      <c r="AH790" s="87"/>
      <c r="AI790" s="122"/>
      <c r="AJ790" s="60"/>
      <c r="AK790" s="5"/>
      <c r="AL790" s="3">
        <f t="shared" si="44"/>
        <v>0</v>
      </c>
      <c r="AM790" s="3">
        <f t="shared" si="45"/>
        <v>0</v>
      </c>
      <c r="AN790" s="3">
        <f t="shared" si="46"/>
        <v>0</v>
      </c>
      <c r="AO790" s="3">
        <f t="shared" si="47"/>
        <v>0</v>
      </c>
    </row>
    <row r="791" spans="1:41" ht="13">
      <c r="A791" s="81"/>
      <c r="B791" s="122"/>
      <c r="C791" s="122"/>
      <c r="D791" s="122"/>
      <c r="E791" s="122"/>
      <c r="F791" s="81"/>
      <c r="G791" s="122"/>
      <c r="H791" s="122" t="e">
        <f>VLOOKUP(G791,'Bidding list 26'!$B$4:$G$277,6,0)</f>
        <v>#N/A</v>
      </c>
      <c r="I791" s="77" t="e">
        <f>VLOOKUP(G791,'Bidding list 26'!$B$4:$I$1016,8,0)</f>
        <v>#N/A</v>
      </c>
      <c r="J791" s="81"/>
      <c r="K791" s="78" t="e">
        <f t="shared" si="49"/>
        <v>#N/A</v>
      </c>
      <c r="L791" s="81"/>
      <c r="M791" s="79"/>
      <c r="N791" s="79"/>
      <c r="O791" s="80"/>
      <c r="P791" s="80"/>
      <c r="Q791" s="122"/>
      <c r="R791" s="81">
        <f t="shared" si="48"/>
        <v>0</v>
      </c>
      <c r="S791" s="140" t="e">
        <f t="array" ref="S791">INDEX('G Project Timeline-OPM update'!$G$7:$L$35,MATCH(1,('G Project Timeline-OPM update'!$C$7:$C$35=N791)*('G Project Timeline-OPM update'!$B$7:$B$35=M791)*('G Project Timeline-OPM update'!$D$7:$D$35=O791),0),MATCH(P791,'G Project Timeline-OPM update'!$G$4:$L$4,0))-14</f>
        <v>#N/A</v>
      </c>
      <c r="T791" s="81" t="e">
        <f t="shared" si="51"/>
        <v>#N/A</v>
      </c>
      <c r="U791" s="83" t="str">
        <f>IFERROR(VLOOKUP(G791,'Bidding list 26'!$B$2:$P$38,15,0),"")</f>
        <v/>
      </c>
      <c r="V791" s="83" t="e">
        <f t="shared" si="52"/>
        <v>#N/A</v>
      </c>
      <c r="W791" s="83" t="e">
        <f t="shared" si="50"/>
        <v>#VALUE!</v>
      </c>
      <c r="X791" s="83" t="e">
        <f t="shared" si="43"/>
        <v>#N/A</v>
      </c>
      <c r="Y791" s="122"/>
      <c r="Z791" s="122"/>
      <c r="AA791" s="122"/>
      <c r="AB791" s="122"/>
      <c r="AC791" s="122"/>
      <c r="AD791" s="122"/>
      <c r="AE791" s="122"/>
      <c r="AF791" s="122"/>
      <c r="AG791" s="122"/>
      <c r="AH791" s="87"/>
      <c r="AI791" s="122"/>
      <c r="AJ791" s="60"/>
      <c r="AK791" s="5"/>
      <c r="AL791" s="3">
        <f t="shared" si="44"/>
        <v>0</v>
      </c>
      <c r="AM791" s="3">
        <f t="shared" si="45"/>
        <v>0</v>
      </c>
      <c r="AN791" s="3">
        <f t="shared" si="46"/>
        <v>0</v>
      </c>
      <c r="AO791" s="3">
        <f t="shared" si="47"/>
        <v>0</v>
      </c>
    </row>
    <row r="792" spans="1:41" ht="13">
      <c r="A792" s="81"/>
      <c r="B792" s="122"/>
      <c r="C792" s="122"/>
      <c r="D792" s="122"/>
      <c r="E792" s="122"/>
      <c r="F792" s="81"/>
      <c r="G792" s="122"/>
      <c r="H792" s="122" t="e">
        <f>VLOOKUP(G792,'Bidding list 26'!$B$4:$G$277,6,0)</f>
        <v>#N/A</v>
      </c>
      <c r="I792" s="77" t="e">
        <f>VLOOKUP(G792,'Bidding list 26'!$B$4:$I$1016,8,0)</f>
        <v>#N/A</v>
      </c>
      <c r="J792" s="81"/>
      <c r="K792" s="78" t="e">
        <f t="shared" si="49"/>
        <v>#N/A</v>
      </c>
      <c r="L792" s="81"/>
      <c r="M792" s="79"/>
      <c r="N792" s="79"/>
      <c r="O792" s="80"/>
      <c r="P792" s="80"/>
      <c r="Q792" s="122"/>
      <c r="R792" s="81">
        <f t="shared" si="48"/>
        <v>0</v>
      </c>
      <c r="S792" s="140" t="e">
        <f t="array" ref="S792">INDEX('G Project Timeline-OPM update'!$G$7:$L$35,MATCH(1,('G Project Timeline-OPM update'!$C$7:$C$35=N792)*('G Project Timeline-OPM update'!$B$7:$B$35=M792)*('G Project Timeline-OPM update'!$D$7:$D$35=O792),0),MATCH(P792,'G Project Timeline-OPM update'!$G$4:$L$4,0))-14</f>
        <v>#N/A</v>
      </c>
      <c r="T792" s="81" t="e">
        <f t="shared" si="51"/>
        <v>#N/A</v>
      </c>
      <c r="U792" s="83" t="str">
        <f>IFERROR(VLOOKUP(G792,'Bidding list 26'!$B$2:$P$38,15,0),"")</f>
        <v/>
      </c>
      <c r="V792" s="83" t="e">
        <f t="shared" si="52"/>
        <v>#N/A</v>
      </c>
      <c r="W792" s="83" t="e">
        <f t="shared" si="50"/>
        <v>#VALUE!</v>
      </c>
      <c r="X792" s="83" t="e">
        <f t="shared" si="43"/>
        <v>#N/A</v>
      </c>
      <c r="Y792" s="122"/>
      <c r="Z792" s="122"/>
      <c r="AA792" s="122"/>
      <c r="AB792" s="122"/>
      <c r="AC792" s="122"/>
      <c r="AD792" s="122"/>
      <c r="AE792" s="122"/>
      <c r="AF792" s="122"/>
      <c r="AG792" s="122"/>
      <c r="AH792" s="87"/>
      <c r="AI792" s="122"/>
      <c r="AJ792" s="60"/>
      <c r="AK792" s="5"/>
      <c r="AL792" s="3">
        <f t="shared" si="44"/>
        <v>0</v>
      </c>
      <c r="AM792" s="3">
        <f t="shared" si="45"/>
        <v>0</v>
      </c>
      <c r="AN792" s="3">
        <f t="shared" si="46"/>
        <v>0</v>
      </c>
      <c r="AO792" s="3">
        <f t="shared" si="47"/>
        <v>0</v>
      </c>
    </row>
    <row r="793" spans="1:41" ht="13">
      <c r="A793" s="81"/>
      <c r="B793" s="122"/>
      <c r="C793" s="122"/>
      <c r="D793" s="122"/>
      <c r="E793" s="122"/>
      <c r="F793" s="81"/>
      <c r="G793" s="122"/>
      <c r="H793" s="122" t="e">
        <f>VLOOKUP(G793,'Bidding list 26'!$B$4:$G$277,6,0)</f>
        <v>#N/A</v>
      </c>
      <c r="I793" s="77" t="e">
        <f>VLOOKUP(G793,'Bidding list 26'!$B$4:$I$1016,8,0)</f>
        <v>#N/A</v>
      </c>
      <c r="J793" s="81"/>
      <c r="K793" s="78" t="e">
        <f t="shared" si="49"/>
        <v>#N/A</v>
      </c>
      <c r="L793" s="81"/>
      <c r="M793" s="79"/>
      <c r="N793" s="79"/>
      <c r="O793" s="80"/>
      <c r="P793" s="80"/>
      <c r="Q793" s="122"/>
      <c r="R793" s="81">
        <f t="shared" si="48"/>
        <v>0</v>
      </c>
      <c r="S793" s="140" t="e">
        <f t="array" ref="S793">INDEX('G Project Timeline-OPM update'!$G$7:$L$35,MATCH(1,('G Project Timeline-OPM update'!$C$7:$C$35=N793)*('G Project Timeline-OPM update'!$B$7:$B$35=M793)*('G Project Timeline-OPM update'!$D$7:$D$35=O793),0),MATCH(P793,'G Project Timeline-OPM update'!$G$4:$L$4,0))-14</f>
        <v>#N/A</v>
      </c>
      <c r="T793" s="81" t="e">
        <f t="shared" si="51"/>
        <v>#N/A</v>
      </c>
      <c r="U793" s="83" t="str">
        <f>IFERROR(VLOOKUP(G793,'Bidding list 26'!$B$2:$P$38,15,0),"")</f>
        <v/>
      </c>
      <c r="V793" s="83" t="e">
        <f t="shared" si="52"/>
        <v>#N/A</v>
      </c>
      <c r="W793" s="83" t="e">
        <f t="shared" si="50"/>
        <v>#VALUE!</v>
      </c>
      <c r="X793" s="83" t="e">
        <f t="shared" si="43"/>
        <v>#N/A</v>
      </c>
      <c r="Y793" s="122"/>
      <c r="Z793" s="122"/>
      <c r="AA793" s="122"/>
      <c r="AB793" s="122"/>
      <c r="AC793" s="122"/>
      <c r="AD793" s="122"/>
      <c r="AE793" s="122"/>
      <c r="AF793" s="122"/>
      <c r="AG793" s="122"/>
      <c r="AH793" s="87"/>
      <c r="AI793" s="122"/>
      <c r="AJ793" s="60"/>
      <c r="AK793" s="5"/>
      <c r="AL793" s="3">
        <f t="shared" si="44"/>
        <v>0</v>
      </c>
      <c r="AM793" s="3">
        <f t="shared" si="45"/>
        <v>0</v>
      </c>
      <c r="AN793" s="3">
        <f t="shared" si="46"/>
        <v>0</v>
      </c>
      <c r="AO793" s="3">
        <f t="shared" si="47"/>
        <v>0</v>
      </c>
    </row>
    <row r="794" spans="1:41" ht="13">
      <c r="A794" s="81"/>
      <c r="B794" s="122"/>
      <c r="C794" s="122"/>
      <c r="D794" s="122"/>
      <c r="E794" s="122"/>
      <c r="F794" s="81"/>
      <c r="G794" s="122"/>
      <c r="H794" s="122" t="e">
        <f>VLOOKUP(G794,'Bidding list 26'!$B$4:$G$277,6,0)</f>
        <v>#N/A</v>
      </c>
      <c r="I794" s="77" t="e">
        <f>VLOOKUP(G794,'Bidding list 26'!$B$4:$I$1016,8,0)</f>
        <v>#N/A</v>
      </c>
      <c r="J794" s="81"/>
      <c r="K794" s="78" t="e">
        <f t="shared" si="49"/>
        <v>#N/A</v>
      </c>
      <c r="L794" s="81"/>
      <c r="M794" s="79"/>
      <c r="N794" s="79"/>
      <c r="O794" s="80"/>
      <c r="P794" s="80"/>
      <c r="Q794" s="122"/>
      <c r="R794" s="81">
        <f t="shared" si="48"/>
        <v>0</v>
      </c>
      <c r="S794" s="140" t="e">
        <f t="array" ref="S794">INDEX('G Project Timeline-OPM update'!$G$7:$L$35,MATCH(1,('G Project Timeline-OPM update'!$C$7:$C$35=N794)*('G Project Timeline-OPM update'!$B$7:$B$35=M794)*('G Project Timeline-OPM update'!$D$7:$D$35=O794),0),MATCH(P794,'G Project Timeline-OPM update'!$G$4:$L$4,0))-14</f>
        <v>#N/A</v>
      </c>
      <c r="T794" s="81" t="e">
        <f t="shared" si="51"/>
        <v>#N/A</v>
      </c>
      <c r="U794" s="83" t="str">
        <f>IFERROR(VLOOKUP(G794,'Bidding list 26'!$B$2:$P$38,15,0),"")</f>
        <v/>
      </c>
      <c r="V794" s="83" t="e">
        <f t="shared" si="52"/>
        <v>#N/A</v>
      </c>
      <c r="W794" s="83" t="e">
        <f t="shared" si="50"/>
        <v>#VALUE!</v>
      </c>
      <c r="X794" s="83" t="e">
        <f t="shared" si="43"/>
        <v>#N/A</v>
      </c>
      <c r="Y794" s="122"/>
      <c r="Z794" s="122"/>
      <c r="AA794" s="122"/>
      <c r="AB794" s="122"/>
      <c r="AC794" s="122"/>
      <c r="AD794" s="122"/>
      <c r="AE794" s="122"/>
      <c r="AF794" s="122"/>
      <c r="AG794" s="122"/>
      <c r="AH794" s="87"/>
      <c r="AI794" s="122"/>
      <c r="AJ794" s="60"/>
      <c r="AK794" s="5"/>
      <c r="AL794" s="3">
        <f t="shared" si="44"/>
        <v>0</v>
      </c>
      <c r="AM794" s="3">
        <f t="shared" si="45"/>
        <v>0</v>
      </c>
      <c r="AN794" s="3">
        <f t="shared" si="46"/>
        <v>0</v>
      </c>
      <c r="AO794" s="3">
        <f t="shared" si="47"/>
        <v>0</v>
      </c>
    </row>
    <row r="795" spans="1:41" ht="13">
      <c r="A795" s="81"/>
      <c r="B795" s="122"/>
      <c r="C795" s="122"/>
      <c r="D795" s="122"/>
      <c r="E795" s="122"/>
      <c r="F795" s="81"/>
      <c r="G795" s="122"/>
      <c r="H795" s="122" t="e">
        <f>VLOOKUP(G795,'Bidding list 26'!$B$4:$G$277,6,0)</f>
        <v>#N/A</v>
      </c>
      <c r="I795" s="77" t="e">
        <f>VLOOKUP(G795,'Bidding list 26'!$B$4:$I$1016,8,0)</f>
        <v>#N/A</v>
      </c>
      <c r="J795" s="81"/>
      <c r="K795" s="78" t="e">
        <f t="shared" si="49"/>
        <v>#N/A</v>
      </c>
      <c r="L795" s="81"/>
      <c r="M795" s="79"/>
      <c r="N795" s="79"/>
      <c r="O795" s="80"/>
      <c r="P795" s="80"/>
      <c r="Q795" s="122"/>
      <c r="R795" s="81">
        <f t="shared" si="48"/>
        <v>0</v>
      </c>
      <c r="S795" s="140" t="e">
        <f t="array" ref="S795">INDEX('G Project Timeline-OPM update'!$G$7:$L$35,MATCH(1,('G Project Timeline-OPM update'!$C$7:$C$35=N795)*('G Project Timeline-OPM update'!$B$7:$B$35=M795)*('G Project Timeline-OPM update'!$D$7:$D$35=O795),0),MATCH(P795,'G Project Timeline-OPM update'!$G$4:$L$4,0))-14</f>
        <v>#N/A</v>
      </c>
      <c r="T795" s="81" t="e">
        <f t="shared" si="51"/>
        <v>#N/A</v>
      </c>
      <c r="U795" s="83" t="str">
        <f>IFERROR(VLOOKUP(G795,'Bidding list 26'!$B$2:$P$38,15,0),"")</f>
        <v/>
      </c>
      <c r="V795" s="83" t="e">
        <f t="shared" si="52"/>
        <v>#N/A</v>
      </c>
      <c r="W795" s="83" t="e">
        <f t="shared" si="50"/>
        <v>#VALUE!</v>
      </c>
      <c r="X795" s="83" t="e">
        <f t="shared" si="43"/>
        <v>#N/A</v>
      </c>
      <c r="Y795" s="122"/>
      <c r="Z795" s="122"/>
      <c r="AA795" s="122"/>
      <c r="AB795" s="122"/>
      <c r="AC795" s="122"/>
      <c r="AD795" s="122"/>
      <c r="AE795" s="122"/>
      <c r="AF795" s="122"/>
      <c r="AG795" s="122"/>
      <c r="AH795" s="87"/>
      <c r="AI795" s="122"/>
      <c r="AJ795" s="60"/>
      <c r="AK795" s="5"/>
      <c r="AL795" s="3">
        <f t="shared" si="44"/>
        <v>0</v>
      </c>
      <c r="AM795" s="3">
        <f t="shared" si="45"/>
        <v>0</v>
      </c>
      <c r="AN795" s="3">
        <f t="shared" si="46"/>
        <v>0</v>
      </c>
      <c r="AO795" s="3">
        <f t="shared" si="47"/>
        <v>0</v>
      </c>
    </row>
    <row r="796" spans="1:41" ht="13">
      <c r="A796" s="81"/>
      <c r="B796" s="122"/>
      <c r="C796" s="122"/>
      <c r="D796" s="122"/>
      <c r="E796" s="122"/>
      <c r="F796" s="81"/>
      <c r="G796" s="122"/>
      <c r="H796" s="122" t="e">
        <f>VLOOKUP(G796,'Bidding list 26'!$B$4:$G$277,6,0)</f>
        <v>#N/A</v>
      </c>
      <c r="I796" s="77" t="e">
        <f>VLOOKUP(G796,'Bidding list 26'!$B$4:$I$1016,8,0)</f>
        <v>#N/A</v>
      </c>
      <c r="J796" s="81"/>
      <c r="K796" s="78" t="e">
        <f t="shared" si="49"/>
        <v>#N/A</v>
      </c>
      <c r="L796" s="81"/>
      <c r="M796" s="79"/>
      <c r="N796" s="79"/>
      <c r="O796" s="80"/>
      <c r="P796" s="80"/>
      <c r="Q796" s="122"/>
      <c r="R796" s="81">
        <f t="shared" si="48"/>
        <v>0</v>
      </c>
      <c r="S796" s="140" t="e">
        <f t="array" ref="S796">INDEX('G Project Timeline-OPM update'!$G$7:$L$35,MATCH(1,('G Project Timeline-OPM update'!$C$7:$C$35=N796)*('G Project Timeline-OPM update'!$B$7:$B$35=M796)*('G Project Timeline-OPM update'!$D$7:$D$35=O796),0),MATCH(P796,'G Project Timeline-OPM update'!$G$4:$L$4,0))-14</f>
        <v>#N/A</v>
      </c>
      <c r="T796" s="81" t="e">
        <f t="shared" si="51"/>
        <v>#N/A</v>
      </c>
      <c r="U796" s="83" t="str">
        <f>IFERROR(VLOOKUP(G796,'Bidding list 26'!$B$2:$P$38,15,0),"")</f>
        <v/>
      </c>
      <c r="V796" s="83" t="e">
        <f t="shared" si="52"/>
        <v>#N/A</v>
      </c>
      <c r="W796" s="83" t="e">
        <f t="shared" si="50"/>
        <v>#VALUE!</v>
      </c>
      <c r="X796" s="83" t="e">
        <f t="shared" si="43"/>
        <v>#N/A</v>
      </c>
      <c r="Y796" s="122"/>
      <c r="Z796" s="122"/>
      <c r="AA796" s="122"/>
      <c r="AB796" s="122"/>
      <c r="AC796" s="122"/>
      <c r="AD796" s="122"/>
      <c r="AE796" s="122"/>
      <c r="AF796" s="122"/>
      <c r="AG796" s="122"/>
      <c r="AH796" s="87"/>
      <c r="AI796" s="122"/>
      <c r="AJ796" s="60"/>
      <c r="AK796" s="5"/>
      <c r="AL796" s="3">
        <f t="shared" si="44"/>
        <v>0</v>
      </c>
      <c r="AM796" s="3">
        <f t="shared" si="45"/>
        <v>0</v>
      </c>
      <c r="AN796" s="3">
        <f t="shared" si="46"/>
        <v>0</v>
      </c>
      <c r="AO796" s="3">
        <f t="shared" si="47"/>
        <v>0</v>
      </c>
    </row>
    <row r="797" spans="1:41" ht="13">
      <c r="A797" s="81"/>
      <c r="B797" s="122"/>
      <c r="C797" s="122"/>
      <c r="D797" s="122"/>
      <c r="E797" s="122"/>
      <c r="F797" s="81"/>
      <c r="G797" s="122"/>
      <c r="H797" s="122" t="e">
        <f>VLOOKUP(G797,'Bidding list 26'!$B$4:$G$277,6,0)</f>
        <v>#N/A</v>
      </c>
      <c r="I797" s="77" t="e">
        <f>VLOOKUP(G797,'Bidding list 26'!$B$4:$I$1016,8,0)</f>
        <v>#N/A</v>
      </c>
      <c r="J797" s="81"/>
      <c r="K797" s="78" t="e">
        <f t="shared" si="49"/>
        <v>#N/A</v>
      </c>
      <c r="L797" s="81"/>
      <c r="M797" s="79"/>
      <c r="N797" s="79"/>
      <c r="O797" s="80"/>
      <c r="P797" s="80"/>
      <c r="Q797" s="122"/>
      <c r="R797" s="81">
        <f t="shared" si="48"/>
        <v>0</v>
      </c>
      <c r="S797" s="140" t="e">
        <f t="array" ref="S797">INDEX('G Project Timeline-OPM update'!$G$7:$L$35,MATCH(1,('G Project Timeline-OPM update'!$C$7:$C$35=N797)*('G Project Timeline-OPM update'!$B$7:$B$35=M797)*('G Project Timeline-OPM update'!$D$7:$D$35=O797),0),MATCH(P797,'G Project Timeline-OPM update'!$G$4:$L$4,0))-14</f>
        <v>#N/A</v>
      </c>
      <c r="T797" s="81" t="e">
        <f t="shared" si="51"/>
        <v>#N/A</v>
      </c>
      <c r="U797" s="83" t="str">
        <f>IFERROR(VLOOKUP(G797,'Bidding list 26'!$B$2:$P$38,15,0),"")</f>
        <v/>
      </c>
      <c r="V797" s="83" t="e">
        <f t="shared" si="52"/>
        <v>#N/A</v>
      </c>
      <c r="W797" s="83" t="e">
        <f t="shared" si="50"/>
        <v>#VALUE!</v>
      </c>
      <c r="X797" s="83" t="e">
        <f t="shared" si="43"/>
        <v>#N/A</v>
      </c>
      <c r="Y797" s="122"/>
      <c r="Z797" s="122"/>
      <c r="AA797" s="122"/>
      <c r="AB797" s="122"/>
      <c r="AC797" s="122"/>
      <c r="AD797" s="122"/>
      <c r="AE797" s="122"/>
      <c r="AF797" s="122"/>
      <c r="AG797" s="122"/>
      <c r="AH797" s="87"/>
      <c r="AI797" s="122"/>
      <c r="AJ797" s="60"/>
      <c r="AK797" s="5"/>
      <c r="AL797" s="3">
        <f t="shared" si="44"/>
        <v>0</v>
      </c>
      <c r="AM797" s="3">
        <f t="shared" si="45"/>
        <v>0</v>
      </c>
      <c r="AN797" s="3">
        <f t="shared" si="46"/>
        <v>0</v>
      </c>
      <c r="AO797" s="3">
        <f t="shared" si="47"/>
        <v>0</v>
      </c>
    </row>
    <row r="798" spans="1:41" ht="13">
      <c r="A798" s="81"/>
      <c r="B798" s="122"/>
      <c r="C798" s="122"/>
      <c r="D798" s="122"/>
      <c r="E798" s="122"/>
      <c r="F798" s="81"/>
      <c r="G798" s="122"/>
      <c r="H798" s="122" t="e">
        <f>VLOOKUP(G798,'Bidding list 26'!$B$4:$G$277,6,0)</f>
        <v>#N/A</v>
      </c>
      <c r="I798" s="77" t="e">
        <f>VLOOKUP(G798,'Bidding list 26'!$B$4:$I$1016,8,0)</f>
        <v>#N/A</v>
      </c>
      <c r="J798" s="81"/>
      <c r="K798" s="78" t="e">
        <f t="shared" si="49"/>
        <v>#N/A</v>
      </c>
      <c r="L798" s="81"/>
      <c r="M798" s="79"/>
      <c r="N798" s="79"/>
      <c r="O798" s="80"/>
      <c r="P798" s="80"/>
      <c r="Q798" s="122"/>
      <c r="R798" s="81">
        <f t="shared" si="48"/>
        <v>0</v>
      </c>
      <c r="S798" s="140" t="e">
        <f t="array" ref="S798">INDEX('G Project Timeline-OPM update'!$G$7:$L$35,MATCH(1,('G Project Timeline-OPM update'!$C$7:$C$35=N798)*('G Project Timeline-OPM update'!$B$7:$B$35=M798)*('G Project Timeline-OPM update'!$D$7:$D$35=O798),0),MATCH(P798,'G Project Timeline-OPM update'!$G$4:$L$4,0))-14</f>
        <v>#N/A</v>
      </c>
      <c r="T798" s="81" t="e">
        <f t="shared" si="51"/>
        <v>#N/A</v>
      </c>
      <c r="U798" s="83" t="str">
        <f>IFERROR(VLOOKUP(G798,'Bidding list 26'!$B$2:$P$38,15,0),"")</f>
        <v/>
      </c>
      <c r="V798" s="83" t="e">
        <f t="shared" si="52"/>
        <v>#N/A</v>
      </c>
      <c r="W798" s="83" t="e">
        <f t="shared" si="50"/>
        <v>#VALUE!</v>
      </c>
      <c r="X798" s="83" t="e">
        <f t="shared" si="43"/>
        <v>#N/A</v>
      </c>
      <c r="Y798" s="122"/>
      <c r="Z798" s="122"/>
      <c r="AA798" s="122"/>
      <c r="AB798" s="122"/>
      <c r="AC798" s="122"/>
      <c r="AD798" s="122"/>
      <c r="AE798" s="122"/>
      <c r="AF798" s="122"/>
      <c r="AG798" s="122"/>
      <c r="AH798" s="87"/>
      <c r="AI798" s="122"/>
      <c r="AJ798" s="60"/>
      <c r="AK798" s="5"/>
      <c r="AL798" s="3">
        <f t="shared" si="44"/>
        <v>0</v>
      </c>
      <c r="AM798" s="3">
        <f t="shared" si="45"/>
        <v>0</v>
      </c>
      <c r="AN798" s="3">
        <f t="shared" si="46"/>
        <v>0</v>
      </c>
      <c r="AO798" s="3">
        <f t="shared" si="47"/>
        <v>0</v>
      </c>
    </row>
    <row r="799" spans="1:41" ht="13">
      <c r="A799" s="81"/>
      <c r="B799" s="122"/>
      <c r="C799" s="122"/>
      <c r="D799" s="122"/>
      <c r="E799" s="122"/>
      <c r="F799" s="81"/>
      <c r="G799" s="122"/>
      <c r="H799" s="122" t="e">
        <f>VLOOKUP(G799,'Bidding list 26'!$B$4:$G$277,6,0)</f>
        <v>#N/A</v>
      </c>
      <c r="I799" s="77" t="e">
        <f>VLOOKUP(G799,'Bidding list 26'!$B$4:$I$1016,8,0)</f>
        <v>#N/A</v>
      </c>
      <c r="J799" s="81"/>
      <c r="K799" s="78" t="e">
        <f t="shared" si="49"/>
        <v>#N/A</v>
      </c>
      <c r="L799" s="81"/>
      <c r="M799" s="79"/>
      <c r="N799" s="79"/>
      <c r="O799" s="80"/>
      <c r="P799" s="80"/>
      <c r="Q799" s="122"/>
      <c r="R799" s="81">
        <f t="shared" si="48"/>
        <v>0</v>
      </c>
      <c r="S799" s="140" t="e">
        <f t="array" ref="S799">INDEX('G Project Timeline-OPM update'!$G$7:$L$35,MATCH(1,('G Project Timeline-OPM update'!$C$7:$C$35=N799)*('G Project Timeline-OPM update'!$B$7:$B$35=M799)*('G Project Timeline-OPM update'!$D$7:$D$35=O799),0),MATCH(P799,'G Project Timeline-OPM update'!$G$4:$L$4,0))-14</f>
        <v>#N/A</v>
      </c>
      <c r="T799" s="81" t="e">
        <f t="shared" si="51"/>
        <v>#N/A</v>
      </c>
      <c r="U799" s="83" t="str">
        <f>IFERROR(VLOOKUP(G799,'Bidding list 26'!$B$2:$P$38,15,0),"")</f>
        <v/>
      </c>
      <c r="V799" s="83" t="e">
        <f t="shared" si="52"/>
        <v>#N/A</v>
      </c>
      <c r="W799" s="83" t="e">
        <f t="shared" si="50"/>
        <v>#VALUE!</v>
      </c>
      <c r="X799" s="83" t="e">
        <f t="shared" si="43"/>
        <v>#N/A</v>
      </c>
      <c r="Y799" s="122"/>
      <c r="Z799" s="122"/>
      <c r="AA799" s="122"/>
      <c r="AB799" s="122"/>
      <c r="AC799" s="122"/>
      <c r="AD799" s="122"/>
      <c r="AE799" s="122"/>
      <c r="AF799" s="122"/>
      <c r="AG799" s="122"/>
      <c r="AH799" s="87"/>
      <c r="AI799" s="122"/>
      <c r="AJ799" s="60"/>
      <c r="AK799" s="5"/>
      <c r="AL799" s="3">
        <f t="shared" si="44"/>
        <v>0</v>
      </c>
      <c r="AM799" s="3">
        <f t="shared" si="45"/>
        <v>0</v>
      </c>
      <c r="AN799" s="3">
        <f t="shared" si="46"/>
        <v>0</v>
      </c>
      <c r="AO799" s="3">
        <f t="shared" si="47"/>
        <v>0</v>
      </c>
    </row>
    <row r="800" spans="1:41" ht="13">
      <c r="A800" s="81"/>
      <c r="B800" s="122"/>
      <c r="C800" s="122"/>
      <c r="D800" s="122"/>
      <c r="E800" s="122"/>
      <c r="F800" s="81"/>
      <c r="G800" s="122"/>
      <c r="H800" s="122" t="e">
        <f>VLOOKUP(G800,'Bidding list 26'!$B$4:$G$277,6,0)</f>
        <v>#N/A</v>
      </c>
      <c r="I800" s="77" t="e">
        <f>VLOOKUP(G800,'Bidding list 26'!$B$4:$I$1016,8,0)</f>
        <v>#N/A</v>
      </c>
      <c r="J800" s="81"/>
      <c r="K800" s="78" t="e">
        <f t="shared" si="49"/>
        <v>#N/A</v>
      </c>
      <c r="L800" s="81"/>
      <c r="M800" s="79"/>
      <c r="N800" s="79"/>
      <c r="O800" s="80"/>
      <c r="P800" s="80"/>
      <c r="Q800" s="122"/>
      <c r="R800" s="81">
        <f t="shared" si="48"/>
        <v>0</v>
      </c>
      <c r="S800" s="140" t="e">
        <f t="array" ref="S800">INDEX('G Project Timeline-OPM update'!$G$7:$L$35,MATCH(1,('G Project Timeline-OPM update'!$C$7:$C$35=N800)*('G Project Timeline-OPM update'!$B$7:$B$35=M800)*('G Project Timeline-OPM update'!$D$7:$D$35=O800),0),MATCH(P800,'G Project Timeline-OPM update'!$G$4:$L$4,0))-14</f>
        <v>#N/A</v>
      </c>
      <c r="T800" s="81" t="e">
        <f t="shared" si="51"/>
        <v>#N/A</v>
      </c>
      <c r="U800" s="83" t="str">
        <f>IFERROR(VLOOKUP(G800,'Bidding list 26'!$B$2:$P$38,15,0),"")</f>
        <v/>
      </c>
      <c r="V800" s="83" t="e">
        <f t="shared" si="52"/>
        <v>#N/A</v>
      </c>
      <c r="W800" s="83" t="e">
        <f t="shared" si="50"/>
        <v>#VALUE!</v>
      </c>
      <c r="X800" s="83" t="e">
        <f t="shared" si="43"/>
        <v>#N/A</v>
      </c>
      <c r="Y800" s="122"/>
      <c r="Z800" s="122"/>
      <c r="AA800" s="122"/>
      <c r="AB800" s="122"/>
      <c r="AC800" s="122"/>
      <c r="AD800" s="122"/>
      <c r="AE800" s="122"/>
      <c r="AF800" s="122"/>
      <c r="AG800" s="122"/>
      <c r="AH800" s="87"/>
      <c r="AI800" s="122"/>
      <c r="AJ800" s="60"/>
      <c r="AK800" s="5"/>
      <c r="AL800" s="3">
        <f t="shared" si="44"/>
        <v>0</v>
      </c>
      <c r="AM800" s="3">
        <f t="shared" si="45"/>
        <v>0</v>
      </c>
      <c r="AN800" s="3">
        <f t="shared" si="46"/>
        <v>0</v>
      </c>
      <c r="AO800" s="3">
        <f t="shared" si="47"/>
        <v>0</v>
      </c>
    </row>
    <row r="801" spans="1:41" ht="13">
      <c r="A801" s="81"/>
      <c r="B801" s="122"/>
      <c r="C801" s="122"/>
      <c r="D801" s="122"/>
      <c r="E801" s="122"/>
      <c r="F801" s="81"/>
      <c r="G801" s="122"/>
      <c r="H801" s="122" t="e">
        <f>VLOOKUP(G801,'Bidding list 26'!$B$4:$G$277,6,0)</f>
        <v>#N/A</v>
      </c>
      <c r="I801" s="77" t="e">
        <f>VLOOKUP(G801,'Bidding list 26'!$B$4:$I$1016,8,0)</f>
        <v>#N/A</v>
      </c>
      <c r="J801" s="81"/>
      <c r="K801" s="78" t="e">
        <f t="shared" si="49"/>
        <v>#N/A</v>
      </c>
      <c r="L801" s="81"/>
      <c r="M801" s="79"/>
      <c r="N801" s="79"/>
      <c r="O801" s="80"/>
      <c r="P801" s="80"/>
      <c r="Q801" s="122"/>
      <c r="R801" s="81">
        <f t="shared" si="48"/>
        <v>0</v>
      </c>
      <c r="S801" s="140" t="e">
        <f t="array" ref="S801">INDEX('G Project Timeline-OPM update'!$G$7:$L$35,MATCH(1,('G Project Timeline-OPM update'!$C$7:$C$35=N801)*('G Project Timeline-OPM update'!$B$7:$B$35=M801)*('G Project Timeline-OPM update'!$D$7:$D$35=O801),0),MATCH(P801,'G Project Timeline-OPM update'!$G$4:$L$4,0))-14</f>
        <v>#N/A</v>
      </c>
      <c r="T801" s="81" t="e">
        <f t="shared" si="51"/>
        <v>#N/A</v>
      </c>
      <c r="U801" s="83" t="str">
        <f>IFERROR(VLOOKUP(G801,'Bidding list 26'!$B$2:$P$38,15,0),"")</f>
        <v/>
      </c>
      <c r="V801" s="83" t="e">
        <f t="shared" si="52"/>
        <v>#N/A</v>
      </c>
      <c r="W801" s="83" t="e">
        <f t="shared" si="50"/>
        <v>#VALUE!</v>
      </c>
      <c r="X801" s="83" t="e">
        <f t="shared" si="43"/>
        <v>#N/A</v>
      </c>
      <c r="Y801" s="122"/>
      <c r="Z801" s="122"/>
      <c r="AA801" s="122"/>
      <c r="AB801" s="122"/>
      <c r="AC801" s="122"/>
      <c r="AD801" s="122"/>
      <c r="AE801" s="122"/>
      <c r="AF801" s="122"/>
      <c r="AG801" s="122"/>
      <c r="AH801" s="87"/>
      <c r="AI801" s="122"/>
      <c r="AJ801" s="60"/>
      <c r="AK801" s="5"/>
      <c r="AL801" s="3">
        <f t="shared" si="44"/>
        <v>0</v>
      </c>
      <c r="AM801" s="3">
        <f t="shared" si="45"/>
        <v>0</v>
      </c>
      <c r="AN801" s="3">
        <f t="shared" si="46"/>
        <v>0</v>
      </c>
      <c r="AO801" s="3">
        <f t="shared" si="47"/>
        <v>0</v>
      </c>
    </row>
    <row r="802" spans="1:41" ht="13">
      <c r="A802" s="81"/>
      <c r="B802" s="122"/>
      <c r="C802" s="122"/>
      <c r="D802" s="122"/>
      <c r="E802" s="122"/>
      <c r="F802" s="81"/>
      <c r="G802" s="122"/>
      <c r="H802" s="122" t="e">
        <f>VLOOKUP(G802,'Bidding list 26'!$B$4:$G$277,6,0)</f>
        <v>#N/A</v>
      </c>
      <c r="I802" s="77" t="e">
        <f>VLOOKUP(G802,'Bidding list 26'!$B$4:$I$1016,8,0)</f>
        <v>#N/A</v>
      </c>
      <c r="J802" s="81"/>
      <c r="K802" s="78" t="e">
        <f t="shared" si="49"/>
        <v>#N/A</v>
      </c>
      <c r="L802" s="81"/>
      <c r="M802" s="79"/>
      <c r="N802" s="79"/>
      <c r="O802" s="80"/>
      <c r="P802" s="80"/>
      <c r="Q802" s="122"/>
      <c r="R802" s="81">
        <f t="shared" si="48"/>
        <v>0</v>
      </c>
      <c r="S802" s="140" t="e">
        <f t="array" ref="S802">INDEX('G Project Timeline-OPM update'!$G$7:$L$35,MATCH(1,('G Project Timeline-OPM update'!$C$7:$C$35=N802)*('G Project Timeline-OPM update'!$B$7:$B$35=M802)*('G Project Timeline-OPM update'!$D$7:$D$35=O802),0),MATCH(P802,'G Project Timeline-OPM update'!$G$4:$L$4,0))-14</f>
        <v>#N/A</v>
      </c>
      <c r="T802" s="81" t="e">
        <f t="shared" si="51"/>
        <v>#N/A</v>
      </c>
      <c r="U802" s="83" t="str">
        <f>IFERROR(VLOOKUP(G802,'Bidding list 26'!$B$2:$P$38,15,0),"")</f>
        <v/>
      </c>
      <c r="V802" s="83" t="e">
        <f t="shared" si="52"/>
        <v>#N/A</v>
      </c>
      <c r="W802" s="83" t="e">
        <f t="shared" si="50"/>
        <v>#VALUE!</v>
      </c>
      <c r="X802" s="83" t="e">
        <f t="shared" si="43"/>
        <v>#N/A</v>
      </c>
      <c r="Y802" s="122"/>
      <c r="Z802" s="122"/>
      <c r="AA802" s="122"/>
      <c r="AB802" s="122"/>
      <c r="AC802" s="122"/>
      <c r="AD802" s="122"/>
      <c r="AE802" s="122"/>
      <c r="AF802" s="122"/>
      <c r="AG802" s="122"/>
      <c r="AH802" s="87"/>
      <c r="AI802" s="122"/>
      <c r="AJ802" s="60"/>
      <c r="AK802" s="5"/>
      <c r="AL802" s="3">
        <f t="shared" si="44"/>
        <v>0</v>
      </c>
      <c r="AM802" s="3">
        <f t="shared" si="45"/>
        <v>0</v>
      </c>
      <c r="AN802" s="3">
        <f t="shared" si="46"/>
        <v>0</v>
      </c>
      <c r="AO802" s="3">
        <f t="shared" si="47"/>
        <v>0</v>
      </c>
    </row>
    <row r="803" spans="1:41" ht="13">
      <c r="A803" s="81"/>
      <c r="B803" s="122"/>
      <c r="C803" s="122"/>
      <c r="D803" s="122"/>
      <c r="E803" s="122"/>
      <c r="F803" s="81"/>
      <c r="G803" s="122"/>
      <c r="H803" s="122" t="e">
        <f>VLOOKUP(G803,'Bidding list 26'!$B$4:$G$277,6,0)</f>
        <v>#N/A</v>
      </c>
      <c r="I803" s="77" t="e">
        <f>VLOOKUP(G803,'Bidding list 26'!$B$4:$I$1016,8,0)</f>
        <v>#N/A</v>
      </c>
      <c r="J803" s="81"/>
      <c r="K803" s="78" t="e">
        <f t="shared" si="49"/>
        <v>#N/A</v>
      </c>
      <c r="L803" s="81"/>
      <c r="M803" s="79"/>
      <c r="N803" s="79"/>
      <c r="O803" s="80"/>
      <c r="P803" s="80"/>
      <c r="Q803" s="122"/>
      <c r="R803" s="81">
        <f t="shared" si="48"/>
        <v>0</v>
      </c>
      <c r="S803" s="140" t="e">
        <f t="array" ref="S803">INDEX('G Project Timeline-OPM update'!$G$7:$L$35,MATCH(1,('G Project Timeline-OPM update'!$C$7:$C$35=N803)*('G Project Timeline-OPM update'!$B$7:$B$35=M803)*('G Project Timeline-OPM update'!$D$7:$D$35=O803),0),MATCH(P803,'G Project Timeline-OPM update'!$G$4:$L$4,0))-14</f>
        <v>#N/A</v>
      </c>
      <c r="T803" s="81" t="e">
        <f t="shared" si="51"/>
        <v>#N/A</v>
      </c>
      <c r="U803" s="83" t="str">
        <f>IFERROR(VLOOKUP(G803,'Bidding list 26'!$B$2:$P$38,15,0),"")</f>
        <v/>
      </c>
      <c r="V803" s="83" t="e">
        <f t="shared" si="52"/>
        <v>#N/A</v>
      </c>
      <c r="W803" s="83" t="e">
        <f t="shared" si="50"/>
        <v>#VALUE!</v>
      </c>
      <c r="X803" s="83" t="e">
        <f t="shared" si="43"/>
        <v>#N/A</v>
      </c>
      <c r="Y803" s="122"/>
      <c r="Z803" s="122"/>
      <c r="AA803" s="122"/>
      <c r="AB803" s="122"/>
      <c r="AC803" s="122"/>
      <c r="AD803" s="122"/>
      <c r="AE803" s="122"/>
      <c r="AF803" s="122"/>
      <c r="AG803" s="122"/>
      <c r="AH803" s="87"/>
      <c r="AI803" s="122"/>
      <c r="AJ803" s="60"/>
      <c r="AK803" s="5"/>
      <c r="AL803" s="3">
        <f t="shared" si="44"/>
        <v>0</v>
      </c>
      <c r="AM803" s="3">
        <f t="shared" si="45"/>
        <v>0</v>
      </c>
      <c r="AN803" s="3">
        <f t="shared" si="46"/>
        <v>0</v>
      </c>
      <c r="AO803" s="3">
        <f t="shared" si="47"/>
        <v>0</v>
      </c>
    </row>
    <row r="804" spans="1:41" ht="13">
      <c r="A804" s="81"/>
      <c r="B804" s="122"/>
      <c r="C804" s="122"/>
      <c r="D804" s="122"/>
      <c r="E804" s="122"/>
      <c r="F804" s="81"/>
      <c r="G804" s="122"/>
      <c r="H804" s="122" t="e">
        <f>VLOOKUP(G804,'Bidding list 26'!$B$4:$G$277,6,0)</f>
        <v>#N/A</v>
      </c>
      <c r="I804" s="77" t="e">
        <f>VLOOKUP(G804,'Bidding list 26'!$B$4:$I$1016,8,0)</f>
        <v>#N/A</v>
      </c>
      <c r="J804" s="81"/>
      <c r="K804" s="78" t="e">
        <f t="shared" si="49"/>
        <v>#N/A</v>
      </c>
      <c r="L804" s="81"/>
      <c r="M804" s="79"/>
      <c r="N804" s="79"/>
      <c r="O804" s="80"/>
      <c r="P804" s="80"/>
      <c r="Q804" s="122"/>
      <c r="R804" s="81">
        <f t="shared" si="48"/>
        <v>0</v>
      </c>
      <c r="S804" s="140" t="e">
        <f t="array" ref="S804">INDEX('G Project Timeline-OPM update'!$G$7:$L$35,MATCH(1,('G Project Timeline-OPM update'!$C$7:$C$35=N804)*('G Project Timeline-OPM update'!$B$7:$B$35=M804)*('G Project Timeline-OPM update'!$D$7:$D$35=O804),0),MATCH(P804,'G Project Timeline-OPM update'!$G$4:$L$4,0))-14</f>
        <v>#N/A</v>
      </c>
      <c r="T804" s="81" t="e">
        <f t="shared" si="51"/>
        <v>#N/A</v>
      </c>
      <c r="U804" s="83" t="str">
        <f>IFERROR(VLOOKUP(G804,'Bidding list 26'!$B$2:$P$38,15,0),"")</f>
        <v/>
      </c>
      <c r="V804" s="83" t="e">
        <f t="shared" si="52"/>
        <v>#N/A</v>
      </c>
      <c r="W804" s="83" t="e">
        <f t="shared" si="50"/>
        <v>#VALUE!</v>
      </c>
      <c r="X804" s="83" t="e">
        <f t="shared" si="43"/>
        <v>#N/A</v>
      </c>
      <c r="Y804" s="122"/>
      <c r="Z804" s="122"/>
      <c r="AA804" s="122"/>
      <c r="AB804" s="122"/>
      <c r="AC804" s="122"/>
      <c r="AD804" s="122"/>
      <c r="AE804" s="122"/>
      <c r="AF804" s="122"/>
      <c r="AG804" s="122"/>
      <c r="AH804" s="87"/>
      <c r="AI804" s="122"/>
      <c r="AJ804" s="60"/>
      <c r="AK804" s="5"/>
      <c r="AL804" s="3">
        <f t="shared" si="44"/>
        <v>0</v>
      </c>
      <c r="AM804" s="3">
        <f t="shared" si="45"/>
        <v>0</v>
      </c>
      <c r="AN804" s="3">
        <f t="shared" si="46"/>
        <v>0</v>
      </c>
      <c r="AO804" s="3">
        <f t="shared" si="47"/>
        <v>0</v>
      </c>
    </row>
    <row r="805" spans="1:41" ht="13">
      <c r="A805" s="81"/>
      <c r="B805" s="122"/>
      <c r="C805" s="122"/>
      <c r="D805" s="122"/>
      <c r="E805" s="122"/>
      <c r="F805" s="81"/>
      <c r="G805" s="122"/>
      <c r="H805" s="122" t="e">
        <f>VLOOKUP(G805,'Bidding list 26'!$B$4:$G$277,6,0)</f>
        <v>#N/A</v>
      </c>
      <c r="I805" s="77" t="e">
        <f>VLOOKUP(G805,'Bidding list 26'!$B$4:$I$1016,8,0)</f>
        <v>#N/A</v>
      </c>
      <c r="J805" s="81"/>
      <c r="K805" s="78" t="e">
        <f t="shared" si="49"/>
        <v>#N/A</v>
      </c>
      <c r="L805" s="81"/>
      <c r="M805" s="79"/>
      <c r="N805" s="79"/>
      <c r="O805" s="80"/>
      <c r="P805" s="80"/>
      <c r="Q805" s="122"/>
      <c r="R805" s="81">
        <f t="shared" si="48"/>
        <v>0</v>
      </c>
      <c r="S805" s="140" t="e">
        <f t="array" ref="S805">INDEX('G Project Timeline-OPM update'!$G$7:$L$35,MATCH(1,('G Project Timeline-OPM update'!$C$7:$C$35=N805)*('G Project Timeline-OPM update'!$B$7:$B$35=M805)*('G Project Timeline-OPM update'!$D$7:$D$35=O805),0),MATCH(P805,'G Project Timeline-OPM update'!$G$4:$L$4,0))-14</f>
        <v>#N/A</v>
      </c>
      <c r="T805" s="81" t="e">
        <f t="shared" si="51"/>
        <v>#N/A</v>
      </c>
      <c r="U805" s="83" t="str">
        <f>IFERROR(VLOOKUP(G805,'Bidding list 26'!$B$2:$P$38,15,0),"")</f>
        <v/>
      </c>
      <c r="V805" s="83" t="e">
        <f t="shared" si="52"/>
        <v>#N/A</v>
      </c>
      <c r="W805" s="83" t="e">
        <f t="shared" si="50"/>
        <v>#VALUE!</v>
      </c>
      <c r="X805" s="83" t="e">
        <f t="shared" si="43"/>
        <v>#N/A</v>
      </c>
      <c r="Y805" s="122"/>
      <c r="Z805" s="122"/>
      <c r="AA805" s="122"/>
      <c r="AB805" s="122"/>
      <c r="AC805" s="122"/>
      <c r="AD805" s="122"/>
      <c r="AE805" s="122"/>
      <c r="AF805" s="122"/>
      <c r="AG805" s="122"/>
      <c r="AH805" s="87"/>
      <c r="AI805" s="122"/>
      <c r="AJ805" s="60"/>
      <c r="AK805" s="5"/>
      <c r="AL805" s="3">
        <f t="shared" si="44"/>
        <v>0</v>
      </c>
      <c r="AM805" s="3">
        <f t="shared" si="45"/>
        <v>0</v>
      </c>
      <c r="AN805" s="3">
        <f t="shared" si="46"/>
        <v>0</v>
      </c>
      <c r="AO805" s="3">
        <f t="shared" si="47"/>
        <v>0</v>
      </c>
    </row>
    <row r="806" spans="1:41" ht="13">
      <c r="A806" s="81"/>
      <c r="B806" s="122"/>
      <c r="C806" s="122"/>
      <c r="D806" s="122"/>
      <c r="E806" s="122"/>
      <c r="F806" s="81"/>
      <c r="G806" s="122"/>
      <c r="H806" s="122" t="e">
        <f>VLOOKUP(G806,'Bidding list 26'!$B$4:$G$277,6,0)</f>
        <v>#N/A</v>
      </c>
      <c r="I806" s="77" t="e">
        <f>VLOOKUP(G806,'Bidding list 26'!$B$4:$I$1016,8,0)</f>
        <v>#N/A</v>
      </c>
      <c r="J806" s="81"/>
      <c r="K806" s="78" t="e">
        <f t="shared" si="49"/>
        <v>#N/A</v>
      </c>
      <c r="L806" s="81"/>
      <c r="M806" s="79"/>
      <c r="N806" s="79"/>
      <c r="O806" s="80"/>
      <c r="P806" s="80"/>
      <c r="Q806" s="122"/>
      <c r="R806" s="81">
        <f t="shared" si="48"/>
        <v>0</v>
      </c>
      <c r="S806" s="140" t="e">
        <f t="array" ref="S806">INDEX('G Project Timeline-OPM update'!$G$7:$L$35,MATCH(1,('G Project Timeline-OPM update'!$C$7:$C$35=N806)*('G Project Timeline-OPM update'!$B$7:$B$35=M806)*('G Project Timeline-OPM update'!$D$7:$D$35=O806),0),MATCH(P806,'G Project Timeline-OPM update'!$G$4:$L$4,0))-14</f>
        <v>#N/A</v>
      </c>
      <c r="T806" s="81" t="e">
        <f t="shared" si="51"/>
        <v>#N/A</v>
      </c>
      <c r="U806" s="83" t="str">
        <f>IFERROR(VLOOKUP(G806,'Bidding list 26'!$B$2:$P$38,15,0),"")</f>
        <v/>
      </c>
      <c r="V806" s="83" t="e">
        <f t="shared" si="52"/>
        <v>#N/A</v>
      </c>
      <c r="W806" s="83" t="e">
        <f t="shared" si="50"/>
        <v>#VALUE!</v>
      </c>
      <c r="X806" s="83" t="e">
        <f t="shared" si="43"/>
        <v>#N/A</v>
      </c>
      <c r="Y806" s="122"/>
      <c r="Z806" s="122"/>
      <c r="AA806" s="122"/>
      <c r="AB806" s="122"/>
      <c r="AC806" s="122"/>
      <c r="AD806" s="122"/>
      <c r="AE806" s="122"/>
      <c r="AF806" s="122"/>
      <c r="AG806" s="122"/>
      <c r="AH806" s="87"/>
      <c r="AI806" s="122"/>
      <c r="AJ806" s="60"/>
      <c r="AK806" s="5"/>
      <c r="AL806" s="3">
        <f t="shared" si="44"/>
        <v>0</v>
      </c>
      <c r="AM806" s="3">
        <f t="shared" si="45"/>
        <v>0</v>
      </c>
      <c r="AN806" s="3">
        <f t="shared" si="46"/>
        <v>0</v>
      </c>
      <c r="AO806" s="3">
        <f t="shared" si="47"/>
        <v>0</v>
      </c>
    </row>
    <row r="807" spans="1:41" ht="13">
      <c r="A807" s="81"/>
      <c r="B807" s="122"/>
      <c r="C807" s="122"/>
      <c r="D807" s="122"/>
      <c r="E807" s="122"/>
      <c r="F807" s="81"/>
      <c r="G807" s="122"/>
      <c r="H807" s="122" t="e">
        <f>VLOOKUP(G807,'Bidding list 26'!$B$4:$G$277,6,0)</f>
        <v>#N/A</v>
      </c>
      <c r="I807" s="77" t="e">
        <f>VLOOKUP(G807,'Bidding list 26'!$B$4:$I$1016,8,0)</f>
        <v>#N/A</v>
      </c>
      <c r="J807" s="81"/>
      <c r="K807" s="78" t="e">
        <f t="shared" si="49"/>
        <v>#N/A</v>
      </c>
      <c r="L807" s="81"/>
      <c r="M807" s="79"/>
      <c r="N807" s="79"/>
      <c r="O807" s="80"/>
      <c r="P807" s="80"/>
      <c r="Q807" s="122"/>
      <c r="R807" s="81">
        <f t="shared" si="48"/>
        <v>0</v>
      </c>
      <c r="S807" s="140" t="e">
        <f t="array" ref="S807">INDEX('G Project Timeline-OPM update'!$G$7:$L$35,MATCH(1,('G Project Timeline-OPM update'!$C$7:$C$35=N807)*('G Project Timeline-OPM update'!$B$7:$B$35=M807)*('G Project Timeline-OPM update'!$D$7:$D$35=O807),0),MATCH(P807,'G Project Timeline-OPM update'!$G$4:$L$4,0))-14</f>
        <v>#N/A</v>
      </c>
      <c r="T807" s="81" t="e">
        <f t="shared" si="51"/>
        <v>#N/A</v>
      </c>
      <c r="U807" s="83" t="str">
        <f>IFERROR(VLOOKUP(G807,'Bidding list 26'!$B$2:$P$38,15,0),"")</f>
        <v/>
      </c>
      <c r="V807" s="83" t="e">
        <f t="shared" si="52"/>
        <v>#N/A</v>
      </c>
      <c r="W807" s="83" t="e">
        <f t="shared" si="50"/>
        <v>#VALUE!</v>
      </c>
      <c r="X807" s="83" t="e">
        <f t="shared" si="43"/>
        <v>#N/A</v>
      </c>
      <c r="Y807" s="122"/>
      <c r="Z807" s="122"/>
      <c r="AA807" s="122"/>
      <c r="AB807" s="122"/>
      <c r="AC807" s="122"/>
      <c r="AD807" s="122"/>
      <c r="AE807" s="122"/>
      <c r="AF807" s="122"/>
      <c r="AG807" s="122"/>
      <c r="AH807" s="87"/>
      <c r="AI807" s="122"/>
      <c r="AJ807" s="60"/>
      <c r="AK807" s="5"/>
      <c r="AL807" s="3">
        <f t="shared" si="44"/>
        <v>0</v>
      </c>
      <c r="AM807" s="3">
        <f t="shared" si="45"/>
        <v>0</v>
      </c>
      <c r="AN807" s="3">
        <f t="shared" si="46"/>
        <v>0</v>
      </c>
      <c r="AO807" s="3">
        <f t="shared" si="47"/>
        <v>0</v>
      </c>
    </row>
    <row r="808" spans="1:41" ht="13">
      <c r="A808" s="81"/>
      <c r="B808" s="122"/>
      <c r="C808" s="122"/>
      <c r="D808" s="122"/>
      <c r="E808" s="122"/>
      <c r="F808" s="81"/>
      <c r="G808" s="122"/>
      <c r="H808" s="122" t="e">
        <f>VLOOKUP(G808,'Bidding list 26'!$B$4:$G$277,6,0)</f>
        <v>#N/A</v>
      </c>
      <c r="I808" s="77" t="e">
        <f>VLOOKUP(G808,'Bidding list 26'!$B$4:$I$1016,8,0)</f>
        <v>#N/A</v>
      </c>
      <c r="J808" s="81"/>
      <c r="K808" s="78" t="e">
        <f t="shared" si="49"/>
        <v>#N/A</v>
      </c>
      <c r="L808" s="81"/>
      <c r="M808" s="79"/>
      <c r="N808" s="79"/>
      <c r="O808" s="80"/>
      <c r="P808" s="80"/>
      <c r="Q808" s="122"/>
      <c r="R808" s="81">
        <f t="shared" si="48"/>
        <v>0</v>
      </c>
      <c r="S808" s="140" t="e">
        <f t="array" ref="S808">INDEX('G Project Timeline-OPM update'!$G$7:$L$35,MATCH(1,('G Project Timeline-OPM update'!$C$7:$C$35=N808)*('G Project Timeline-OPM update'!$B$7:$B$35=M808)*('G Project Timeline-OPM update'!$D$7:$D$35=O808),0),MATCH(P808,'G Project Timeline-OPM update'!$G$4:$L$4,0))-14</f>
        <v>#N/A</v>
      </c>
      <c r="T808" s="81" t="e">
        <f t="shared" si="51"/>
        <v>#N/A</v>
      </c>
      <c r="U808" s="83" t="str">
        <f>IFERROR(VLOOKUP(G808,'Bidding list 26'!$B$2:$P$38,15,0),"")</f>
        <v/>
      </c>
      <c r="V808" s="83" t="e">
        <f t="shared" si="52"/>
        <v>#N/A</v>
      </c>
      <c r="W808" s="83" t="e">
        <f t="shared" si="50"/>
        <v>#VALUE!</v>
      </c>
      <c r="X808" s="83" t="e">
        <f t="shared" si="43"/>
        <v>#N/A</v>
      </c>
      <c r="Y808" s="122"/>
      <c r="Z808" s="122"/>
      <c r="AA808" s="122"/>
      <c r="AB808" s="122"/>
      <c r="AC808" s="122"/>
      <c r="AD808" s="122"/>
      <c r="AE808" s="122"/>
      <c r="AF808" s="122"/>
      <c r="AG808" s="122"/>
      <c r="AH808" s="87"/>
      <c r="AI808" s="122"/>
      <c r="AJ808" s="60"/>
      <c r="AK808" s="5"/>
      <c r="AL808" s="3">
        <f t="shared" si="44"/>
        <v>0</v>
      </c>
      <c r="AM808" s="3">
        <f t="shared" si="45"/>
        <v>0</v>
      </c>
      <c r="AN808" s="3">
        <f t="shared" si="46"/>
        <v>0</v>
      </c>
      <c r="AO808" s="3">
        <f t="shared" si="47"/>
        <v>0</v>
      </c>
    </row>
    <row r="809" spans="1:41" ht="13">
      <c r="A809" s="81"/>
      <c r="B809" s="122"/>
      <c r="C809" s="122"/>
      <c r="D809" s="122"/>
      <c r="E809" s="122"/>
      <c r="F809" s="81"/>
      <c r="G809" s="122"/>
      <c r="H809" s="122" t="e">
        <f>VLOOKUP(G809,'Bidding list 26'!$B$4:$G$277,6,0)</f>
        <v>#N/A</v>
      </c>
      <c r="I809" s="77" t="e">
        <f>VLOOKUP(G809,'Bidding list 26'!$B$4:$I$1016,8,0)</f>
        <v>#N/A</v>
      </c>
      <c r="J809" s="81"/>
      <c r="K809" s="78" t="e">
        <f t="shared" si="49"/>
        <v>#N/A</v>
      </c>
      <c r="L809" s="81"/>
      <c r="M809" s="79"/>
      <c r="N809" s="79"/>
      <c r="O809" s="80"/>
      <c r="P809" s="80"/>
      <c r="Q809" s="122"/>
      <c r="R809" s="81">
        <f t="shared" si="48"/>
        <v>0</v>
      </c>
      <c r="S809" s="140" t="e">
        <f t="array" ref="S809">INDEX('G Project Timeline-OPM update'!$G$7:$L$35,MATCH(1,('G Project Timeline-OPM update'!$C$7:$C$35=N809)*('G Project Timeline-OPM update'!$B$7:$B$35=M809)*('G Project Timeline-OPM update'!$D$7:$D$35=O809),0),MATCH(P809,'G Project Timeline-OPM update'!$G$4:$L$4,0))-14</f>
        <v>#N/A</v>
      </c>
      <c r="T809" s="81" t="e">
        <f t="shared" si="51"/>
        <v>#N/A</v>
      </c>
      <c r="U809" s="83" t="str">
        <f>IFERROR(VLOOKUP(G809,'Bidding list 26'!$B$2:$P$38,15,0),"")</f>
        <v/>
      </c>
      <c r="V809" s="83" t="e">
        <f t="shared" si="52"/>
        <v>#N/A</v>
      </c>
      <c r="W809" s="83" t="e">
        <f t="shared" si="50"/>
        <v>#VALUE!</v>
      </c>
      <c r="X809" s="83" t="e">
        <f t="shared" si="43"/>
        <v>#N/A</v>
      </c>
      <c r="Y809" s="122"/>
      <c r="Z809" s="122"/>
      <c r="AA809" s="122"/>
      <c r="AB809" s="122"/>
      <c r="AC809" s="122"/>
      <c r="AD809" s="122"/>
      <c r="AE809" s="122"/>
      <c r="AF809" s="122"/>
      <c r="AG809" s="122"/>
      <c r="AH809" s="87"/>
      <c r="AI809" s="122"/>
      <c r="AJ809" s="60"/>
      <c r="AK809" s="5"/>
      <c r="AL809" s="3">
        <f t="shared" si="44"/>
        <v>0</v>
      </c>
      <c r="AM809" s="3">
        <f t="shared" si="45"/>
        <v>0</v>
      </c>
      <c r="AN809" s="3">
        <f t="shared" si="46"/>
        <v>0</v>
      </c>
      <c r="AO809" s="3">
        <f t="shared" si="47"/>
        <v>0</v>
      </c>
    </row>
    <row r="810" spans="1:41" ht="13">
      <c r="A810" s="81"/>
      <c r="B810" s="122"/>
      <c r="C810" s="122"/>
      <c r="D810" s="122"/>
      <c r="E810" s="122"/>
      <c r="F810" s="81"/>
      <c r="G810" s="122"/>
      <c r="H810" s="122" t="e">
        <f>VLOOKUP(G810,'Bidding list 26'!$B$4:$G$277,6,0)</f>
        <v>#N/A</v>
      </c>
      <c r="I810" s="77" t="e">
        <f>VLOOKUP(G810,'Bidding list 26'!$B$4:$I$1016,8,0)</f>
        <v>#N/A</v>
      </c>
      <c r="J810" s="81"/>
      <c r="K810" s="78" t="e">
        <f t="shared" si="49"/>
        <v>#N/A</v>
      </c>
      <c r="L810" s="81"/>
      <c r="M810" s="79"/>
      <c r="N810" s="79"/>
      <c r="O810" s="80"/>
      <c r="P810" s="80"/>
      <c r="Q810" s="122"/>
      <c r="R810" s="81">
        <f t="shared" si="48"/>
        <v>0</v>
      </c>
      <c r="S810" s="140" t="e">
        <f t="array" ref="S810">INDEX('G Project Timeline-OPM update'!$G$7:$L$35,MATCH(1,('G Project Timeline-OPM update'!$C$7:$C$35=N810)*('G Project Timeline-OPM update'!$B$7:$B$35=M810)*('G Project Timeline-OPM update'!$D$7:$D$35=O810),0),MATCH(P810,'G Project Timeline-OPM update'!$G$4:$L$4,0))-14</f>
        <v>#N/A</v>
      </c>
      <c r="T810" s="81" t="e">
        <f t="shared" si="51"/>
        <v>#N/A</v>
      </c>
      <c r="U810" s="83" t="str">
        <f>IFERROR(VLOOKUP(G810,'Bidding list 26'!$B$2:$P$38,15,0),"")</f>
        <v/>
      </c>
      <c r="V810" s="83" t="e">
        <f t="shared" si="52"/>
        <v>#N/A</v>
      </c>
      <c r="W810" s="83" t="e">
        <f t="shared" si="50"/>
        <v>#VALUE!</v>
      </c>
      <c r="X810" s="83" t="e">
        <f t="shared" si="43"/>
        <v>#N/A</v>
      </c>
      <c r="Y810" s="122"/>
      <c r="Z810" s="122"/>
      <c r="AA810" s="122"/>
      <c r="AB810" s="122"/>
      <c r="AC810" s="122"/>
      <c r="AD810" s="122"/>
      <c r="AE810" s="122"/>
      <c r="AF810" s="122"/>
      <c r="AG810" s="122"/>
      <c r="AH810" s="87"/>
      <c r="AI810" s="122"/>
      <c r="AJ810" s="60"/>
      <c r="AK810" s="5"/>
      <c r="AL810" s="3">
        <f t="shared" si="44"/>
        <v>0</v>
      </c>
      <c r="AM810" s="3">
        <f t="shared" si="45"/>
        <v>0</v>
      </c>
      <c r="AN810" s="3">
        <f t="shared" si="46"/>
        <v>0</v>
      </c>
      <c r="AO810" s="3">
        <f t="shared" si="47"/>
        <v>0</v>
      </c>
    </row>
    <row r="811" spans="1:41" ht="13">
      <c r="A811" s="81"/>
      <c r="B811" s="122"/>
      <c r="C811" s="122"/>
      <c r="D811" s="122"/>
      <c r="E811" s="122"/>
      <c r="F811" s="81"/>
      <c r="G811" s="122"/>
      <c r="H811" s="122" t="e">
        <f>VLOOKUP(G811,'Bidding list 26'!$B$4:$G$277,6,0)</f>
        <v>#N/A</v>
      </c>
      <c r="I811" s="77" t="e">
        <f>VLOOKUP(G811,'Bidding list 26'!$B$4:$I$1016,8,0)</f>
        <v>#N/A</v>
      </c>
      <c r="J811" s="81"/>
      <c r="K811" s="78" t="e">
        <f t="shared" si="49"/>
        <v>#N/A</v>
      </c>
      <c r="L811" s="81"/>
      <c r="M811" s="79"/>
      <c r="N811" s="79"/>
      <c r="O811" s="80"/>
      <c r="P811" s="80"/>
      <c r="Q811" s="122"/>
      <c r="R811" s="81">
        <f t="shared" si="48"/>
        <v>0</v>
      </c>
      <c r="S811" s="140" t="e">
        <f t="array" ref="S811">INDEX('G Project Timeline-OPM update'!$G$7:$L$35,MATCH(1,('G Project Timeline-OPM update'!$C$7:$C$35=N811)*('G Project Timeline-OPM update'!$B$7:$B$35=M811)*('G Project Timeline-OPM update'!$D$7:$D$35=O811),0),MATCH(P811,'G Project Timeline-OPM update'!$G$4:$L$4,0))-14</f>
        <v>#N/A</v>
      </c>
      <c r="T811" s="81" t="e">
        <f t="shared" si="51"/>
        <v>#N/A</v>
      </c>
      <c r="U811" s="83" t="str">
        <f>IFERROR(VLOOKUP(G811,'Bidding list 26'!$B$2:$P$38,15,0),"")</f>
        <v/>
      </c>
      <c r="V811" s="83" t="e">
        <f t="shared" si="52"/>
        <v>#N/A</v>
      </c>
      <c r="W811" s="83" t="e">
        <f t="shared" si="50"/>
        <v>#VALUE!</v>
      </c>
      <c r="X811" s="83" t="e">
        <f t="shared" si="43"/>
        <v>#N/A</v>
      </c>
      <c r="Y811" s="122"/>
      <c r="Z811" s="122"/>
      <c r="AA811" s="122"/>
      <c r="AB811" s="122"/>
      <c r="AC811" s="122"/>
      <c r="AD811" s="122"/>
      <c r="AE811" s="122"/>
      <c r="AF811" s="122"/>
      <c r="AG811" s="122"/>
      <c r="AH811" s="87"/>
      <c r="AI811" s="122"/>
      <c r="AJ811" s="60"/>
      <c r="AK811" s="5"/>
      <c r="AL811" s="3">
        <f t="shared" si="44"/>
        <v>0</v>
      </c>
      <c r="AM811" s="3">
        <f t="shared" si="45"/>
        <v>0</v>
      </c>
      <c r="AN811" s="3">
        <f t="shared" si="46"/>
        <v>0</v>
      </c>
      <c r="AO811" s="3">
        <f t="shared" si="47"/>
        <v>0</v>
      </c>
    </row>
    <row r="812" spans="1:41" ht="13">
      <c r="A812" s="81"/>
      <c r="B812" s="122"/>
      <c r="C812" s="122"/>
      <c r="D812" s="122"/>
      <c r="E812" s="122"/>
      <c r="F812" s="81"/>
      <c r="G812" s="122"/>
      <c r="H812" s="122" t="e">
        <f>VLOOKUP(G812,'Bidding list 26'!$B$4:$G$277,6,0)</f>
        <v>#N/A</v>
      </c>
      <c r="I812" s="77" t="e">
        <f>VLOOKUP(G812,'Bidding list 26'!$B$4:$I$1016,8,0)</f>
        <v>#N/A</v>
      </c>
      <c r="J812" s="81"/>
      <c r="K812" s="78" t="e">
        <f t="shared" si="49"/>
        <v>#N/A</v>
      </c>
      <c r="L812" s="81"/>
      <c r="M812" s="79"/>
      <c r="N812" s="79"/>
      <c r="O812" s="80"/>
      <c r="P812" s="80"/>
      <c r="Q812" s="122"/>
      <c r="R812" s="81">
        <f t="shared" si="48"/>
        <v>0</v>
      </c>
      <c r="S812" s="140" t="e">
        <f t="array" ref="S812">INDEX('G Project Timeline-OPM update'!$G$7:$L$35,MATCH(1,('G Project Timeline-OPM update'!$C$7:$C$35=N812)*('G Project Timeline-OPM update'!$B$7:$B$35=M812)*('G Project Timeline-OPM update'!$D$7:$D$35=O812),0),MATCH(P812,'G Project Timeline-OPM update'!$G$4:$L$4,0))-14</f>
        <v>#N/A</v>
      </c>
      <c r="T812" s="81" t="e">
        <f t="shared" si="51"/>
        <v>#N/A</v>
      </c>
      <c r="U812" s="83" t="str">
        <f>IFERROR(VLOOKUP(G812,'Bidding list 26'!$B$2:$P$38,15,0),"")</f>
        <v/>
      </c>
      <c r="V812" s="83" t="e">
        <f t="shared" si="52"/>
        <v>#N/A</v>
      </c>
      <c r="W812" s="83" t="e">
        <f t="shared" si="50"/>
        <v>#VALUE!</v>
      </c>
      <c r="X812" s="83" t="e">
        <f t="shared" si="43"/>
        <v>#N/A</v>
      </c>
      <c r="Y812" s="122"/>
      <c r="Z812" s="122"/>
      <c r="AA812" s="122"/>
      <c r="AB812" s="122"/>
      <c r="AC812" s="122"/>
      <c r="AD812" s="122"/>
      <c r="AE812" s="122"/>
      <c r="AF812" s="122"/>
      <c r="AG812" s="122"/>
      <c r="AH812" s="87"/>
      <c r="AI812" s="122"/>
      <c r="AJ812" s="60"/>
      <c r="AK812" s="5"/>
      <c r="AL812" s="3">
        <f t="shared" si="44"/>
        <v>0</v>
      </c>
      <c r="AM812" s="3">
        <f t="shared" si="45"/>
        <v>0</v>
      </c>
      <c r="AN812" s="3">
        <f t="shared" si="46"/>
        <v>0</v>
      </c>
      <c r="AO812" s="3">
        <f t="shared" si="47"/>
        <v>0</v>
      </c>
    </row>
    <row r="813" spans="1:41" ht="13">
      <c r="A813" s="81"/>
      <c r="B813" s="122"/>
      <c r="C813" s="122"/>
      <c r="D813" s="122"/>
      <c r="E813" s="122"/>
      <c r="F813" s="81"/>
      <c r="G813" s="122"/>
      <c r="H813" s="122" t="e">
        <f>VLOOKUP(G813,'Bidding list 26'!$B$4:$G$277,6,0)</f>
        <v>#N/A</v>
      </c>
      <c r="I813" s="77" t="e">
        <f>VLOOKUP(G813,'Bidding list 26'!$B$4:$I$1016,8,0)</f>
        <v>#N/A</v>
      </c>
      <c r="J813" s="81"/>
      <c r="K813" s="78" t="e">
        <f t="shared" si="49"/>
        <v>#N/A</v>
      </c>
      <c r="L813" s="81"/>
      <c r="M813" s="79"/>
      <c r="N813" s="79"/>
      <c r="O813" s="80"/>
      <c r="P813" s="80"/>
      <c r="Q813" s="122"/>
      <c r="R813" s="81">
        <f t="shared" si="48"/>
        <v>0</v>
      </c>
      <c r="S813" s="140" t="e">
        <f t="array" ref="S813">INDEX('G Project Timeline-OPM update'!$G$7:$L$35,MATCH(1,('G Project Timeline-OPM update'!$C$7:$C$35=N813)*('G Project Timeline-OPM update'!$B$7:$B$35=M813)*('G Project Timeline-OPM update'!$D$7:$D$35=O813),0),MATCH(P813,'G Project Timeline-OPM update'!$G$4:$L$4,0))-14</f>
        <v>#N/A</v>
      </c>
      <c r="T813" s="81" t="e">
        <f t="shared" si="51"/>
        <v>#N/A</v>
      </c>
      <c r="U813" s="83" t="str">
        <f>IFERROR(VLOOKUP(G813,'Bidding list 26'!$B$2:$P$38,15,0),"")</f>
        <v/>
      </c>
      <c r="V813" s="83" t="e">
        <f t="shared" si="52"/>
        <v>#N/A</v>
      </c>
      <c r="W813" s="83" t="e">
        <f t="shared" si="50"/>
        <v>#VALUE!</v>
      </c>
      <c r="X813" s="83" t="e">
        <f t="shared" si="43"/>
        <v>#N/A</v>
      </c>
      <c r="Y813" s="122"/>
      <c r="Z813" s="122"/>
      <c r="AA813" s="122"/>
      <c r="AB813" s="122"/>
      <c r="AC813" s="122"/>
      <c r="AD813" s="122"/>
      <c r="AE813" s="122"/>
      <c r="AF813" s="122"/>
      <c r="AG813" s="122"/>
      <c r="AH813" s="87"/>
      <c r="AI813" s="122"/>
      <c r="AJ813" s="60"/>
      <c r="AK813" s="5"/>
      <c r="AL813" s="3">
        <f t="shared" si="44"/>
        <v>0</v>
      </c>
      <c r="AM813" s="3">
        <f t="shared" si="45"/>
        <v>0</v>
      </c>
      <c r="AN813" s="3">
        <f t="shared" si="46"/>
        <v>0</v>
      </c>
      <c r="AO813" s="3">
        <f t="shared" si="47"/>
        <v>0</v>
      </c>
    </row>
    <row r="814" spans="1:41" ht="13">
      <c r="A814" s="81"/>
      <c r="B814" s="122"/>
      <c r="C814" s="122"/>
      <c r="D814" s="122"/>
      <c r="E814" s="122"/>
      <c r="F814" s="81"/>
      <c r="G814" s="122"/>
      <c r="H814" s="122" t="e">
        <f>VLOOKUP(G814,'Bidding list 26'!$B$4:$G$277,6,0)</f>
        <v>#N/A</v>
      </c>
      <c r="I814" s="77" t="e">
        <f>VLOOKUP(G814,'Bidding list 26'!$B$4:$I$1016,8,0)</f>
        <v>#N/A</v>
      </c>
      <c r="J814" s="81"/>
      <c r="K814" s="78" t="e">
        <f t="shared" si="49"/>
        <v>#N/A</v>
      </c>
      <c r="L814" s="81"/>
      <c r="M814" s="79"/>
      <c r="N814" s="79"/>
      <c r="O814" s="80"/>
      <c r="P814" s="80"/>
      <c r="Q814" s="122"/>
      <c r="R814" s="81">
        <f t="shared" si="48"/>
        <v>0</v>
      </c>
      <c r="S814" s="140" t="e">
        <f t="array" ref="S814">INDEX('G Project Timeline-OPM update'!$G$7:$L$35,MATCH(1,('G Project Timeline-OPM update'!$C$7:$C$35=N814)*('G Project Timeline-OPM update'!$B$7:$B$35=M814)*('G Project Timeline-OPM update'!$D$7:$D$35=O814),0),MATCH(P814,'G Project Timeline-OPM update'!$G$4:$L$4,0))-14</f>
        <v>#N/A</v>
      </c>
      <c r="T814" s="81" t="e">
        <f t="shared" si="51"/>
        <v>#N/A</v>
      </c>
      <c r="U814" s="83" t="str">
        <f>IFERROR(VLOOKUP(G814,'Bidding list 26'!$B$2:$P$38,15,0),"")</f>
        <v/>
      </c>
      <c r="V814" s="83" t="e">
        <f t="shared" si="52"/>
        <v>#N/A</v>
      </c>
      <c r="W814" s="83" t="e">
        <f t="shared" si="50"/>
        <v>#VALUE!</v>
      </c>
      <c r="X814" s="83" t="e">
        <f t="shared" si="43"/>
        <v>#N/A</v>
      </c>
      <c r="Y814" s="122"/>
      <c r="Z814" s="122"/>
      <c r="AA814" s="122"/>
      <c r="AB814" s="122"/>
      <c r="AC814" s="122"/>
      <c r="AD814" s="122"/>
      <c r="AE814" s="122"/>
      <c r="AF814" s="122"/>
      <c r="AG814" s="122"/>
      <c r="AH814" s="87"/>
      <c r="AI814" s="122"/>
      <c r="AJ814" s="60"/>
      <c r="AK814" s="5"/>
      <c r="AL814" s="3">
        <f t="shared" si="44"/>
        <v>0</v>
      </c>
      <c r="AM814" s="3">
        <f t="shared" si="45"/>
        <v>0</v>
      </c>
      <c r="AN814" s="3">
        <f t="shared" si="46"/>
        <v>0</v>
      </c>
      <c r="AO814" s="3">
        <f t="shared" si="47"/>
        <v>0</v>
      </c>
    </row>
    <row r="815" spans="1:41" ht="13">
      <c r="A815" s="81"/>
      <c r="B815" s="122"/>
      <c r="C815" s="122"/>
      <c r="D815" s="122"/>
      <c r="E815" s="122"/>
      <c r="F815" s="81"/>
      <c r="G815" s="122"/>
      <c r="H815" s="122" t="e">
        <f>VLOOKUP(G815,'Bidding list 26'!$B$4:$G$277,6,0)</f>
        <v>#N/A</v>
      </c>
      <c r="I815" s="77" t="e">
        <f>VLOOKUP(G815,'Bidding list 26'!$B$4:$I$1016,8,0)</f>
        <v>#N/A</v>
      </c>
      <c r="J815" s="81"/>
      <c r="K815" s="78" t="e">
        <f t="shared" si="49"/>
        <v>#N/A</v>
      </c>
      <c r="L815" s="81"/>
      <c r="M815" s="79"/>
      <c r="N815" s="79"/>
      <c r="O815" s="80"/>
      <c r="P815" s="80"/>
      <c r="Q815" s="122"/>
      <c r="R815" s="81">
        <f t="shared" si="48"/>
        <v>0</v>
      </c>
      <c r="S815" s="140" t="e">
        <f t="array" ref="S815">INDEX('G Project Timeline-OPM update'!$G$7:$L$35,MATCH(1,('G Project Timeline-OPM update'!$C$7:$C$35=N815)*('G Project Timeline-OPM update'!$B$7:$B$35=M815)*('G Project Timeline-OPM update'!$D$7:$D$35=O815),0),MATCH(P815,'G Project Timeline-OPM update'!$G$4:$L$4,0))-14</f>
        <v>#N/A</v>
      </c>
      <c r="T815" s="81" t="e">
        <f t="shared" si="51"/>
        <v>#N/A</v>
      </c>
      <c r="U815" s="83" t="str">
        <f>IFERROR(VLOOKUP(G815,'Bidding list 26'!$B$2:$P$38,15,0),"")</f>
        <v/>
      </c>
      <c r="V815" s="83" t="e">
        <f t="shared" si="52"/>
        <v>#N/A</v>
      </c>
      <c r="W815" s="83" t="e">
        <f t="shared" si="50"/>
        <v>#VALUE!</v>
      </c>
      <c r="X815" s="83" t="e">
        <f t="shared" si="43"/>
        <v>#N/A</v>
      </c>
      <c r="Y815" s="122"/>
      <c r="Z815" s="122"/>
      <c r="AA815" s="122"/>
      <c r="AB815" s="122"/>
      <c r="AC815" s="122"/>
      <c r="AD815" s="122"/>
      <c r="AE815" s="122"/>
      <c r="AF815" s="122"/>
      <c r="AG815" s="122"/>
      <c r="AH815" s="87"/>
      <c r="AI815" s="122"/>
      <c r="AJ815" s="60"/>
      <c r="AK815" s="5"/>
      <c r="AL815" s="3">
        <f t="shared" si="44"/>
        <v>0</v>
      </c>
      <c r="AM815" s="3">
        <f t="shared" si="45"/>
        <v>0</v>
      </c>
      <c r="AN815" s="3">
        <f t="shared" si="46"/>
        <v>0</v>
      </c>
      <c r="AO815" s="3">
        <f t="shared" si="47"/>
        <v>0</v>
      </c>
    </row>
    <row r="816" spans="1:41" ht="13">
      <c r="A816" s="81"/>
      <c r="B816" s="122"/>
      <c r="C816" s="122"/>
      <c r="D816" s="122"/>
      <c r="E816" s="122"/>
      <c r="F816" s="81"/>
      <c r="G816" s="122"/>
      <c r="H816" s="122" t="e">
        <f>VLOOKUP(G816,'Bidding list 26'!$B$4:$G$277,6,0)</f>
        <v>#N/A</v>
      </c>
      <c r="I816" s="77" t="e">
        <f>VLOOKUP(G816,'Bidding list 26'!$B$4:$I$1016,8,0)</f>
        <v>#N/A</v>
      </c>
      <c r="J816" s="81"/>
      <c r="K816" s="78" t="e">
        <f t="shared" si="49"/>
        <v>#N/A</v>
      </c>
      <c r="L816" s="81"/>
      <c r="M816" s="79"/>
      <c r="N816" s="79"/>
      <c r="O816" s="80"/>
      <c r="P816" s="80"/>
      <c r="Q816" s="122"/>
      <c r="R816" s="81">
        <f t="shared" si="48"/>
        <v>0</v>
      </c>
      <c r="S816" s="140" t="e">
        <f t="array" ref="S816">INDEX('G Project Timeline-OPM update'!$G$7:$L$35,MATCH(1,('G Project Timeline-OPM update'!$C$7:$C$35=N816)*('G Project Timeline-OPM update'!$B$7:$B$35=M816)*('G Project Timeline-OPM update'!$D$7:$D$35=O816),0),MATCH(P816,'G Project Timeline-OPM update'!$G$4:$L$4,0))-14</f>
        <v>#N/A</v>
      </c>
      <c r="T816" s="81" t="e">
        <f t="shared" si="51"/>
        <v>#N/A</v>
      </c>
      <c r="U816" s="83" t="str">
        <f>IFERROR(VLOOKUP(G816,'Bidding list 26'!$B$2:$P$38,15,0),"")</f>
        <v/>
      </c>
      <c r="V816" s="83" t="e">
        <f t="shared" si="52"/>
        <v>#N/A</v>
      </c>
      <c r="W816" s="83" t="e">
        <f t="shared" si="50"/>
        <v>#VALUE!</v>
      </c>
      <c r="X816" s="83" t="e">
        <f t="shared" si="43"/>
        <v>#N/A</v>
      </c>
      <c r="Y816" s="122"/>
      <c r="Z816" s="122"/>
      <c r="AA816" s="122"/>
      <c r="AB816" s="122"/>
      <c r="AC816" s="122"/>
      <c r="AD816" s="122"/>
      <c r="AE816" s="122"/>
      <c r="AF816" s="122"/>
      <c r="AG816" s="122"/>
      <c r="AH816" s="87"/>
      <c r="AI816" s="122"/>
      <c r="AJ816" s="60"/>
      <c r="AK816" s="5"/>
      <c r="AL816" s="3">
        <f t="shared" si="44"/>
        <v>0</v>
      </c>
      <c r="AM816" s="3">
        <f t="shared" si="45"/>
        <v>0</v>
      </c>
      <c r="AN816" s="3">
        <f t="shared" si="46"/>
        <v>0</v>
      </c>
      <c r="AO816" s="3">
        <f t="shared" si="47"/>
        <v>0</v>
      </c>
    </row>
    <row r="817" spans="1:41" ht="13">
      <c r="A817" s="81"/>
      <c r="B817" s="122"/>
      <c r="C817" s="122"/>
      <c r="D817" s="122"/>
      <c r="E817" s="122"/>
      <c r="F817" s="81"/>
      <c r="G817" s="122"/>
      <c r="H817" s="122" t="e">
        <f>VLOOKUP(G817,'Bidding list 26'!$B$4:$G$277,6,0)</f>
        <v>#N/A</v>
      </c>
      <c r="I817" s="77" t="e">
        <f>VLOOKUP(G817,'Bidding list 26'!$B$4:$I$1016,8,0)</f>
        <v>#N/A</v>
      </c>
      <c r="J817" s="81"/>
      <c r="K817" s="78" t="e">
        <f t="shared" si="49"/>
        <v>#N/A</v>
      </c>
      <c r="L817" s="81"/>
      <c r="M817" s="79"/>
      <c r="N817" s="79"/>
      <c r="O817" s="80"/>
      <c r="P817" s="80"/>
      <c r="Q817" s="122"/>
      <c r="R817" s="81">
        <f t="shared" si="48"/>
        <v>0</v>
      </c>
      <c r="S817" s="140" t="e">
        <f t="array" ref="S817">INDEX('G Project Timeline-OPM update'!$G$7:$L$35,MATCH(1,('G Project Timeline-OPM update'!$C$7:$C$35=N817)*('G Project Timeline-OPM update'!$B$7:$B$35=M817)*('G Project Timeline-OPM update'!$D$7:$D$35=O817),0),MATCH(P817,'G Project Timeline-OPM update'!$G$4:$L$4,0))-14</f>
        <v>#N/A</v>
      </c>
      <c r="T817" s="81" t="e">
        <f t="shared" si="51"/>
        <v>#N/A</v>
      </c>
      <c r="U817" s="83" t="str">
        <f>IFERROR(VLOOKUP(G817,'Bidding list 26'!$B$2:$P$38,15,0),"")</f>
        <v/>
      </c>
      <c r="V817" s="83" t="e">
        <f t="shared" si="52"/>
        <v>#N/A</v>
      </c>
      <c r="W817" s="83" t="e">
        <f t="shared" si="50"/>
        <v>#VALUE!</v>
      </c>
      <c r="X817" s="83" t="e">
        <f t="shared" si="43"/>
        <v>#N/A</v>
      </c>
      <c r="Y817" s="122"/>
      <c r="Z817" s="122"/>
      <c r="AA817" s="122"/>
      <c r="AB817" s="122"/>
      <c r="AC817" s="122"/>
      <c r="AD817" s="122"/>
      <c r="AE817" s="122"/>
      <c r="AF817" s="122"/>
      <c r="AG817" s="122"/>
      <c r="AH817" s="87"/>
      <c r="AI817" s="122"/>
      <c r="AJ817" s="60"/>
      <c r="AK817" s="5"/>
      <c r="AL817" s="3">
        <f t="shared" si="44"/>
        <v>0</v>
      </c>
      <c r="AM817" s="3">
        <f t="shared" si="45"/>
        <v>0</v>
      </c>
      <c r="AN817" s="3">
        <f t="shared" si="46"/>
        <v>0</v>
      </c>
      <c r="AO817" s="3">
        <f t="shared" si="47"/>
        <v>0</v>
      </c>
    </row>
    <row r="818" spans="1:41" ht="13">
      <c r="A818" s="81"/>
      <c r="B818" s="122"/>
      <c r="C818" s="122"/>
      <c r="D818" s="122"/>
      <c r="E818" s="122"/>
      <c r="F818" s="81"/>
      <c r="G818" s="122"/>
      <c r="H818" s="122" t="e">
        <f>VLOOKUP(G818,'Bidding list 26'!$B$4:$G$277,6,0)</f>
        <v>#N/A</v>
      </c>
      <c r="I818" s="77" t="e">
        <f>VLOOKUP(G818,'Bidding list 26'!$B$4:$I$1016,8,0)</f>
        <v>#N/A</v>
      </c>
      <c r="J818" s="81"/>
      <c r="K818" s="78" t="e">
        <f t="shared" si="49"/>
        <v>#N/A</v>
      </c>
      <c r="L818" s="81"/>
      <c r="M818" s="79"/>
      <c r="N818" s="79"/>
      <c r="O818" s="80"/>
      <c r="P818" s="80"/>
      <c r="Q818" s="122"/>
      <c r="R818" s="81">
        <f t="shared" si="48"/>
        <v>0</v>
      </c>
      <c r="S818" s="140" t="e">
        <f t="array" ref="S818">INDEX('G Project Timeline-OPM update'!$G$7:$L$35,MATCH(1,('G Project Timeline-OPM update'!$C$7:$C$35=N818)*('G Project Timeline-OPM update'!$B$7:$B$35=M818)*('G Project Timeline-OPM update'!$D$7:$D$35=O818),0),MATCH(P818,'G Project Timeline-OPM update'!$G$4:$L$4,0))-14</f>
        <v>#N/A</v>
      </c>
      <c r="T818" s="81" t="e">
        <f t="shared" si="51"/>
        <v>#N/A</v>
      </c>
      <c r="U818" s="83" t="str">
        <f>IFERROR(VLOOKUP(G818,'Bidding list 26'!$B$2:$P$38,15,0),"")</f>
        <v/>
      </c>
      <c r="V818" s="83" t="e">
        <f t="shared" si="52"/>
        <v>#N/A</v>
      </c>
      <c r="W818" s="83" t="e">
        <f t="shared" si="50"/>
        <v>#VALUE!</v>
      </c>
      <c r="X818" s="83" t="e">
        <f t="shared" si="43"/>
        <v>#N/A</v>
      </c>
      <c r="Y818" s="122"/>
      <c r="Z818" s="122"/>
      <c r="AA818" s="122"/>
      <c r="AB818" s="122"/>
      <c r="AC818" s="122"/>
      <c r="AD818" s="122"/>
      <c r="AE818" s="122"/>
      <c r="AF818" s="122"/>
      <c r="AG818" s="122"/>
      <c r="AH818" s="87"/>
      <c r="AI818" s="122"/>
      <c r="AJ818" s="60"/>
      <c r="AK818" s="5"/>
      <c r="AL818" s="3">
        <f t="shared" si="44"/>
        <v>0</v>
      </c>
      <c r="AM818" s="3">
        <f t="shared" si="45"/>
        <v>0</v>
      </c>
      <c r="AN818" s="3">
        <f t="shared" si="46"/>
        <v>0</v>
      </c>
      <c r="AO818" s="3">
        <f t="shared" si="47"/>
        <v>0</v>
      </c>
    </row>
    <row r="819" spans="1:41" ht="13">
      <c r="A819" s="81"/>
      <c r="B819" s="122"/>
      <c r="C819" s="122"/>
      <c r="D819" s="122"/>
      <c r="E819" s="122"/>
      <c r="F819" s="81"/>
      <c r="G819" s="122"/>
      <c r="H819" s="122" t="e">
        <f>VLOOKUP(G819,'Bidding list 26'!$B$4:$G$277,6,0)</f>
        <v>#N/A</v>
      </c>
      <c r="I819" s="77" t="e">
        <f>VLOOKUP(G819,'Bidding list 26'!$B$4:$I$1016,8,0)</f>
        <v>#N/A</v>
      </c>
      <c r="J819" s="81"/>
      <c r="K819" s="78" t="e">
        <f t="shared" si="49"/>
        <v>#N/A</v>
      </c>
      <c r="L819" s="81"/>
      <c r="M819" s="79"/>
      <c r="N819" s="79"/>
      <c r="O819" s="80"/>
      <c r="P819" s="80"/>
      <c r="Q819" s="122"/>
      <c r="R819" s="81">
        <f t="shared" si="48"/>
        <v>0</v>
      </c>
      <c r="S819" s="140" t="e">
        <f t="array" ref="S819">INDEX('G Project Timeline-OPM update'!$G$7:$L$35,MATCH(1,('G Project Timeline-OPM update'!$C$7:$C$35=N819)*('G Project Timeline-OPM update'!$B$7:$B$35=M819)*('G Project Timeline-OPM update'!$D$7:$D$35=O819),0),MATCH(P819,'G Project Timeline-OPM update'!$G$4:$L$4,0))-14</f>
        <v>#N/A</v>
      </c>
      <c r="T819" s="81" t="e">
        <f t="shared" si="51"/>
        <v>#N/A</v>
      </c>
      <c r="U819" s="83" t="str">
        <f>IFERROR(VLOOKUP(G819,'Bidding list 26'!$B$2:$P$38,15,0),"")</f>
        <v/>
      </c>
      <c r="V819" s="83" t="e">
        <f t="shared" si="52"/>
        <v>#N/A</v>
      </c>
      <c r="W819" s="83" t="e">
        <f t="shared" si="50"/>
        <v>#VALUE!</v>
      </c>
      <c r="X819" s="83" t="e">
        <f t="shared" si="43"/>
        <v>#N/A</v>
      </c>
      <c r="Y819" s="122"/>
      <c r="Z819" s="122"/>
      <c r="AA819" s="122"/>
      <c r="AB819" s="122"/>
      <c r="AC819" s="122"/>
      <c r="AD819" s="122"/>
      <c r="AE819" s="122"/>
      <c r="AF819" s="122"/>
      <c r="AG819" s="122"/>
      <c r="AH819" s="87"/>
      <c r="AI819" s="122"/>
      <c r="AJ819" s="60"/>
      <c r="AK819" s="5"/>
      <c r="AL819" s="3">
        <f t="shared" si="44"/>
        <v>0</v>
      </c>
      <c r="AM819" s="3">
        <f t="shared" si="45"/>
        <v>0</v>
      </c>
      <c r="AN819" s="3">
        <f t="shared" si="46"/>
        <v>0</v>
      </c>
      <c r="AO819" s="3">
        <f t="shared" si="47"/>
        <v>0</v>
      </c>
    </row>
    <row r="820" spans="1:41" ht="13">
      <c r="A820" s="81"/>
      <c r="B820" s="122"/>
      <c r="C820" s="122"/>
      <c r="D820" s="122"/>
      <c r="E820" s="122"/>
      <c r="F820" s="81"/>
      <c r="G820" s="122"/>
      <c r="H820" s="122" t="e">
        <f>VLOOKUP(G820,'Bidding list 26'!$B$4:$G$277,6,0)</f>
        <v>#N/A</v>
      </c>
      <c r="I820" s="77" t="e">
        <f>VLOOKUP(G820,'Bidding list 26'!$B$4:$I$1016,8,0)</f>
        <v>#N/A</v>
      </c>
      <c r="J820" s="81"/>
      <c r="K820" s="78" t="e">
        <f t="shared" si="49"/>
        <v>#N/A</v>
      </c>
      <c r="L820" s="81"/>
      <c r="M820" s="79"/>
      <c r="N820" s="79"/>
      <c r="O820" s="80"/>
      <c r="P820" s="80"/>
      <c r="Q820" s="122"/>
      <c r="R820" s="81">
        <f t="shared" si="48"/>
        <v>0</v>
      </c>
      <c r="S820" s="140" t="e">
        <f t="array" ref="S820">INDEX('G Project Timeline-OPM update'!$G$7:$L$35,MATCH(1,('G Project Timeline-OPM update'!$C$7:$C$35=N820)*('G Project Timeline-OPM update'!$B$7:$B$35=M820)*('G Project Timeline-OPM update'!$D$7:$D$35=O820),0),MATCH(P820,'G Project Timeline-OPM update'!$G$4:$L$4,0))-14</f>
        <v>#N/A</v>
      </c>
      <c r="T820" s="81" t="e">
        <f t="shared" si="51"/>
        <v>#N/A</v>
      </c>
      <c r="U820" s="83" t="str">
        <f>IFERROR(VLOOKUP(G820,'Bidding list 26'!$B$2:$P$38,15,0),"")</f>
        <v/>
      </c>
      <c r="V820" s="83" t="e">
        <f t="shared" si="52"/>
        <v>#N/A</v>
      </c>
      <c r="W820" s="83" t="e">
        <f t="shared" si="50"/>
        <v>#VALUE!</v>
      </c>
      <c r="X820" s="83" t="e">
        <f t="shared" si="43"/>
        <v>#N/A</v>
      </c>
      <c r="Y820" s="122"/>
      <c r="Z820" s="122"/>
      <c r="AA820" s="122"/>
      <c r="AB820" s="122"/>
      <c r="AC820" s="122"/>
      <c r="AD820" s="122"/>
      <c r="AE820" s="122"/>
      <c r="AF820" s="122"/>
      <c r="AG820" s="122"/>
      <c r="AH820" s="87"/>
      <c r="AI820" s="122"/>
      <c r="AJ820" s="60"/>
      <c r="AK820" s="5"/>
      <c r="AL820" s="3">
        <f t="shared" si="44"/>
        <v>0</v>
      </c>
      <c r="AM820" s="3">
        <f t="shared" si="45"/>
        <v>0</v>
      </c>
      <c r="AN820" s="3">
        <f t="shared" si="46"/>
        <v>0</v>
      </c>
      <c r="AO820" s="3">
        <f t="shared" si="47"/>
        <v>0</v>
      </c>
    </row>
    <row r="821" spans="1:41" ht="13">
      <c r="A821" s="81"/>
      <c r="B821" s="122"/>
      <c r="C821" s="122"/>
      <c r="D821" s="122"/>
      <c r="E821" s="122"/>
      <c r="F821" s="81"/>
      <c r="G821" s="122"/>
      <c r="H821" s="122" t="e">
        <f>VLOOKUP(G821,'Bidding list 26'!$B$4:$G$277,6,0)</f>
        <v>#N/A</v>
      </c>
      <c r="I821" s="77" t="e">
        <f>VLOOKUP(G821,'Bidding list 26'!$B$4:$I$1016,8,0)</f>
        <v>#N/A</v>
      </c>
      <c r="J821" s="81"/>
      <c r="K821" s="78" t="e">
        <f t="shared" si="49"/>
        <v>#N/A</v>
      </c>
      <c r="L821" s="81"/>
      <c r="M821" s="79"/>
      <c r="N821" s="79"/>
      <c r="O821" s="80"/>
      <c r="P821" s="80"/>
      <c r="Q821" s="122"/>
      <c r="R821" s="81">
        <f t="shared" si="48"/>
        <v>0</v>
      </c>
      <c r="S821" s="140" t="e">
        <f t="array" ref="S821">INDEX('G Project Timeline-OPM update'!$G$7:$L$35,MATCH(1,('G Project Timeline-OPM update'!$C$7:$C$35=N821)*('G Project Timeline-OPM update'!$B$7:$B$35=M821)*('G Project Timeline-OPM update'!$D$7:$D$35=O821),0),MATCH(P821,'G Project Timeline-OPM update'!$G$4:$L$4,0))-14</f>
        <v>#N/A</v>
      </c>
      <c r="T821" s="81" t="e">
        <f t="shared" si="51"/>
        <v>#N/A</v>
      </c>
      <c r="U821" s="83" t="str">
        <f>IFERROR(VLOOKUP(G821,'Bidding list 26'!$B$2:$P$38,15,0),"")</f>
        <v/>
      </c>
      <c r="V821" s="83" t="e">
        <f t="shared" si="52"/>
        <v>#N/A</v>
      </c>
      <c r="W821" s="83" t="e">
        <f t="shared" si="50"/>
        <v>#VALUE!</v>
      </c>
      <c r="X821" s="83" t="e">
        <f t="shared" si="43"/>
        <v>#N/A</v>
      </c>
      <c r="Y821" s="122"/>
      <c r="Z821" s="122"/>
      <c r="AA821" s="122"/>
      <c r="AB821" s="122"/>
      <c r="AC821" s="122"/>
      <c r="AD821" s="122"/>
      <c r="AE821" s="122"/>
      <c r="AF821" s="122"/>
      <c r="AG821" s="122"/>
      <c r="AH821" s="87"/>
      <c r="AI821" s="122"/>
      <c r="AJ821" s="60"/>
      <c r="AK821" s="5"/>
      <c r="AL821" s="3">
        <f t="shared" si="44"/>
        <v>0</v>
      </c>
      <c r="AM821" s="3">
        <f t="shared" si="45"/>
        <v>0</v>
      </c>
      <c r="AN821" s="3">
        <f t="shared" si="46"/>
        <v>0</v>
      </c>
      <c r="AO821" s="3">
        <f t="shared" si="47"/>
        <v>0</v>
      </c>
    </row>
    <row r="822" spans="1:41" ht="13">
      <c r="A822" s="81"/>
      <c r="B822" s="122"/>
      <c r="C822" s="122"/>
      <c r="D822" s="122"/>
      <c r="E822" s="122"/>
      <c r="F822" s="81"/>
      <c r="G822" s="122"/>
      <c r="H822" s="122" t="e">
        <f>VLOOKUP(G822,'Bidding list 26'!$B$4:$G$277,6,0)</f>
        <v>#N/A</v>
      </c>
      <c r="I822" s="77" t="e">
        <f>VLOOKUP(G822,'Bidding list 26'!$B$4:$I$1016,8,0)</f>
        <v>#N/A</v>
      </c>
      <c r="J822" s="81"/>
      <c r="K822" s="78" t="e">
        <f t="shared" si="49"/>
        <v>#N/A</v>
      </c>
      <c r="L822" s="81"/>
      <c r="M822" s="79"/>
      <c r="N822" s="79"/>
      <c r="O822" s="80"/>
      <c r="P822" s="80"/>
      <c r="Q822" s="122"/>
      <c r="R822" s="81">
        <f t="shared" si="48"/>
        <v>0</v>
      </c>
      <c r="S822" s="140" t="e">
        <f t="array" ref="S822">INDEX('G Project Timeline-OPM update'!$G$7:$L$35,MATCH(1,('G Project Timeline-OPM update'!$C$7:$C$35=N822)*('G Project Timeline-OPM update'!$B$7:$B$35=M822)*('G Project Timeline-OPM update'!$D$7:$D$35=O822),0),MATCH(P822,'G Project Timeline-OPM update'!$G$4:$L$4,0))-14</f>
        <v>#N/A</v>
      </c>
      <c r="T822" s="81" t="e">
        <f t="shared" si="51"/>
        <v>#N/A</v>
      </c>
      <c r="U822" s="83" t="str">
        <f>IFERROR(VLOOKUP(G822,'Bidding list 26'!$B$2:$P$38,15,0),"")</f>
        <v/>
      </c>
      <c r="V822" s="83" t="e">
        <f t="shared" si="52"/>
        <v>#N/A</v>
      </c>
      <c r="W822" s="83" t="e">
        <f t="shared" si="50"/>
        <v>#VALUE!</v>
      </c>
      <c r="X822" s="83" t="e">
        <f t="shared" si="43"/>
        <v>#N/A</v>
      </c>
      <c r="Y822" s="122"/>
      <c r="Z822" s="122"/>
      <c r="AA822" s="122"/>
      <c r="AB822" s="122"/>
      <c r="AC822" s="122"/>
      <c r="AD822" s="122"/>
      <c r="AE822" s="122"/>
      <c r="AF822" s="122"/>
      <c r="AG822" s="122"/>
      <c r="AH822" s="87"/>
      <c r="AI822" s="122"/>
      <c r="AJ822" s="60"/>
      <c r="AK822" s="5"/>
      <c r="AL822" s="3">
        <f t="shared" si="44"/>
        <v>0</v>
      </c>
      <c r="AM822" s="3">
        <f t="shared" si="45"/>
        <v>0</v>
      </c>
      <c r="AN822" s="3">
        <f t="shared" si="46"/>
        <v>0</v>
      </c>
      <c r="AO822" s="3">
        <f t="shared" si="47"/>
        <v>0</v>
      </c>
    </row>
    <row r="823" spans="1:41" ht="13">
      <c r="A823" s="81"/>
      <c r="B823" s="122"/>
      <c r="C823" s="122"/>
      <c r="D823" s="122"/>
      <c r="E823" s="122"/>
      <c r="F823" s="81"/>
      <c r="G823" s="122"/>
      <c r="H823" s="122" t="e">
        <f>VLOOKUP(G823,'Bidding list 26'!$B$4:$G$277,6,0)</f>
        <v>#N/A</v>
      </c>
      <c r="I823" s="77" t="e">
        <f>VLOOKUP(G823,'Bidding list 26'!$B$4:$I$1016,8,0)</f>
        <v>#N/A</v>
      </c>
      <c r="J823" s="81"/>
      <c r="K823" s="78" t="e">
        <f t="shared" si="49"/>
        <v>#N/A</v>
      </c>
      <c r="L823" s="81"/>
      <c r="M823" s="79"/>
      <c r="N823" s="79"/>
      <c r="O823" s="80"/>
      <c r="P823" s="80"/>
      <c r="Q823" s="122"/>
      <c r="R823" s="81">
        <f t="shared" si="48"/>
        <v>0</v>
      </c>
      <c r="S823" s="140" t="e">
        <f t="array" ref="S823">INDEX('G Project Timeline-OPM update'!$G$7:$L$35,MATCH(1,('G Project Timeline-OPM update'!$C$7:$C$35=N823)*('G Project Timeline-OPM update'!$B$7:$B$35=M823)*('G Project Timeline-OPM update'!$D$7:$D$35=O823),0),MATCH(P823,'G Project Timeline-OPM update'!$G$4:$L$4,0))-14</f>
        <v>#N/A</v>
      </c>
      <c r="T823" s="81" t="e">
        <f t="shared" si="51"/>
        <v>#N/A</v>
      </c>
      <c r="U823" s="83" t="str">
        <f>IFERROR(VLOOKUP(G823,'Bidding list 26'!$B$2:$P$38,15,0),"")</f>
        <v/>
      </c>
      <c r="V823" s="83" t="e">
        <f t="shared" si="52"/>
        <v>#N/A</v>
      </c>
      <c r="W823" s="83" t="e">
        <f t="shared" si="50"/>
        <v>#VALUE!</v>
      </c>
      <c r="X823" s="83" t="e">
        <f t="shared" si="43"/>
        <v>#N/A</v>
      </c>
      <c r="Y823" s="122"/>
      <c r="Z823" s="122"/>
      <c r="AA823" s="122"/>
      <c r="AB823" s="122"/>
      <c r="AC823" s="122"/>
      <c r="AD823" s="122"/>
      <c r="AE823" s="122"/>
      <c r="AF823" s="122"/>
      <c r="AG823" s="122"/>
      <c r="AH823" s="87"/>
      <c r="AI823" s="122"/>
      <c r="AJ823" s="60"/>
      <c r="AK823" s="5"/>
      <c r="AL823" s="3">
        <f t="shared" si="44"/>
        <v>0</v>
      </c>
      <c r="AM823" s="3">
        <f t="shared" si="45"/>
        <v>0</v>
      </c>
      <c r="AN823" s="3">
        <f t="shared" si="46"/>
        <v>0</v>
      </c>
      <c r="AO823" s="3">
        <f t="shared" si="47"/>
        <v>0</v>
      </c>
    </row>
    <row r="824" spans="1:41" ht="13">
      <c r="A824" s="81"/>
      <c r="B824" s="122"/>
      <c r="C824" s="122"/>
      <c r="D824" s="122"/>
      <c r="E824" s="122"/>
      <c r="F824" s="81"/>
      <c r="G824" s="122"/>
      <c r="H824" s="122" t="e">
        <f>VLOOKUP(G824,'Bidding list 26'!$B$4:$G$277,6,0)</f>
        <v>#N/A</v>
      </c>
      <c r="I824" s="77" t="e">
        <f>VLOOKUP(G824,'Bidding list 26'!$B$4:$I$1016,8,0)</f>
        <v>#N/A</v>
      </c>
      <c r="J824" s="81"/>
      <c r="K824" s="78" t="e">
        <f t="shared" si="49"/>
        <v>#N/A</v>
      </c>
      <c r="L824" s="81"/>
      <c r="M824" s="79"/>
      <c r="N824" s="79"/>
      <c r="O824" s="80"/>
      <c r="P824" s="80"/>
      <c r="Q824" s="122"/>
      <c r="R824" s="81">
        <f t="shared" si="48"/>
        <v>0</v>
      </c>
      <c r="S824" s="140" t="e">
        <f t="array" ref="S824">INDEX('G Project Timeline-OPM update'!$G$7:$L$35,MATCH(1,('G Project Timeline-OPM update'!$C$7:$C$35=N824)*('G Project Timeline-OPM update'!$B$7:$B$35=M824)*('G Project Timeline-OPM update'!$D$7:$D$35=O824),0),MATCH(P824,'G Project Timeline-OPM update'!$G$4:$L$4,0))-14</f>
        <v>#N/A</v>
      </c>
      <c r="T824" s="81" t="e">
        <f t="shared" si="51"/>
        <v>#N/A</v>
      </c>
      <c r="U824" s="83" t="str">
        <f>IFERROR(VLOOKUP(G824,'Bidding list 26'!$B$2:$P$38,15,0),"")</f>
        <v/>
      </c>
      <c r="V824" s="83" t="e">
        <f t="shared" si="52"/>
        <v>#N/A</v>
      </c>
      <c r="W824" s="83" t="e">
        <f t="shared" si="50"/>
        <v>#VALUE!</v>
      </c>
      <c r="X824" s="83" t="e">
        <f t="shared" si="43"/>
        <v>#N/A</v>
      </c>
      <c r="Y824" s="122"/>
      <c r="Z824" s="122"/>
      <c r="AA824" s="122"/>
      <c r="AB824" s="122"/>
      <c r="AC824" s="122"/>
      <c r="AD824" s="122"/>
      <c r="AE824" s="122"/>
      <c r="AF824" s="122"/>
      <c r="AG824" s="122"/>
      <c r="AH824" s="87"/>
      <c r="AI824" s="122"/>
      <c r="AJ824" s="60"/>
      <c r="AK824" s="5"/>
      <c r="AL824" s="3">
        <f t="shared" si="44"/>
        <v>0</v>
      </c>
      <c r="AM824" s="3">
        <f t="shared" si="45"/>
        <v>0</v>
      </c>
      <c r="AN824" s="3">
        <f t="shared" si="46"/>
        <v>0</v>
      </c>
      <c r="AO824" s="3">
        <f t="shared" si="47"/>
        <v>0</v>
      </c>
    </row>
    <row r="825" spans="1:41" ht="13">
      <c r="A825" s="81"/>
      <c r="B825" s="122"/>
      <c r="C825" s="122"/>
      <c r="D825" s="122"/>
      <c r="E825" s="122"/>
      <c r="F825" s="81"/>
      <c r="G825" s="122"/>
      <c r="H825" s="122" t="e">
        <f>VLOOKUP(G825,'Bidding list 26'!$B$4:$G$277,6,0)</f>
        <v>#N/A</v>
      </c>
      <c r="I825" s="77" t="e">
        <f>VLOOKUP(G825,'Bidding list 26'!$B$4:$I$1016,8,0)</f>
        <v>#N/A</v>
      </c>
      <c r="J825" s="81"/>
      <c r="K825" s="78" t="e">
        <f t="shared" si="49"/>
        <v>#N/A</v>
      </c>
      <c r="L825" s="81"/>
      <c r="M825" s="79"/>
      <c r="N825" s="79"/>
      <c r="O825" s="80"/>
      <c r="P825" s="80"/>
      <c r="Q825" s="122"/>
      <c r="R825" s="81">
        <f t="shared" si="48"/>
        <v>0</v>
      </c>
      <c r="S825" s="140" t="e">
        <f t="array" ref="S825">INDEX('G Project Timeline-OPM update'!$G$7:$L$35,MATCH(1,('G Project Timeline-OPM update'!$C$7:$C$35=N825)*('G Project Timeline-OPM update'!$B$7:$B$35=M825)*('G Project Timeline-OPM update'!$D$7:$D$35=O825),0),MATCH(P825,'G Project Timeline-OPM update'!$G$4:$L$4,0))-14</f>
        <v>#N/A</v>
      </c>
      <c r="T825" s="81" t="e">
        <f t="shared" si="51"/>
        <v>#N/A</v>
      </c>
      <c r="U825" s="83" t="str">
        <f>IFERROR(VLOOKUP(G825,'Bidding list 26'!$B$2:$P$38,15,0),"")</f>
        <v/>
      </c>
      <c r="V825" s="83" t="e">
        <f t="shared" si="52"/>
        <v>#N/A</v>
      </c>
      <c r="W825" s="83" t="e">
        <f t="shared" si="50"/>
        <v>#VALUE!</v>
      </c>
      <c r="X825" s="83" t="e">
        <f t="shared" si="43"/>
        <v>#N/A</v>
      </c>
      <c r="Y825" s="122"/>
      <c r="Z825" s="122"/>
      <c r="AA825" s="122"/>
      <c r="AB825" s="122"/>
      <c r="AC825" s="122"/>
      <c r="AD825" s="122"/>
      <c r="AE825" s="122"/>
      <c r="AF825" s="122"/>
      <c r="AG825" s="122"/>
      <c r="AH825" s="87"/>
      <c r="AI825" s="122"/>
      <c r="AJ825" s="60"/>
      <c r="AK825" s="5"/>
      <c r="AL825" s="3">
        <f t="shared" si="44"/>
        <v>0</v>
      </c>
      <c r="AM825" s="3">
        <f t="shared" si="45"/>
        <v>0</v>
      </c>
      <c r="AN825" s="3">
        <f t="shared" si="46"/>
        <v>0</v>
      </c>
      <c r="AO825" s="3">
        <f t="shared" si="47"/>
        <v>0</v>
      </c>
    </row>
    <row r="826" spans="1:41" ht="13">
      <c r="A826" s="81"/>
      <c r="B826" s="122"/>
      <c r="C826" s="122"/>
      <c r="D826" s="122"/>
      <c r="E826" s="122"/>
      <c r="F826" s="81"/>
      <c r="G826" s="122"/>
      <c r="H826" s="122" t="e">
        <f>VLOOKUP(G826,'Bidding list 26'!$B$4:$G$277,6,0)</f>
        <v>#N/A</v>
      </c>
      <c r="I826" s="77" t="e">
        <f>VLOOKUP(G826,'Bidding list 26'!$B$4:$I$1016,8,0)</f>
        <v>#N/A</v>
      </c>
      <c r="J826" s="81"/>
      <c r="K826" s="78" t="e">
        <f t="shared" si="49"/>
        <v>#N/A</v>
      </c>
      <c r="L826" s="81"/>
      <c r="M826" s="79"/>
      <c r="N826" s="79"/>
      <c r="O826" s="80"/>
      <c r="P826" s="80"/>
      <c r="Q826" s="122"/>
      <c r="R826" s="81">
        <f t="shared" si="48"/>
        <v>0</v>
      </c>
      <c r="S826" s="140" t="e">
        <f t="array" ref="S826">INDEX('G Project Timeline-OPM update'!$G$7:$L$35,MATCH(1,('G Project Timeline-OPM update'!$C$7:$C$35=N826)*('G Project Timeline-OPM update'!$B$7:$B$35=M826)*('G Project Timeline-OPM update'!$D$7:$D$35=O826),0),MATCH(P826,'G Project Timeline-OPM update'!$G$4:$L$4,0))-14</f>
        <v>#N/A</v>
      </c>
      <c r="T826" s="81" t="e">
        <f t="shared" si="51"/>
        <v>#N/A</v>
      </c>
      <c r="U826" s="83" t="str">
        <f>IFERROR(VLOOKUP(G826,'Bidding list 26'!$B$2:$P$38,15,0),"")</f>
        <v/>
      </c>
      <c r="V826" s="83" t="e">
        <f t="shared" si="52"/>
        <v>#N/A</v>
      </c>
      <c r="W826" s="83" t="e">
        <f t="shared" si="50"/>
        <v>#VALUE!</v>
      </c>
      <c r="X826" s="83" t="e">
        <f t="shared" si="43"/>
        <v>#N/A</v>
      </c>
      <c r="Y826" s="122"/>
      <c r="Z826" s="122"/>
      <c r="AA826" s="122"/>
      <c r="AB826" s="122"/>
      <c r="AC826" s="122"/>
      <c r="AD826" s="122"/>
      <c r="AE826" s="122"/>
      <c r="AF826" s="122"/>
      <c r="AG826" s="122"/>
      <c r="AH826" s="87"/>
      <c r="AI826" s="122"/>
      <c r="AJ826" s="60"/>
      <c r="AK826" s="5"/>
      <c r="AL826" s="3">
        <f t="shared" si="44"/>
        <v>0</v>
      </c>
      <c r="AM826" s="3">
        <f t="shared" si="45"/>
        <v>0</v>
      </c>
      <c r="AN826" s="3">
        <f t="shared" si="46"/>
        <v>0</v>
      </c>
      <c r="AO826" s="3">
        <f t="shared" si="47"/>
        <v>0</v>
      </c>
    </row>
    <row r="827" spans="1:41" ht="13">
      <c r="A827" s="81"/>
      <c r="B827" s="122"/>
      <c r="C827" s="122"/>
      <c r="D827" s="122"/>
      <c r="E827" s="122"/>
      <c r="F827" s="81"/>
      <c r="G827" s="122"/>
      <c r="H827" s="122" t="e">
        <f>VLOOKUP(G827,'Bidding list 26'!$B$4:$G$277,6,0)</f>
        <v>#N/A</v>
      </c>
      <c r="I827" s="77" t="e">
        <f>VLOOKUP(G827,'Bidding list 26'!$B$4:$I$1016,8,0)</f>
        <v>#N/A</v>
      </c>
      <c r="J827" s="81"/>
      <c r="K827" s="78" t="e">
        <f t="shared" si="49"/>
        <v>#N/A</v>
      </c>
      <c r="L827" s="81"/>
      <c r="M827" s="79"/>
      <c r="N827" s="79"/>
      <c r="O827" s="80"/>
      <c r="P827" s="80"/>
      <c r="Q827" s="122"/>
      <c r="R827" s="81">
        <f t="shared" si="48"/>
        <v>0</v>
      </c>
      <c r="S827" s="140" t="e">
        <f t="array" ref="S827">INDEX('G Project Timeline-OPM update'!$G$7:$L$35,MATCH(1,('G Project Timeline-OPM update'!$C$7:$C$35=N827)*('G Project Timeline-OPM update'!$B$7:$B$35=M827)*('G Project Timeline-OPM update'!$D$7:$D$35=O827),0),MATCH(P827,'G Project Timeline-OPM update'!$G$4:$L$4,0))-14</f>
        <v>#N/A</v>
      </c>
      <c r="T827" s="81" t="e">
        <f t="shared" si="51"/>
        <v>#N/A</v>
      </c>
      <c r="U827" s="83" t="str">
        <f>IFERROR(VLOOKUP(G827,'Bidding list 26'!$B$2:$P$38,15,0),"")</f>
        <v/>
      </c>
      <c r="V827" s="83" t="e">
        <f t="shared" si="52"/>
        <v>#N/A</v>
      </c>
      <c r="W827" s="83" t="e">
        <f t="shared" si="50"/>
        <v>#VALUE!</v>
      </c>
      <c r="X827" s="83" t="e">
        <f t="shared" si="43"/>
        <v>#N/A</v>
      </c>
      <c r="Y827" s="122"/>
      <c r="Z827" s="122"/>
      <c r="AA827" s="122"/>
      <c r="AB827" s="122"/>
      <c r="AC827" s="122"/>
      <c r="AD827" s="122"/>
      <c r="AE827" s="122"/>
      <c r="AF827" s="122"/>
      <c r="AG827" s="122"/>
      <c r="AH827" s="87"/>
      <c r="AI827" s="122"/>
      <c r="AJ827" s="60"/>
      <c r="AK827" s="5"/>
      <c r="AL827" s="3">
        <f t="shared" si="44"/>
        <v>0</v>
      </c>
      <c r="AM827" s="3">
        <f t="shared" si="45"/>
        <v>0</v>
      </c>
      <c r="AN827" s="3">
        <f t="shared" si="46"/>
        <v>0</v>
      </c>
      <c r="AO827" s="3">
        <f t="shared" si="47"/>
        <v>0</v>
      </c>
    </row>
    <row r="828" spans="1:41" ht="13">
      <c r="A828" s="81"/>
      <c r="B828" s="122"/>
      <c r="C828" s="122"/>
      <c r="D828" s="122"/>
      <c r="E828" s="122"/>
      <c r="F828" s="81"/>
      <c r="G828" s="122"/>
      <c r="H828" s="122" t="e">
        <f>VLOOKUP(G828,'Bidding list 26'!$B$4:$G$277,6,0)</f>
        <v>#N/A</v>
      </c>
      <c r="I828" s="77" t="e">
        <f>VLOOKUP(G828,'Bidding list 26'!$B$4:$I$1016,8,0)</f>
        <v>#N/A</v>
      </c>
      <c r="J828" s="81"/>
      <c r="K828" s="78" t="e">
        <f t="shared" si="49"/>
        <v>#N/A</v>
      </c>
      <c r="L828" s="81"/>
      <c r="M828" s="79"/>
      <c r="N828" s="79"/>
      <c r="O828" s="80"/>
      <c r="P828" s="80"/>
      <c r="Q828" s="122"/>
      <c r="R828" s="81">
        <f t="shared" si="48"/>
        <v>0</v>
      </c>
      <c r="S828" s="140" t="e">
        <f t="array" ref="S828">INDEX('G Project Timeline-OPM update'!$G$7:$L$35,MATCH(1,('G Project Timeline-OPM update'!$C$7:$C$35=N828)*('G Project Timeline-OPM update'!$B$7:$B$35=M828)*('G Project Timeline-OPM update'!$D$7:$D$35=O828),0),MATCH(P828,'G Project Timeline-OPM update'!$G$4:$L$4,0))-14</f>
        <v>#N/A</v>
      </c>
      <c r="T828" s="81" t="e">
        <f t="shared" si="51"/>
        <v>#N/A</v>
      </c>
      <c r="U828" s="83" t="str">
        <f>IFERROR(VLOOKUP(G828,'Bidding list 26'!$B$2:$P$38,15,0),"")</f>
        <v/>
      </c>
      <c r="V828" s="83" t="e">
        <f t="shared" si="52"/>
        <v>#N/A</v>
      </c>
      <c r="W828" s="83" t="e">
        <f t="shared" si="50"/>
        <v>#VALUE!</v>
      </c>
      <c r="X828" s="83" t="e">
        <f t="shared" si="43"/>
        <v>#N/A</v>
      </c>
      <c r="Y828" s="122"/>
      <c r="Z828" s="122"/>
      <c r="AA828" s="122"/>
      <c r="AB828" s="122"/>
      <c r="AC828" s="122"/>
      <c r="AD828" s="122"/>
      <c r="AE828" s="122"/>
      <c r="AF828" s="122"/>
      <c r="AG828" s="122"/>
      <c r="AH828" s="87"/>
      <c r="AI828" s="122"/>
      <c r="AJ828" s="60"/>
      <c r="AK828" s="5"/>
      <c r="AL828" s="3">
        <f t="shared" si="44"/>
        <v>0</v>
      </c>
      <c r="AM828" s="3">
        <f t="shared" si="45"/>
        <v>0</v>
      </c>
      <c r="AN828" s="3">
        <f t="shared" si="46"/>
        <v>0</v>
      </c>
      <c r="AO828" s="3">
        <f t="shared" si="47"/>
        <v>0</v>
      </c>
    </row>
    <row r="829" spans="1:41" ht="13">
      <c r="A829" s="81"/>
      <c r="B829" s="122"/>
      <c r="C829" s="122"/>
      <c r="D829" s="122"/>
      <c r="E829" s="122"/>
      <c r="F829" s="81"/>
      <c r="G829" s="122"/>
      <c r="H829" s="122" t="e">
        <f>VLOOKUP(G829,'Bidding list 26'!$B$4:$G$277,6,0)</f>
        <v>#N/A</v>
      </c>
      <c r="I829" s="77" t="e">
        <f>VLOOKUP(G829,'Bidding list 26'!$B$4:$I$1016,8,0)</f>
        <v>#N/A</v>
      </c>
      <c r="J829" s="81"/>
      <c r="K829" s="78" t="e">
        <f t="shared" si="49"/>
        <v>#N/A</v>
      </c>
      <c r="L829" s="81"/>
      <c r="M829" s="79"/>
      <c r="N829" s="79"/>
      <c r="O829" s="80"/>
      <c r="P829" s="80"/>
      <c r="Q829" s="122"/>
      <c r="R829" s="81">
        <f t="shared" si="48"/>
        <v>0</v>
      </c>
      <c r="S829" s="140" t="e">
        <f t="array" ref="S829">INDEX('G Project Timeline-OPM update'!$G$7:$L$35,MATCH(1,('G Project Timeline-OPM update'!$C$7:$C$35=N829)*('G Project Timeline-OPM update'!$B$7:$B$35=M829)*('G Project Timeline-OPM update'!$D$7:$D$35=O829),0),MATCH(P829,'G Project Timeline-OPM update'!$G$4:$L$4,0))-14</f>
        <v>#N/A</v>
      </c>
      <c r="T829" s="81" t="e">
        <f t="shared" si="51"/>
        <v>#N/A</v>
      </c>
      <c r="U829" s="83" t="str">
        <f>IFERROR(VLOOKUP(G829,'Bidding list 26'!$B$2:$P$38,15,0),"")</f>
        <v/>
      </c>
      <c r="V829" s="83" t="e">
        <f t="shared" si="52"/>
        <v>#N/A</v>
      </c>
      <c r="W829" s="83" t="e">
        <f t="shared" si="50"/>
        <v>#VALUE!</v>
      </c>
      <c r="X829" s="83" t="e">
        <f t="shared" si="43"/>
        <v>#N/A</v>
      </c>
      <c r="Y829" s="122"/>
      <c r="Z829" s="122"/>
      <c r="AA829" s="122"/>
      <c r="AB829" s="122"/>
      <c r="AC829" s="122"/>
      <c r="AD829" s="122"/>
      <c r="AE829" s="122"/>
      <c r="AF829" s="122"/>
      <c r="AG829" s="122"/>
      <c r="AH829" s="87"/>
      <c r="AI829" s="122"/>
      <c r="AJ829" s="60"/>
      <c r="AK829" s="5"/>
      <c r="AL829" s="3">
        <f t="shared" si="44"/>
        <v>0</v>
      </c>
      <c r="AM829" s="3">
        <f t="shared" si="45"/>
        <v>0</v>
      </c>
      <c r="AN829" s="3">
        <f t="shared" si="46"/>
        <v>0</v>
      </c>
      <c r="AO829" s="3">
        <f t="shared" si="47"/>
        <v>0</v>
      </c>
    </row>
    <row r="830" spans="1:41" ht="13">
      <c r="A830" s="81"/>
      <c r="B830" s="122"/>
      <c r="C830" s="122"/>
      <c r="D830" s="122"/>
      <c r="E830" s="122"/>
      <c r="F830" s="81"/>
      <c r="G830" s="122"/>
      <c r="H830" s="122" t="e">
        <f>VLOOKUP(G830,'Bidding list 26'!$B$4:$G$277,6,0)</f>
        <v>#N/A</v>
      </c>
      <c r="I830" s="77" t="e">
        <f>VLOOKUP(G830,'Bidding list 26'!$B$4:$I$1016,8,0)</f>
        <v>#N/A</v>
      </c>
      <c r="J830" s="81"/>
      <c r="K830" s="78" t="e">
        <f t="shared" si="49"/>
        <v>#N/A</v>
      </c>
      <c r="L830" s="81"/>
      <c r="M830" s="79"/>
      <c r="N830" s="79"/>
      <c r="O830" s="80"/>
      <c r="P830" s="80"/>
      <c r="Q830" s="122"/>
      <c r="R830" s="81">
        <f t="shared" si="48"/>
        <v>0</v>
      </c>
      <c r="S830" s="140" t="e">
        <f t="array" ref="S830">INDEX('G Project Timeline-OPM update'!$G$7:$L$35,MATCH(1,('G Project Timeline-OPM update'!$C$7:$C$35=N830)*('G Project Timeline-OPM update'!$B$7:$B$35=M830)*('G Project Timeline-OPM update'!$D$7:$D$35=O830),0),MATCH(P830,'G Project Timeline-OPM update'!$G$4:$L$4,0))-14</f>
        <v>#N/A</v>
      </c>
      <c r="T830" s="81" t="e">
        <f t="shared" si="51"/>
        <v>#N/A</v>
      </c>
      <c r="U830" s="83" t="str">
        <f>IFERROR(VLOOKUP(G830,'Bidding list 26'!$B$2:$P$38,15,0),"")</f>
        <v/>
      </c>
      <c r="V830" s="83" t="e">
        <f t="shared" si="52"/>
        <v>#N/A</v>
      </c>
      <c r="W830" s="83" t="e">
        <f t="shared" si="50"/>
        <v>#VALUE!</v>
      </c>
      <c r="X830" s="83" t="e">
        <f t="shared" si="43"/>
        <v>#N/A</v>
      </c>
      <c r="Y830" s="122"/>
      <c r="Z830" s="122"/>
      <c r="AA830" s="122"/>
      <c r="AB830" s="122"/>
      <c r="AC830" s="122"/>
      <c r="AD830" s="122"/>
      <c r="AE830" s="122"/>
      <c r="AF830" s="122"/>
      <c r="AG830" s="122"/>
      <c r="AH830" s="87"/>
      <c r="AI830" s="122"/>
      <c r="AJ830" s="60"/>
      <c r="AK830" s="5"/>
      <c r="AL830" s="3">
        <f t="shared" si="44"/>
        <v>0</v>
      </c>
      <c r="AM830" s="3">
        <f t="shared" si="45"/>
        <v>0</v>
      </c>
      <c r="AN830" s="3">
        <f t="shared" si="46"/>
        <v>0</v>
      </c>
      <c r="AO830" s="3">
        <f t="shared" si="47"/>
        <v>0</v>
      </c>
    </row>
    <row r="831" spans="1:41" ht="13">
      <c r="A831" s="81"/>
      <c r="B831" s="122"/>
      <c r="C831" s="122"/>
      <c r="D831" s="122"/>
      <c r="E831" s="122"/>
      <c r="F831" s="81"/>
      <c r="G831" s="122"/>
      <c r="H831" s="122" t="e">
        <f>VLOOKUP(G831,'Bidding list 26'!$B$4:$G$277,6,0)</f>
        <v>#N/A</v>
      </c>
      <c r="I831" s="77" t="e">
        <f>VLOOKUP(G831,'Bidding list 26'!$B$4:$I$1016,8,0)</f>
        <v>#N/A</v>
      </c>
      <c r="J831" s="81"/>
      <c r="K831" s="78" t="e">
        <f t="shared" si="49"/>
        <v>#N/A</v>
      </c>
      <c r="L831" s="81"/>
      <c r="M831" s="79"/>
      <c r="N831" s="79"/>
      <c r="O831" s="80"/>
      <c r="P831" s="80"/>
      <c r="Q831" s="122"/>
      <c r="R831" s="81">
        <f t="shared" si="48"/>
        <v>0</v>
      </c>
      <c r="S831" s="140" t="e">
        <f t="array" ref="S831">INDEX('G Project Timeline-OPM update'!$G$7:$L$35,MATCH(1,('G Project Timeline-OPM update'!$C$7:$C$35=N831)*('G Project Timeline-OPM update'!$B$7:$B$35=M831)*('G Project Timeline-OPM update'!$D$7:$D$35=O831),0),MATCH(P831,'G Project Timeline-OPM update'!$G$4:$L$4,0))-14</f>
        <v>#N/A</v>
      </c>
      <c r="T831" s="81" t="e">
        <f t="shared" si="51"/>
        <v>#N/A</v>
      </c>
      <c r="U831" s="83" t="str">
        <f>IFERROR(VLOOKUP(G831,'Bidding list 26'!$B$2:$P$38,15,0),"")</f>
        <v/>
      </c>
      <c r="V831" s="83" t="e">
        <f t="shared" si="52"/>
        <v>#N/A</v>
      </c>
      <c r="W831" s="83" t="e">
        <f t="shared" si="50"/>
        <v>#VALUE!</v>
      </c>
      <c r="X831" s="83" t="e">
        <f t="shared" si="43"/>
        <v>#N/A</v>
      </c>
      <c r="Y831" s="122"/>
      <c r="Z831" s="122"/>
      <c r="AA831" s="122"/>
      <c r="AB831" s="122"/>
      <c r="AC831" s="122"/>
      <c r="AD831" s="122"/>
      <c r="AE831" s="122"/>
      <c r="AF831" s="122"/>
      <c r="AG831" s="122"/>
      <c r="AH831" s="87"/>
      <c r="AI831" s="122"/>
      <c r="AJ831" s="60"/>
      <c r="AK831" s="5"/>
      <c r="AL831" s="3">
        <f t="shared" si="44"/>
        <v>0</v>
      </c>
      <c r="AM831" s="3">
        <f t="shared" si="45"/>
        <v>0</v>
      </c>
      <c r="AN831" s="3">
        <f t="shared" si="46"/>
        <v>0</v>
      </c>
      <c r="AO831" s="3">
        <f t="shared" si="47"/>
        <v>0</v>
      </c>
    </row>
    <row r="832" spans="1:41" ht="13">
      <c r="A832" s="81"/>
      <c r="B832" s="122"/>
      <c r="C832" s="122"/>
      <c r="D832" s="122"/>
      <c r="E832" s="122"/>
      <c r="F832" s="81"/>
      <c r="G832" s="122"/>
      <c r="H832" s="122" t="e">
        <f>VLOOKUP(G832,'Bidding list 26'!$B$4:$G$277,6,0)</f>
        <v>#N/A</v>
      </c>
      <c r="I832" s="77" t="e">
        <f>VLOOKUP(G832,'Bidding list 26'!$B$4:$I$1016,8,0)</f>
        <v>#N/A</v>
      </c>
      <c r="J832" s="81"/>
      <c r="K832" s="78" t="e">
        <f t="shared" si="49"/>
        <v>#N/A</v>
      </c>
      <c r="L832" s="81"/>
      <c r="M832" s="79"/>
      <c r="N832" s="79"/>
      <c r="O832" s="80"/>
      <c r="P832" s="80"/>
      <c r="Q832" s="122"/>
      <c r="R832" s="81">
        <f t="shared" si="48"/>
        <v>0</v>
      </c>
      <c r="S832" s="140" t="e">
        <f t="array" ref="S832">INDEX('G Project Timeline-OPM update'!$G$7:$L$35,MATCH(1,('G Project Timeline-OPM update'!$C$7:$C$35=N832)*('G Project Timeline-OPM update'!$B$7:$B$35=M832)*('G Project Timeline-OPM update'!$D$7:$D$35=O832),0),MATCH(P832,'G Project Timeline-OPM update'!$G$4:$L$4,0))-14</f>
        <v>#N/A</v>
      </c>
      <c r="T832" s="81" t="e">
        <f t="shared" si="51"/>
        <v>#N/A</v>
      </c>
      <c r="U832" s="83" t="str">
        <f>IFERROR(VLOOKUP(G832,'Bidding list 26'!$B$2:$P$38,15,0),"")</f>
        <v/>
      </c>
      <c r="V832" s="83" t="e">
        <f t="shared" si="52"/>
        <v>#N/A</v>
      </c>
      <c r="W832" s="83" t="e">
        <f t="shared" si="50"/>
        <v>#VALUE!</v>
      </c>
      <c r="X832" s="83" t="e">
        <f t="shared" si="43"/>
        <v>#N/A</v>
      </c>
      <c r="Y832" s="122"/>
      <c r="Z832" s="122"/>
      <c r="AA832" s="122"/>
      <c r="AB832" s="122"/>
      <c r="AC832" s="122"/>
      <c r="AD832" s="122"/>
      <c r="AE832" s="122"/>
      <c r="AF832" s="122"/>
      <c r="AG832" s="122"/>
      <c r="AH832" s="87"/>
      <c r="AI832" s="122"/>
      <c r="AJ832" s="60"/>
      <c r="AK832" s="5"/>
      <c r="AL832" s="3">
        <f t="shared" si="44"/>
        <v>0</v>
      </c>
      <c r="AM832" s="3">
        <f t="shared" si="45"/>
        <v>0</v>
      </c>
      <c r="AN832" s="3">
        <f t="shared" si="46"/>
        <v>0</v>
      </c>
      <c r="AO832" s="3">
        <f t="shared" si="47"/>
        <v>0</v>
      </c>
    </row>
    <row r="833" spans="1:41" ht="13">
      <c r="A833" s="81"/>
      <c r="B833" s="122"/>
      <c r="C833" s="122"/>
      <c r="D833" s="122"/>
      <c r="E833" s="122"/>
      <c r="F833" s="81"/>
      <c r="G833" s="122"/>
      <c r="H833" s="122" t="e">
        <f>VLOOKUP(G833,'Bidding list 26'!$B$4:$G$277,6,0)</f>
        <v>#N/A</v>
      </c>
      <c r="I833" s="77" t="e">
        <f>VLOOKUP(G833,'Bidding list 26'!$B$4:$I$1016,8,0)</f>
        <v>#N/A</v>
      </c>
      <c r="J833" s="81"/>
      <c r="K833" s="78" t="e">
        <f t="shared" si="49"/>
        <v>#N/A</v>
      </c>
      <c r="L833" s="81"/>
      <c r="M833" s="79"/>
      <c r="N833" s="79"/>
      <c r="O833" s="80"/>
      <c r="P833" s="80"/>
      <c r="Q833" s="122"/>
      <c r="R833" s="81">
        <f t="shared" si="48"/>
        <v>0</v>
      </c>
      <c r="S833" s="140" t="e">
        <f t="array" ref="S833">INDEX('G Project Timeline-OPM update'!$G$7:$L$35,MATCH(1,('G Project Timeline-OPM update'!$C$7:$C$35=N833)*('G Project Timeline-OPM update'!$B$7:$B$35=M833)*('G Project Timeline-OPM update'!$D$7:$D$35=O833),0),MATCH(P833,'G Project Timeline-OPM update'!$G$4:$L$4,0))-14</f>
        <v>#N/A</v>
      </c>
      <c r="T833" s="81" t="e">
        <f t="shared" si="51"/>
        <v>#N/A</v>
      </c>
      <c r="U833" s="83" t="str">
        <f>IFERROR(VLOOKUP(G833,'Bidding list 26'!$B$2:$P$38,15,0),"")</f>
        <v/>
      </c>
      <c r="V833" s="83" t="e">
        <f t="shared" si="52"/>
        <v>#N/A</v>
      </c>
      <c r="W833" s="83" t="e">
        <f t="shared" si="50"/>
        <v>#VALUE!</v>
      </c>
      <c r="X833" s="83" t="e">
        <f t="shared" si="43"/>
        <v>#N/A</v>
      </c>
      <c r="Y833" s="122"/>
      <c r="Z833" s="122"/>
      <c r="AA833" s="122"/>
      <c r="AB833" s="122"/>
      <c r="AC833" s="122"/>
      <c r="AD833" s="122"/>
      <c r="AE833" s="122"/>
      <c r="AF833" s="122"/>
      <c r="AG833" s="122"/>
      <c r="AH833" s="87"/>
      <c r="AI833" s="122"/>
      <c r="AJ833" s="60"/>
      <c r="AK833" s="5"/>
      <c r="AL833" s="3">
        <f t="shared" si="44"/>
        <v>0</v>
      </c>
      <c r="AM833" s="3">
        <f t="shared" si="45"/>
        <v>0</v>
      </c>
      <c r="AN833" s="3">
        <f t="shared" si="46"/>
        <v>0</v>
      </c>
      <c r="AO833" s="3">
        <f t="shared" si="47"/>
        <v>0</v>
      </c>
    </row>
    <row r="834" spans="1:41" ht="13">
      <c r="A834" s="81"/>
      <c r="B834" s="122"/>
      <c r="C834" s="122"/>
      <c r="D834" s="122"/>
      <c r="E834" s="122"/>
      <c r="F834" s="81"/>
      <c r="G834" s="122"/>
      <c r="H834" s="122" t="e">
        <f>VLOOKUP(G834,'Bidding list 26'!$B$4:$G$277,6,0)</f>
        <v>#N/A</v>
      </c>
      <c r="I834" s="77" t="e">
        <f>VLOOKUP(G834,'Bidding list 26'!$B$4:$I$1016,8,0)</f>
        <v>#N/A</v>
      </c>
      <c r="J834" s="81"/>
      <c r="K834" s="78" t="e">
        <f t="shared" si="49"/>
        <v>#N/A</v>
      </c>
      <c r="L834" s="81"/>
      <c r="M834" s="79"/>
      <c r="N834" s="79"/>
      <c r="O834" s="80"/>
      <c r="P834" s="80"/>
      <c r="Q834" s="122"/>
      <c r="R834" s="81">
        <f t="shared" si="48"/>
        <v>0</v>
      </c>
      <c r="S834" s="140" t="e">
        <f t="array" ref="S834">INDEX('G Project Timeline-OPM update'!$G$7:$L$35,MATCH(1,('G Project Timeline-OPM update'!$C$7:$C$35=N834)*('G Project Timeline-OPM update'!$B$7:$B$35=M834)*('G Project Timeline-OPM update'!$D$7:$D$35=O834),0),MATCH(P834,'G Project Timeline-OPM update'!$G$4:$L$4,0))-14</f>
        <v>#N/A</v>
      </c>
      <c r="T834" s="81" t="e">
        <f t="shared" si="51"/>
        <v>#N/A</v>
      </c>
      <c r="U834" s="83" t="str">
        <f>IFERROR(VLOOKUP(G834,'Bidding list 26'!$B$2:$P$38,15,0),"")</f>
        <v/>
      </c>
      <c r="V834" s="83" t="e">
        <f t="shared" si="52"/>
        <v>#N/A</v>
      </c>
      <c r="W834" s="83" t="e">
        <f t="shared" si="50"/>
        <v>#VALUE!</v>
      </c>
      <c r="X834" s="83" t="e">
        <f t="shared" si="43"/>
        <v>#N/A</v>
      </c>
      <c r="Y834" s="122"/>
      <c r="Z834" s="122"/>
      <c r="AA834" s="122"/>
      <c r="AB834" s="122"/>
      <c r="AC834" s="122"/>
      <c r="AD834" s="122"/>
      <c r="AE834" s="122"/>
      <c r="AF834" s="122"/>
      <c r="AG834" s="122"/>
      <c r="AH834" s="87"/>
      <c r="AI834" s="122"/>
      <c r="AJ834" s="60"/>
      <c r="AK834" s="5"/>
      <c r="AL834" s="3">
        <f t="shared" si="44"/>
        <v>0</v>
      </c>
      <c r="AM834" s="3">
        <f t="shared" si="45"/>
        <v>0</v>
      </c>
      <c r="AN834" s="3">
        <f t="shared" si="46"/>
        <v>0</v>
      </c>
      <c r="AO834" s="3">
        <f t="shared" si="47"/>
        <v>0</v>
      </c>
    </row>
    <row r="835" spans="1:41" ht="13">
      <c r="A835" s="81"/>
      <c r="B835" s="122"/>
      <c r="C835" s="122"/>
      <c r="D835" s="122"/>
      <c r="E835" s="122"/>
      <c r="F835" s="81"/>
      <c r="G835" s="122"/>
      <c r="H835" s="122" t="e">
        <f>VLOOKUP(G835,'Bidding list 26'!$B$4:$G$277,6,0)</f>
        <v>#N/A</v>
      </c>
      <c r="I835" s="77" t="e">
        <f>VLOOKUP(G835,'Bidding list 26'!$B$4:$I$1016,8,0)</f>
        <v>#N/A</v>
      </c>
      <c r="J835" s="81"/>
      <c r="K835" s="78" t="e">
        <f t="shared" si="49"/>
        <v>#N/A</v>
      </c>
      <c r="L835" s="81"/>
      <c r="M835" s="79"/>
      <c r="N835" s="79"/>
      <c r="O835" s="80"/>
      <c r="P835" s="80"/>
      <c r="Q835" s="122"/>
      <c r="R835" s="81">
        <f t="shared" si="48"/>
        <v>0</v>
      </c>
      <c r="S835" s="140" t="e">
        <f t="array" ref="S835">INDEX('G Project Timeline-OPM update'!$G$7:$L$35,MATCH(1,('G Project Timeline-OPM update'!$C$7:$C$35=N835)*('G Project Timeline-OPM update'!$B$7:$B$35=M835)*('G Project Timeline-OPM update'!$D$7:$D$35=O835),0),MATCH(P835,'G Project Timeline-OPM update'!$G$4:$L$4,0))-14</f>
        <v>#N/A</v>
      </c>
      <c r="T835" s="81" t="e">
        <f t="shared" si="51"/>
        <v>#N/A</v>
      </c>
      <c r="U835" s="83" t="str">
        <f>IFERROR(VLOOKUP(G835,'Bidding list 26'!$B$2:$P$38,15,0),"")</f>
        <v/>
      </c>
      <c r="V835" s="83" t="e">
        <f t="shared" si="52"/>
        <v>#N/A</v>
      </c>
      <c r="W835" s="83" t="e">
        <f t="shared" si="50"/>
        <v>#VALUE!</v>
      </c>
      <c r="X835" s="83" t="e">
        <f t="shared" si="43"/>
        <v>#N/A</v>
      </c>
      <c r="Y835" s="122"/>
      <c r="Z835" s="122"/>
      <c r="AA835" s="122"/>
      <c r="AB835" s="122"/>
      <c r="AC835" s="122"/>
      <c r="AD835" s="122"/>
      <c r="AE835" s="122"/>
      <c r="AF835" s="122"/>
      <c r="AG835" s="122"/>
      <c r="AH835" s="87"/>
      <c r="AI835" s="122"/>
      <c r="AJ835" s="60"/>
      <c r="AK835" s="5"/>
      <c r="AL835" s="3">
        <f t="shared" si="44"/>
        <v>0</v>
      </c>
      <c r="AM835" s="3">
        <f t="shared" si="45"/>
        <v>0</v>
      </c>
      <c r="AN835" s="3">
        <f t="shared" si="46"/>
        <v>0</v>
      </c>
      <c r="AO835" s="3">
        <f t="shared" si="47"/>
        <v>0</v>
      </c>
    </row>
    <row r="836" spans="1:41" ht="13">
      <c r="A836" s="81"/>
      <c r="B836" s="122"/>
      <c r="C836" s="122"/>
      <c r="D836" s="122"/>
      <c r="E836" s="122"/>
      <c r="F836" s="81"/>
      <c r="G836" s="122"/>
      <c r="H836" s="122" t="e">
        <f>VLOOKUP(G836,'Bidding list 26'!$B$4:$G$277,6,0)</f>
        <v>#N/A</v>
      </c>
      <c r="I836" s="77" t="e">
        <f>VLOOKUP(G836,'Bidding list 26'!$B$4:$I$1016,8,0)</f>
        <v>#N/A</v>
      </c>
      <c r="J836" s="81"/>
      <c r="K836" s="78" t="e">
        <f t="shared" si="49"/>
        <v>#N/A</v>
      </c>
      <c r="L836" s="81"/>
      <c r="M836" s="79"/>
      <c r="N836" s="79"/>
      <c r="O836" s="80"/>
      <c r="P836" s="80"/>
      <c r="Q836" s="122"/>
      <c r="R836" s="81">
        <f t="shared" si="48"/>
        <v>0</v>
      </c>
      <c r="S836" s="140" t="e">
        <f t="array" ref="S836">INDEX('G Project Timeline-OPM update'!$G$7:$L$35,MATCH(1,('G Project Timeline-OPM update'!$C$7:$C$35=N836)*('G Project Timeline-OPM update'!$B$7:$B$35=M836)*('G Project Timeline-OPM update'!$D$7:$D$35=O836),0),MATCH(P836,'G Project Timeline-OPM update'!$G$4:$L$4,0))-14</f>
        <v>#N/A</v>
      </c>
      <c r="T836" s="81" t="e">
        <f t="shared" si="51"/>
        <v>#N/A</v>
      </c>
      <c r="U836" s="83" t="str">
        <f>IFERROR(VLOOKUP(G836,'Bidding list 26'!$B$2:$P$38,15,0),"")</f>
        <v/>
      </c>
      <c r="V836" s="83" t="e">
        <f t="shared" si="52"/>
        <v>#N/A</v>
      </c>
      <c r="W836" s="83" t="e">
        <f t="shared" si="50"/>
        <v>#VALUE!</v>
      </c>
      <c r="X836" s="83" t="e">
        <f t="shared" si="43"/>
        <v>#N/A</v>
      </c>
      <c r="Y836" s="122"/>
      <c r="Z836" s="122"/>
      <c r="AA836" s="122"/>
      <c r="AB836" s="122"/>
      <c r="AC836" s="122"/>
      <c r="AD836" s="122"/>
      <c r="AE836" s="122"/>
      <c r="AF836" s="122"/>
      <c r="AG836" s="122"/>
      <c r="AH836" s="87"/>
      <c r="AI836" s="122"/>
      <c r="AJ836" s="60"/>
      <c r="AK836" s="5"/>
      <c r="AL836" s="3">
        <f t="shared" si="44"/>
        <v>0</v>
      </c>
      <c r="AM836" s="3">
        <f t="shared" si="45"/>
        <v>0</v>
      </c>
      <c r="AN836" s="3">
        <f t="shared" si="46"/>
        <v>0</v>
      </c>
      <c r="AO836" s="3">
        <f t="shared" si="47"/>
        <v>0</v>
      </c>
    </row>
    <row r="837" spans="1:41" ht="13">
      <c r="A837" s="81"/>
      <c r="B837" s="122"/>
      <c r="C837" s="122"/>
      <c r="D837" s="122"/>
      <c r="E837" s="122"/>
      <c r="F837" s="81"/>
      <c r="G837" s="122"/>
      <c r="H837" s="122" t="e">
        <f>VLOOKUP(G837,'Bidding list 26'!$B$4:$G$277,6,0)</f>
        <v>#N/A</v>
      </c>
      <c r="I837" s="77" t="e">
        <f>VLOOKUP(G837,'Bidding list 26'!$B$4:$I$1016,8,0)</f>
        <v>#N/A</v>
      </c>
      <c r="J837" s="81"/>
      <c r="K837" s="78" t="e">
        <f t="shared" si="49"/>
        <v>#N/A</v>
      </c>
      <c r="L837" s="81"/>
      <c r="M837" s="79"/>
      <c r="N837" s="79"/>
      <c r="O837" s="80"/>
      <c r="P837" s="80"/>
      <c r="Q837" s="122"/>
      <c r="R837" s="81">
        <f t="shared" si="48"/>
        <v>0</v>
      </c>
      <c r="S837" s="140" t="e">
        <f t="array" ref="S837">INDEX('G Project Timeline-OPM update'!$G$7:$L$35,MATCH(1,('G Project Timeline-OPM update'!$C$7:$C$35=N837)*('G Project Timeline-OPM update'!$B$7:$B$35=M837)*('G Project Timeline-OPM update'!$D$7:$D$35=O837),0),MATCH(P837,'G Project Timeline-OPM update'!$G$4:$L$4,0))-14</f>
        <v>#N/A</v>
      </c>
      <c r="T837" s="81" t="e">
        <f t="shared" si="51"/>
        <v>#N/A</v>
      </c>
      <c r="U837" s="83" t="str">
        <f>IFERROR(VLOOKUP(G837,'Bidding list 26'!$B$2:$P$38,15,0),"")</f>
        <v/>
      </c>
      <c r="V837" s="83" t="e">
        <f t="shared" si="52"/>
        <v>#N/A</v>
      </c>
      <c r="W837" s="83" t="e">
        <f t="shared" si="50"/>
        <v>#VALUE!</v>
      </c>
      <c r="X837" s="83" t="e">
        <f t="shared" si="43"/>
        <v>#N/A</v>
      </c>
      <c r="Y837" s="122"/>
      <c r="Z837" s="122"/>
      <c r="AA837" s="122"/>
      <c r="AB837" s="122"/>
      <c r="AC837" s="122"/>
      <c r="AD837" s="122"/>
      <c r="AE837" s="122"/>
      <c r="AF837" s="122"/>
      <c r="AG837" s="122"/>
      <c r="AH837" s="87"/>
      <c r="AI837" s="122"/>
      <c r="AJ837" s="60"/>
      <c r="AK837" s="5"/>
      <c r="AL837" s="3">
        <f t="shared" si="44"/>
        <v>0</v>
      </c>
      <c r="AM837" s="3">
        <f t="shared" si="45"/>
        <v>0</v>
      </c>
      <c r="AN837" s="3">
        <f t="shared" si="46"/>
        <v>0</v>
      </c>
      <c r="AO837" s="3">
        <f t="shared" si="47"/>
        <v>0</v>
      </c>
    </row>
    <row r="838" spans="1:41" ht="13">
      <c r="A838" s="81"/>
      <c r="B838" s="122"/>
      <c r="C838" s="122"/>
      <c r="D838" s="122"/>
      <c r="E838" s="122"/>
      <c r="F838" s="81"/>
      <c r="G838" s="122"/>
      <c r="H838" s="122" t="e">
        <f>VLOOKUP(G838,'Bidding list 26'!$B$4:$G$277,6,0)</f>
        <v>#N/A</v>
      </c>
      <c r="I838" s="77" t="e">
        <f>VLOOKUP(G838,'Bidding list 26'!$B$4:$I$1016,8,0)</f>
        <v>#N/A</v>
      </c>
      <c r="J838" s="81"/>
      <c r="K838" s="78" t="e">
        <f t="shared" si="49"/>
        <v>#N/A</v>
      </c>
      <c r="L838" s="81"/>
      <c r="M838" s="79"/>
      <c r="N838" s="79"/>
      <c r="O838" s="80"/>
      <c r="P838" s="80"/>
      <c r="Q838" s="122"/>
      <c r="R838" s="81">
        <f t="shared" si="48"/>
        <v>0</v>
      </c>
      <c r="S838" s="140" t="e">
        <f t="array" ref="S838">INDEX('G Project Timeline-OPM update'!$G$7:$L$35,MATCH(1,('G Project Timeline-OPM update'!$C$7:$C$35=N838)*('G Project Timeline-OPM update'!$B$7:$B$35=M838)*('G Project Timeline-OPM update'!$D$7:$D$35=O838),0),MATCH(P838,'G Project Timeline-OPM update'!$G$4:$L$4,0))-14</f>
        <v>#N/A</v>
      </c>
      <c r="T838" s="81" t="e">
        <f t="shared" si="51"/>
        <v>#N/A</v>
      </c>
      <c r="U838" s="83" t="str">
        <f>IFERROR(VLOOKUP(G838,'Bidding list 26'!$B$2:$P$38,15,0),"")</f>
        <v/>
      </c>
      <c r="V838" s="83" t="e">
        <f t="shared" si="52"/>
        <v>#N/A</v>
      </c>
      <c r="W838" s="83" t="e">
        <f t="shared" si="50"/>
        <v>#VALUE!</v>
      </c>
      <c r="X838" s="83" t="e">
        <f t="shared" si="43"/>
        <v>#N/A</v>
      </c>
      <c r="Y838" s="122"/>
      <c r="Z838" s="122"/>
      <c r="AA838" s="122"/>
      <c r="AB838" s="122"/>
      <c r="AC838" s="122"/>
      <c r="AD838" s="122"/>
      <c r="AE838" s="122"/>
      <c r="AF838" s="122"/>
      <c r="AG838" s="122"/>
      <c r="AH838" s="87"/>
      <c r="AI838" s="122"/>
      <c r="AJ838" s="60"/>
      <c r="AK838" s="5"/>
      <c r="AL838" s="3">
        <f t="shared" si="44"/>
        <v>0</v>
      </c>
      <c r="AM838" s="3">
        <f t="shared" si="45"/>
        <v>0</v>
      </c>
      <c r="AN838" s="3">
        <f t="shared" si="46"/>
        <v>0</v>
      </c>
      <c r="AO838" s="3">
        <f t="shared" si="47"/>
        <v>0</v>
      </c>
    </row>
    <row r="839" spans="1:41" ht="13">
      <c r="A839" s="81"/>
      <c r="B839" s="122"/>
      <c r="C839" s="122"/>
      <c r="D839" s="122"/>
      <c r="E839" s="122"/>
      <c r="F839" s="81"/>
      <c r="G839" s="122"/>
      <c r="H839" s="122" t="e">
        <f>VLOOKUP(G839,'Bidding list 26'!$B$4:$G$277,6,0)</f>
        <v>#N/A</v>
      </c>
      <c r="I839" s="77" t="e">
        <f>VLOOKUP(G839,'Bidding list 26'!$B$4:$I$1016,8,0)</f>
        <v>#N/A</v>
      </c>
      <c r="J839" s="81"/>
      <c r="K839" s="78" t="e">
        <f t="shared" si="49"/>
        <v>#N/A</v>
      </c>
      <c r="L839" s="81"/>
      <c r="M839" s="79"/>
      <c r="N839" s="79"/>
      <c r="O839" s="80"/>
      <c r="P839" s="80"/>
      <c r="Q839" s="122"/>
      <c r="R839" s="81">
        <f t="shared" si="48"/>
        <v>0</v>
      </c>
      <c r="S839" s="140" t="e">
        <f t="array" ref="S839">INDEX('G Project Timeline-OPM update'!$G$7:$L$35,MATCH(1,('G Project Timeline-OPM update'!$C$7:$C$35=N839)*('G Project Timeline-OPM update'!$B$7:$B$35=M839)*('G Project Timeline-OPM update'!$D$7:$D$35=O839),0),MATCH(P839,'G Project Timeline-OPM update'!$G$4:$L$4,0))-14</f>
        <v>#N/A</v>
      </c>
      <c r="T839" s="81" t="e">
        <f t="shared" si="51"/>
        <v>#N/A</v>
      </c>
      <c r="U839" s="83" t="str">
        <f>IFERROR(VLOOKUP(G839,'Bidding list 26'!$B$2:$P$38,15,0),"")</f>
        <v/>
      </c>
      <c r="V839" s="83" t="e">
        <f t="shared" si="52"/>
        <v>#N/A</v>
      </c>
      <c r="W839" s="83" t="e">
        <f t="shared" si="50"/>
        <v>#VALUE!</v>
      </c>
      <c r="X839" s="83" t="e">
        <f t="shared" si="43"/>
        <v>#N/A</v>
      </c>
      <c r="Y839" s="122"/>
      <c r="Z839" s="122"/>
      <c r="AA839" s="122"/>
      <c r="AB839" s="122"/>
      <c r="AC839" s="122"/>
      <c r="AD839" s="122"/>
      <c r="AE839" s="122"/>
      <c r="AF839" s="122"/>
      <c r="AG839" s="122"/>
      <c r="AH839" s="87"/>
      <c r="AI839" s="122"/>
      <c r="AJ839" s="60"/>
      <c r="AK839" s="5"/>
      <c r="AL839" s="3">
        <f t="shared" si="44"/>
        <v>0</v>
      </c>
      <c r="AM839" s="3">
        <f t="shared" si="45"/>
        <v>0</v>
      </c>
      <c r="AN839" s="3">
        <f t="shared" si="46"/>
        <v>0</v>
      </c>
      <c r="AO839" s="3">
        <f t="shared" si="47"/>
        <v>0</v>
      </c>
    </row>
    <row r="840" spans="1:41" ht="13">
      <c r="A840" s="81"/>
      <c r="B840" s="122"/>
      <c r="C840" s="122"/>
      <c r="D840" s="122"/>
      <c r="E840" s="122"/>
      <c r="F840" s="81"/>
      <c r="G840" s="122"/>
      <c r="H840" s="122" t="e">
        <f>VLOOKUP(G840,'Bidding list 26'!$B$4:$G$277,6,0)</f>
        <v>#N/A</v>
      </c>
      <c r="I840" s="77" t="e">
        <f>VLOOKUP(G840,'Bidding list 26'!$B$4:$I$1016,8,0)</f>
        <v>#N/A</v>
      </c>
      <c r="J840" s="81"/>
      <c r="K840" s="78" t="e">
        <f t="shared" si="49"/>
        <v>#N/A</v>
      </c>
      <c r="L840" s="81"/>
      <c r="M840" s="79"/>
      <c r="N840" s="79"/>
      <c r="O840" s="80"/>
      <c r="P840" s="80"/>
      <c r="Q840" s="122"/>
      <c r="R840" s="81">
        <f t="shared" si="48"/>
        <v>0</v>
      </c>
      <c r="S840" s="140" t="e">
        <f t="array" ref="S840">INDEX('G Project Timeline-OPM update'!$G$7:$L$35,MATCH(1,('G Project Timeline-OPM update'!$C$7:$C$35=N840)*('G Project Timeline-OPM update'!$B$7:$B$35=M840)*('G Project Timeline-OPM update'!$D$7:$D$35=O840),0),MATCH(P840,'G Project Timeline-OPM update'!$G$4:$L$4,0))-14</f>
        <v>#N/A</v>
      </c>
      <c r="T840" s="81" t="e">
        <f t="shared" si="51"/>
        <v>#N/A</v>
      </c>
      <c r="U840" s="83" t="str">
        <f>IFERROR(VLOOKUP(G840,'Bidding list 26'!$B$2:$P$38,15,0),"")</f>
        <v/>
      </c>
      <c r="V840" s="83" t="e">
        <f t="shared" si="52"/>
        <v>#N/A</v>
      </c>
      <c r="W840" s="83" t="e">
        <f t="shared" si="50"/>
        <v>#VALUE!</v>
      </c>
      <c r="X840" s="83" t="e">
        <f t="shared" si="43"/>
        <v>#N/A</v>
      </c>
      <c r="Y840" s="122"/>
      <c r="Z840" s="122"/>
      <c r="AA840" s="122"/>
      <c r="AB840" s="122"/>
      <c r="AC840" s="122"/>
      <c r="AD840" s="122"/>
      <c r="AE840" s="122"/>
      <c r="AF840" s="122"/>
      <c r="AG840" s="122"/>
      <c r="AH840" s="87"/>
      <c r="AI840" s="122"/>
      <c r="AJ840" s="60"/>
      <c r="AK840" s="5"/>
      <c r="AL840" s="3">
        <f t="shared" si="44"/>
        <v>0</v>
      </c>
      <c r="AM840" s="3">
        <f t="shared" si="45"/>
        <v>0</v>
      </c>
      <c r="AN840" s="3">
        <f t="shared" si="46"/>
        <v>0</v>
      </c>
      <c r="AO840" s="3">
        <f t="shared" si="47"/>
        <v>0</v>
      </c>
    </row>
    <row r="841" spans="1:41" ht="13">
      <c r="A841" s="81"/>
      <c r="B841" s="122"/>
      <c r="C841" s="122"/>
      <c r="D841" s="122"/>
      <c r="E841" s="122"/>
      <c r="F841" s="81"/>
      <c r="G841" s="122"/>
      <c r="H841" s="122" t="e">
        <f>VLOOKUP(G841,'Bidding list 26'!$B$4:$G$277,6,0)</f>
        <v>#N/A</v>
      </c>
      <c r="I841" s="77" t="e">
        <f>VLOOKUP(G841,'Bidding list 26'!$B$4:$I$1016,8,0)</f>
        <v>#N/A</v>
      </c>
      <c r="J841" s="81"/>
      <c r="K841" s="78" t="e">
        <f t="shared" si="49"/>
        <v>#N/A</v>
      </c>
      <c r="L841" s="81"/>
      <c r="M841" s="79"/>
      <c r="N841" s="79"/>
      <c r="O841" s="80"/>
      <c r="P841" s="80"/>
      <c r="Q841" s="122"/>
      <c r="R841" s="81">
        <f t="shared" si="48"/>
        <v>0</v>
      </c>
      <c r="S841" s="140" t="e">
        <f t="array" ref="S841">INDEX('G Project Timeline-OPM update'!$G$7:$L$35,MATCH(1,('G Project Timeline-OPM update'!$C$7:$C$35=N841)*('G Project Timeline-OPM update'!$B$7:$B$35=M841)*('G Project Timeline-OPM update'!$D$7:$D$35=O841),0),MATCH(P841,'G Project Timeline-OPM update'!$G$4:$L$4,0))-14</f>
        <v>#N/A</v>
      </c>
      <c r="T841" s="81" t="e">
        <f t="shared" si="51"/>
        <v>#N/A</v>
      </c>
      <c r="U841" s="83" t="str">
        <f>IFERROR(VLOOKUP(G841,'Bidding list 26'!$B$2:$P$38,15,0),"")</f>
        <v/>
      </c>
      <c r="V841" s="83" t="e">
        <f t="shared" si="52"/>
        <v>#N/A</v>
      </c>
      <c r="W841" s="83" t="e">
        <f t="shared" si="50"/>
        <v>#VALUE!</v>
      </c>
      <c r="X841" s="83" t="e">
        <f t="shared" si="43"/>
        <v>#N/A</v>
      </c>
      <c r="Y841" s="122"/>
      <c r="Z841" s="122"/>
      <c r="AA841" s="122"/>
      <c r="AB841" s="122"/>
      <c r="AC841" s="122"/>
      <c r="AD841" s="122"/>
      <c r="AE841" s="122"/>
      <c r="AF841" s="122"/>
      <c r="AG841" s="122"/>
      <c r="AH841" s="87"/>
      <c r="AI841" s="122"/>
      <c r="AJ841" s="60"/>
      <c r="AK841" s="5"/>
      <c r="AL841" s="3">
        <f t="shared" si="44"/>
        <v>0</v>
      </c>
      <c r="AM841" s="3">
        <f t="shared" si="45"/>
        <v>0</v>
      </c>
      <c r="AN841" s="3">
        <f t="shared" si="46"/>
        <v>0</v>
      </c>
      <c r="AO841" s="3">
        <f t="shared" si="47"/>
        <v>0</v>
      </c>
    </row>
    <row r="842" spans="1:41" ht="13">
      <c r="A842" s="81"/>
      <c r="B842" s="122"/>
      <c r="C842" s="122"/>
      <c r="D842" s="122"/>
      <c r="E842" s="122"/>
      <c r="F842" s="81"/>
      <c r="G842" s="122"/>
      <c r="H842" s="122" t="e">
        <f>VLOOKUP(G842,'Bidding list 26'!$B$4:$G$277,6,0)</f>
        <v>#N/A</v>
      </c>
      <c r="I842" s="77" t="e">
        <f>VLOOKUP(G842,'Bidding list 26'!$B$4:$I$1016,8,0)</f>
        <v>#N/A</v>
      </c>
      <c r="J842" s="81"/>
      <c r="K842" s="78" t="e">
        <f t="shared" si="49"/>
        <v>#N/A</v>
      </c>
      <c r="L842" s="81"/>
      <c r="M842" s="79"/>
      <c r="N842" s="79"/>
      <c r="O842" s="80"/>
      <c r="P842" s="80"/>
      <c r="Q842" s="122"/>
      <c r="R842" s="81">
        <f t="shared" si="48"/>
        <v>0</v>
      </c>
      <c r="S842" s="140" t="e">
        <f t="array" ref="S842">INDEX('G Project Timeline-OPM update'!$G$7:$L$35,MATCH(1,('G Project Timeline-OPM update'!$C$7:$C$35=N842)*('G Project Timeline-OPM update'!$B$7:$B$35=M842)*('G Project Timeline-OPM update'!$D$7:$D$35=O842),0),MATCH(P842,'G Project Timeline-OPM update'!$G$4:$L$4,0))-14</f>
        <v>#N/A</v>
      </c>
      <c r="T842" s="81" t="e">
        <f t="shared" si="51"/>
        <v>#N/A</v>
      </c>
      <c r="U842" s="83" t="str">
        <f>IFERROR(VLOOKUP(G842,'Bidding list 26'!$B$2:$P$38,15,0),"")</f>
        <v/>
      </c>
      <c r="V842" s="83" t="e">
        <f t="shared" si="52"/>
        <v>#N/A</v>
      </c>
      <c r="W842" s="83" t="e">
        <f t="shared" si="50"/>
        <v>#VALUE!</v>
      </c>
      <c r="X842" s="83" t="e">
        <f t="shared" si="43"/>
        <v>#N/A</v>
      </c>
      <c r="Y842" s="122"/>
      <c r="Z842" s="122"/>
      <c r="AA842" s="122"/>
      <c r="AB842" s="122"/>
      <c r="AC842" s="122"/>
      <c r="AD842" s="122"/>
      <c r="AE842" s="122"/>
      <c r="AF842" s="122"/>
      <c r="AG842" s="122"/>
      <c r="AH842" s="87"/>
      <c r="AI842" s="122"/>
      <c r="AJ842" s="60"/>
      <c r="AK842" s="5"/>
      <c r="AL842" s="3">
        <f t="shared" si="44"/>
        <v>0</v>
      </c>
      <c r="AM842" s="3">
        <f t="shared" si="45"/>
        <v>0</v>
      </c>
      <c r="AN842" s="3">
        <f t="shared" si="46"/>
        <v>0</v>
      </c>
      <c r="AO842" s="3">
        <f t="shared" si="47"/>
        <v>0</v>
      </c>
    </row>
    <row r="843" spans="1:41" ht="13">
      <c r="A843" s="81"/>
      <c r="B843" s="122"/>
      <c r="C843" s="122"/>
      <c r="D843" s="122"/>
      <c r="E843" s="122"/>
      <c r="F843" s="81"/>
      <c r="G843" s="122"/>
      <c r="H843" s="122" t="e">
        <f>VLOOKUP(G843,'Bidding list 26'!$B$4:$G$277,6,0)</f>
        <v>#N/A</v>
      </c>
      <c r="I843" s="77" t="e">
        <f>VLOOKUP(G843,'Bidding list 26'!$B$4:$I$1016,8,0)</f>
        <v>#N/A</v>
      </c>
      <c r="J843" s="81"/>
      <c r="K843" s="78" t="e">
        <f t="shared" si="49"/>
        <v>#N/A</v>
      </c>
      <c r="L843" s="81"/>
      <c r="M843" s="79"/>
      <c r="N843" s="79"/>
      <c r="O843" s="80"/>
      <c r="P843" s="80"/>
      <c r="Q843" s="122"/>
      <c r="R843" s="81">
        <f t="shared" si="48"/>
        <v>0</v>
      </c>
      <c r="S843" s="140" t="e">
        <f t="array" ref="S843">INDEX('G Project Timeline-OPM update'!$G$7:$L$35,MATCH(1,('G Project Timeline-OPM update'!$C$7:$C$35=N843)*('G Project Timeline-OPM update'!$B$7:$B$35=M843)*('G Project Timeline-OPM update'!$D$7:$D$35=O843),0),MATCH(P843,'G Project Timeline-OPM update'!$G$4:$L$4,0))-14</f>
        <v>#N/A</v>
      </c>
      <c r="T843" s="81" t="e">
        <f t="shared" si="51"/>
        <v>#N/A</v>
      </c>
      <c r="U843" s="83" t="str">
        <f>IFERROR(VLOOKUP(G843,'Bidding list 26'!$B$2:$P$38,15,0),"")</f>
        <v/>
      </c>
      <c r="V843" s="83" t="e">
        <f t="shared" si="52"/>
        <v>#N/A</v>
      </c>
      <c r="W843" s="83" t="e">
        <f t="shared" si="50"/>
        <v>#VALUE!</v>
      </c>
      <c r="X843" s="83" t="e">
        <f t="shared" si="43"/>
        <v>#N/A</v>
      </c>
      <c r="Y843" s="122"/>
      <c r="Z843" s="122"/>
      <c r="AA843" s="122"/>
      <c r="AB843" s="122"/>
      <c r="AC843" s="122"/>
      <c r="AD843" s="122"/>
      <c r="AE843" s="122"/>
      <c r="AF843" s="122"/>
      <c r="AG843" s="122"/>
      <c r="AH843" s="87"/>
      <c r="AI843" s="122"/>
      <c r="AJ843" s="60"/>
      <c r="AK843" s="5"/>
      <c r="AL843" s="3">
        <f t="shared" si="44"/>
        <v>0</v>
      </c>
      <c r="AM843" s="3">
        <f t="shared" si="45"/>
        <v>0</v>
      </c>
      <c r="AN843" s="3">
        <f t="shared" si="46"/>
        <v>0</v>
      </c>
      <c r="AO843" s="3">
        <f t="shared" si="47"/>
        <v>0</v>
      </c>
    </row>
    <row r="844" spans="1:41" ht="13">
      <c r="A844" s="81"/>
      <c r="B844" s="122"/>
      <c r="C844" s="122"/>
      <c r="D844" s="122"/>
      <c r="E844" s="122"/>
      <c r="F844" s="81"/>
      <c r="G844" s="122"/>
      <c r="H844" s="122" t="e">
        <f>VLOOKUP(G844,'Bidding list 26'!$B$4:$G$277,6,0)</f>
        <v>#N/A</v>
      </c>
      <c r="I844" s="77" t="e">
        <f>VLOOKUP(G844,'Bidding list 26'!$B$4:$I$1016,8,0)</f>
        <v>#N/A</v>
      </c>
      <c r="J844" s="81"/>
      <c r="K844" s="78" t="e">
        <f t="shared" si="49"/>
        <v>#N/A</v>
      </c>
      <c r="L844" s="81"/>
      <c r="M844" s="79"/>
      <c r="N844" s="79"/>
      <c r="O844" s="80"/>
      <c r="P844" s="80"/>
      <c r="Q844" s="122"/>
      <c r="R844" s="81">
        <f t="shared" si="48"/>
        <v>0</v>
      </c>
      <c r="S844" s="140" t="e">
        <f t="array" ref="S844">INDEX('G Project Timeline-OPM update'!$G$7:$L$35,MATCH(1,('G Project Timeline-OPM update'!$C$7:$C$35=N844)*('G Project Timeline-OPM update'!$B$7:$B$35=M844)*('G Project Timeline-OPM update'!$D$7:$D$35=O844),0),MATCH(P844,'G Project Timeline-OPM update'!$G$4:$L$4,0))-14</f>
        <v>#N/A</v>
      </c>
      <c r="T844" s="81" t="e">
        <f t="shared" si="51"/>
        <v>#N/A</v>
      </c>
      <c r="U844" s="83" t="str">
        <f>IFERROR(VLOOKUP(G844,'Bidding list 26'!$B$2:$P$38,15,0),"")</f>
        <v/>
      </c>
      <c r="V844" s="83" t="e">
        <f t="shared" si="52"/>
        <v>#N/A</v>
      </c>
      <c r="W844" s="83" t="e">
        <f t="shared" si="50"/>
        <v>#VALUE!</v>
      </c>
      <c r="X844" s="83" t="e">
        <f t="shared" si="43"/>
        <v>#N/A</v>
      </c>
      <c r="Y844" s="122"/>
      <c r="Z844" s="122"/>
      <c r="AA844" s="122"/>
      <c r="AB844" s="122"/>
      <c r="AC844" s="122"/>
      <c r="AD844" s="122"/>
      <c r="AE844" s="122"/>
      <c r="AF844" s="122"/>
      <c r="AG844" s="122"/>
      <c r="AH844" s="87"/>
      <c r="AI844" s="122"/>
      <c r="AJ844" s="60"/>
      <c r="AK844" s="5"/>
      <c r="AL844" s="3">
        <f t="shared" si="44"/>
        <v>0</v>
      </c>
      <c r="AM844" s="3">
        <f t="shared" si="45"/>
        <v>0</v>
      </c>
      <c r="AN844" s="3">
        <f t="shared" si="46"/>
        <v>0</v>
      </c>
      <c r="AO844" s="3">
        <f t="shared" si="47"/>
        <v>0</v>
      </c>
    </row>
    <row r="845" spans="1:41" ht="13">
      <c r="A845" s="81"/>
      <c r="B845" s="122"/>
      <c r="C845" s="122"/>
      <c r="D845" s="122"/>
      <c r="E845" s="122"/>
      <c r="F845" s="81"/>
      <c r="G845" s="122"/>
      <c r="H845" s="122" t="e">
        <f>VLOOKUP(G845,'Bidding list 26'!$B$4:$G$277,6,0)</f>
        <v>#N/A</v>
      </c>
      <c r="I845" s="77" t="e">
        <f>VLOOKUP(G845,'Bidding list 26'!$B$4:$I$1016,8,0)</f>
        <v>#N/A</v>
      </c>
      <c r="J845" s="81"/>
      <c r="K845" s="78" t="e">
        <f t="shared" si="49"/>
        <v>#N/A</v>
      </c>
      <c r="L845" s="81"/>
      <c r="M845" s="79"/>
      <c r="N845" s="79"/>
      <c r="O845" s="80"/>
      <c r="P845" s="80"/>
      <c r="Q845" s="122"/>
      <c r="R845" s="81">
        <f t="shared" si="48"/>
        <v>0</v>
      </c>
      <c r="S845" s="140" t="e">
        <f t="array" ref="S845">INDEX('G Project Timeline-OPM update'!$G$7:$L$35,MATCH(1,('G Project Timeline-OPM update'!$C$7:$C$35=N845)*('G Project Timeline-OPM update'!$B$7:$B$35=M845)*('G Project Timeline-OPM update'!$D$7:$D$35=O845),0),MATCH(P845,'G Project Timeline-OPM update'!$G$4:$L$4,0))-14</f>
        <v>#N/A</v>
      </c>
      <c r="T845" s="81" t="e">
        <f t="shared" si="51"/>
        <v>#N/A</v>
      </c>
      <c r="U845" s="83" t="str">
        <f>IFERROR(VLOOKUP(G845,'Bidding list 26'!$B$2:$P$38,15,0),"")</f>
        <v/>
      </c>
      <c r="V845" s="83" t="e">
        <f t="shared" si="52"/>
        <v>#N/A</v>
      </c>
      <c r="W845" s="83" t="e">
        <f t="shared" si="50"/>
        <v>#VALUE!</v>
      </c>
      <c r="X845" s="83" t="e">
        <f t="shared" si="43"/>
        <v>#N/A</v>
      </c>
      <c r="Y845" s="122"/>
      <c r="Z845" s="122"/>
      <c r="AA845" s="122"/>
      <c r="AB845" s="122"/>
      <c r="AC845" s="122"/>
      <c r="AD845" s="122"/>
      <c r="AE845" s="122"/>
      <c r="AF845" s="122"/>
      <c r="AG845" s="122"/>
      <c r="AH845" s="87"/>
      <c r="AI845" s="122"/>
      <c r="AJ845" s="60"/>
      <c r="AK845" s="5"/>
      <c r="AL845" s="3">
        <f t="shared" si="44"/>
        <v>0</v>
      </c>
      <c r="AM845" s="3">
        <f t="shared" si="45"/>
        <v>0</v>
      </c>
      <c r="AN845" s="3">
        <f t="shared" si="46"/>
        <v>0</v>
      </c>
      <c r="AO845" s="3">
        <f t="shared" si="47"/>
        <v>0</v>
      </c>
    </row>
    <row r="846" spans="1:41" ht="13">
      <c r="A846" s="81"/>
      <c r="B846" s="122"/>
      <c r="C846" s="122"/>
      <c r="D846" s="122"/>
      <c r="E846" s="122"/>
      <c r="F846" s="81"/>
      <c r="G846" s="122"/>
      <c r="H846" s="122" t="e">
        <f>VLOOKUP(G846,'Bidding list 26'!$B$4:$G$277,6,0)</f>
        <v>#N/A</v>
      </c>
      <c r="I846" s="77" t="e">
        <f>VLOOKUP(G846,'Bidding list 26'!$B$4:$I$1016,8,0)</f>
        <v>#N/A</v>
      </c>
      <c r="J846" s="81"/>
      <c r="K846" s="78" t="e">
        <f t="shared" si="49"/>
        <v>#N/A</v>
      </c>
      <c r="L846" s="81"/>
      <c r="M846" s="79"/>
      <c r="N846" s="79"/>
      <c r="O846" s="80"/>
      <c r="P846" s="80"/>
      <c r="Q846" s="122"/>
      <c r="R846" s="81">
        <f t="shared" si="48"/>
        <v>0</v>
      </c>
      <c r="S846" s="140" t="e">
        <f t="array" ref="S846">INDEX('G Project Timeline-OPM update'!$G$7:$L$35,MATCH(1,('G Project Timeline-OPM update'!$C$7:$C$35=N846)*('G Project Timeline-OPM update'!$B$7:$B$35=M846)*('G Project Timeline-OPM update'!$D$7:$D$35=O846),0),MATCH(P846,'G Project Timeline-OPM update'!$G$4:$L$4,0))-14</f>
        <v>#N/A</v>
      </c>
      <c r="T846" s="81" t="e">
        <f t="shared" si="51"/>
        <v>#N/A</v>
      </c>
      <c r="U846" s="83" t="str">
        <f>IFERROR(VLOOKUP(G846,'Bidding list 26'!$B$2:$P$38,15,0),"")</f>
        <v/>
      </c>
      <c r="V846" s="83" t="e">
        <f t="shared" si="52"/>
        <v>#N/A</v>
      </c>
      <c r="W846" s="83" t="e">
        <f t="shared" si="50"/>
        <v>#VALUE!</v>
      </c>
      <c r="X846" s="83" t="e">
        <f t="shared" si="43"/>
        <v>#N/A</v>
      </c>
      <c r="Y846" s="122"/>
      <c r="Z846" s="122"/>
      <c r="AA846" s="122"/>
      <c r="AB846" s="122"/>
      <c r="AC846" s="122"/>
      <c r="AD846" s="122"/>
      <c r="AE846" s="122"/>
      <c r="AF846" s="122"/>
      <c r="AG846" s="122"/>
      <c r="AH846" s="87"/>
      <c r="AI846" s="122"/>
      <c r="AJ846" s="60"/>
      <c r="AK846" s="5"/>
      <c r="AL846" s="3">
        <f t="shared" si="44"/>
        <v>0</v>
      </c>
      <c r="AM846" s="3">
        <f t="shared" si="45"/>
        <v>0</v>
      </c>
      <c r="AN846" s="3">
        <f t="shared" si="46"/>
        <v>0</v>
      </c>
      <c r="AO846" s="3">
        <f t="shared" si="47"/>
        <v>0</v>
      </c>
    </row>
    <row r="847" spans="1:41" ht="13">
      <c r="A847" s="81"/>
      <c r="B847" s="122"/>
      <c r="C847" s="122"/>
      <c r="D847" s="122"/>
      <c r="E847" s="122"/>
      <c r="F847" s="81"/>
      <c r="G847" s="122"/>
      <c r="H847" s="122" t="e">
        <f>VLOOKUP(G847,'Bidding list 26'!$B$4:$G$277,6,0)</f>
        <v>#N/A</v>
      </c>
      <c r="I847" s="77" t="e">
        <f>VLOOKUP(G847,'Bidding list 26'!$B$4:$I$1016,8,0)</f>
        <v>#N/A</v>
      </c>
      <c r="J847" s="81"/>
      <c r="K847" s="78" t="e">
        <f t="shared" si="49"/>
        <v>#N/A</v>
      </c>
      <c r="L847" s="81"/>
      <c r="M847" s="79"/>
      <c r="N847" s="79"/>
      <c r="O847" s="80"/>
      <c r="P847" s="80"/>
      <c r="Q847" s="122"/>
      <c r="R847" s="81">
        <f t="shared" si="48"/>
        <v>0</v>
      </c>
      <c r="S847" s="140" t="e">
        <f t="array" ref="S847">INDEX('G Project Timeline-OPM update'!$G$7:$L$35,MATCH(1,('G Project Timeline-OPM update'!$C$7:$C$35=N847)*('G Project Timeline-OPM update'!$B$7:$B$35=M847)*('G Project Timeline-OPM update'!$D$7:$D$35=O847),0),MATCH(P847,'G Project Timeline-OPM update'!$G$4:$L$4,0))-14</f>
        <v>#N/A</v>
      </c>
      <c r="T847" s="81" t="e">
        <f t="shared" si="51"/>
        <v>#N/A</v>
      </c>
      <c r="U847" s="83" t="str">
        <f>IFERROR(VLOOKUP(G847,'Bidding list 26'!$B$2:$P$38,15,0),"")</f>
        <v/>
      </c>
      <c r="V847" s="83" t="e">
        <f t="shared" si="52"/>
        <v>#N/A</v>
      </c>
      <c r="W847" s="83" t="e">
        <f t="shared" si="50"/>
        <v>#VALUE!</v>
      </c>
      <c r="X847" s="83" t="e">
        <f t="shared" si="43"/>
        <v>#N/A</v>
      </c>
      <c r="Y847" s="122"/>
      <c r="Z847" s="122"/>
      <c r="AA847" s="122"/>
      <c r="AB847" s="122"/>
      <c r="AC847" s="122"/>
      <c r="AD847" s="122"/>
      <c r="AE847" s="122"/>
      <c r="AF847" s="122"/>
      <c r="AG847" s="122"/>
      <c r="AH847" s="87"/>
      <c r="AI847" s="122"/>
      <c r="AJ847" s="60"/>
      <c r="AK847" s="5"/>
      <c r="AL847" s="3">
        <f t="shared" si="44"/>
        <v>0</v>
      </c>
      <c r="AM847" s="3">
        <f t="shared" si="45"/>
        <v>0</v>
      </c>
      <c r="AN847" s="3">
        <f t="shared" si="46"/>
        <v>0</v>
      </c>
      <c r="AO847" s="3">
        <f t="shared" si="47"/>
        <v>0</v>
      </c>
    </row>
    <row r="848" spans="1:41" ht="13">
      <c r="A848" s="81"/>
      <c r="B848" s="122"/>
      <c r="C848" s="122"/>
      <c r="D848" s="122"/>
      <c r="E848" s="122"/>
      <c r="F848" s="81"/>
      <c r="G848" s="122"/>
      <c r="H848" s="122" t="e">
        <f>VLOOKUP(G848,'Bidding list 26'!$B$4:$G$277,6,0)</f>
        <v>#N/A</v>
      </c>
      <c r="I848" s="77" t="e">
        <f>VLOOKUP(G848,'Bidding list 26'!$B$4:$I$1016,8,0)</f>
        <v>#N/A</v>
      </c>
      <c r="J848" s="81"/>
      <c r="K848" s="78" t="e">
        <f t="shared" si="49"/>
        <v>#N/A</v>
      </c>
      <c r="L848" s="81"/>
      <c r="M848" s="79"/>
      <c r="N848" s="79"/>
      <c r="O848" s="80"/>
      <c r="P848" s="80"/>
      <c r="Q848" s="122"/>
      <c r="R848" s="81">
        <f t="shared" si="48"/>
        <v>0</v>
      </c>
      <c r="S848" s="140" t="e">
        <f t="array" ref="S848">INDEX('G Project Timeline-OPM update'!$G$7:$L$35,MATCH(1,('G Project Timeline-OPM update'!$C$7:$C$35=N848)*('G Project Timeline-OPM update'!$B$7:$B$35=M848)*('G Project Timeline-OPM update'!$D$7:$D$35=O848),0),MATCH(P848,'G Project Timeline-OPM update'!$G$4:$L$4,0))-14</f>
        <v>#N/A</v>
      </c>
      <c r="T848" s="81" t="e">
        <f t="shared" si="51"/>
        <v>#N/A</v>
      </c>
      <c r="U848" s="83" t="str">
        <f>IFERROR(VLOOKUP(G848,'Bidding list 26'!$B$2:$P$38,15,0),"")</f>
        <v/>
      </c>
      <c r="V848" s="83" t="e">
        <f t="shared" si="52"/>
        <v>#N/A</v>
      </c>
      <c r="W848" s="83" t="e">
        <f t="shared" si="50"/>
        <v>#VALUE!</v>
      </c>
      <c r="X848" s="83" t="e">
        <f t="shared" si="43"/>
        <v>#N/A</v>
      </c>
      <c r="Y848" s="122"/>
      <c r="Z848" s="122"/>
      <c r="AA848" s="122"/>
      <c r="AB848" s="122"/>
      <c r="AC848" s="122"/>
      <c r="AD848" s="122"/>
      <c r="AE848" s="122"/>
      <c r="AF848" s="122"/>
      <c r="AG848" s="122"/>
      <c r="AH848" s="87"/>
      <c r="AI848" s="122"/>
      <c r="AJ848" s="60"/>
      <c r="AK848" s="5"/>
      <c r="AL848" s="3">
        <f t="shared" si="44"/>
        <v>0</v>
      </c>
      <c r="AM848" s="3">
        <f t="shared" si="45"/>
        <v>0</v>
      </c>
      <c r="AN848" s="3">
        <f t="shared" si="46"/>
        <v>0</v>
      </c>
      <c r="AO848" s="3">
        <f t="shared" si="47"/>
        <v>0</v>
      </c>
    </row>
    <row r="849" spans="1:41" ht="13">
      <c r="A849" s="81"/>
      <c r="B849" s="122"/>
      <c r="C849" s="122"/>
      <c r="D849" s="122"/>
      <c r="E849" s="122"/>
      <c r="F849" s="81"/>
      <c r="G849" s="122"/>
      <c r="H849" s="122" t="e">
        <f>VLOOKUP(G849,'Bidding list 26'!$B$4:$G$277,6,0)</f>
        <v>#N/A</v>
      </c>
      <c r="I849" s="77" t="e">
        <f>VLOOKUP(G849,'Bidding list 26'!$B$4:$I$1016,8,0)</f>
        <v>#N/A</v>
      </c>
      <c r="J849" s="81"/>
      <c r="K849" s="78" t="e">
        <f t="shared" si="49"/>
        <v>#N/A</v>
      </c>
      <c r="L849" s="81"/>
      <c r="M849" s="79"/>
      <c r="N849" s="79"/>
      <c r="O849" s="80"/>
      <c r="P849" s="80"/>
      <c r="Q849" s="122"/>
      <c r="R849" s="81">
        <f t="shared" si="48"/>
        <v>0</v>
      </c>
      <c r="S849" s="140" t="e">
        <f t="array" ref="S849">INDEX('G Project Timeline-OPM update'!$G$7:$L$35,MATCH(1,('G Project Timeline-OPM update'!$C$7:$C$35=N849)*('G Project Timeline-OPM update'!$B$7:$B$35=M849)*('G Project Timeline-OPM update'!$D$7:$D$35=O849),0),MATCH(P849,'G Project Timeline-OPM update'!$G$4:$L$4,0))-14</f>
        <v>#N/A</v>
      </c>
      <c r="T849" s="81" t="e">
        <f t="shared" si="51"/>
        <v>#N/A</v>
      </c>
      <c r="U849" s="83" t="str">
        <f>IFERROR(VLOOKUP(G849,'Bidding list 26'!$B$2:$P$38,15,0),"")</f>
        <v/>
      </c>
      <c r="V849" s="83" t="e">
        <f t="shared" si="52"/>
        <v>#N/A</v>
      </c>
      <c r="W849" s="83" t="e">
        <f t="shared" si="50"/>
        <v>#VALUE!</v>
      </c>
      <c r="X849" s="83" t="e">
        <f t="shared" si="43"/>
        <v>#N/A</v>
      </c>
      <c r="Y849" s="122"/>
      <c r="Z849" s="122"/>
      <c r="AA849" s="122"/>
      <c r="AB849" s="122"/>
      <c r="AC849" s="122"/>
      <c r="AD849" s="122"/>
      <c r="AE849" s="122"/>
      <c r="AF849" s="122"/>
      <c r="AG849" s="122"/>
      <c r="AH849" s="87"/>
      <c r="AI849" s="122"/>
      <c r="AJ849" s="60"/>
      <c r="AK849" s="5"/>
      <c r="AL849" s="3">
        <f t="shared" si="44"/>
        <v>0</v>
      </c>
      <c r="AM849" s="3">
        <f t="shared" si="45"/>
        <v>0</v>
      </c>
      <c r="AN849" s="3">
        <f t="shared" si="46"/>
        <v>0</v>
      </c>
      <c r="AO849" s="3">
        <f t="shared" si="47"/>
        <v>0</v>
      </c>
    </row>
    <row r="850" spans="1:41" ht="13">
      <c r="A850" s="81"/>
      <c r="B850" s="122"/>
      <c r="C850" s="122"/>
      <c r="D850" s="122"/>
      <c r="E850" s="122"/>
      <c r="F850" s="81"/>
      <c r="G850" s="122"/>
      <c r="H850" s="122" t="e">
        <f>VLOOKUP(G850,'Bidding list 26'!$B$4:$G$277,6,0)</f>
        <v>#N/A</v>
      </c>
      <c r="I850" s="77" t="e">
        <f>VLOOKUP(G850,'Bidding list 26'!$B$4:$I$1016,8,0)</f>
        <v>#N/A</v>
      </c>
      <c r="J850" s="81"/>
      <c r="K850" s="78" t="e">
        <f t="shared" si="49"/>
        <v>#N/A</v>
      </c>
      <c r="L850" s="81"/>
      <c r="M850" s="79"/>
      <c r="N850" s="79"/>
      <c r="O850" s="80"/>
      <c r="P850" s="80"/>
      <c r="Q850" s="122"/>
      <c r="R850" s="81">
        <f t="shared" si="48"/>
        <v>0</v>
      </c>
      <c r="S850" s="140" t="e">
        <f t="array" ref="S850">INDEX('G Project Timeline-OPM update'!$G$7:$L$35,MATCH(1,('G Project Timeline-OPM update'!$C$7:$C$35=N850)*('G Project Timeline-OPM update'!$B$7:$B$35=M850)*('G Project Timeline-OPM update'!$D$7:$D$35=O850),0),MATCH(P850,'G Project Timeline-OPM update'!$G$4:$L$4,0))-14</f>
        <v>#N/A</v>
      </c>
      <c r="T850" s="81" t="e">
        <f t="shared" si="51"/>
        <v>#N/A</v>
      </c>
      <c r="U850" s="83" t="str">
        <f>IFERROR(VLOOKUP(G850,'Bidding list 26'!$B$2:$P$38,15,0),"")</f>
        <v/>
      </c>
      <c r="V850" s="83" t="e">
        <f t="shared" si="52"/>
        <v>#N/A</v>
      </c>
      <c r="W850" s="83" t="e">
        <f t="shared" si="50"/>
        <v>#VALUE!</v>
      </c>
      <c r="X850" s="83" t="e">
        <f t="shared" si="43"/>
        <v>#N/A</v>
      </c>
      <c r="Y850" s="122"/>
      <c r="Z850" s="122"/>
      <c r="AA850" s="122"/>
      <c r="AB850" s="122"/>
      <c r="AC850" s="122"/>
      <c r="AD850" s="122"/>
      <c r="AE850" s="122"/>
      <c r="AF850" s="122"/>
      <c r="AG850" s="122"/>
      <c r="AH850" s="87"/>
      <c r="AI850" s="122"/>
      <c r="AJ850" s="60"/>
      <c r="AK850" s="5"/>
      <c r="AL850" s="3">
        <f t="shared" si="44"/>
        <v>0</v>
      </c>
      <c r="AM850" s="3">
        <f t="shared" si="45"/>
        <v>0</v>
      </c>
      <c r="AN850" s="3">
        <f t="shared" si="46"/>
        <v>0</v>
      </c>
      <c r="AO850" s="3">
        <f t="shared" si="47"/>
        <v>0</v>
      </c>
    </row>
    <row r="851" spans="1:41" ht="13">
      <c r="A851" s="81"/>
      <c r="B851" s="122"/>
      <c r="C851" s="122"/>
      <c r="D851" s="122"/>
      <c r="E851" s="122"/>
      <c r="F851" s="81"/>
      <c r="G851" s="122"/>
      <c r="H851" s="122" t="e">
        <f>VLOOKUP(G851,'Bidding list 26'!$B$4:$G$277,6,0)</f>
        <v>#N/A</v>
      </c>
      <c r="I851" s="77" t="e">
        <f>VLOOKUP(G851,'Bidding list 26'!$B$4:$I$1016,8,0)</f>
        <v>#N/A</v>
      </c>
      <c r="J851" s="81"/>
      <c r="K851" s="78" t="e">
        <f t="shared" si="49"/>
        <v>#N/A</v>
      </c>
      <c r="L851" s="81"/>
      <c r="M851" s="79"/>
      <c r="N851" s="79"/>
      <c r="O851" s="80"/>
      <c r="P851" s="80"/>
      <c r="Q851" s="122"/>
      <c r="R851" s="81">
        <f t="shared" si="48"/>
        <v>0</v>
      </c>
      <c r="S851" s="140" t="e">
        <f t="array" ref="S851">INDEX('G Project Timeline-OPM update'!$G$7:$L$35,MATCH(1,('G Project Timeline-OPM update'!$C$7:$C$35=N851)*('G Project Timeline-OPM update'!$B$7:$B$35=M851)*('G Project Timeline-OPM update'!$D$7:$D$35=O851),0),MATCH(P851,'G Project Timeline-OPM update'!$G$4:$L$4,0))-14</f>
        <v>#N/A</v>
      </c>
      <c r="T851" s="81" t="e">
        <f t="shared" si="51"/>
        <v>#N/A</v>
      </c>
      <c r="U851" s="83" t="str">
        <f>IFERROR(VLOOKUP(G851,'Bidding list 26'!$B$2:$P$38,15,0),"")</f>
        <v/>
      </c>
      <c r="V851" s="83" t="e">
        <f t="shared" si="52"/>
        <v>#N/A</v>
      </c>
      <c r="W851" s="83" t="e">
        <f t="shared" si="50"/>
        <v>#VALUE!</v>
      </c>
      <c r="X851" s="83" t="e">
        <f t="shared" si="43"/>
        <v>#N/A</v>
      </c>
      <c r="Y851" s="122"/>
      <c r="Z851" s="122"/>
      <c r="AA851" s="122"/>
      <c r="AB851" s="122"/>
      <c r="AC851" s="122"/>
      <c r="AD851" s="122"/>
      <c r="AE851" s="122"/>
      <c r="AF851" s="122"/>
      <c r="AG851" s="122"/>
      <c r="AH851" s="87"/>
      <c r="AI851" s="122"/>
      <c r="AJ851" s="60"/>
      <c r="AK851" s="5"/>
      <c r="AL851" s="3">
        <f t="shared" si="44"/>
        <v>0</v>
      </c>
      <c r="AM851" s="3">
        <f t="shared" si="45"/>
        <v>0</v>
      </c>
      <c r="AN851" s="3">
        <f t="shared" si="46"/>
        <v>0</v>
      </c>
      <c r="AO851" s="3">
        <f t="shared" si="47"/>
        <v>0</v>
      </c>
    </row>
    <row r="852" spans="1:41" ht="13">
      <c r="A852" s="81"/>
      <c r="B852" s="122"/>
      <c r="C852" s="122"/>
      <c r="D852" s="122"/>
      <c r="E852" s="122"/>
      <c r="F852" s="81"/>
      <c r="G852" s="122"/>
      <c r="H852" s="122" t="e">
        <f>VLOOKUP(G852,'Bidding list 26'!$B$4:$G$277,6,0)</f>
        <v>#N/A</v>
      </c>
      <c r="I852" s="77" t="e">
        <f>VLOOKUP(G852,'Bidding list 26'!$B$4:$I$1016,8,0)</f>
        <v>#N/A</v>
      </c>
      <c r="J852" s="81"/>
      <c r="K852" s="78" t="e">
        <f t="shared" si="49"/>
        <v>#N/A</v>
      </c>
      <c r="L852" s="81"/>
      <c r="M852" s="79"/>
      <c r="N852" s="79"/>
      <c r="O852" s="80"/>
      <c r="P852" s="80"/>
      <c r="Q852" s="122"/>
      <c r="R852" s="81">
        <f t="shared" si="48"/>
        <v>0</v>
      </c>
      <c r="S852" s="140" t="e">
        <f t="array" ref="S852">INDEX('G Project Timeline-OPM update'!$G$7:$L$35,MATCH(1,('G Project Timeline-OPM update'!$C$7:$C$35=N852)*('G Project Timeline-OPM update'!$B$7:$B$35=M852)*('G Project Timeline-OPM update'!$D$7:$D$35=O852),0),MATCH(P852,'G Project Timeline-OPM update'!$G$4:$L$4,0))-14</f>
        <v>#N/A</v>
      </c>
      <c r="T852" s="81" t="e">
        <f t="shared" si="51"/>
        <v>#N/A</v>
      </c>
      <c r="U852" s="83" t="str">
        <f>IFERROR(VLOOKUP(G852,'Bidding list 26'!$B$2:$P$38,15,0),"")</f>
        <v/>
      </c>
      <c r="V852" s="83" t="e">
        <f t="shared" si="52"/>
        <v>#N/A</v>
      </c>
      <c r="W852" s="83" t="e">
        <f t="shared" si="50"/>
        <v>#VALUE!</v>
      </c>
      <c r="X852" s="83" t="e">
        <f t="shared" si="43"/>
        <v>#N/A</v>
      </c>
      <c r="Y852" s="122"/>
      <c r="Z852" s="122"/>
      <c r="AA852" s="122"/>
      <c r="AB852" s="122"/>
      <c r="AC852" s="122"/>
      <c r="AD852" s="122"/>
      <c r="AE852" s="122"/>
      <c r="AF852" s="122"/>
      <c r="AG852" s="122"/>
      <c r="AH852" s="87"/>
      <c r="AI852" s="122"/>
      <c r="AJ852" s="60"/>
      <c r="AK852" s="5"/>
      <c r="AL852" s="3">
        <f t="shared" si="44"/>
        <v>0</v>
      </c>
      <c r="AM852" s="3">
        <f t="shared" si="45"/>
        <v>0</v>
      </c>
      <c r="AN852" s="3">
        <f t="shared" si="46"/>
        <v>0</v>
      </c>
      <c r="AO852" s="3">
        <f t="shared" si="47"/>
        <v>0</v>
      </c>
    </row>
    <row r="853" spans="1:41" ht="13">
      <c r="A853" s="81"/>
      <c r="B853" s="122"/>
      <c r="C853" s="122"/>
      <c r="D853" s="122"/>
      <c r="E853" s="122"/>
      <c r="F853" s="81"/>
      <c r="G853" s="122"/>
      <c r="H853" s="122" t="e">
        <f>VLOOKUP(G853,'Bidding list 26'!$B$4:$G$277,6,0)</f>
        <v>#N/A</v>
      </c>
      <c r="I853" s="77" t="e">
        <f>VLOOKUP(G853,'Bidding list 26'!$B$4:$I$1016,8,0)</f>
        <v>#N/A</v>
      </c>
      <c r="J853" s="81"/>
      <c r="K853" s="78" t="e">
        <f t="shared" si="49"/>
        <v>#N/A</v>
      </c>
      <c r="L853" s="81"/>
      <c r="M853" s="79"/>
      <c r="N853" s="79"/>
      <c r="O853" s="80"/>
      <c r="P853" s="80"/>
      <c r="Q853" s="122"/>
      <c r="R853" s="81">
        <f t="shared" si="48"/>
        <v>0</v>
      </c>
      <c r="S853" s="140" t="e">
        <f t="array" ref="S853">INDEX('G Project Timeline-OPM update'!$G$7:$L$35,MATCH(1,('G Project Timeline-OPM update'!$C$7:$C$35=N853)*('G Project Timeline-OPM update'!$B$7:$B$35=M853)*('G Project Timeline-OPM update'!$D$7:$D$35=O853),0),MATCH(P853,'G Project Timeline-OPM update'!$G$4:$L$4,0))-14</f>
        <v>#N/A</v>
      </c>
      <c r="T853" s="81" t="e">
        <f t="shared" si="51"/>
        <v>#N/A</v>
      </c>
      <c r="U853" s="83" t="str">
        <f>IFERROR(VLOOKUP(G853,'Bidding list 26'!$B$2:$P$38,15,0),"")</f>
        <v/>
      </c>
      <c r="V853" s="83" t="e">
        <f t="shared" si="52"/>
        <v>#N/A</v>
      </c>
      <c r="W853" s="83" t="e">
        <f t="shared" si="50"/>
        <v>#VALUE!</v>
      </c>
      <c r="X853" s="83" t="e">
        <f t="shared" si="43"/>
        <v>#N/A</v>
      </c>
      <c r="Y853" s="122"/>
      <c r="Z853" s="122"/>
      <c r="AA853" s="122"/>
      <c r="AB853" s="122"/>
      <c r="AC853" s="122"/>
      <c r="AD853" s="122"/>
      <c r="AE853" s="122"/>
      <c r="AF853" s="122"/>
      <c r="AG853" s="122"/>
      <c r="AH853" s="87"/>
      <c r="AI853" s="122"/>
      <c r="AJ853" s="60"/>
      <c r="AK853" s="5"/>
      <c r="AL853" s="3">
        <f t="shared" si="44"/>
        <v>0</v>
      </c>
      <c r="AM853" s="3">
        <f t="shared" si="45"/>
        <v>0</v>
      </c>
      <c r="AN853" s="3">
        <f t="shared" si="46"/>
        <v>0</v>
      </c>
      <c r="AO853" s="3">
        <f t="shared" si="47"/>
        <v>0</v>
      </c>
    </row>
    <row r="854" spans="1:41" ht="13">
      <c r="A854" s="81"/>
      <c r="B854" s="122"/>
      <c r="C854" s="122"/>
      <c r="D854" s="122"/>
      <c r="E854" s="122"/>
      <c r="F854" s="81"/>
      <c r="G854" s="122"/>
      <c r="H854" s="122" t="e">
        <f>VLOOKUP(G854,'Bidding list 26'!$B$4:$G$277,6,0)</f>
        <v>#N/A</v>
      </c>
      <c r="I854" s="77" t="e">
        <f>VLOOKUP(G854,'Bidding list 26'!$B$4:$I$1016,8,0)</f>
        <v>#N/A</v>
      </c>
      <c r="J854" s="81"/>
      <c r="K854" s="78" t="e">
        <f t="shared" si="49"/>
        <v>#N/A</v>
      </c>
      <c r="L854" s="81"/>
      <c r="M854" s="79"/>
      <c r="N854" s="79"/>
      <c r="O854" s="80"/>
      <c r="P854" s="80"/>
      <c r="Q854" s="122"/>
      <c r="R854" s="81">
        <f t="shared" si="48"/>
        <v>0</v>
      </c>
      <c r="S854" s="140" t="e">
        <f t="array" ref="S854">INDEX('G Project Timeline-OPM update'!$G$7:$L$35,MATCH(1,('G Project Timeline-OPM update'!$C$7:$C$35=N854)*('G Project Timeline-OPM update'!$B$7:$B$35=M854)*('G Project Timeline-OPM update'!$D$7:$D$35=O854),0),MATCH(P854,'G Project Timeline-OPM update'!$G$4:$L$4,0))-14</f>
        <v>#N/A</v>
      </c>
      <c r="T854" s="81" t="e">
        <f t="shared" si="51"/>
        <v>#N/A</v>
      </c>
      <c r="U854" s="83" t="str">
        <f>IFERROR(VLOOKUP(G854,'Bidding list 26'!$B$2:$P$38,15,0),"")</f>
        <v/>
      </c>
      <c r="V854" s="83" t="e">
        <f t="shared" si="52"/>
        <v>#N/A</v>
      </c>
      <c r="W854" s="83" t="e">
        <f t="shared" si="50"/>
        <v>#VALUE!</v>
      </c>
      <c r="X854" s="83" t="e">
        <f t="shared" si="43"/>
        <v>#N/A</v>
      </c>
      <c r="Y854" s="122"/>
      <c r="Z854" s="122"/>
      <c r="AA854" s="122"/>
      <c r="AB854" s="122"/>
      <c r="AC854" s="122"/>
      <c r="AD854" s="122"/>
      <c r="AE854" s="122"/>
      <c r="AF854" s="122"/>
      <c r="AG854" s="122"/>
      <c r="AH854" s="87"/>
      <c r="AI854" s="122"/>
      <c r="AJ854" s="60"/>
      <c r="AK854" s="5"/>
      <c r="AL854" s="3">
        <f t="shared" si="44"/>
        <v>0</v>
      </c>
      <c r="AM854" s="3">
        <f t="shared" si="45"/>
        <v>0</v>
      </c>
      <c r="AN854" s="3">
        <f t="shared" si="46"/>
        <v>0</v>
      </c>
      <c r="AO854" s="3">
        <f t="shared" si="47"/>
        <v>0</v>
      </c>
    </row>
    <row r="855" spans="1:41" ht="13">
      <c r="A855" s="81"/>
      <c r="B855" s="122"/>
      <c r="C855" s="122"/>
      <c r="D855" s="122"/>
      <c r="E855" s="122"/>
      <c r="F855" s="81"/>
      <c r="G855" s="122"/>
      <c r="H855" s="122" t="e">
        <f>VLOOKUP(G855,'Bidding list 26'!$B$4:$G$277,6,0)</f>
        <v>#N/A</v>
      </c>
      <c r="I855" s="77" t="e">
        <f>VLOOKUP(G855,'Bidding list 26'!$B$4:$I$1016,8,0)</f>
        <v>#N/A</v>
      </c>
      <c r="J855" s="81"/>
      <c r="K855" s="78" t="e">
        <f t="shared" si="49"/>
        <v>#N/A</v>
      </c>
      <c r="L855" s="81"/>
      <c r="M855" s="79"/>
      <c r="N855" s="79"/>
      <c r="O855" s="80"/>
      <c r="P855" s="80"/>
      <c r="Q855" s="122"/>
      <c r="R855" s="81">
        <f t="shared" si="48"/>
        <v>0</v>
      </c>
      <c r="S855" s="140" t="e">
        <f t="array" ref="S855">INDEX('G Project Timeline-OPM update'!$G$7:$L$35,MATCH(1,('G Project Timeline-OPM update'!$C$7:$C$35=N855)*('G Project Timeline-OPM update'!$B$7:$B$35=M855)*('G Project Timeline-OPM update'!$D$7:$D$35=O855),0),MATCH(P855,'G Project Timeline-OPM update'!$G$4:$L$4,0))-14</f>
        <v>#N/A</v>
      </c>
      <c r="T855" s="81" t="e">
        <f t="shared" si="51"/>
        <v>#N/A</v>
      </c>
      <c r="U855" s="83" t="str">
        <f>IFERROR(VLOOKUP(G855,'Bidding list 26'!$B$2:$P$38,15,0),"")</f>
        <v/>
      </c>
      <c r="V855" s="83" t="e">
        <f t="shared" si="52"/>
        <v>#N/A</v>
      </c>
      <c r="W855" s="83" t="e">
        <f t="shared" si="50"/>
        <v>#VALUE!</v>
      </c>
      <c r="X855" s="83" t="e">
        <f t="shared" si="43"/>
        <v>#N/A</v>
      </c>
      <c r="Y855" s="122"/>
      <c r="Z855" s="122"/>
      <c r="AA855" s="122"/>
      <c r="AB855" s="122"/>
      <c r="AC855" s="122"/>
      <c r="AD855" s="122"/>
      <c r="AE855" s="122"/>
      <c r="AF855" s="122"/>
      <c r="AG855" s="122"/>
      <c r="AH855" s="87"/>
      <c r="AI855" s="122"/>
      <c r="AJ855" s="60"/>
      <c r="AK855" s="5"/>
      <c r="AL855" s="3">
        <f t="shared" si="44"/>
        <v>0</v>
      </c>
      <c r="AM855" s="3">
        <f t="shared" si="45"/>
        <v>0</v>
      </c>
      <c r="AN855" s="3">
        <f t="shared" si="46"/>
        <v>0</v>
      </c>
      <c r="AO855" s="3">
        <f t="shared" si="47"/>
        <v>0</v>
      </c>
    </row>
    <row r="856" spans="1:41" ht="13">
      <c r="A856" s="81"/>
      <c r="B856" s="122"/>
      <c r="C856" s="122"/>
      <c r="D856" s="122"/>
      <c r="E856" s="122"/>
      <c r="F856" s="81"/>
      <c r="G856" s="122"/>
      <c r="H856" s="122" t="e">
        <f>VLOOKUP(G856,'Bidding list 26'!$B$4:$G$277,6,0)</f>
        <v>#N/A</v>
      </c>
      <c r="I856" s="77" t="e">
        <f>VLOOKUP(G856,'Bidding list 26'!$B$4:$I$1016,8,0)</f>
        <v>#N/A</v>
      </c>
      <c r="J856" s="81"/>
      <c r="K856" s="78" t="e">
        <f t="shared" si="49"/>
        <v>#N/A</v>
      </c>
      <c r="L856" s="81"/>
      <c r="M856" s="79"/>
      <c r="N856" s="79"/>
      <c r="O856" s="80"/>
      <c r="P856" s="80"/>
      <c r="Q856" s="122"/>
      <c r="R856" s="81">
        <f t="shared" si="48"/>
        <v>0</v>
      </c>
      <c r="S856" s="140" t="e">
        <f t="array" ref="S856">INDEX('G Project Timeline-OPM update'!$G$7:$L$35,MATCH(1,('G Project Timeline-OPM update'!$C$7:$C$35=N856)*('G Project Timeline-OPM update'!$B$7:$B$35=M856)*('G Project Timeline-OPM update'!$D$7:$D$35=O856),0),MATCH(P856,'G Project Timeline-OPM update'!$G$4:$L$4,0))-14</f>
        <v>#N/A</v>
      </c>
      <c r="T856" s="81" t="e">
        <f t="shared" si="51"/>
        <v>#N/A</v>
      </c>
      <c r="U856" s="83" t="str">
        <f>IFERROR(VLOOKUP(G856,'Bidding list 26'!$B$2:$P$38,15,0),"")</f>
        <v/>
      </c>
      <c r="V856" s="83" t="e">
        <f t="shared" si="52"/>
        <v>#N/A</v>
      </c>
      <c r="W856" s="83" t="e">
        <f t="shared" si="50"/>
        <v>#VALUE!</v>
      </c>
      <c r="X856" s="83" t="e">
        <f t="shared" ref="X856:X1012" si="53">IF(A856&gt;V856,"Late", "On time")</f>
        <v>#N/A</v>
      </c>
      <c r="Y856" s="122"/>
      <c r="Z856" s="122"/>
      <c r="AA856" s="122"/>
      <c r="AB856" s="122"/>
      <c r="AC856" s="122"/>
      <c r="AD856" s="122"/>
      <c r="AE856" s="122"/>
      <c r="AF856" s="122"/>
      <c r="AG856" s="122"/>
      <c r="AH856" s="87"/>
      <c r="AI856" s="122"/>
      <c r="AJ856" s="60"/>
      <c r="AK856" s="5"/>
      <c r="AL856" s="3">
        <f t="shared" si="44"/>
        <v>0</v>
      </c>
      <c r="AM856" s="3">
        <f t="shared" si="45"/>
        <v>0</v>
      </c>
      <c r="AN856" s="3">
        <f t="shared" si="46"/>
        <v>0</v>
      </c>
      <c r="AO856" s="3">
        <f t="shared" si="47"/>
        <v>0</v>
      </c>
    </row>
    <row r="857" spans="1:41" ht="13">
      <c r="A857" s="81"/>
      <c r="B857" s="122"/>
      <c r="C857" s="122"/>
      <c r="D857" s="122"/>
      <c r="E857" s="122"/>
      <c r="F857" s="81"/>
      <c r="G857" s="122"/>
      <c r="H857" s="122" t="e">
        <f>VLOOKUP(G857,'Bidding list 26'!$B$4:$G$277,6,0)</f>
        <v>#N/A</v>
      </c>
      <c r="I857" s="77" t="e">
        <f>VLOOKUP(G857,'Bidding list 26'!$B$4:$I$1016,8,0)</f>
        <v>#N/A</v>
      </c>
      <c r="J857" s="81"/>
      <c r="K857" s="78" t="e">
        <f t="shared" si="49"/>
        <v>#N/A</v>
      </c>
      <c r="L857" s="81"/>
      <c r="M857" s="79"/>
      <c r="N857" s="79"/>
      <c r="O857" s="80"/>
      <c r="P857" s="80"/>
      <c r="Q857" s="122"/>
      <c r="R857" s="81">
        <f t="shared" si="48"/>
        <v>0</v>
      </c>
      <c r="S857" s="140" t="e">
        <f t="array" ref="S857">INDEX('G Project Timeline-OPM update'!$G$7:$L$35,MATCH(1,('G Project Timeline-OPM update'!$C$7:$C$35=N857)*('G Project Timeline-OPM update'!$B$7:$B$35=M857)*('G Project Timeline-OPM update'!$D$7:$D$35=O857),0),MATCH(P857,'G Project Timeline-OPM update'!$G$4:$L$4,0))-14</f>
        <v>#N/A</v>
      </c>
      <c r="T857" s="81" t="e">
        <f t="shared" si="51"/>
        <v>#N/A</v>
      </c>
      <c r="U857" s="83" t="str">
        <f>IFERROR(VLOOKUP(G857,'Bidding list 26'!$B$2:$P$38,15,0),"")</f>
        <v/>
      </c>
      <c r="V857" s="83" t="e">
        <f t="shared" si="52"/>
        <v>#N/A</v>
      </c>
      <c r="W857" s="83" t="e">
        <f t="shared" si="50"/>
        <v>#VALUE!</v>
      </c>
      <c r="X857" s="83" t="e">
        <f t="shared" si="53"/>
        <v>#N/A</v>
      </c>
      <c r="Y857" s="122"/>
      <c r="Z857" s="122"/>
      <c r="AA857" s="122"/>
      <c r="AB857" s="122"/>
      <c r="AC857" s="122"/>
      <c r="AD857" s="122"/>
      <c r="AE857" s="122"/>
      <c r="AF857" s="122"/>
      <c r="AG857" s="122"/>
      <c r="AH857" s="87"/>
      <c r="AI857" s="122"/>
      <c r="AJ857" s="60"/>
      <c r="AK857" s="5"/>
      <c r="AL857" s="3">
        <f t="shared" si="44"/>
        <v>0</v>
      </c>
      <c r="AM857" s="3">
        <f t="shared" si="45"/>
        <v>0</v>
      </c>
      <c r="AN857" s="3">
        <f t="shared" si="46"/>
        <v>0</v>
      </c>
      <c r="AO857" s="3">
        <f t="shared" si="47"/>
        <v>0</v>
      </c>
    </row>
    <row r="858" spans="1:41" ht="13">
      <c r="A858" s="81"/>
      <c r="B858" s="122"/>
      <c r="C858" s="122"/>
      <c r="D858" s="122"/>
      <c r="E858" s="122"/>
      <c r="F858" s="81"/>
      <c r="G858" s="122"/>
      <c r="H858" s="122" t="e">
        <f>VLOOKUP(G858,'Bidding list 26'!$B$4:$G$277,6,0)</f>
        <v>#N/A</v>
      </c>
      <c r="I858" s="77" t="e">
        <f>VLOOKUP(G858,'Bidding list 26'!$B$4:$I$1016,8,0)</f>
        <v>#N/A</v>
      </c>
      <c r="J858" s="81"/>
      <c r="K858" s="78" t="e">
        <f t="shared" si="49"/>
        <v>#N/A</v>
      </c>
      <c r="L858" s="81"/>
      <c r="M858" s="79"/>
      <c r="N858" s="79"/>
      <c r="O858" s="80"/>
      <c r="P858" s="80"/>
      <c r="Q858" s="122"/>
      <c r="R858" s="81">
        <f t="shared" si="48"/>
        <v>0</v>
      </c>
      <c r="S858" s="140" t="e">
        <f t="array" ref="S858">INDEX('G Project Timeline-OPM update'!$G$7:$L$35,MATCH(1,('G Project Timeline-OPM update'!$C$7:$C$35=N858)*('G Project Timeline-OPM update'!$B$7:$B$35=M858)*('G Project Timeline-OPM update'!$D$7:$D$35=O858),0),MATCH(P858,'G Project Timeline-OPM update'!$G$4:$L$4,0))-14</f>
        <v>#N/A</v>
      </c>
      <c r="T858" s="81" t="e">
        <f t="shared" si="51"/>
        <v>#N/A</v>
      </c>
      <c r="U858" s="83" t="str">
        <f>IFERROR(VLOOKUP(G858,'Bidding list 26'!$B$2:$P$38,15,0),"")</f>
        <v/>
      </c>
      <c r="V858" s="83" t="e">
        <f t="shared" si="52"/>
        <v>#N/A</v>
      </c>
      <c r="W858" s="83" t="e">
        <f t="shared" si="50"/>
        <v>#VALUE!</v>
      </c>
      <c r="X858" s="83" t="e">
        <f t="shared" si="53"/>
        <v>#N/A</v>
      </c>
      <c r="Y858" s="122"/>
      <c r="Z858" s="122"/>
      <c r="AA858" s="122"/>
      <c r="AB858" s="122"/>
      <c r="AC858" s="122"/>
      <c r="AD858" s="122"/>
      <c r="AE858" s="122"/>
      <c r="AF858" s="122"/>
      <c r="AG858" s="122"/>
      <c r="AH858" s="87"/>
      <c r="AI858" s="122"/>
      <c r="AJ858" s="60"/>
      <c r="AK858" s="5"/>
      <c r="AL858" s="3">
        <f t="shared" si="44"/>
        <v>0</v>
      </c>
      <c r="AM858" s="3">
        <f t="shared" si="45"/>
        <v>0</v>
      </c>
      <c r="AN858" s="3">
        <f t="shared" si="46"/>
        <v>0</v>
      </c>
      <c r="AO858" s="3">
        <f t="shared" si="47"/>
        <v>0</v>
      </c>
    </row>
    <row r="859" spans="1:41" ht="13">
      <c r="A859" s="81"/>
      <c r="B859" s="122"/>
      <c r="C859" s="122"/>
      <c r="D859" s="122"/>
      <c r="E859" s="122"/>
      <c r="F859" s="81"/>
      <c r="G859" s="122"/>
      <c r="H859" s="122" t="e">
        <f>VLOOKUP(G859,'Bidding list 26'!$B$4:$G$277,6,0)</f>
        <v>#N/A</v>
      </c>
      <c r="I859" s="77" t="e">
        <f>VLOOKUP(G859,'Bidding list 26'!$B$4:$I$1016,8,0)</f>
        <v>#N/A</v>
      </c>
      <c r="J859" s="81"/>
      <c r="K859" s="78" t="e">
        <f t="shared" si="49"/>
        <v>#N/A</v>
      </c>
      <c r="L859" s="81"/>
      <c r="M859" s="79"/>
      <c r="N859" s="79"/>
      <c r="O859" s="80"/>
      <c r="P859" s="80"/>
      <c r="Q859" s="122"/>
      <c r="R859" s="81">
        <f t="shared" si="48"/>
        <v>0</v>
      </c>
      <c r="S859" s="140" t="e">
        <f t="array" ref="S859">INDEX('G Project Timeline-OPM update'!$G$7:$L$35,MATCH(1,('G Project Timeline-OPM update'!$C$7:$C$35=N859)*('G Project Timeline-OPM update'!$B$7:$B$35=M859)*('G Project Timeline-OPM update'!$D$7:$D$35=O859),0),MATCH(P859,'G Project Timeline-OPM update'!$G$4:$L$4,0))-14</f>
        <v>#N/A</v>
      </c>
      <c r="T859" s="81" t="e">
        <f t="shared" si="51"/>
        <v>#N/A</v>
      </c>
      <c r="U859" s="83" t="str">
        <f>IFERROR(VLOOKUP(G859,'Bidding list 26'!$B$2:$P$38,15,0),"")</f>
        <v/>
      </c>
      <c r="V859" s="83" t="e">
        <f t="shared" si="52"/>
        <v>#N/A</v>
      </c>
      <c r="W859" s="83" t="e">
        <f t="shared" si="50"/>
        <v>#VALUE!</v>
      </c>
      <c r="X859" s="83" t="e">
        <f t="shared" si="53"/>
        <v>#N/A</v>
      </c>
      <c r="Y859" s="122"/>
      <c r="Z859" s="122"/>
      <c r="AA859" s="122"/>
      <c r="AB859" s="122"/>
      <c r="AC859" s="122"/>
      <c r="AD859" s="122"/>
      <c r="AE859" s="122"/>
      <c r="AF859" s="122"/>
      <c r="AG859" s="122"/>
      <c r="AH859" s="87"/>
      <c r="AI859" s="122"/>
      <c r="AJ859" s="60"/>
      <c r="AK859" s="5"/>
      <c r="AL859" s="3">
        <f t="shared" si="44"/>
        <v>0</v>
      </c>
      <c r="AM859" s="3">
        <f t="shared" si="45"/>
        <v>0</v>
      </c>
      <c r="AN859" s="3">
        <f t="shared" si="46"/>
        <v>0</v>
      </c>
      <c r="AO859" s="3">
        <f t="shared" si="47"/>
        <v>0</v>
      </c>
    </row>
    <row r="860" spans="1:41" ht="13">
      <c r="A860" s="81"/>
      <c r="B860" s="122"/>
      <c r="C860" s="122"/>
      <c r="D860" s="122"/>
      <c r="E860" s="122"/>
      <c r="F860" s="81"/>
      <c r="G860" s="122"/>
      <c r="H860" s="122" t="e">
        <f>VLOOKUP(G860,'Bidding list 26'!$B$4:$G$277,6,0)</f>
        <v>#N/A</v>
      </c>
      <c r="I860" s="77" t="e">
        <f>VLOOKUP(G860,'Bidding list 26'!$B$4:$I$1016,8,0)</f>
        <v>#N/A</v>
      </c>
      <c r="J860" s="81"/>
      <c r="K860" s="78" t="e">
        <f t="shared" si="49"/>
        <v>#N/A</v>
      </c>
      <c r="L860" s="81"/>
      <c r="M860" s="79"/>
      <c r="N860" s="79"/>
      <c r="O860" s="80"/>
      <c r="P860" s="80"/>
      <c r="Q860" s="122"/>
      <c r="R860" s="81">
        <f t="shared" si="48"/>
        <v>0</v>
      </c>
      <c r="S860" s="140" t="e">
        <f t="array" ref="S860">INDEX('G Project Timeline-OPM update'!$G$7:$L$35,MATCH(1,('G Project Timeline-OPM update'!$C$7:$C$35=N860)*('G Project Timeline-OPM update'!$B$7:$B$35=M860)*('G Project Timeline-OPM update'!$D$7:$D$35=O860),0),MATCH(P860,'G Project Timeline-OPM update'!$G$4:$L$4,0))-14</f>
        <v>#N/A</v>
      </c>
      <c r="T860" s="81" t="e">
        <f t="shared" si="51"/>
        <v>#N/A</v>
      </c>
      <c r="U860" s="83" t="str">
        <f>IFERROR(VLOOKUP(G860,'Bidding list 26'!$B$2:$P$38,15,0),"")</f>
        <v/>
      </c>
      <c r="V860" s="83" t="e">
        <f t="shared" si="52"/>
        <v>#N/A</v>
      </c>
      <c r="W860" s="83" t="e">
        <f t="shared" si="50"/>
        <v>#VALUE!</v>
      </c>
      <c r="X860" s="83" t="e">
        <f t="shared" si="53"/>
        <v>#N/A</v>
      </c>
      <c r="Y860" s="122"/>
      <c r="Z860" s="122"/>
      <c r="AA860" s="122"/>
      <c r="AB860" s="122"/>
      <c r="AC860" s="122"/>
      <c r="AD860" s="122"/>
      <c r="AE860" s="122"/>
      <c r="AF860" s="122"/>
      <c r="AG860" s="122"/>
      <c r="AH860" s="87"/>
      <c r="AI860" s="122"/>
      <c r="AJ860" s="60"/>
      <c r="AK860" s="5"/>
      <c r="AL860" s="3">
        <f t="shared" si="44"/>
        <v>0</v>
      </c>
      <c r="AM860" s="3">
        <f t="shared" si="45"/>
        <v>0</v>
      </c>
      <c r="AN860" s="3">
        <f t="shared" si="46"/>
        <v>0</v>
      </c>
      <c r="AO860" s="3">
        <f t="shared" si="47"/>
        <v>0</v>
      </c>
    </row>
    <row r="861" spans="1:41" ht="13">
      <c r="A861" s="81"/>
      <c r="B861" s="122"/>
      <c r="C861" s="122"/>
      <c r="D861" s="122"/>
      <c r="E861" s="122"/>
      <c r="F861" s="81"/>
      <c r="G861" s="122"/>
      <c r="H861" s="122" t="e">
        <f>VLOOKUP(G861,'Bidding list 26'!$B$4:$G$277,6,0)</f>
        <v>#N/A</v>
      </c>
      <c r="I861" s="77" t="e">
        <f>VLOOKUP(G861,'Bidding list 26'!$B$4:$I$1016,8,0)</f>
        <v>#N/A</v>
      </c>
      <c r="J861" s="81"/>
      <c r="K861" s="78" t="e">
        <f t="shared" si="49"/>
        <v>#N/A</v>
      </c>
      <c r="L861" s="81"/>
      <c r="M861" s="79"/>
      <c r="N861" s="79"/>
      <c r="O861" s="80"/>
      <c r="P861" s="80"/>
      <c r="Q861" s="122"/>
      <c r="R861" s="81">
        <f t="shared" si="48"/>
        <v>0</v>
      </c>
      <c r="S861" s="140" t="e">
        <f t="array" ref="S861">INDEX('G Project Timeline-OPM update'!$G$7:$L$35,MATCH(1,('G Project Timeline-OPM update'!$C$7:$C$35=N861)*('G Project Timeline-OPM update'!$B$7:$B$35=M861)*('G Project Timeline-OPM update'!$D$7:$D$35=O861),0),MATCH(P861,'G Project Timeline-OPM update'!$G$4:$L$4,0))-14</f>
        <v>#N/A</v>
      </c>
      <c r="T861" s="81" t="e">
        <f t="shared" si="51"/>
        <v>#N/A</v>
      </c>
      <c r="U861" s="83" t="str">
        <f>IFERROR(VLOOKUP(G861,'Bidding list 26'!$B$2:$P$38,15,0),"")</f>
        <v/>
      </c>
      <c r="V861" s="83" t="e">
        <f t="shared" si="52"/>
        <v>#N/A</v>
      </c>
      <c r="W861" s="83" t="e">
        <f t="shared" si="50"/>
        <v>#VALUE!</v>
      </c>
      <c r="X861" s="83" t="e">
        <f t="shared" si="53"/>
        <v>#N/A</v>
      </c>
      <c r="Y861" s="122"/>
      <c r="Z861" s="122"/>
      <c r="AA861" s="122"/>
      <c r="AB861" s="122"/>
      <c r="AC861" s="122"/>
      <c r="AD861" s="122"/>
      <c r="AE861" s="122"/>
      <c r="AF861" s="122"/>
      <c r="AG861" s="122"/>
      <c r="AH861" s="87"/>
      <c r="AI861" s="122"/>
      <c r="AJ861" s="60"/>
      <c r="AK861" s="5"/>
      <c r="AL861" s="3">
        <f t="shared" si="44"/>
        <v>0</v>
      </c>
      <c r="AM861" s="3">
        <f t="shared" si="45"/>
        <v>0</v>
      </c>
      <c r="AN861" s="3">
        <f t="shared" si="46"/>
        <v>0</v>
      </c>
      <c r="AO861" s="3">
        <f t="shared" si="47"/>
        <v>0</v>
      </c>
    </row>
    <row r="862" spans="1:41" ht="13">
      <c r="A862" s="81"/>
      <c r="B862" s="122"/>
      <c r="C862" s="122"/>
      <c r="D862" s="122"/>
      <c r="E862" s="122"/>
      <c r="F862" s="81"/>
      <c r="G862" s="122"/>
      <c r="H862" s="122" t="e">
        <f>VLOOKUP(G862,'Bidding list 26'!$B$4:$G$277,6,0)</f>
        <v>#N/A</v>
      </c>
      <c r="I862" s="77" t="e">
        <f>VLOOKUP(G862,'Bidding list 26'!$B$4:$I$1016,8,0)</f>
        <v>#N/A</v>
      </c>
      <c r="J862" s="81"/>
      <c r="K862" s="78" t="e">
        <f t="shared" si="49"/>
        <v>#N/A</v>
      </c>
      <c r="L862" s="81"/>
      <c r="M862" s="79"/>
      <c r="N862" s="79"/>
      <c r="O862" s="80"/>
      <c r="P862" s="80"/>
      <c r="Q862" s="122"/>
      <c r="R862" s="81">
        <f t="shared" si="48"/>
        <v>0</v>
      </c>
      <c r="S862" s="140" t="e">
        <f t="array" ref="S862">INDEX('G Project Timeline-OPM update'!$G$7:$L$35,MATCH(1,('G Project Timeline-OPM update'!$C$7:$C$35=N862)*('G Project Timeline-OPM update'!$B$7:$B$35=M862)*('G Project Timeline-OPM update'!$D$7:$D$35=O862),0),MATCH(P862,'G Project Timeline-OPM update'!$G$4:$L$4,0))-14</f>
        <v>#N/A</v>
      </c>
      <c r="T862" s="81" t="e">
        <f t="shared" si="51"/>
        <v>#N/A</v>
      </c>
      <c r="U862" s="83" t="str">
        <f>IFERROR(VLOOKUP(G862,'Bidding list 26'!$B$2:$P$38,15,0),"")</f>
        <v/>
      </c>
      <c r="V862" s="83" t="e">
        <f t="shared" si="52"/>
        <v>#N/A</v>
      </c>
      <c r="W862" s="83" t="e">
        <f t="shared" si="50"/>
        <v>#VALUE!</v>
      </c>
      <c r="X862" s="83" t="e">
        <f t="shared" si="53"/>
        <v>#N/A</v>
      </c>
      <c r="Y862" s="122"/>
      <c r="Z862" s="122"/>
      <c r="AA862" s="122"/>
      <c r="AB862" s="122"/>
      <c r="AC862" s="122"/>
      <c r="AD862" s="122"/>
      <c r="AE862" s="122"/>
      <c r="AF862" s="122"/>
      <c r="AG862" s="122"/>
      <c r="AH862" s="87"/>
      <c r="AI862" s="122"/>
      <c r="AJ862" s="60"/>
      <c r="AK862" s="5"/>
      <c r="AL862" s="3">
        <f t="shared" si="44"/>
        <v>0</v>
      </c>
      <c r="AM862" s="3">
        <f t="shared" si="45"/>
        <v>0</v>
      </c>
      <c r="AN862" s="3">
        <f t="shared" si="46"/>
        <v>0</v>
      </c>
      <c r="AO862" s="3">
        <f t="shared" si="47"/>
        <v>0</v>
      </c>
    </row>
    <row r="863" spans="1:41" ht="13">
      <c r="A863" s="81"/>
      <c r="B863" s="122"/>
      <c r="C863" s="122"/>
      <c r="D863" s="122"/>
      <c r="E863" s="122"/>
      <c r="F863" s="81"/>
      <c r="G863" s="122"/>
      <c r="H863" s="122" t="e">
        <f>VLOOKUP(G863,'Bidding list 26'!$B$4:$G$277,6,0)</f>
        <v>#N/A</v>
      </c>
      <c r="I863" s="77" t="e">
        <f>VLOOKUP(G863,'Bidding list 26'!$B$4:$I$1016,8,0)</f>
        <v>#N/A</v>
      </c>
      <c r="J863" s="81"/>
      <c r="K863" s="78" t="e">
        <f t="shared" si="49"/>
        <v>#N/A</v>
      </c>
      <c r="L863" s="81"/>
      <c r="M863" s="79"/>
      <c r="N863" s="79"/>
      <c r="O863" s="80"/>
      <c r="P863" s="80"/>
      <c r="Q863" s="122"/>
      <c r="R863" s="81">
        <f t="shared" si="48"/>
        <v>0</v>
      </c>
      <c r="S863" s="140" t="e">
        <f t="array" ref="S863">INDEX('G Project Timeline-OPM update'!$G$7:$L$35,MATCH(1,('G Project Timeline-OPM update'!$C$7:$C$35=N863)*('G Project Timeline-OPM update'!$B$7:$B$35=M863)*('G Project Timeline-OPM update'!$D$7:$D$35=O863),0),MATCH(P863,'G Project Timeline-OPM update'!$G$4:$L$4,0))-14</f>
        <v>#N/A</v>
      </c>
      <c r="T863" s="81" t="e">
        <f t="shared" si="51"/>
        <v>#N/A</v>
      </c>
      <c r="U863" s="83" t="str">
        <f>IFERROR(VLOOKUP(G863,'Bidding list 26'!$B$2:$P$38,15,0),"")</f>
        <v/>
      </c>
      <c r="V863" s="83" t="e">
        <f t="shared" si="52"/>
        <v>#N/A</v>
      </c>
      <c r="W863" s="83" t="e">
        <f t="shared" si="50"/>
        <v>#VALUE!</v>
      </c>
      <c r="X863" s="83" t="e">
        <f t="shared" si="53"/>
        <v>#N/A</v>
      </c>
      <c r="Y863" s="122"/>
      <c r="Z863" s="122"/>
      <c r="AA863" s="122"/>
      <c r="AB863" s="122"/>
      <c r="AC863" s="122"/>
      <c r="AD863" s="122"/>
      <c r="AE863" s="122"/>
      <c r="AF863" s="122"/>
      <c r="AG863" s="122"/>
      <c r="AH863" s="87"/>
      <c r="AI863" s="122"/>
      <c r="AJ863" s="60"/>
      <c r="AK863" s="5"/>
      <c r="AL863" s="3">
        <f t="shared" si="44"/>
        <v>0</v>
      </c>
      <c r="AM863" s="3">
        <f t="shared" si="45"/>
        <v>0</v>
      </c>
      <c r="AN863" s="3">
        <f t="shared" si="46"/>
        <v>0</v>
      </c>
      <c r="AO863" s="3">
        <f t="shared" si="47"/>
        <v>0</v>
      </c>
    </row>
    <row r="864" spans="1:41" ht="13">
      <c r="A864" s="81"/>
      <c r="B864" s="122"/>
      <c r="C864" s="122"/>
      <c r="D864" s="122"/>
      <c r="E864" s="122"/>
      <c r="F864" s="81"/>
      <c r="G864" s="122"/>
      <c r="H864" s="122" t="e">
        <f>VLOOKUP(G864,'Bidding list 26'!$B$4:$G$277,6,0)</f>
        <v>#N/A</v>
      </c>
      <c r="I864" s="77" t="e">
        <f>VLOOKUP(G864,'Bidding list 26'!$B$4:$I$1016,8,0)</f>
        <v>#N/A</v>
      </c>
      <c r="J864" s="81"/>
      <c r="K864" s="78" t="e">
        <f t="shared" si="49"/>
        <v>#N/A</v>
      </c>
      <c r="L864" s="81"/>
      <c r="M864" s="79"/>
      <c r="N864" s="79"/>
      <c r="O864" s="80"/>
      <c r="P864" s="80"/>
      <c r="Q864" s="122"/>
      <c r="R864" s="81">
        <f t="shared" si="48"/>
        <v>0</v>
      </c>
      <c r="S864" s="140" t="e">
        <f t="array" ref="S864">INDEX('G Project Timeline-OPM update'!$G$7:$L$35,MATCH(1,('G Project Timeline-OPM update'!$C$7:$C$35=N864)*('G Project Timeline-OPM update'!$B$7:$B$35=M864)*('G Project Timeline-OPM update'!$D$7:$D$35=O864),0),MATCH(P864,'G Project Timeline-OPM update'!$G$4:$L$4,0))-14</f>
        <v>#N/A</v>
      </c>
      <c r="T864" s="81" t="e">
        <f t="shared" si="51"/>
        <v>#N/A</v>
      </c>
      <c r="U864" s="83" t="str">
        <f>IFERROR(VLOOKUP(G864,'Bidding list 26'!$B$2:$P$38,15,0),"")</f>
        <v/>
      </c>
      <c r="V864" s="83" t="e">
        <f t="shared" si="52"/>
        <v>#N/A</v>
      </c>
      <c r="W864" s="83" t="e">
        <f t="shared" si="50"/>
        <v>#VALUE!</v>
      </c>
      <c r="X864" s="83" t="e">
        <f t="shared" si="53"/>
        <v>#N/A</v>
      </c>
      <c r="Y864" s="122"/>
      <c r="Z864" s="122"/>
      <c r="AA864" s="122"/>
      <c r="AB864" s="122"/>
      <c r="AC864" s="122"/>
      <c r="AD864" s="122"/>
      <c r="AE864" s="122"/>
      <c r="AF864" s="122"/>
      <c r="AG864" s="122"/>
      <c r="AH864" s="87"/>
      <c r="AI864" s="122"/>
      <c r="AJ864" s="60"/>
      <c r="AK864" s="5"/>
      <c r="AL864" s="3">
        <f t="shared" si="44"/>
        <v>0</v>
      </c>
      <c r="AM864" s="3">
        <f t="shared" si="45"/>
        <v>0</v>
      </c>
      <c r="AN864" s="3">
        <f t="shared" si="46"/>
        <v>0</v>
      </c>
      <c r="AO864" s="3">
        <f t="shared" si="47"/>
        <v>0</v>
      </c>
    </row>
    <row r="865" spans="1:41" ht="13">
      <c r="A865" s="81"/>
      <c r="B865" s="122"/>
      <c r="C865" s="122"/>
      <c r="D865" s="122"/>
      <c r="E865" s="122"/>
      <c r="F865" s="81"/>
      <c r="G865" s="122"/>
      <c r="H865" s="122" t="e">
        <f>VLOOKUP(G865,'Bidding list 26'!$B$4:$G$277,6,0)</f>
        <v>#N/A</v>
      </c>
      <c r="I865" s="77" t="e">
        <f>VLOOKUP(G865,'Bidding list 26'!$B$4:$I$1016,8,0)</f>
        <v>#N/A</v>
      </c>
      <c r="J865" s="81"/>
      <c r="K865" s="78" t="e">
        <f t="shared" si="49"/>
        <v>#N/A</v>
      </c>
      <c r="L865" s="81"/>
      <c r="M865" s="79"/>
      <c r="N865" s="79"/>
      <c r="O865" s="80"/>
      <c r="P865" s="80"/>
      <c r="Q865" s="122"/>
      <c r="R865" s="81">
        <f t="shared" si="48"/>
        <v>0</v>
      </c>
      <c r="S865" s="140" t="e">
        <f t="array" ref="S865">INDEX('G Project Timeline-OPM update'!$G$7:$L$35,MATCH(1,('G Project Timeline-OPM update'!$C$7:$C$35=N865)*('G Project Timeline-OPM update'!$B$7:$B$35=M865)*('G Project Timeline-OPM update'!$D$7:$D$35=O865),0),MATCH(P865,'G Project Timeline-OPM update'!$G$4:$L$4,0))-14</f>
        <v>#N/A</v>
      </c>
      <c r="T865" s="81" t="e">
        <f t="shared" si="51"/>
        <v>#N/A</v>
      </c>
      <c r="U865" s="83" t="str">
        <f>IFERROR(VLOOKUP(G865,'Bidding list 26'!$B$2:$P$38,15,0),"")</f>
        <v/>
      </c>
      <c r="V865" s="83" t="e">
        <f t="shared" si="52"/>
        <v>#N/A</v>
      </c>
      <c r="W865" s="83" t="e">
        <f t="shared" si="50"/>
        <v>#VALUE!</v>
      </c>
      <c r="X865" s="83" t="e">
        <f t="shared" si="53"/>
        <v>#N/A</v>
      </c>
      <c r="Y865" s="122"/>
      <c r="Z865" s="122"/>
      <c r="AA865" s="122"/>
      <c r="AB865" s="122"/>
      <c r="AC865" s="122"/>
      <c r="AD865" s="122"/>
      <c r="AE865" s="122"/>
      <c r="AF865" s="122"/>
      <c r="AG865" s="122"/>
      <c r="AH865" s="87"/>
      <c r="AI865" s="122"/>
      <c r="AJ865" s="60"/>
      <c r="AK865" s="5"/>
      <c r="AL865" s="3">
        <f t="shared" si="44"/>
        <v>0</v>
      </c>
      <c r="AM865" s="3">
        <f t="shared" si="45"/>
        <v>0</v>
      </c>
      <c r="AN865" s="3">
        <f t="shared" si="46"/>
        <v>0</v>
      </c>
      <c r="AO865" s="3">
        <f t="shared" si="47"/>
        <v>0</v>
      </c>
    </row>
    <row r="866" spans="1:41" ht="13">
      <c r="A866" s="81"/>
      <c r="B866" s="122"/>
      <c r="C866" s="122"/>
      <c r="D866" s="122"/>
      <c r="E866" s="122"/>
      <c r="F866" s="81"/>
      <c r="G866" s="122"/>
      <c r="H866" s="122" t="e">
        <f>VLOOKUP(G866,'Bidding list 26'!$B$4:$G$277,6,0)</f>
        <v>#N/A</v>
      </c>
      <c r="I866" s="77" t="e">
        <f>VLOOKUP(G866,'Bidding list 26'!$B$4:$I$1016,8,0)</f>
        <v>#N/A</v>
      </c>
      <c r="J866" s="81"/>
      <c r="K866" s="78" t="e">
        <f t="shared" si="49"/>
        <v>#N/A</v>
      </c>
      <c r="L866" s="81"/>
      <c r="M866" s="79"/>
      <c r="N866" s="79"/>
      <c r="O866" s="80"/>
      <c r="P866" s="80"/>
      <c r="Q866" s="122"/>
      <c r="R866" s="81">
        <f t="shared" si="48"/>
        <v>0</v>
      </c>
      <c r="S866" s="140" t="e">
        <f t="array" ref="S866">INDEX('G Project Timeline-OPM update'!$G$7:$L$35,MATCH(1,('G Project Timeline-OPM update'!$C$7:$C$35=N866)*('G Project Timeline-OPM update'!$B$7:$B$35=M866)*('G Project Timeline-OPM update'!$D$7:$D$35=O866),0),MATCH(P866,'G Project Timeline-OPM update'!$G$4:$L$4,0))-14</f>
        <v>#N/A</v>
      </c>
      <c r="T866" s="81" t="e">
        <f t="shared" si="51"/>
        <v>#N/A</v>
      </c>
      <c r="U866" s="83" t="str">
        <f>IFERROR(VLOOKUP(G866,'Bidding list 26'!$B$2:$P$38,15,0),"")</f>
        <v/>
      </c>
      <c r="V866" s="83" t="e">
        <f t="shared" si="52"/>
        <v>#N/A</v>
      </c>
      <c r="W866" s="83" t="e">
        <f t="shared" si="50"/>
        <v>#VALUE!</v>
      </c>
      <c r="X866" s="83" t="e">
        <f t="shared" si="53"/>
        <v>#N/A</v>
      </c>
      <c r="Y866" s="122"/>
      <c r="Z866" s="122"/>
      <c r="AA866" s="122"/>
      <c r="AB866" s="122"/>
      <c r="AC866" s="122"/>
      <c r="AD866" s="122"/>
      <c r="AE866" s="122"/>
      <c r="AF866" s="122"/>
      <c r="AG866" s="122"/>
      <c r="AH866" s="87"/>
      <c r="AI866" s="122"/>
      <c r="AJ866" s="60"/>
      <c r="AK866" s="5"/>
      <c r="AL866" s="3">
        <f t="shared" si="44"/>
        <v>0</v>
      </c>
      <c r="AM866" s="3">
        <f t="shared" si="45"/>
        <v>0</v>
      </c>
      <c r="AN866" s="3">
        <f t="shared" si="46"/>
        <v>0</v>
      </c>
      <c r="AO866" s="3">
        <f t="shared" si="47"/>
        <v>0</v>
      </c>
    </row>
    <row r="867" spans="1:41" ht="13">
      <c r="A867" s="81"/>
      <c r="B867" s="122"/>
      <c r="C867" s="122"/>
      <c r="D867" s="122"/>
      <c r="E867" s="122"/>
      <c r="F867" s="81"/>
      <c r="G867" s="122"/>
      <c r="H867" s="122" t="e">
        <f>VLOOKUP(G867,'Bidding list 26'!$B$4:$G$277,6,0)</f>
        <v>#N/A</v>
      </c>
      <c r="I867" s="77" t="e">
        <f>VLOOKUP(G867,'Bidding list 26'!$B$4:$I$1016,8,0)</f>
        <v>#N/A</v>
      </c>
      <c r="J867" s="81"/>
      <c r="K867" s="78" t="e">
        <f t="shared" si="49"/>
        <v>#N/A</v>
      </c>
      <c r="L867" s="81"/>
      <c r="M867" s="79"/>
      <c r="N867" s="79"/>
      <c r="O867" s="80"/>
      <c r="P867" s="80"/>
      <c r="Q867" s="122"/>
      <c r="R867" s="81">
        <f t="shared" si="48"/>
        <v>0</v>
      </c>
      <c r="S867" s="140" t="e">
        <f t="array" ref="S867">INDEX('G Project Timeline-OPM update'!$G$7:$L$35,MATCH(1,('G Project Timeline-OPM update'!$C$7:$C$35=N867)*('G Project Timeline-OPM update'!$B$7:$B$35=M867)*('G Project Timeline-OPM update'!$D$7:$D$35=O867),0),MATCH(P867,'G Project Timeline-OPM update'!$G$4:$L$4,0))-14</f>
        <v>#N/A</v>
      </c>
      <c r="T867" s="81" t="e">
        <f t="shared" si="51"/>
        <v>#N/A</v>
      </c>
      <c r="U867" s="83" t="str">
        <f>IFERROR(VLOOKUP(G867,'Bidding list 26'!$B$2:$P$38,15,0),"")</f>
        <v/>
      </c>
      <c r="V867" s="83" t="e">
        <f t="shared" si="52"/>
        <v>#N/A</v>
      </c>
      <c r="W867" s="83" t="e">
        <f t="shared" si="50"/>
        <v>#VALUE!</v>
      </c>
      <c r="X867" s="83" t="e">
        <f t="shared" si="53"/>
        <v>#N/A</v>
      </c>
      <c r="Y867" s="122"/>
      <c r="Z867" s="122"/>
      <c r="AA867" s="122"/>
      <c r="AB867" s="122"/>
      <c r="AC867" s="122"/>
      <c r="AD867" s="122"/>
      <c r="AE867" s="122"/>
      <c r="AF867" s="122"/>
      <c r="AG867" s="122"/>
      <c r="AH867" s="87"/>
      <c r="AI867" s="122"/>
      <c r="AJ867" s="60"/>
      <c r="AK867" s="5"/>
      <c r="AL867" s="3">
        <f t="shared" si="44"/>
        <v>0</v>
      </c>
      <c r="AM867" s="3">
        <f t="shared" si="45"/>
        <v>0</v>
      </c>
      <c r="AN867" s="3">
        <f t="shared" si="46"/>
        <v>0</v>
      </c>
      <c r="AO867" s="3">
        <f t="shared" si="47"/>
        <v>0</v>
      </c>
    </row>
    <row r="868" spans="1:41" ht="13">
      <c r="A868" s="81"/>
      <c r="B868" s="122"/>
      <c r="C868" s="122"/>
      <c r="D868" s="122"/>
      <c r="E868" s="122"/>
      <c r="F868" s="81"/>
      <c r="G868" s="122"/>
      <c r="H868" s="122" t="e">
        <f>VLOOKUP(G868,'Bidding list 26'!$B$4:$G$277,6,0)</f>
        <v>#N/A</v>
      </c>
      <c r="I868" s="77" t="e">
        <f>VLOOKUP(G868,'Bidding list 26'!$B$4:$I$1016,8,0)</f>
        <v>#N/A</v>
      </c>
      <c r="J868" s="81"/>
      <c r="K868" s="78" t="e">
        <f t="shared" si="49"/>
        <v>#N/A</v>
      </c>
      <c r="L868" s="81"/>
      <c r="M868" s="79"/>
      <c r="N868" s="79"/>
      <c r="O868" s="80"/>
      <c r="P868" s="80"/>
      <c r="Q868" s="122"/>
      <c r="R868" s="81">
        <f t="shared" si="48"/>
        <v>0</v>
      </c>
      <c r="S868" s="140" t="e">
        <f t="array" ref="S868">INDEX('G Project Timeline-OPM update'!$G$7:$L$35,MATCH(1,('G Project Timeline-OPM update'!$C$7:$C$35=N868)*('G Project Timeline-OPM update'!$B$7:$B$35=M868)*('G Project Timeline-OPM update'!$D$7:$D$35=O868),0),MATCH(P868,'G Project Timeline-OPM update'!$G$4:$L$4,0))-14</f>
        <v>#N/A</v>
      </c>
      <c r="T868" s="81" t="e">
        <f t="shared" si="51"/>
        <v>#N/A</v>
      </c>
      <c r="U868" s="83" t="str">
        <f>IFERROR(VLOOKUP(G868,'Bidding list 26'!$B$2:$P$38,15,0),"")</f>
        <v/>
      </c>
      <c r="V868" s="83" t="e">
        <f t="shared" si="52"/>
        <v>#N/A</v>
      </c>
      <c r="W868" s="83" t="e">
        <f t="shared" si="50"/>
        <v>#VALUE!</v>
      </c>
      <c r="X868" s="83" t="e">
        <f t="shared" si="53"/>
        <v>#N/A</v>
      </c>
      <c r="Y868" s="122"/>
      <c r="Z868" s="122"/>
      <c r="AA868" s="122"/>
      <c r="AB868" s="122"/>
      <c r="AC868" s="122"/>
      <c r="AD868" s="122"/>
      <c r="AE868" s="122"/>
      <c r="AF868" s="122"/>
      <c r="AG868" s="122"/>
      <c r="AH868" s="87"/>
      <c r="AI868" s="122"/>
      <c r="AJ868" s="60"/>
      <c r="AK868" s="5"/>
      <c r="AL868" s="3">
        <f t="shared" si="44"/>
        <v>0</v>
      </c>
      <c r="AM868" s="3">
        <f t="shared" si="45"/>
        <v>0</v>
      </c>
      <c r="AN868" s="3">
        <f t="shared" si="46"/>
        <v>0</v>
      </c>
      <c r="AO868" s="3">
        <f t="shared" si="47"/>
        <v>0</v>
      </c>
    </row>
    <row r="869" spans="1:41" ht="13">
      <c r="A869" s="81"/>
      <c r="B869" s="122"/>
      <c r="C869" s="122"/>
      <c r="D869" s="122"/>
      <c r="E869" s="122"/>
      <c r="F869" s="81"/>
      <c r="G869" s="122"/>
      <c r="H869" s="122" t="e">
        <f>VLOOKUP(G869,'Bidding list 26'!$B$4:$G$277,6,0)</f>
        <v>#N/A</v>
      </c>
      <c r="I869" s="77" t="e">
        <f>VLOOKUP(G869,'Bidding list 26'!$B$4:$I$1016,8,0)</f>
        <v>#N/A</v>
      </c>
      <c r="J869" s="81"/>
      <c r="K869" s="78" t="e">
        <f t="shared" si="49"/>
        <v>#N/A</v>
      </c>
      <c r="L869" s="81"/>
      <c r="M869" s="79"/>
      <c r="N869" s="79"/>
      <c r="O869" s="80"/>
      <c r="P869" s="80"/>
      <c r="Q869" s="122"/>
      <c r="R869" s="81">
        <f t="shared" si="48"/>
        <v>0</v>
      </c>
      <c r="S869" s="140" t="e">
        <f t="array" ref="S869">INDEX('G Project Timeline-OPM update'!$G$7:$L$35,MATCH(1,('G Project Timeline-OPM update'!$C$7:$C$35=N869)*('G Project Timeline-OPM update'!$B$7:$B$35=M869)*('G Project Timeline-OPM update'!$D$7:$D$35=O869),0),MATCH(P869,'G Project Timeline-OPM update'!$G$4:$L$4,0))-14</f>
        <v>#N/A</v>
      </c>
      <c r="T869" s="81" t="e">
        <f t="shared" si="51"/>
        <v>#N/A</v>
      </c>
      <c r="U869" s="83" t="str">
        <f>IFERROR(VLOOKUP(G869,'Bidding list 26'!$B$2:$P$38,15,0),"")</f>
        <v/>
      </c>
      <c r="V869" s="83" t="e">
        <f t="shared" si="52"/>
        <v>#N/A</v>
      </c>
      <c r="W869" s="83" t="e">
        <f t="shared" si="50"/>
        <v>#VALUE!</v>
      </c>
      <c r="X869" s="83" t="e">
        <f t="shared" si="53"/>
        <v>#N/A</v>
      </c>
      <c r="Y869" s="122"/>
      <c r="Z869" s="122"/>
      <c r="AA869" s="122"/>
      <c r="AB869" s="122"/>
      <c r="AC869" s="122"/>
      <c r="AD869" s="122"/>
      <c r="AE869" s="122"/>
      <c r="AF869" s="122"/>
      <c r="AG869" s="122"/>
      <c r="AH869" s="87"/>
      <c r="AI869" s="122"/>
      <c r="AJ869" s="60"/>
      <c r="AK869" s="5"/>
      <c r="AL869" s="3">
        <f t="shared" si="44"/>
        <v>0</v>
      </c>
      <c r="AM869" s="3">
        <f t="shared" si="45"/>
        <v>0</v>
      </c>
      <c r="AN869" s="3">
        <f t="shared" si="46"/>
        <v>0</v>
      </c>
      <c r="AO869" s="3">
        <f t="shared" si="47"/>
        <v>0</v>
      </c>
    </row>
    <row r="870" spans="1:41" ht="13">
      <c r="A870" s="81"/>
      <c r="B870" s="122"/>
      <c r="C870" s="122"/>
      <c r="D870" s="122"/>
      <c r="E870" s="122"/>
      <c r="F870" s="81"/>
      <c r="G870" s="122"/>
      <c r="H870" s="122" t="e">
        <f>VLOOKUP(G870,'Bidding list 26'!$B$4:$G$277,6,0)</f>
        <v>#N/A</v>
      </c>
      <c r="I870" s="77" t="e">
        <f>VLOOKUP(G870,'Bidding list 26'!$B$4:$I$1016,8,0)</f>
        <v>#N/A</v>
      </c>
      <c r="J870" s="81"/>
      <c r="K870" s="78" t="e">
        <f t="shared" si="49"/>
        <v>#N/A</v>
      </c>
      <c r="L870" s="81"/>
      <c r="M870" s="79"/>
      <c r="N870" s="79"/>
      <c r="O870" s="80"/>
      <c r="P870" s="80"/>
      <c r="Q870" s="122"/>
      <c r="R870" s="81">
        <f t="shared" si="48"/>
        <v>0</v>
      </c>
      <c r="S870" s="140" t="e">
        <f t="array" ref="S870">INDEX('G Project Timeline-OPM update'!$G$7:$L$35,MATCH(1,('G Project Timeline-OPM update'!$C$7:$C$35=N870)*('G Project Timeline-OPM update'!$B$7:$B$35=M870)*('G Project Timeline-OPM update'!$D$7:$D$35=O870),0),MATCH(P870,'G Project Timeline-OPM update'!$G$4:$L$4,0))-14</f>
        <v>#N/A</v>
      </c>
      <c r="T870" s="81" t="e">
        <f t="shared" si="51"/>
        <v>#N/A</v>
      </c>
      <c r="U870" s="83" t="str">
        <f>IFERROR(VLOOKUP(G870,'Bidding list 26'!$B$2:$P$38,15,0),"")</f>
        <v/>
      </c>
      <c r="V870" s="83" t="e">
        <f t="shared" si="52"/>
        <v>#N/A</v>
      </c>
      <c r="W870" s="83" t="e">
        <f t="shared" si="50"/>
        <v>#VALUE!</v>
      </c>
      <c r="X870" s="83" t="e">
        <f t="shared" si="53"/>
        <v>#N/A</v>
      </c>
      <c r="Y870" s="122"/>
      <c r="Z870" s="122"/>
      <c r="AA870" s="122"/>
      <c r="AB870" s="122"/>
      <c r="AC870" s="122"/>
      <c r="AD870" s="122"/>
      <c r="AE870" s="122"/>
      <c r="AF870" s="122"/>
      <c r="AG870" s="122"/>
      <c r="AH870" s="87"/>
      <c r="AI870" s="122"/>
      <c r="AJ870" s="60"/>
      <c r="AK870" s="5"/>
      <c r="AL870" s="3">
        <f t="shared" si="44"/>
        <v>0</v>
      </c>
      <c r="AM870" s="3">
        <f t="shared" si="45"/>
        <v>0</v>
      </c>
      <c r="AN870" s="3">
        <f t="shared" si="46"/>
        <v>0</v>
      </c>
      <c r="AO870" s="3">
        <f t="shared" si="47"/>
        <v>0</v>
      </c>
    </row>
    <row r="871" spans="1:41" ht="13">
      <c r="A871" s="81"/>
      <c r="B871" s="122"/>
      <c r="C871" s="122"/>
      <c r="D871" s="122"/>
      <c r="E871" s="122"/>
      <c r="F871" s="81"/>
      <c r="G871" s="122"/>
      <c r="H871" s="122" t="e">
        <f>VLOOKUP(G871,'Bidding list 26'!$B$4:$G$277,6,0)</f>
        <v>#N/A</v>
      </c>
      <c r="I871" s="77" t="e">
        <f>VLOOKUP(G871,'Bidding list 26'!$B$4:$I$1016,8,0)</f>
        <v>#N/A</v>
      </c>
      <c r="J871" s="81"/>
      <c r="K871" s="78" t="e">
        <f t="shared" si="49"/>
        <v>#N/A</v>
      </c>
      <c r="L871" s="81"/>
      <c r="M871" s="79"/>
      <c r="N871" s="79"/>
      <c r="O871" s="80"/>
      <c r="P871" s="80"/>
      <c r="Q871" s="122"/>
      <c r="R871" s="81">
        <f t="shared" si="48"/>
        <v>0</v>
      </c>
      <c r="S871" s="140" t="e">
        <f t="array" ref="S871">INDEX('G Project Timeline-OPM update'!$G$7:$L$35,MATCH(1,('G Project Timeline-OPM update'!$C$7:$C$35=N871)*('G Project Timeline-OPM update'!$B$7:$B$35=M871)*('G Project Timeline-OPM update'!$D$7:$D$35=O871),0),MATCH(P871,'G Project Timeline-OPM update'!$G$4:$L$4,0))-14</f>
        <v>#N/A</v>
      </c>
      <c r="T871" s="81" t="e">
        <f t="shared" si="51"/>
        <v>#N/A</v>
      </c>
      <c r="U871" s="83" t="str">
        <f>IFERROR(VLOOKUP(G871,'Bidding list 26'!$B$2:$P$38,15,0),"")</f>
        <v/>
      </c>
      <c r="V871" s="83" t="e">
        <f t="shared" si="52"/>
        <v>#N/A</v>
      </c>
      <c r="W871" s="83" t="e">
        <f t="shared" si="50"/>
        <v>#VALUE!</v>
      </c>
      <c r="X871" s="83" t="e">
        <f t="shared" si="53"/>
        <v>#N/A</v>
      </c>
      <c r="Y871" s="122"/>
      <c r="Z871" s="122"/>
      <c r="AA871" s="122"/>
      <c r="AB871" s="122"/>
      <c r="AC871" s="122"/>
      <c r="AD871" s="122"/>
      <c r="AE871" s="122"/>
      <c r="AF871" s="122"/>
      <c r="AG871" s="122"/>
      <c r="AH871" s="87"/>
      <c r="AI871" s="122"/>
      <c r="AJ871" s="60"/>
      <c r="AK871" s="5"/>
      <c r="AL871" s="3">
        <f t="shared" si="44"/>
        <v>0</v>
      </c>
      <c r="AM871" s="3">
        <f t="shared" si="45"/>
        <v>0</v>
      </c>
      <c r="AN871" s="3">
        <f t="shared" si="46"/>
        <v>0</v>
      </c>
      <c r="AO871" s="3">
        <f t="shared" si="47"/>
        <v>0</v>
      </c>
    </row>
    <row r="872" spans="1:41" ht="13">
      <c r="A872" s="81"/>
      <c r="B872" s="122"/>
      <c r="C872" s="122"/>
      <c r="D872" s="122"/>
      <c r="E872" s="122"/>
      <c r="F872" s="81"/>
      <c r="G872" s="122"/>
      <c r="H872" s="122" t="e">
        <f>VLOOKUP(G872,'Bidding list 26'!$B$4:$G$277,6,0)</f>
        <v>#N/A</v>
      </c>
      <c r="I872" s="77" t="e">
        <f>VLOOKUP(G872,'Bidding list 26'!$B$4:$I$1016,8,0)</f>
        <v>#N/A</v>
      </c>
      <c r="J872" s="81"/>
      <c r="K872" s="78" t="e">
        <f t="shared" si="49"/>
        <v>#N/A</v>
      </c>
      <c r="L872" s="81"/>
      <c r="M872" s="79"/>
      <c r="N872" s="79"/>
      <c r="O872" s="80"/>
      <c r="P872" s="80"/>
      <c r="Q872" s="122"/>
      <c r="R872" s="81">
        <f t="shared" si="48"/>
        <v>0</v>
      </c>
      <c r="S872" s="140" t="e">
        <f t="array" ref="S872">INDEX('G Project Timeline-OPM update'!$G$7:$L$35,MATCH(1,('G Project Timeline-OPM update'!$C$7:$C$35=N872)*('G Project Timeline-OPM update'!$B$7:$B$35=M872)*('G Project Timeline-OPM update'!$D$7:$D$35=O872),0),MATCH(P872,'G Project Timeline-OPM update'!$G$4:$L$4,0))-14</f>
        <v>#N/A</v>
      </c>
      <c r="T872" s="81" t="e">
        <f t="shared" si="51"/>
        <v>#N/A</v>
      </c>
      <c r="U872" s="83" t="str">
        <f>IFERROR(VLOOKUP(G872,'Bidding list 26'!$B$2:$P$38,15,0),"")</f>
        <v/>
      </c>
      <c r="V872" s="83" t="e">
        <f t="shared" si="52"/>
        <v>#N/A</v>
      </c>
      <c r="W872" s="83" t="e">
        <f t="shared" si="50"/>
        <v>#VALUE!</v>
      </c>
      <c r="X872" s="83" t="e">
        <f t="shared" si="53"/>
        <v>#N/A</v>
      </c>
      <c r="Y872" s="122"/>
      <c r="Z872" s="122"/>
      <c r="AA872" s="122"/>
      <c r="AB872" s="122"/>
      <c r="AC872" s="122"/>
      <c r="AD872" s="122"/>
      <c r="AE872" s="122"/>
      <c r="AF872" s="122"/>
      <c r="AG872" s="122"/>
      <c r="AH872" s="87"/>
      <c r="AI872" s="122"/>
      <c r="AJ872" s="60"/>
      <c r="AK872" s="5"/>
      <c r="AL872" s="3">
        <f t="shared" si="44"/>
        <v>0</v>
      </c>
      <c r="AM872" s="3">
        <f t="shared" si="45"/>
        <v>0</v>
      </c>
      <c r="AN872" s="3">
        <f t="shared" si="46"/>
        <v>0</v>
      </c>
      <c r="AO872" s="3">
        <f t="shared" si="47"/>
        <v>0</v>
      </c>
    </row>
    <row r="873" spans="1:41" ht="13">
      <c r="A873" s="81"/>
      <c r="B873" s="122"/>
      <c r="C873" s="122"/>
      <c r="D873" s="122"/>
      <c r="E873" s="122"/>
      <c r="F873" s="81"/>
      <c r="G873" s="122"/>
      <c r="H873" s="122" t="e">
        <f>VLOOKUP(G873,'Bidding list 26'!$B$4:$G$277,6,0)</f>
        <v>#N/A</v>
      </c>
      <c r="I873" s="77" t="e">
        <f>VLOOKUP(G873,'Bidding list 26'!$B$4:$I$1016,8,0)</f>
        <v>#N/A</v>
      </c>
      <c r="J873" s="81"/>
      <c r="K873" s="78" t="e">
        <f t="shared" si="49"/>
        <v>#N/A</v>
      </c>
      <c r="L873" s="81"/>
      <c r="M873" s="79"/>
      <c r="N873" s="79"/>
      <c r="O873" s="80"/>
      <c r="P873" s="80"/>
      <c r="Q873" s="122"/>
      <c r="R873" s="81">
        <f t="shared" si="48"/>
        <v>0</v>
      </c>
      <c r="S873" s="140" t="e">
        <f t="array" ref="S873">INDEX('G Project Timeline-OPM update'!$G$7:$L$35,MATCH(1,('G Project Timeline-OPM update'!$C$7:$C$35=N873)*('G Project Timeline-OPM update'!$B$7:$B$35=M873)*('G Project Timeline-OPM update'!$D$7:$D$35=O873),0),MATCH(P873,'G Project Timeline-OPM update'!$G$4:$L$4,0))-14</f>
        <v>#N/A</v>
      </c>
      <c r="T873" s="81" t="e">
        <f t="shared" si="51"/>
        <v>#N/A</v>
      </c>
      <c r="U873" s="83" t="str">
        <f>IFERROR(VLOOKUP(G873,'Bidding list 26'!$B$2:$P$38,15,0),"")</f>
        <v/>
      </c>
      <c r="V873" s="83" t="e">
        <f t="shared" si="52"/>
        <v>#N/A</v>
      </c>
      <c r="W873" s="83" t="e">
        <f t="shared" si="50"/>
        <v>#VALUE!</v>
      </c>
      <c r="X873" s="83" t="e">
        <f t="shared" si="53"/>
        <v>#N/A</v>
      </c>
      <c r="Y873" s="122"/>
      <c r="Z873" s="122"/>
      <c r="AA873" s="122"/>
      <c r="AB873" s="122"/>
      <c r="AC873" s="122"/>
      <c r="AD873" s="122"/>
      <c r="AE873" s="122"/>
      <c r="AF873" s="122"/>
      <c r="AG873" s="122"/>
      <c r="AH873" s="87"/>
      <c r="AI873" s="122"/>
      <c r="AJ873" s="60"/>
      <c r="AK873" s="5"/>
      <c r="AL873" s="3">
        <f t="shared" si="44"/>
        <v>0</v>
      </c>
      <c r="AM873" s="3">
        <f t="shared" si="45"/>
        <v>0</v>
      </c>
      <c r="AN873" s="3">
        <f t="shared" si="46"/>
        <v>0</v>
      </c>
      <c r="AO873" s="3">
        <f t="shared" si="47"/>
        <v>0</v>
      </c>
    </row>
    <row r="874" spans="1:41" ht="13">
      <c r="A874" s="81"/>
      <c r="B874" s="122"/>
      <c r="C874" s="122"/>
      <c r="D874" s="122"/>
      <c r="E874" s="122"/>
      <c r="F874" s="81"/>
      <c r="G874" s="122"/>
      <c r="H874" s="122" t="e">
        <f>VLOOKUP(G874,'Bidding list 26'!$B$4:$G$277,6,0)</f>
        <v>#N/A</v>
      </c>
      <c r="I874" s="77" t="e">
        <f>VLOOKUP(G874,'Bidding list 26'!$B$4:$I$1016,8,0)</f>
        <v>#N/A</v>
      </c>
      <c r="J874" s="81"/>
      <c r="K874" s="78" t="e">
        <f t="shared" si="49"/>
        <v>#N/A</v>
      </c>
      <c r="L874" s="81"/>
      <c r="M874" s="79"/>
      <c r="N874" s="79"/>
      <c r="O874" s="80"/>
      <c r="P874" s="80"/>
      <c r="Q874" s="122"/>
      <c r="R874" s="81">
        <f t="shared" si="48"/>
        <v>0</v>
      </c>
      <c r="S874" s="140" t="e">
        <f t="array" ref="S874">INDEX('G Project Timeline-OPM update'!$G$7:$L$35,MATCH(1,('G Project Timeline-OPM update'!$C$7:$C$35=N874)*('G Project Timeline-OPM update'!$B$7:$B$35=M874)*('G Project Timeline-OPM update'!$D$7:$D$35=O874),0),MATCH(P874,'G Project Timeline-OPM update'!$G$4:$L$4,0))-14</f>
        <v>#N/A</v>
      </c>
      <c r="T874" s="81" t="e">
        <f t="shared" si="51"/>
        <v>#N/A</v>
      </c>
      <c r="U874" s="83" t="str">
        <f>IFERROR(VLOOKUP(G874,'Bidding list 26'!$B$2:$P$38,15,0),"")</f>
        <v/>
      </c>
      <c r="V874" s="83" t="e">
        <f t="shared" si="52"/>
        <v>#N/A</v>
      </c>
      <c r="W874" s="83" t="e">
        <f t="shared" si="50"/>
        <v>#VALUE!</v>
      </c>
      <c r="X874" s="83" t="e">
        <f t="shared" si="53"/>
        <v>#N/A</v>
      </c>
      <c r="Y874" s="122"/>
      <c r="Z874" s="122"/>
      <c r="AA874" s="122"/>
      <c r="AB874" s="122"/>
      <c r="AC874" s="122"/>
      <c r="AD874" s="122"/>
      <c r="AE874" s="122"/>
      <c r="AF874" s="122"/>
      <c r="AG874" s="122"/>
      <c r="AH874" s="87"/>
      <c r="AI874" s="122"/>
      <c r="AJ874" s="60"/>
      <c r="AK874" s="5"/>
      <c r="AL874" s="3">
        <f t="shared" si="44"/>
        <v>0</v>
      </c>
      <c r="AM874" s="3">
        <f t="shared" si="45"/>
        <v>0</v>
      </c>
      <c r="AN874" s="3">
        <f t="shared" si="46"/>
        <v>0</v>
      </c>
      <c r="AO874" s="3">
        <f t="shared" si="47"/>
        <v>0</v>
      </c>
    </row>
    <row r="875" spans="1:41" ht="13">
      <c r="A875" s="81"/>
      <c r="B875" s="122"/>
      <c r="C875" s="122"/>
      <c r="D875" s="122"/>
      <c r="E875" s="122"/>
      <c r="F875" s="81"/>
      <c r="G875" s="122"/>
      <c r="H875" s="122" t="e">
        <f>VLOOKUP(G875,'Bidding list 26'!$B$4:$G$277,6,0)</f>
        <v>#N/A</v>
      </c>
      <c r="I875" s="77" t="e">
        <f>VLOOKUP(G875,'Bidding list 26'!$B$4:$I$1016,8,0)</f>
        <v>#N/A</v>
      </c>
      <c r="J875" s="81"/>
      <c r="K875" s="78" t="e">
        <f t="shared" si="49"/>
        <v>#N/A</v>
      </c>
      <c r="L875" s="81"/>
      <c r="M875" s="79"/>
      <c r="N875" s="79"/>
      <c r="O875" s="80"/>
      <c r="P875" s="80"/>
      <c r="Q875" s="122"/>
      <c r="R875" s="81">
        <f t="shared" si="48"/>
        <v>0</v>
      </c>
      <c r="S875" s="140" t="e">
        <f t="array" ref="S875">INDEX('G Project Timeline-OPM update'!$G$7:$L$35,MATCH(1,('G Project Timeline-OPM update'!$C$7:$C$35=N875)*('G Project Timeline-OPM update'!$B$7:$B$35=M875)*('G Project Timeline-OPM update'!$D$7:$D$35=O875),0),MATCH(P875,'G Project Timeline-OPM update'!$G$4:$L$4,0))-14</f>
        <v>#N/A</v>
      </c>
      <c r="T875" s="81" t="e">
        <f t="shared" si="51"/>
        <v>#N/A</v>
      </c>
      <c r="U875" s="83" t="str">
        <f>IFERROR(VLOOKUP(G875,'Bidding list 26'!$B$2:$P$38,15,0),"")</f>
        <v/>
      </c>
      <c r="V875" s="83" t="e">
        <f t="shared" si="52"/>
        <v>#N/A</v>
      </c>
      <c r="W875" s="83" t="e">
        <f t="shared" si="50"/>
        <v>#VALUE!</v>
      </c>
      <c r="X875" s="83" t="e">
        <f t="shared" si="53"/>
        <v>#N/A</v>
      </c>
      <c r="Y875" s="122"/>
      <c r="Z875" s="122"/>
      <c r="AA875" s="122"/>
      <c r="AB875" s="122"/>
      <c r="AC875" s="122"/>
      <c r="AD875" s="122"/>
      <c r="AE875" s="122"/>
      <c r="AF875" s="122"/>
      <c r="AG875" s="122"/>
      <c r="AH875" s="87"/>
      <c r="AI875" s="122"/>
      <c r="AJ875" s="60"/>
      <c r="AK875" s="5"/>
      <c r="AL875" s="3">
        <f t="shared" si="44"/>
        <v>0</v>
      </c>
      <c r="AM875" s="3">
        <f t="shared" si="45"/>
        <v>0</v>
      </c>
      <c r="AN875" s="3">
        <f t="shared" si="46"/>
        <v>0</v>
      </c>
      <c r="AO875" s="3">
        <f t="shared" si="47"/>
        <v>0</v>
      </c>
    </row>
    <row r="876" spans="1:41" ht="13">
      <c r="A876" s="81"/>
      <c r="B876" s="122"/>
      <c r="C876" s="122"/>
      <c r="D876" s="122"/>
      <c r="E876" s="122"/>
      <c r="F876" s="81"/>
      <c r="G876" s="122"/>
      <c r="H876" s="122" t="e">
        <f>VLOOKUP(G876,'Bidding list 26'!$B$4:$G$277,6,0)</f>
        <v>#N/A</v>
      </c>
      <c r="I876" s="77" t="e">
        <f>VLOOKUP(G876,'Bidding list 26'!$B$4:$I$1016,8,0)</f>
        <v>#N/A</v>
      </c>
      <c r="J876" s="81"/>
      <c r="K876" s="78" t="e">
        <f t="shared" si="49"/>
        <v>#N/A</v>
      </c>
      <c r="L876" s="81"/>
      <c r="M876" s="79"/>
      <c r="N876" s="79"/>
      <c r="O876" s="80"/>
      <c r="P876" s="80"/>
      <c r="Q876" s="122"/>
      <c r="R876" s="81">
        <f t="shared" si="48"/>
        <v>0</v>
      </c>
      <c r="S876" s="140" t="e">
        <f t="array" ref="S876">INDEX('G Project Timeline-OPM update'!$G$7:$L$35,MATCH(1,('G Project Timeline-OPM update'!$C$7:$C$35=N876)*('G Project Timeline-OPM update'!$B$7:$B$35=M876)*('G Project Timeline-OPM update'!$D$7:$D$35=O876),0),MATCH(P876,'G Project Timeline-OPM update'!$G$4:$L$4,0))-14</f>
        <v>#N/A</v>
      </c>
      <c r="T876" s="81" t="e">
        <f t="shared" si="51"/>
        <v>#N/A</v>
      </c>
      <c r="U876" s="83" t="str">
        <f>IFERROR(VLOOKUP(G876,'Bidding list 26'!$B$2:$P$38,15,0),"")</f>
        <v/>
      </c>
      <c r="V876" s="83" t="e">
        <f t="shared" si="52"/>
        <v>#N/A</v>
      </c>
      <c r="W876" s="83" t="e">
        <f t="shared" si="50"/>
        <v>#VALUE!</v>
      </c>
      <c r="X876" s="83" t="e">
        <f t="shared" si="53"/>
        <v>#N/A</v>
      </c>
      <c r="Y876" s="122"/>
      <c r="Z876" s="122"/>
      <c r="AA876" s="122"/>
      <c r="AB876" s="122"/>
      <c r="AC876" s="122"/>
      <c r="AD876" s="122"/>
      <c r="AE876" s="122"/>
      <c r="AF876" s="122"/>
      <c r="AG876" s="122"/>
      <c r="AH876" s="87"/>
      <c r="AI876" s="122"/>
      <c r="AJ876" s="60"/>
      <c r="AK876" s="5"/>
      <c r="AL876" s="3">
        <f t="shared" si="44"/>
        <v>0</v>
      </c>
      <c r="AM876" s="3">
        <f t="shared" si="45"/>
        <v>0</v>
      </c>
      <c r="AN876" s="3">
        <f t="shared" si="46"/>
        <v>0</v>
      </c>
      <c r="AO876" s="3">
        <f t="shared" si="47"/>
        <v>0</v>
      </c>
    </row>
    <row r="877" spans="1:41" ht="13">
      <c r="A877" s="81"/>
      <c r="B877" s="122"/>
      <c r="C877" s="122"/>
      <c r="D877" s="122"/>
      <c r="E877" s="122"/>
      <c r="F877" s="81"/>
      <c r="G877" s="122"/>
      <c r="H877" s="122" t="e">
        <f>VLOOKUP(G877,'Bidding list 26'!$B$4:$G$277,6,0)</f>
        <v>#N/A</v>
      </c>
      <c r="I877" s="77" t="e">
        <f>VLOOKUP(G877,'Bidding list 26'!$B$4:$I$1016,8,0)</f>
        <v>#N/A</v>
      </c>
      <c r="J877" s="81"/>
      <c r="K877" s="78" t="e">
        <f t="shared" si="49"/>
        <v>#N/A</v>
      </c>
      <c r="L877" s="81"/>
      <c r="M877" s="79"/>
      <c r="N877" s="79"/>
      <c r="O877" s="80"/>
      <c r="P877" s="80"/>
      <c r="Q877" s="122"/>
      <c r="R877" s="81">
        <f t="shared" si="48"/>
        <v>0</v>
      </c>
      <c r="S877" s="140" t="e">
        <f t="array" ref="S877">INDEX('G Project Timeline-OPM update'!$G$7:$L$35,MATCH(1,('G Project Timeline-OPM update'!$C$7:$C$35=N877)*('G Project Timeline-OPM update'!$B$7:$B$35=M877)*('G Project Timeline-OPM update'!$D$7:$D$35=O877),0),MATCH(P877,'G Project Timeline-OPM update'!$G$4:$L$4,0))-14</f>
        <v>#N/A</v>
      </c>
      <c r="T877" s="81" t="e">
        <f t="shared" si="51"/>
        <v>#N/A</v>
      </c>
      <c r="U877" s="83" t="str">
        <f>IFERROR(VLOOKUP(G877,'Bidding list 26'!$B$2:$P$38,15,0),"")</f>
        <v/>
      </c>
      <c r="V877" s="83" t="e">
        <f t="shared" si="52"/>
        <v>#N/A</v>
      </c>
      <c r="W877" s="83" t="e">
        <f t="shared" si="50"/>
        <v>#VALUE!</v>
      </c>
      <c r="X877" s="83" t="e">
        <f t="shared" si="53"/>
        <v>#N/A</v>
      </c>
      <c r="Y877" s="122"/>
      <c r="Z877" s="122"/>
      <c r="AA877" s="122"/>
      <c r="AB877" s="122"/>
      <c r="AC877" s="122"/>
      <c r="AD877" s="122"/>
      <c r="AE877" s="122"/>
      <c r="AF877" s="122"/>
      <c r="AG877" s="122"/>
      <c r="AH877" s="87"/>
      <c r="AI877" s="122"/>
      <c r="AJ877" s="60"/>
      <c r="AK877" s="5"/>
      <c r="AL877" s="3">
        <f t="shared" si="44"/>
        <v>0</v>
      </c>
      <c r="AM877" s="3">
        <f t="shared" si="45"/>
        <v>0</v>
      </c>
      <c r="AN877" s="3">
        <f t="shared" si="46"/>
        <v>0</v>
      </c>
      <c r="AO877" s="3">
        <f t="shared" si="47"/>
        <v>0</v>
      </c>
    </row>
    <row r="878" spans="1:41" ht="13">
      <c r="A878" s="81"/>
      <c r="B878" s="122"/>
      <c r="C878" s="122"/>
      <c r="D878" s="122"/>
      <c r="E878" s="122"/>
      <c r="F878" s="81"/>
      <c r="G878" s="122"/>
      <c r="H878" s="122" t="e">
        <f>VLOOKUP(G878,'Bidding list 26'!$B$4:$G$277,6,0)</f>
        <v>#N/A</v>
      </c>
      <c r="I878" s="77" t="e">
        <f>VLOOKUP(G878,'Bidding list 26'!$B$4:$I$1016,8,0)</f>
        <v>#N/A</v>
      </c>
      <c r="J878" s="81"/>
      <c r="K878" s="78" t="e">
        <f t="shared" si="49"/>
        <v>#N/A</v>
      </c>
      <c r="L878" s="81"/>
      <c r="M878" s="79"/>
      <c r="N878" s="79"/>
      <c r="O878" s="80"/>
      <c r="P878" s="80"/>
      <c r="Q878" s="122"/>
      <c r="R878" s="81">
        <f t="shared" si="48"/>
        <v>0</v>
      </c>
      <c r="S878" s="140" t="e">
        <f t="array" ref="S878">INDEX('G Project Timeline-OPM update'!$G$7:$L$35,MATCH(1,('G Project Timeline-OPM update'!$C$7:$C$35=N878)*('G Project Timeline-OPM update'!$B$7:$B$35=M878)*('G Project Timeline-OPM update'!$D$7:$D$35=O878),0),MATCH(P878,'G Project Timeline-OPM update'!$G$4:$L$4,0))-14</f>
        <v>#N/A</v>
      </c>
      <c r="T878" s="81" t="e">
        <f t="shared" si="51"/>
        <v>#N/A</v>
      </c>
      <c r="U878" s="83" t="str">
        <f>IFERROR(VLOOKUP(G878,'Bidding list 26'!$B$2:$P$38,15,0),"")</f>
        <v/>
      </c>
      <c r="V878" s="83" t="e">
        <f t="shared" si="52"/>
        <v>#N/A</v>
      </c>
      <c r="W878" s="83" t="e">
        <f t="shared" si="50"/>
        <v>#VALUE!</v>
      </c>
      <c r="X878" s="83" t="e">
        <f t="shared" si="53"/>
        <v>#N/A</v>
      </c>
      <c r="Y878" s="122"/>
      <c r="Z878" s="122"/>
      <c r="AA878" s="122"/>
      <c r="AB878" s="122"/>
      <c r="AC878" s="122"/>
      <c r="AD878" s="122"/>
      <c r="AE878" s="122"/>
      <c r="AF878" s="122"/>
      <c r="AG878" s="122"/>
      <c r="AH878" s="87"/>
      <c r="AI878" s="122"/>
      <c r="AJ878" s="60"/>
      <c r="AK878" s="5"/>
      <c r="AL878" s="3">
        <f t="shared" si="44"/>
        <v>0</v>
      </c>
      <c r="AM878" s="3">
        <f t="shared" si="45"/>
        <v>0</v>
      </c>
      <c r="AN878" s="3">
        <f t="shared" si="46"/>
        <v>0</v>
      </c>
      <c r="AO878" s="3">
        <f t="shared" si="47"/>
        <v>0</v>
      </c>
    </row>
    <row r="879" spans="1:41" ht="13">
      <c r="A879" s="81"/>
      <c r="B879" s="122"/>
      <c r="C879" s="122"/>
      <c r="D879" s="122"/>
      <c r="E879" s="122"/>
      <c r="F879" s="81"/>
      <c r="G879" s="122"/>
      <c r="H879" s="122" t="e">
        <f>VLOOKUP(G879,'Bidding list 26'!$B$4:$G$277,6,0)</f>
        <v>#N/A</v>
      </c>
      <c r="I879" s="77" t="e">
        <f>VLOOKUP(G879,'Bidding list 26'!$B$4:$I$1016,8,0)</f>
        <v>#N/A</v>
      </c>
      <c r="J879" s="81"/>
      <c r="K879" s="78" t="e">
        <f t="shared" si="49"/>
        <v>#N/A</v>
      </c>
      <c r="L879" s="81"/>
      <c r="M879" s="79"/>
      <c r="N879" s="79"/>
      <c r="O879" s="80"/>
      <c r="P879" s="80"/>
      <c r="Q879" s="122"/>
      <c r="R879" s="81">
        <f t="shared" si="48"/>
        <v>0</v>
      </c>
      <c r="S879" s="140" t="e">
        <f t="array" ref="S879">INDEX('G Project Timeline-OPM update'!$G$7:$L$35,MATCH(1,('G Project Timeline-OPM update'!$C$7:$C$35=N879)*('G Project Timeline-OPM update'!$B$7:$B$35=M879)*('G Project Timeline-OPM update'!$D$7:$D$35=O879),0),MATCH(P879,'G Project Timeline-OPM update'!$G$4:$L$4,0))-14</f>
        <v>#N/A</v>
      </c>
      <c r="T879" s="81" t="e">
        <f t="shared" si="51"/>
        <v>#N/A</v>
      </c>
      <c r="U879" s="83" t="str">
        <f>IFERROR(VLOOKUP(G879,'Bidding list 26'!$B$2:$P$38,15,0),"")</f>
        <v/>
      </c>
      <c r="V879" s="83" t="e">
        <f t="shared" si="52"/>
        <v>#N/A</v>
      </c>
      <c r="W879" s="83" t="e">
        <f t="shared" si="50"/>
        <v>#VALUE!</v>
      </c>
      <c r="X879" s="83" t="e">
        <f t="shared" si="53"/>
        <v>#N/A</v>
      </c>
      <c r="Y879" s="122"/>
      <c r="Z879" s="122"/>
      <c r="AA879" s="122"/>
      <c r="AB879" s="122"/>
      <c r="AC879" s="122"/>
      <c r="AD879" s="122"/>
      <c r="AE879" s="122"/>
      <c r="AF879" s="122"/>
      <c r="AG879" s="122"/>
      <c r="AH879" s="87"/>
      <c r="AI879" s="122"/>
      <c r="AJ879" s="60"/>
      <c r="AK879" s="5"/>
      <c r="AL879" s="3">
        <f t="shared" si="44"/>
        <v>0</v>
      </c>
      <c r="AM879" s="3">
        <f t="shared" si="45"/>
        <v>0</v>
      </c>
      <c r="AN879" s="3">
        <f t="shared" si="46"/>
        <v>0</v>
      </c>
      <c r="AO879" s="3">
        <f t="shared" si="47"/>
        <v>0</v>
      </c>
    </row>
    <row r="880" spans="1:41" ht="13">
      <c r="A880" s="81"/>
      <c r="B880" s="122"/>
      <c r="C880" s="122"/>
      <c r="D880" s="122"/>
      <c r="E880" s="122"/>
      <c r="F880" s="81"/>
      <c r="G880" s="122"/>
      <c r="H880" s="122" t="e">
        <f>VLOOKUP(G880,'Bidding list 26'!$B$4:$G$277,6,0)</f>
        <v>#N/A</v>
      </c>
      <c r="I880" s="77" t="e">
        <f>VLOOKUP(G880,'Bidding list 26'!$B$4:$I$1016,8,0)</f>
        <v>#N/A</v>
      </c>
      <c r="J880" s="81"/>
      <c r="K880" s="78" t="e">
        <f t="shared" si="49"/>
        <v>#N/A</v>
      </c>
      <c r="L880" s="81"/>
      <c r="M880" s="79"/>
      <c r="N880" s="79"/>
      <c r="O880" s="80"/>
      <c r="P880" s="80"/>
      <c r="Q880" s="122"/>
      <c r="R880" s="81">
        <f t="shared" si="48"/>
        <v>0</v>
      </c>
      <c r="S880" s="140" t="e">
        <f t="array" ref="S880">INDEX('G Project Timeline-OPM update'!$G$7:$L$35,MATCH(1,('G Project Timeline-OPM update'!$C$7:$C$35=N880)*('G Project Timeline-OPM update'!$B$7:$B$35=M880)*('G Project Timeline-OPM update'!$D$7:$D$35=O880),0),MATCH(P880,'G Project Timeline-OPM update'!$G$4:$L$4,0))-14</f>
        <v>#N/A</v>
      </c>
      <c r="T880" s="81" t="e">
        <f t="shared" si="51"/>
        <v>#N/A</v>
      </c>
      <c r="U880" s="83" t="str">
        <f>IFERROR(VLOOKUP(G880,'Bidding list 26'!$B$2:$P$38,15,0),"")</f>
        <v/>
      </c>
      <c r="V880" s="83" t="e">
        <f t="shared" si="52"/>
        <v>#N/A</v>
      </c>
      <c r="W880" s="83" t="e">
        <f t="shared" si="50"/>
        <v>#VALUE!</v>
      </c>
      <c r="X880" s="83" t="e">
        <f t="shared" si="53"/>
        <v>#N/A</v>
      </c>
      <c r="Y880" s="122"/>
      <c r="Z880" s="122"/>
      <c r="AA880" s="122"/>
      <c r="AB880" s="122"/>
      <c r="AC880" s="122"/>
      <c r="AD880" s="122"/>
      <c r="AE880" s="122"/>
      <c r="AF880" s="122"/>
      <c r="AG880" s="122"/>
      <c r="AH880" s="87"/>
      <c r="AI880" s="122"/>
      <c r="AJ880" s="60"/>
      <c r="AK880" s="5"/>
      <c r="AL880" s="3">
        <f t="shared" si="44"/>
        <v>0</v>
      </c>
      <c r="AM880" s="3">
        <f t="shared" si="45"/>
        <v>0</v>
      </c>
      <c r="AN880" s="3">
        <f t="shared" si="46"/>
        <v>0</v>
      </c>
      <c r="AO880" s="3">
        <f t="shared" si="47"/>
        <v>0</v>
      </c>
    </row>
    <row r="881" spans="1:41" ht="13">
      <c r="A881" s="81"/>
      <c r="B881" s="122"/>
      <c r="C881" s="122"/>
      <c r="D881" s="122"/>
      <c r="E881" s="122"/>
      <c r="F881" s="81"/>
      <c r="G881" s="122"/>
      <c r="H881" s="122" t="e">
        <f>VLOOKUP(G881,'Bidding list 26'!$B$4:$G$277,6,0)</f>
        <v>#N/A</v>
      </c>
      <c r="I881" s="77" t="e">
        <f>VLOOKUP(G881,'Bidding list 26'!$B$4:$I$1016,8,0)</f>
        <v>#N/A</v>
      </c>
      <c r="J881" s="81"/>
      <c r="K881" s="78" t="e">
        <f t="shared" si="49"/>
        <v>#N/A</v>
      </c>
      <c r="L881" s="81"/>
      <c r="M881" s="79"/>
      <c r="N881" s="79"/>
      <c r="O881" s="80"/>
      <c r="P881" s="80"/>
      <c r="Q881" s="122"/>
      <c r="R881" s="81">
        <f t="shared" si="48"/>
        <v>0</v>
      </c>
      <c r="S881" s="140" t="e">
        <f t="array" ref="S881">INDEX('G Project Timeline-OPM update'!$G$7:$L$35,MATCH(1,('G Project Timeline-OPM update'!$C$7:$C$35=N881)*('G Project Timeline-OPM update'!$B$7:$B$35=M881)*('G Project Timeline-OPM update'!$D$7:$D$35=O881),0),MATCH(P881,'G Project Timeline-OPM update'!$G$4:$L$4,0))-14</f>
        <v>#N/A</v>
      </c>
      <c r="T881" s="81" t="e">
        <f t="shared" si="51"/>
        <v>#N/A</v>
      </c>
      <c r="U881" s="83" t="str">
        <f>IFERROR(VLOOKUP(G881,'Bidding list 26'!$B$2:$P$38,15,0),"")</f>
        <v/>
      </c>
      <c r="V881" s="83" t="e">
        <f t="shared" si="52"/>
        <v>#N/A</v>
      </c>
      <c r="W881" s="83" t="e">
        <f t="shared" si="50"/>
        <v>#VALUE!</v>
      </c>
      <c r="X881" s="83" t="e">
        <f t="shared" si="53"/>
        <v>#N/A</v>
      </c>
      <c r="Y881" s="122"/>
      <c r="Z881" s="122"/>
      <c r="AA881" s="122"/>
      <c r="AB881" s="122"/>
      <c r="AC881" s="122"/>
      <c r="AD881" s="122"/>
      <c r="AE881" s="122"/>
      <c r="AF881" s="122"/>
      <c r="AG881" s="122"/>
      <c r="AH881" s="87"/>
      <c r="AI881" s="122"/>
      <c r="AJ881" s="60"/>
      <c r="AK881" s="5"/>
      <c r="AL881" s="3">
        <f t="shared" si="44"/>
        <v>0</v>
      </c>
      <c r="AM881" s="3">
        <f t="shared" si="45"/>
        <v>0</v>
      </c>
      <c r="AN881" s="3">
        <f t="shared" si="46"/>
        <v>0</v>
      </c>
      <c r="AO881" s="3">
        <f t="shared" si="47"/>
        <v>0</v>
      </c>
    </row>
    <row r="882" spans="1:41" ht="13">
      <c r="A882" s="81"/>
      <c r="B882" s="122"/>
      <c r="C882" s="122"/>
      <c r="D882" s="122"/>
      <c r="E882" s="122"/>
      <c r="F882" s="81"/>
      <c r="G882" s="122"/>
      <c r="H882" s="122" t="e">
        <f>VLOOKUP(G882,'Bidding list 26'!$B$4:$G$277,6,0)</f>
        <v>#N/A</v>
      </c>
      <c r="I882" s="77" t="e">
        <f>VLOOKUP(G882,'Bidding list 26'!$B$4:$I$1016,8,0)</f>
        <v>#N/A</v>
      </c>
      <c r="J882" s="81"/>
      <c r="K882" s="78" t="e">
        <f t="shared" si="49"/>
        <v>#N/A</v>
      </c>
      <c r="L882" s="81"/>
      <c r="M882" s="79"/>
      <c r="N882" s="79"/>
      <c r="O882" s="80"/>
      <c r="P882" s="80"/>
      <c r="Q882" s="122"/>
      <c r="R882" s="81">
        <f t="shared" si="48"/>
        <v>0</v>
      </c>
      <c r="S882" s="140" t="e">
        <f t="array" ref="S882">INDEX('G Project Timeline-OPM update'!$G$7:$L$35,MATCH(1,('G Project Timeline-OPM update'!$C$7:$C$35=N882)*('G Project Timeline-OPM update'!$B$7:$B$35=M882)*('G Project Timeline-OPM update'!$D$7:$D$35=O882),0),MATCH(P882,'G Project Timeline-OPM update'!$G$4:$L$4,0))-14</f>
        <v>#N/A</v>
      </c>
      <c r="T882" s="81" t="e">
        <f t="shared" si="51"/>
        <v>#N/A</v>
      </c>
      <c r="U882" s="83" t="str">
        <f>IFERROR(VLOOKUP(G882,'Bidding list 26'!$B$2:$P$38,15,0),"")</f>
        <v/>
      </c>
      <c r="V882" s="83" t="e">
        <f t="shared" si="52"/>
        <v>#N/A</v>
      </c>
      <c r="W882" s="83" t="e">
        <f t="shared" si="50"/>
        <v>#VALUE!</v>
      </c>
      <c r="X882" s="83" t="e">
        <f t="shared" si="53"/>
        <v>#N/A</v>
      </c>
      <c r="Y882" s="122"/>
      <c r="Z882" s="122"/>
      <c r="AA882" s="122"/>
      <c r="AB882" s="122"/>
      <c r="AC882" s="122"/>
      <c r="AD882" s="122"/>
      <c r="AE882" s="122"/>
      <c r="AF882" s="122"/>
      <c r="AG882" s="122"/>
      <c r="AH882" s="87"/>
      <c r="AI882" s="122"/>
      <c r="AJ882" s="60"/>
      <c r="AK882" s="5"/>
      <c r="AL882" s="3">
        <f t="shared" si="44"/>
        <v>0</v>
      </c>
      <c r="AM882" s="3">
        <f t="shared" si="45"/>
        <v>0</v>
      </c>
      <c r="AN882" s="3">
        <f t="shared" si="46"/>
        <v>0</v>
      </c>
      <c r="AO882" s="3">
        <f t="shared" si="47"/>
        <v>0</v>
      </c>
    </row>
    <row r="883" spans="1:41" ht="13">
      <c r="A883" s="81"/>
      <c r="B883" s="122"/>
      <c r="C883" s="122"/>
      <c r="D883" s="122"/>
      <c r="E883" s="122"/>
      <c r="F883" s="81"/>
      <c r="G883" s="122"/>
      <c r="H883" s="122" t="e">
        <f>VLOOKUP(G883,'Bidding list 26'!$B$4:$G$277,6,0)</f>
        <v>#N/A</v>
      </c>
      <c r="I883" s="77" t="e">
        <f>VLOOKUP(G883,'Bidding list 26'!$B$4:$I$1016,8,0)</f>
        <v>#N/A</v>
      </c>
      <c r="J883" s="81"/>
      <c r="K883" s="78" t="e">
        <f t="shared" si="49"/>
        <v>#N/A</v>
      </c>
      <c r="L883" s="81"/>
      <c r="M883" s="79"/>
      <c r="N883" s="79"/>
      <c r="O883" s="80"/>
      <c r="P883" s="80"/>
      <c r="Q883" s="122"/>
      <c r="R883" s="81">
        <f t="shared" si="48"/>
        <v>0</v>
      </c>
      <c r="S883" s="140" t="e">
        <f t="array" ref="S883">INDEX('G Project Timeline-OPM update'!$G$7:$L$35,MATCH(1,('G Project Timeline-OPM update'!$C$7:$C$35=N883)*('G Project Timeline-OPM update'!$B$7:$B$35=M883)*('G Project Timeline-OPM update'!$D$7:$D$35=O883),0),MATCH(P883,'G Project Timeline-OPM update'!$G$4:$L$4,0))-14</f>
        <v>#N/A</v>
      </c>
      <c r="T883" s="81" t="e">
        <f t="shared" si="51"/>
        <v>#N/A</v>
      </c>
      <c r="U883" s="83" t="str">
        <f>IFERROR(VLOOKUP(G883,'Bidding list 26'!$B$2:$P$38,15,0),"")</f>
        <v/>
      </c>
      <c r="V883" s="83" t="e">
        <f t="shared" si="52"/>
        <v>#N/A</v>
      </c>
      <c r="W883" s="83" t="e">
        <f t="shared" si="50"/>
        <v>#VALUE!</v>
      </c>
      <c r="X883" s="83" t="e">
        <f t="shared" si="53"/>
        <v>#N/A</v>
      </c>
      <c r="Y883" s="122"/>
      <c r="Z883" s="122"/>
      <c r="AA883" s="122"/>
      <c r="AB883" s="122"/>
      <c r="AC883" s="122"/>
      <c r="AD883" s="122"/>
      <c r="AE883" s="122"/>
      <c r="AF883" s="122"/>
      <c r="AG883" s="122"/>
      <c r="AH883" s="87"/>
      <c r="AI883" s="122"/>
      <c r="AJ883" s="60"/>
      <c r="AK883" s="5"/>
      <c r="AL883" s="3">
        <f t="shared" si="44"/>
        <v>0</v>
      </c>
      <c r="AM883" s="3">
        <f t="shared" si="45"/>
        <v>0</v>
      </c>
      <c r="AN883" s="3">
        <f t="shared" si="46"/>
        <v>0</v>
      </c>
      <c r="AO883" s="3">
        <f t="shared" si="47"/>
        <v>0</v>
      </c>
    </row>
    <row r="884" spans="1:41" ht="13">
      <c r="A884" s="81"/>
      <c r="B884" s="122"/>
      <c r="C884" s="122"/>
      <c r="D884" s="122"/>
      <c r="E884" s="122"/>
      <c r="F884" s="81"/>
      <c r="G884" s="122"/>
      <c r="H884" s="122" t="e">
        <f>VLOOKUP(G884,'Bidding list 26'!$B$4:$G$277,6,0)</f>
        <v>#N/A</v>
      </c>
      <c r="I884" s="77" t="e">
        <f>VLOOKUP(G884,'Bidding list 26'!$B$4:$I$1016,8,0)</f>
        <v>#N/A</v>
      </c>
      <c r="J884" s="81"/>
      <c r="K884" s="78" t="e">
        <f t="shared" si="49"/>
        <v>#N/A</v>
      </c>
      <c r="L884" s="81"/>
      <c r="M884" s="79"/>
      <c r="N884" s="79"/>
      <c r="O884" s="80"/>
      <c r="P884" s="80"/>
      <c r="Q884" s="122"/>
      <c r="R884" s="81">
        <f t="shared" si="48"/>
        <v>0</v>
      </c>
      <c r="S884" s="140" t="e">
        <f t="array" ref="S884">INDEX('G Project Timeline-OPM update'!$G$7:$L$35,MATCH(1,('G Project Timeline-OPM update'!$C$7:$C$35=N884)*('G Project Timeline-OPM update'!$B$7:$B$35=M884)*('G Project Timeline-OPM update'!$D$7:$D$35=O884),0),MATCH(P884,'G Project Timeline-OPM update'!$G$4:$L$4,0))-14</f>
        <v>#N/A</v>
      </c>
      <c r="T884" s="81" t="e">
        <f t="shared" si="51"/>
        <v>#N/A</v>
      </c>
      <c r="U884" s="83" t="str">
        <f>IFERROR(VLOOKUP(G884,'Bidding list 26'!$B$2:$P$38,15,0),"")</f>
        <v/>
      </c>
      <c r="V884" s="83" t="e">
        <f t="shared" si="52"/>
        <v>#N/A</v>
      </c>
      <c r="W884" s="83" t="e">
        <f t="shared" si="50"/>
        <v>#VALUE!</v>
      </c>
      <c r="X884" s="83" t="e">
        <f t="shared" si="53"/>
        <v>#N/A</v>
      </c>
      <c r="Y884" s="122"/>
      <c r="Z884" s="122"/>
      <c r="AA884" s="122"/>
      <c r="AB884" s="122"/>
      <c r="AC884" s="122"/>
      <c r="AD884" s="122"/>
      <c r="AE884" s="122"/>
      <c r="AF884" s="122"/>
      <c r="AG884" s="122"/>
      <c r="AH884" s="87"/>
      <c r="AI884" s="122"/>
      <c r="AJ884" s="60"/>
      <c r="AK884" s="5"/>
      <c r="AL884" s="3">
        <f t="shared" si="44"/>
        <v>0</v>
      </c>
      <c r="AM884" s="3">
        <f t="shared" si="45"/>
        <v>0</v>
      </c>
      <c r="AN884" s="3">
        <f t="shared" si="46"/>
        <v>0</v>
      </c>
      <c r="AO884" s="3">
        <f t="shared" si="47"/>
        <v>0</v>
      </c>
    </row>
    <row r="885" spans="1:41" ht="13">
      <c r="A885" s="81"/>
      <c r="B885" s="122"/>
      <c r="C885" s="122"/>
      <c r="D885" s="122"/>
      <c r="E885" s="122"/>
      <c r="F885" s="81"/>
      <c r="G885" s="122"/>
      <c r="H885" s="122" t="e">
        <f>VLOOKUP(G885,'Bidding list 26'!$B$4:$G$277,6,0)</f>
        <v>#N/A</v>
      </c>
      <c r="I885" s="77" t="e">
        <f>VLOOKUP(G885,'Bidding list 26'!$B$4:$I$1016,8,0)</f>
        <v>#N/A</v>
      </c>
      <c r="J885" s="81"/>
      <c r="K885" s="78" t="e">
        <f t="shared" si="49"/>
        <v>#N/A</v>
      </c>
      <c r="L885" s="81"/>
      <c r="M885" s="79"/>
      <c r="N885" s="79"/>
      <c r="O885" s="80"/>
      <c r="P885" s="80"/>
      <c r="Q885" s="122"/>
      <c r="R885" s="81">
        <f t="shared" si="48"/>
        <v>0</v>
      </c>
      <c r="S885" s="140" t="e">
        <f t="array" ref="S885">INDEX('G Project Timeline-OPM update'!$G$7:$L$35,MATCH(1,('G Project Timeline-OPM update'!$C$7:$C$35=N885)*('G Project Timeline-OPM update'!$B$7:$B$35=M885)*('G Project Timeline-OPM update'!$D$7:$D$35=O885),0),MATCH(P885,'G Project Timeline-OPM update'!$G$4:$L$4,0))-14</f>
        <v>#N/A</v>
      </c>
      <c r="T885" s="81" t="e">
        <f t="shared" si="51"/>
        <v>#N/A</v>
      </c>
      <c r="U885" s="83" t="str">
        <f>IFERROR(VLOOKUP(G885,'Bidding list 26'!$B$2:$P$38,15,0),"")</f>
        <v/>
      </c>
      <c r="V885" s="83" t="e">
        <f t="shared" si="52"/>
        <v>#N/A</v>
      </c>
      <c r="W885" s="83" t="e">
        <f t="shared" si="50"/>
        <v>#VALUE!</v>
      </c>
      <c r="X885" s="83" t="e">
        <f t="shared" si="53"/>
        <v>#N/A</v>
      </c>
      <c r="Y885" s="122"/>
      <c r="Z885" s="122"/>
      <c r="AA885" s="122"/>
      <c r="AB885" s="122"/>
      <c r="AC885" s="122"/>
      <c r="AD885" s="122"/>
      <c r="AE885" s="122"/>
      <c r="AF885" s="122"/>
      <c r="AG885" s="122"/>
      <c r="AH885" s="87"/>
      <c r="AI885" s="122"/>
      <c r="AJ885" s="60"/>
      <c r="AK885" s="5"/>
      <c r="AL885" s="3">
        <f t="shared" si="44"/>
        <v>0</v>
      </c>
      <c r="AM885" s="3">
        <f t="shared" si="45"/>
        <v>0</v>
      </c>
      <c r="AN885" s="3">
        <f t="shared" si="46"/>
        <v>0</v>
      </c>
      <c r="AO885" s="3">
        <f t="shared" si="47"/>
        <v>0</v>
      </c>
    </row>
    <row r="886" spans="1:41" ht="13">
      <c r="A886" s="81"/>
      <c r="B886" s="122"/>
      <c r="C886" s="122"/>
      <c r="D886" s="122"/>
      <c r="E886" s="122"/>
      <c r="F886" s="81"/>
      <c r="G886" s="122"/>
      <c r="H886" s="122" t="e">
        <f>VLOOKUP(G886,'Bidding list 26'!$B$4:$G$277,6,0)</f>
        <v>#N/A</v>
      </c>
      <c r="I886" s="77" t="e">
        <f>VLOOKUP(G886,'Bidding list 26'!$B$4:$I$1016,8,0)</f>
        <v>#N/A</v>
      </c>
      <c r="J886" s="81"/>
      <c r="K886" s="78" t="e">
        <f t="shared" si="49"/>
        <v>#N/A</v>
      </c>
      <c r="L886" s="81"/>
      <c r="M886" s="79"/>
      <c r="N886" s="79"/>
      <c r="O886" s="80"/>
      <c r="P886" s="80"/>
      <c r="Q886" s="122"/>
      <c r="R886" s="81">
        <f t="shared" si="48"/>
        <v>0</v>
      </c>
      <c r="S886" s="140" t="e">
        <f t="array" ref="S886">INDEX('G Project Timeline-OPM update'!$G$7:$L$35,MATCH(1,('G Project Timeline-OPM update'!$C$7:$C$35=N886)*('G Project Timeline-OPM update'!$B$7:$B$35=M886)*('G Project Timeline-OPM update'!$D$7:$D$35=O886),0),MATCH(P886,'G Project Timeline-OPM update'!$G$4:$L$4,0))-14</f>
        <v>#N/A</v>
      </c>
      <c r="T886" s="81" t="e">
        <f t="shared" si="51"/>
        <v>#N/A</v>
      </c>
      <c r="U886" s="83" t="str">
        <f>IFERROR(VLOOKUP(G886,'Bidding list 26'!$B$2:$P$38,15,0),"")</f>
        <v/>
      </c>
      <c r="V886" s="83" t="e">
        <f t="shared" si="52"/>
        <v>#N/A</v>
      </c>
      <c r="W886" s="83" t="e">
        <f t="shared" si="50"/>
        <v>#VALUE!</v>
      </c>
      <c r="X886" s="83" t="e">
        <f t="shared" si="53"/>
        <v>#N/A</v>
      </c>
      <c r="Y886" s="122"/>
      <c r="Z886" s="122"/>
      <c r="AA886" s="122"/>
      <c r="AB886" s="122"/>
      <c r="AC886" s="122"/>
      <c r="AD886" s="122"/>
      <c r="AE886" s="122"/>
      <c r="AF886" s="122"/>
      <c r="AG886" s="122"/>
      <c r="AH886" s="87"/>
      <c r="AI886" s="122"/>
      <c r="AJ886" s="60"/>
      <c r="AK886" s="5"/>
      <c r="AL886" s="3">
        <f t="shared" si="44"/>
        <v>0</v>
      </c>
      <c r="AM886" s="3">
        <f t="shared" si="45"/>
        <v>0</v>
      </c>
      <c r="AN886" s="3">
        <f t="shared" si="46"/>
        <v>0</v>
      </c>
      <c r="AO886" s="3">
        <f t="shared" si="47"/>
        <v>0</v>
      </c>
    </row>
    <row r="887" spans="1:41" ht="13">
      <c r="A887" s="81"/>
      <c r="B887" s="122"/>
      <c r="C887" s="122"/>
      <c r="D887" s="122"/>
      <c r="E887" s="122"/>
      <c r="F887" s="81"/>
      <c r="G887" s="122"/>
      <c r="H887" s="122" t="e">
        <f>VLOOKUP(G887,'Bidding list 26'!$B$4:$G$277,6,0)</f>
        <v>#N/A</v>
      </c>
      <c r="I887" s="77" t="e">
        <f>VLOOKUP(G887,'Bidding list 26'!$B$4:$I$1016,8,0)</f>
        <v>#N/A</v>
      </c>
      <c r="J887" s="81"/>
      <c r="K887" s="78" t="e">
        <f t="shared" si="49"/>
        <v>#N/A</v>
      </c>
      <c r="L887" s="81"/>
      <c r="M887" s="79"/>
      <c r="N887" s="79"/>
      <c r="O887" s="80"/>
      <c r="P887" s="80"/>
      <c r="Q887" s="122"/>
      <c r="R887" s="81">
        <f t="shared" si="48"/>
        <v>0</v>
      </c>
      <c r="S887" s="140" t="e">
        <f t="array" ref="S887">INDEX('G Project Timeline-OPM update'!$G$7:$L$35,MATCH(1,('G Project Timeline-OPM update'!$C$7:$C$35=N887)*('G Project Timeline-OPM update'!$B$7:$B$35=M887)*('G Project Timeline-OPM update'!$D$7:$D$35=O887),0),MATCH(P887,'G Project Timeline-OPM update'!$G$4:$L$4,0))-14</f>
        <v>#N/A</v>
      </c>
      <c r="T887" s="81" t="e">
        <f t="shared" si="51"/>
        <v>#N/A</v>
      </c>
      <c r="U887" s="83" t="str">
        <f>IFERROR(VLOOKUP(G887,'Bidding list 26'!$B$2:$P$38,15,0),"")</f>
        <v/>
      </c>
      <c r="V887" s="83" t="e">
        <f t="shared" si="52"/>
        <v>#N/A</v>
      </c>
      <c r="W887" s="83" t="e">
        <f t="shared" si="50"/>
        <v>#VALUE!</v>
      </c>
      <c r="X887" s="83" t="e">
        <f t="shared" si="53"/>
        <v>#N/A</v>
      </c>
      <c r="Y887" s="122"/>
      <c r="Z887" s="122"/>
      <c r="AA887" s="122"/>
      <c r="AB887" s="122"/>
      <c r="AC887" s="122"/>
      <c r="AD887" s="122"/>
      <c r="AE887" s="122"/>
      <c r="AF887" s="122"/>
      <c r="AG887" s="122"/>
      <c r="AH887" s="87"/>
      <c r="AI887" s="122"/>
      <c r="AJ887" s="60"/>
      <c r="AK887" s="5"/>
      <c r="AL887" s="3">
        <f t="shared" si="44"/>
        <v>0</v>
      </c>
      <c r="AM887" s="3">
        <f t="shared" si="45"/>
        <v>0</v>
      </c>
      <c r="AN887" s="3">
        <f t="shared" si="46"/>
        <v>0</v>
      </c>
      <c r="AO887" s="3">
        <f t="shared" si="47"/>
        <v>0</v>
      </c>
    </row>
    <row r="888" spans="1:41" ht="13">
      <c r="A888" s="81"/>
      <c r="B888" s="122"/>
      <c r="C888" s="122"/>
      <c r="D888" s="122"/>
      <c r="E888" s="122"/>
      <c r="F888" s="81"/>
      <c r="G888" s="122"/>
      <c r="H888" s="122" t="e">
        <f>VLOOKUP(G888,'Bidding list 26'!$B$4:$G$277,6,0)</f>
        <v>#N/A</v>
      </c>
      <c r="I888" s="77" t="e">
        <f>VLOOKUP(G888,'Bidding list 26'!$B$4:$I$1016,8,0)</f>
        <v>#N/A</v>
      </c>
      <c r="J888" s="81"/>
      <c r="K888" s="78" t="e">
        <f t="shared" si="49"/>
        <v>#N/A</v>
      </c>
      <c r="L888" s="81"/>
      <c r="M888" s="79"/>
      <c r="N888" s="79"/>
      <c r="O888" s="80"/>
      <c r="P888" s="80"/>
      <c r="Q888" s="122"/>
      <c r="R888" s="81">
        <f t="shared" si="48"/>
        <v>0</v>
      </c>
      <c r="S888" s="140" t="e">
        <f t="array" ref="S888">INDEX('G Project Timeline-OPM update'!$G$7:$L$35,MATCH(1,('G Project Timeline-OPM update'!$C$7:$C$35=N888)*('G Project Timeline-OPM update'!$B$7:$B$35=M888)*('G Project Timeline-OPM update'!$D$7:$D$35=O888),0),MATCH(P888,'G Project Timeline-OPM update'!$G$4:$L$4,0))-14</f>
        <v>#N/A</v>
      </c>
      <c r="T888" s="81" t="e">
        <f t="shared" si="51"/>
        <v>#N/A</v>
      </c>
      <c r="U888" s="83" t="str">
        <f>IFERROR(VLOOKUP(G888,'Bidding list 26'!$B$2:$P$38,15,0),"")</f>
        <v/>
      </c>
      <c r="V888" s="83" t="e">
        <f t="shared" si="52"/>
        <v>#N/A</v>
      </c>
      <c r="W888" s="83" t="e">
        <f t="shared" si="50"/>
        <v>#VALUE!</v>
      </c>
      <c r="X888" s="83" t="e">
        <f t="shared" si="53"/>
        <v>#N/A</v>
      </c>
      <c r="Y888" s="122"/>
      <c r="Z888" s="122"/>
      <c r="AA888" s="122"/>
      <c r="AB888" s="122"/>
      <c r="AC888" s="122"/>
      <c r="AD888" s="122"/>
      <c r="AE888" s="122"/>
      <c r="AF888" s="122"/>
      <c r="AG888" s="122"/>
      <c r="AH888" s="87"/>
      <c r="AI888" s="122"/>
      <c r="AJ888" s="60"/>
      <c r="AK888" s="5"/>
      <c r="AL888" s="3">
        <f t="shared" si="44"/>
        <v>0</v>
      </c>
      <c r="AM888" s="3">
        <f t="shared" si="45"/>
        <v>0</v>
      </c>
      <c r="AN888" s="3">
        <f t="shared" si="46"/>
        <v>0</v>
      </c>
      <c r="AO888" s="3">
        <f t="shared" si="47"/>
        <v>0</v>
      </c>
    </row>
    <row r="889" spans="1:41" ht="13">
      <c r="A889" s="81"/>
      <c r="B889" s="122"/>
      <c r="C889" s="122"/>
      <c r="D889" s="122"/>
      <c r="E889" s="122"/>
      <c r="F889" s="81"/>
      <c r="G889" s="122"/>
      <c r="H889" s="122" t="e">
        <f>VLOOKUP(G889,'Bidding list 26'!$B$4:$G$277,6,0)</f>
        <v>#N/A</v>
      </c>
      <c r="I889" s="77" t="e">
        <f>VLOOKUP(G889,'Bidding list 26'!$B$4:$I$1016,8,0)</f>
        <v>#N/A</v>
      </c>
      <c r="J889" s="81"/>
      <c r="K889" s="78" t="e">
        <f t="shared" si="49"/>
        <v>#N/A</v>
      </c>
      <c r="L889" s="81"/>
      <c r="M889" s="79"/>
      <c r="N889" s="79"/>
      <c r="O889" s="80"/>
      <c r="P889" s="80"/>
      <c r="Q889" s="122"/>
      <c r="R889" s="81">
        <f t="shared" si="48"/>
        <v>0</v>
      </c>
      <c r="S889" s="140" t="e">
        <f t="array" ref="S889">INDEX('G Project Timeline-OPM update'!$G$7:$L$35,MATCH(1,('G Project Timeline-OPM update'!$C$7:$C$35=N889)*('G Project Timeline-OPM update'!$B$7:$B$35=M889)*('G Project Timeline-OPM update'!$D$7:$D$35=O889),0),MATCH(P889,'G Project Timeline-OPM update'!$G$4:$L$4,0))-14</f>
        <v>#N/A</v>
      </c>
      <c r="T889" s="81" t="e">
        <f t="shared" si="51"/>
        <v>#N/A</v>
      </c>
      <c r="U889" s="83" t="str">
        <f>IFERROR(VLOOKUP(G889,'Bidding list 26'!$B$2:$P$38,15,0),"")</f>
        <v/>
      </c>
      <c r="V889" s="83" t="e">
        <f t="shared" si="52"/>
        <v>#N/A</v>
      </c>
      <c r="W889" s="83" t="e">
        <f t="shared" si="50"/>
        <v>#VALUE!</v>
      </c>
      <c r="X889" s="83" t="e">
        <f t="shared" si="53"/>
        <v>#N/A</v>
      </c>
      <c r="Y889" s="122"/>
      <c r="Z889" s="122"/>
      <c r="AA889" s="122"/>
      <c r="AB889" s="122"/>
      <c r="AC889" s="122"/>
      <c r="AD889" s="122"/>
      <c r="AE889" s="122"/>
      <c r="AF889" s="122"/>
      <c r="AG889" s="122"/>
      <c r="AH889" s="87"/>
      <c r="AI889" s="122"/>
      <c r="AJ889" s="60"/>
      <c r="AK889" s="5"/>
      <c r="AL889" s="3">
        <f t="shared" si="44"/>
        <v>0</v>
      </c>
      <c r="AM889" s="3">
        <f t="shared" si="45"/>
        <v>0</v>
      </c>
      <c r="AN889" s="3">
        <f t="shared" si="46"/>
        <v>0</v>
      </c>
      <c r="AO889" s="3">
        <f t="shared" si="47"/>
        <v>0</v>
      </c>
    </row>
    <row r="890" spans="1:41" ht="13">
      <c r="A890" s="81"/>
      <c r="B890" s="122"/>
      <c r="C890" s="122"/>
      <c r="D890" s="122"/>
      <c r="E890" s="122"/>
      <c r="F890" s="81"/>
      <c r="G890" s="122"/>
      <c r="H890" s="122" t="e">
        <f>VLOOKUP(G890,'Bidding list 26'!$B$4:$G$277,6,0)</f>
        <v>#N/A</v>
      </c>
      <c r="I890" s="77" t="e">
        <f>VLOOKUP(G890,'Bidding list 26'!$B$4:$I$1016,8,0)</f>
        <v>#N/A</v>
      </c>
      <c r="J890" s="81"/>
      <c r="K890" s="78" t="e">
        <f t="shared" si="49"/>
        <v>#N/A</v>
      </c>
      <c r="L890" s="81"/>
      <c r="M890" s="79"/>
      <c r="N890" s="79"/>
      <c r="O890" s="80"/>
      <c r="P890" s="80"/>
      <c r="Q890" s="122"/>
      <c r="R890" s="81">
        <f t="shared" si="48"/>
        <v>0</v>
      </c>
      <c r="S890" s="140" t="e">
        <f t="array" ref="S890">INDEX('G Project Timeline-OPM update'!$G$7:$L$35,MATCH(1,('G Project Timeline-OPM update'!$C$7:$C$35=N890)*('G Project Timeline-OPM update'!$B$7:$B$35=M890)*('G Project Timeline-OPM update'!$D$7:$D$35=O890),0),MATCH(P890,'G Project Timeline-OPM update'!$G$4:$L$4,0))-14</f>
        <v>#N/A</v>
      </c>
      <c r="T890" s="81" t="e">
        <f t="shared" si="51"/>
        <v>#N/A</v>
      </c>
      <c r="U890" s="83" t="str">
        <f>IFERROR(VLOOKUP(G890,'Bidding list 26'!$B$2:$P$38,15,0),"")</f>
        <v/>
      </c>
      <c r="V890" s="83" t="e">
        <f t="shared" si="52"/>
        <v>#N/A</v>
      </c>
      <c r="W890" s="83" t="e">
        <f t="shared" si="50"/>
        <v>#VALUE!</v>
      </c>
      <c r="X890" s="83" t="e">
        <f t="shared" si="53"/>
        <v>#N/A</v>
      </c>
      <c r="Y890" s="122"/>
      <c r="Z890" s="122"/>
      <c r="AA890" s="122"/>
      <c r="AB890" s="122"/>
      <c r="AC890" s="122"/>
      <c r="AD890" s="122"/>
      <c r="AE890" s="122"/>
      <c r="AF890" s="122"/>
      <c r="AG890" s="122"/>
      <c r="AH890" s="87"/>
      <c r="AI890" s="122"/>
      <c r="AJ890" s="60"/>
      <c r="AK890" s="5"/>
      <c r="AL890" s="3">
        <f t="shared" si="44"/>
        <v>0</v>
      </c>
      <c r="AM890" s="3">
        <f t="shared" si="45"/>
        <v>0</v>
      </c>
      <c r="AN890" s="3">
        <f t="shared" si="46"/>
        <v>0</v>
      </c>
      <c r="AO890" s="3">
        <f t="shared" si="47"/>
        <v>0</v>
      </c>
    </row>
    <row r="891" spans="1:41" ht="13">
      <c r="A891" s="81"/>
      <c r="B891" s="122"/>
      <c r="C891" s="122"/>
      <c r="D891" s="122"/>
      <c r="E891" s="122"/>
      <c r="F891" s="81"/>
      <c r="G891" s="122"/>
      <c r="H891" s="122" t="e">
        <f>VLOOKUP(G891,'Bidding list 26'!$B$4:$G$277,6,0)</f>
        <v>#N/A</v>
      </c>
      <c r="I891" s="77" t="e">
        <f>VLOOKUP(G891,'Bidding list 26'!$B$4:$I$1016,8,0)</f>
        <v>#N/A</v>
      </c>
      <c r="J891" s="81"/>
      <c r="K891" s="78" t="e">
        <f t="shared" si="49"/>
        <v>#N/A</v>
      </c>
      <c r="L891" s="81"/>
      <c r="M891" s="79"/>
      <c r="N891" s="79"/>
      <c r="O891" s="80"/>
      <c r="P891" s="80"/>
      <c r="Q891" s="122"/>
      <c r="R891" s="81">
        <f t="shared" si="48"/>
        <v>0</v>
      </c>
      <c r="S891" s="140" t="e">
        <f t="array" ref="S891">INDEX('G Project Timeline-OPM update'!$G$7:$L$35,MATCH(1,('G Project Timeline-OPM update'!$C$7:$C$35=N891)*('G Project Timeline-OPM update'!$B$7:$B$35=M891)*('G Project Timeline-OPM update'!$D$7:$D$35=O891),0),MATCH(P891,'G Project Timeline-OPM update'!$G$4:$L$4,0))-14</f>
        <v>#N/A</v>
      </c>
      <c r="T891" s="81" t="e">
        <f t="shared" si="51"/>
        <v>#N/A</v>
      </c>
      <c r="U891" s="83" t="str">
        <f>IFERROR(VLOOKUP(G891,'Bidding list 26'!$B$2:$P$38,15,0),"")</f>
        <v/>
      </c>
      <c r="V891" s="83" t="e">
        <f t="shared" si="52"/>
        <v>#N/A</v>
      </c>
      <c r="W891" s="83" t="e">
        <f t="shared" si="50"/>
        <v>#VALUE!</v>
      </c>
      <c r="X891" s="83" t="e">
        <f t="shared" si="53"/>
        <v>#N/A</v>
      </c>
      <c r="Y891" s="122"/>
      <c r="Z891" s="122"/>
      <c r="AA891" s="122"/>
      <c r="AB891" s="122"/>
      <c r="AC891" s="122"/>
      <c r="AD891" s="122"/>
      <c r="AE891" s="122"/>
      <c r="AF891" s="122"/>
      <c r="AG891" s="122"/>
      <c r="AH891" s="87"/>
      <c r="AI891" s="122"/>
      <c r="AJ891" s="60"/>
      <c r="AK891" s="5"/>
      <c r="AL891" s="3">
        <f t="shared" si="44"/>
        <v>0</v>
      </c>
      <c r="AM891" s="3">
        <f t="shared" si="45"/>
        <v>0</v>
      </c>
      <c r="AN891" s="3">
        <f t="shared" si="46"/>
        <v>0</v>
      </c>
      <c r="AO891" s="3">
        <f t="shared" si="47"/>
        <v>0</v>
      </c>
    </row>
    <row r="892" spans="1:41" ht="13">
      <c r="A892" s="81"/>
      <c r="B892" s="122"/>
      <c r="C892" s="122"/>
      <c r="D892" s="122"/>
      <c r="E892" s="122"/>
      <c r="F892" s="81"/>
      <c r="G892" s="122"/>
      <c r="H892" s="122" t="e">
        <f>VLOOKUP(G892,'Bidding list 26'!$B$4:$G$277,6,0)</f>
        <v>#N/A</v>
      </c>
      <c r="I892" s="77" t="e">
        <f>VLOOKUP(G892,'Bidding list 26'!$B$4:$I$1016,8,0)</f>
        <v>#N/A</v>
      </c>
      <c r="J892" s="81"/>
      <c r="K892" s="78" t="e">
        <f t="shared" si="49"/>
        <v>#N/A</v>
      </c>
      <c r="L892" s="81"/>
      <c r="M892" s="79"/>
      <c r="N892" s="79"/>
      <c r="O892" s="80"/>
      <c r="P892" s="80"/>
      <c r="Q892" s="122"/>
      <c r="R892" s="81">
        <f t="shared" si="48"/>
        <v>0</v>
      </c>
      <c r="S892" s="140" t="e">
        <f t="array" ref="S892">INDEX('G Project Timeline-OPM update'!$G$7:$L$35,MATCH(1,('G Project Timeline-OPM update'!$C$7:$C$35=N892)*('G Project Timeline-OPM update'!$B$7:$B$35=M892)*('G Project Timeline-OPM update'!$D$7:$D$35=O892),0),MATCH(P892,'G Project Timeline-OPM update'!$G$4:$L$4,0))-14</f>
        <v>#N/A</v>
      </c>
      <c r="T892" s="81" t="e">
        <f t="shared" si="51"/>
        <v>#N/A</v>
      </c>
      <c r="U892" s="83" t="str">
        <f>IFERROR(VLOOKUP(G892,'Bidding list 26'!$B$2:$P$38,15,0),"")</f>
        <v/>
      </c>
      <c r="V892" s="83" t="e">
        <f t="shared" si="52"/>
        <v>#N/A</v>
      </c>
      <c r="W892" s="83" t="e">
        <f t="shared" si="50"/>
        <v>#VALUE!</v>
      </c>
      <c r="X892" s="83" t="e">
        <f t="shared" si="53"/>
        <v>#N/A</v>
      </c>
      <c r="Y892" s="122"/>
      <c r="Z892" s="122"/>
      <c r="AA892" s="122"/>
      <c r="AB892" s="122"/>
      <c r="AC892" s="122"/>
      <c r="AD892" s="122"/>
      <c r="AE892" s="122"/>
      <c r="AF892" s="122"/>
      <c r="AG892" s="122"/>
      <c r="AH892" s="87"/>
      <c r="AI892" s="122"/>
      <c r="AJ892" s="60"/>
      <c r="AK892" s="5"/>
      <c r="AL892" s="3">
        <f t="shared" si="44"/>
        <v>0</v>
      </c>
      <c r="AM892" s="3">
        <f t="shared" si="45"/>
        <v>0</v>
      </c>
      <c r="AN892" s="3">
        <f t="shared" si="46"/>
        <v>0</v>
      </c>
      <c r="AO892" s="3">
        <f t="shared" si="47"/>
        <v>0</v>
      </c>
    </row>
    <row r="893" spans="1:41" ht="13">
      <c r="A893" s="81"/>
      <c r="B893" s="122"/>
      <c r="C893" s="122"/>
      <c r="D893" s="122"/>
      <c r="E893" s="122"/>
      <c r="F893" s="81"/>
      <c r="G893" s="122"/>
      <c r="H893" s="122" t="e">
        <f>VLOOKUP(G893,'Bidding list 26'!$B$4:$G$277,6,0)</f>
        <v>#N/A</v>
      </c>
      <c r="I893" s="77" t="e">
        <f>VLOOKUP(G893,'Bidding list 26'!$B$4:$I$1016,8,0)</f>
        <v>#N/A</v>
      </c>
      <c r="J893" s="81"/>
      <c r="K893" s="78" t="e">
        <f t="shared" si="49"/>
        <v>#N/A</v>
      </c>
      <c r="L893" s="81"/>
      <c r="M893" s="79"/>
      <c r="N893" s="79"/>
      <c r="O893" s="80"/>
      <c r="P893" s="80"/>
      <c r="Q893" s="122"/>
      <c r="R893" s="81">
        <f t="shared" si="48"/>
        <v>0</v>
      </c>
      <c r="S893" s="140" t="e">
        <f t="array" ref="S893">INDEX('G Project Timeline-OPM update'!$G$7:$L$35,MATCH(1,('G Project Timeline-OPM update'!$C$7:$C$35=N893)*('G Project Timeline-OPM update'!$B$7:$B$35=M893)*('G Project Timeline-OPM update'!$D$7:$D$35=O893),0),MATCH(P893,'G Project Timeline-OPM update'!$G$4:$L$4,0))-14</f>
        <v>#N/A</v>
      </c>
      <c r="T893" s="81" t="e">
        <f t="shared" si="51"/>
        <v>#N/A</v>
      </c>
      <c r="U893" s="83" t="str">
        <f>IFERROR(VLOOKUP(G893,'Bidding list 26'!$B$2:$P$38,15,0),"")</f>
        <v/>
      </c>
      <c r="V893" s="83" t="e">
        <f t="shared" si="52"/>
        <v>#N/A</v>
      </c>
      <c r="W893" s="83" t="e">
        <f t="shared" si="50"/>
        <v>#VALUE!</v>
      </c>
      <c r="X893" s="83" t="e">
        <f t="shared" si="53"/>
        <v>#N/A</v>
      </c>
      <c r="Y893" s="122"/>
      <c r="Z893" s="122"/>
      <c r="AA893" s="122"/>
      <c r="AB893" s="122"/>
      <c r="AC893" s="122"/>
      <c r="AD893" s="122"/>
      <c r="AE893" s="122"/>
      <c r="AF893" s="122"/>
      <c r="AG893" s="122"/>
      <c r="AH893" s="87"/>
      <c r="AI893" s="122"/>
      <c r="AJ893" s="60"/>
      <c r="AK893" s="5"/>
      <c r="AL893" s="3">
        <f t="shared" si="44"/>
        <v>0</v>
      </c>
      <c r="AM893" s="3">
        <f t="shared" si="45"/>
        <v>0</v>
      </c>
      <c r="AN893" s="3">
        <f t="shared" si="46"/>
        <v>0</v>
      </c>
      <c r="AO893" s="3">
        <f t="shared" si="47"/>
        <v>0</v>
      </c>
    </row>
    <row r="894" spans="1:41" ht="13">
      <c r="A894" s="81"/>
      <c r="B894" s="122"/>
      <c r="C894" s="122"/>
      <c r="D894" s="122"/>
      <c r="E894" s="122"/>
      <c r="F894" s="81"/>
      <c r="G894" s="122"/>
      <c r="H894" s="122" t="e">
        <f>VLOOKUP(G894,'Bidding list 26'!$B$4:$G$277,6,0)</f>
        <v>#N/A</v>
      </c>
      <c r="I894" s="77" t="e">
        <f>VLOOKUP(G894,'Bidding list 26'!$B$4:$I$1016,8,0)</f>
        <v>#N/A</v>
      </c>
      <c r="J894" s="81"/>
      <c r="K894" s="78" t="e">
        <f t="shared" si="49"/>
        <v>#N/A</v>
      </c>
      <c r="L894" s="81"/>
      <c r="M894" s="79"/>
      <c r="N894" s="79"/>
      <c r="O894" s="80"/>
      <c r="P894" s="80"/>
      <c r="Q894" s="122"/>
      <c r="R894" s="81">
        <f t="shared" si="48"/>
        <v>0</v>
      </c>
      <c r="S894" s="140" t="e">
        <f t="array" ref="S894">INDEX('G Project Timeline-OPM update'!$G$7:$L$35,MATCH(1,('G Project Timeline-OPM update'!$C$7:$C$35=N894)*('G Project Timeline-OPM update'!$B$7:$B$35=M894)*('G Project Timeline-OPM update'!$D$7:$D$35=O894),0),MATCH(P894,'G Project Timeline-OPM update'!$G$4:$L$4,0))-14</f>
        <v>#N/A</v>
      </c>
      <c r="T894" s="81" t="e">
        <f t="shared" si="51"/>
        <v>#N/A</v>
      </c>
      <c r="U894" s="83" t="str">
        <f>IFERROR(VLOOKUP(G894,'Bidding list 26'!$B$2:$P$38,15,0),"")</f>
        <v/>
      </c>
      <c r="V894" s="83" t="e">
        <f t="shared" si="52"/>
        <v>#N/A</v>
      </c>
      <c r="W894" s="83" t="e">
        <f t="shared" si="50"/>
        <v>#VALUE!</v>
      </c>
      <c r="X894" s="83" t="e">
        <f t="shared" si="53"/>
        <v>#N/A</v>
      </c>
      <c r="Y894" s="122"/>
      <c r="Z894" s="122"/>
      <c r="AA894" s="122"/>
      <c r="AB894" s="122"/>
      <c r="AC894" s="122"/>
      <c r="AD894" s="122"/>
      <c r="AE894" s="122"/>
      <c r="AF894" s="122"/>
      <c r="AG894" s="122"/>
      <c r="AH894" s="87"/>
      <c r="AI894" s="122"/>
      <c r="AJ894" s="60"/>
      <c r="AK894" s="5"/>
      <c r="AL894" s="3">
        <f t="shared" si="44"/>
        <v>0</v>
      </c>
      <c r="AM894" s="3">
        <f t="shared" si="45"/>
        <v>0</v>
      </c>
      <c r="AN894" s="3">
        <f t="shared" si="46"/>
        <v>0</v>
      </c>
      <c r="AO894" s="3">
        <f t="shared" si="47"/>
        <v>0</v>
      </c>
    </row>
    <row r="895" spans="1:41" ht="13">
      <c r="A895" s="81"/>
      <c r="B895" s="122"/>
      <c r="C895" s="122"/>
      <c r="D895" s="122"/>
      <c r="E895" s="122"/>
      <c r="F895" s="81"/>
      <c r="G895" s="122"/>
      <c r="H895" s="122" t="e">
        <f>VLOOKUP(G895,'Bidding list 26'!$B$4:$G$277,6,0)</f>
        <v>#N/A</v>
      </c>
      <c r="I895" s="77" t="e">
        <f>VLOOKUP(G895,'Bidding list 26'!$B$4:$I$1016,8,0)</f>
        <v>#N/A</v>
      </c>
      <c r="J895" s="81"/>
      <c r="K895" s="78" t="e">
        <f t="shared" si="49"/>
        <v>#N/A</v>
      </c>
      <c r="L895" s="81"/>
      <c r="M895" s="79"/>
      <c r="N895" s="79"/>
      <c r="O895" s="80"/>
      <c r="P895" s="80"/>
      <c r="Q895" s="122"/>
      <c r="R895" s="81">
        <f t="shared" si="48"/>
        <v>0</v>
      </c>
      <c r="S895" s="140" t="e">
        <f t="array" ref="S895">INDEX('G Project Timeline-OPM update'!$G$7:$L$35,MATCH(1,('G Project Timeline-OPM update'!$C$7:$C$35=N895)*('G Project Timeline-OPM update'!$B$7:$B$35=M895)*('G Project Timeline-OPM update'!$D$7:$D$35=O895),0),MATCH(P895,'G Project Timeline-OPM update'!$G$4:$L$4,0))-14</f>
        <v>#N/A</v>
      </c>
      <c r="T895" s="81" t="e">
        <f t="shared" si="51"/>
        <v>#N/A</v>
      </c>
      <c r="U895" s="83" t="str">
        <f>IFERROR(VLOOKUP(G895,'Bidding list 26'!$B$2:$P$38,15,0),"")</f>
        <v/>
      </c>
      <c r="V895" s="83" t="e">
        <f t="shared" si="52"/>
        <v>#N/A</v>
      </c>
      <c r="W895" s="83" t="e">
        <f t="shared" si="50"/>
        <v>#VALUE!</v>
      </c>
      <c r="X895" s="83" t="e">
        <f t="shared" si="53"/>
        <v>#N/A</v>
      </c>
      <c r="Y895" s="122"/>
      <c r="Z895" s="122"/>
      <c r="AA895" s="122"/>
      <c r="AB895" s="122"/>
      <c r="AC895" s="122"/>
      <c r="AD895" s="122"/>
      <c r="AE895" s="122"/>
      <c r="AF895" s="122"/>
      <c r="AG895" s="122"/>
      <c r="AH895" s="87"/>
      <c r="AI895" s="122"/>
      <c r="AJ895" s="60"/>
      <c r="AK895" s="5"/>
      <c r="AL895" s="3">
        <f t="shared" si="44"/>
        <v>0</v>
      </c>
      <c r="AM895" s="3">
        <f t="shared" si="45"/>
        <v>0</v>
      </c>
      <c r="AN895" s="3">
        <f t="shared" si="46"/>
        <v>0</v>
      </c>
      <c r="AO895" s="3">
        <f t="shared" si="47"/>
        <v>0</v>
      </c>
    </row>
    <row r="896" spans="1:41" ht="13">
      <c r="A896" s="81"/>
      <c r="B896" s="122"/>
      <c r="C896" s="122"/>
      <c r="D896" s="122"/>
      <c r="E896" s="122"/>
      <c r="F896" s="81"/>
      <c r="G896" s="122"/>
      <c r="H896" s="122" t="e">
        <f>VLOOKUP(G896,'Bidding list 26'!$B$4:$G$277,6,0)</f>
        <v>#N/A</v>
      </c>
      <c r="I896" s="77" t="e">
        <f>VLOOKUP(G896,'Bidding list 26'!$B$4:$I$1016,8,0)</f>
        <v>#N/A</v>
      </c>
      <c r="J896" s="81"/>
      <c r="K896" s="78" t="e">
        <f t="shared" si="49"/>
        <v>#N/A</v>
      </c>
      <c r="L896" s="81"/>
      <c r="M896" s="79"/>
      <c r="N896" s="79"/>
      <c r="O896" s="80"/>
      <c r="P896" s="80"/>
      <c r="Q896" s="122"/>
      <c r="R896" s="81">
        <f t="shared" si="48"/>
        <v>0</v>
      </c>
      <c r="S896" s="140" t="e">
        <f t="array" ref="S896">INDEX('G Project Timeline-OPM update'!$G$7:$L$35,MATCH(1,('G Project Timeline-OPM update'!$C$7:$C$35=N896)*('G Project Timeline-OPM update'!$B$7:$B$35=M896)*('G Project Timeline-OPM update'!$D$7:$D$35=O896),0),MATCH(P896,'G Project Timeline-OPM update'!$G$4:$L$4,0))-14</f>
        <v>#N/A</v>
      </c>
      <c r="T896" s="81" t="e">
        <f t="shared" si="51"/>
        <v>#N/A</v>
      </c>
      <c r="U896" s="83" t="str">
        <f>IFERROR(VLOOKUP(G896,'Bidding list 26'!$B$2:$P$38,15,0),"")</f>
        <v/>
      </c>
      <c r="V896" s="83" t="e">
        <f t="shared" si="52"/>
        <v>#N/A</v>
      </c>
      <c r="W896" s="83" t="e">
        <f t="shared" si="50"/>
        <v>#VALUE!</v>
      </c>
      <c r="X896" s="83" t="e">
        <f t="shared" si="53"/>
        <v>#N/A</v>
      </c>
      <c r="Y896" s="122"/>
      <c r="Z896" s="122"/>
      <c r="AA896" s="122"/>
      <c r="AB896" s="122"/>
      <c r="AC896" s="122"/>
      <c r="AD896" s="122"/>
      <c r="AE896" s="122"/>
      <c r="AF896" s="122"/>
      <c r="AG896" s="122"/>
      <c r="AH896" s="87"/>
      <c r="AI896" s="122"/>
      <c r="AJ896" s="60"/>
      <c r="AK896" s="5"/>
      <c r="AL896" s="3">
        <f t="shared" si="44"/>
        <v>0</v>
      </c>
      <c r="AM896" s="3">
        <f t="shared" si="45"/>
        <v>0</v>
      </c>
      <c r="AN896" s="3">
        <f t="shared" si="46"/>
        <v>0</v>
      </c>
      <c r="AO896" s="3">
        <f t="shared" si="47"/>
        <v>0</v>
      </c>
    </row>
    <row r="897" spans="1:41" ht="13">
      <c r="A897" s="81"/>
      <c r="B897" s="122"/>
      <c r="C897" s="122"/>
      <c r="D897" s="122"/>
      <c r="E897" s="122"/>
      <c r="F897" s="81"/>
      <c r="G897" s="122"/>
      <c r="H897" s="122" t="e">
        <f>VLOOKUP(G897,'Bidding list 26'!$B$4:$G$277,6,0)</f>
        <v>#N/A</v>
      </c>
      <c r="I897" s="77" t="e">
        <f>VLOOKUP(G897,'Bidding list 26'!$B$4:$I$1016,8,0)</f>
        <v>#N/A</v>
      </c>
      <c r="J897" s="81"/>
      <c r="K897" s="78" t="e">
        <f t="shared" si="49"/>
        <v>#N/A</v>
      </c>
      <c r="L897" s="81"/>
      <c r="M897" s="79"/>
      <c r="N897" s="79"/>
      <c r="O897" s="80"/>
      <c r="P897" s="80"/>
      <c r="Q897" s="122"/>
      <c r="R897" s="81">
        <f t="shared" si="48"/>
        <v>0</v>
      </c>
      <c r="S897" s="140" t="e">
        <f t="array" ref="S897">INDEX('G Project Timeline-OPM update'!$G$7:$L$35,MATCH(1,('G Project Timeline-OPM update'!$C$7:$C$35=N897)*('G Project Timeline-OPM update'!$B$7:$B$35=M897)*('G Project Timeline-OPM update'!$D$7:$D$35=O897),0),MATCH(P897,'G Project Timeline-OPM update'!$G$4:$L$4,0))-14</f>
        <v>#N/A</v>
      </c>
      <c r="T897" s="81" t="e">
        <f t="shared" si="51"/>
        <v>#N/A</v>
      </c>
      <c r="U897" s="83" t="str">
        <f>IFERROR(VLOOKUP(G897,'Bidding list 26'!$B$2:$P$38,15,0),"")</f>
        <v/>
      </c>
      <c r="V897" s="83" t="e">
        <f t="shared" si="52"/>
        <v>#N/A</v>
      </c>
      <c r="W897" s="83" t="e">
        <f t="shared" si="50"/>
        <v>#VALUE!</v>
      </c>
      <c r="X897" s="83" t="e">
        <f t="shared" si="53"/>
        <v>#N/A</v>
      </c>
      <c r="Y897" s="122"/>
      <c r="Z897" s="122"/>
      <c r="AA897" s="122"/>
      <c r="AB897" s="122"/>
      <c r="AC897" s="122"/>
      <c r="AD897" s="122"/>
      <c r="AE897" s="122"/>
      <c r="AF897" s="122"/>
      <c r="AG897" s="122"/>
      <c r="AH897" s="87"/>
      <c r="AI897" s="122"/>
      <c r="AJ897" s="60"/>
      <c r="AK897" s="5"/>
      <c r="AL897" s="3">
        <f t="shared" si="44"/>
        <v>0</v>
      </c>
      <c r="AM897" s="3">
        <f t="shared" si="45"/>
        <v>0</v>
      </c>
      <c r="AN897" s="3">
        <f t="shared" si="46"/>
        <v>0</v>
      </c>
      <c r="AO897" s="3">
        <f t="shared" si="47"/>
        <v>0</v>
      </c>
    </row>
    <row r="898" spans="1:41" ht="13">
      <c r="A898" s="81"/>
      <c r="B898" s="122"/>
      <c r="C898" s="122"/>
      <c r="D898" s="122"/>
      <c r="E898" s="122"/>
      <c r="F898" s="81"/>
      <c r="G898" s="122"/>
      <c r="H898" s="122" t="e">
        <f>VLOOKUP(G898,'Bidding list 26'!$B$4:$G$277,6,0)</f>
        <v>#N/A</v>
      </c>
      <c r="I898" s="77" t="e">
        <f>VLOOKUP(G898,'Bidding list 26'!$B$4:$I$1016,8,0)</f>
        <v>#N/A</v>
      </c>
      <c r="J898" s="81"/>
      <c r="K898" s="78" t="e">
        <f t="shared" si="49"/>
        <v>#N/A</v>
      </c>
      <c r="L898" s="81"/>
      <c r="M898" s="79"/>
      <c r="N898" s="79"/>
      <c r="O898" s="80"/>
      <c r="P898" s="80"/>
      <c r="Q898" s="122"/>
      <c r="R898" s="81">
        <f t="shared" si="48"/>
        <v>0</v>
      </c>
      <c r="S898" s="140" t="e">
        <f t="array" ref="S898">INDEX('G Project Timeline-OPM update'!$G$7:$L$35,MATCH(1,('G Project Timeline-OPM update'!$C$7:$C$35=N898)*('G Project Timeline-OPM update'!$B$7:$B$35=M898)*('G Project Timeline-OPM update'!$D$7:$D$35=O898),0),MATCH(P898,'G Project Timeline-OPM update'!$G$4:$L$4,0))-14</f>
        <v>#N/A</v>
      </c>
      <c r="T898" s="81" t="e">
        <f t="shared" si="51"/>
        <v>#N/A</v>
      </c>
      <c r="U898" s="83" t="str">
        <f>IFERROR(VLOOKUP(G898,'Bidding list 26'!$B$2:$P$38,15,0),"")</f>
        <v/>
      </c>
      <c r="V898" s="83" t="e">
        <f t="shared" si="52"/>
        <v>#N/A</v>
      </c>
      <c r="W898" s="83" t="e">
        <f t="shared" si="50"/>
        <v>#VALUE!</v>
      </c>
      <c r="X898" s="83" t="e">
        <f t="shared" si="53"/>
        <v>#N/A</v>
      </c>
      <c r="Y898" s="122"/>
      <c r="Z898" s="122"/>
      <c r="AA898" s="122"/>
      <c r="AB898" s="122"/>
      <c r="AC898" s="122"/>
      <c r="AD898" s="122"/>
      <c r="AE898" s="122"/>
      <c r="AF898" s="122"/>
      <c r="AG898" s="122"/>
      <c r="AH898" s="87"/>
      <c r="AI898" s="122"/>
      <c r="AJ898" s="60"/>
      <c r="AK898" s="5"/>
      <c r="AL898" s="3">
        <f t="shared" si="44"/>
        <v>0</v>
      </c>
      <c r="AM898" s="3">
        <f t="shared" si="45"/>
        <v>0</v>
      </c>
      <c r="AN898" s="3">
        <f t="shared" si="46"/>
        <v>0</v>
      </c>
      <c r="AO898" s="3">
        <f t="shared" si="47"/>
        <v>0</v>
      </c>
    </row>
    <row r="899" spans="1:41" ht="13">
      <c r="A899" s="81"/>
      <c r="B899" s="122"/>
      <c r="C899" s="122"/>
      <c r="D899" s="122"/>
      <c r="E899" s="122"/>
      <c r="F899" s="81"/>
      <c r="G899" s="122"/>
      <c r="H899" s="122" t="e">
        <f>VLOOKUP(G899,'Bidding list 26'!$B$4:$G$277,6,0)</f>
        <v>#N/A</v>
      </c>
      <c r="I899" s="77" t="e">
        <f>VLOOKUP(G899,'Bidding list 26'!$B$4:$I$1016,8,0)</f>
        <v>#N/A</v>
      </c>
      <c r="J899" s="81"/>
      <c r="K899" s="78" t="e">
        <f t="shared" si="49"/>
        <v>#N/A</v>
      </c>
      <c r="L899" s="81"/>
      <c r="M899" s="79"/>
      <c r="N899" s="79"/>
      <c r="O899" s="80"/>
      <c r="P899" s="80"/>
      <c r="Q899" s="122"/>
      <c r="R899" s="81">
        <f t="shared" si="48"/>
        <v>0</v>
      </c>
      <c r="S899" s="140" t="e">
        <f t="array" ref="S899">INDEX('G Project Timeline-OPM update'!$G$7:$L$35,MATCH(1,('G Project Timeline-OPM update'!$C$7:$C$35=N899)*('G Project Timeline-OPM update'!$B$7:$B$35=M899)*('G Project Timeline-OPM update'!$D$7:$D$35=O899),0),MATCH(P899,'G Project Timeline-OPM update'!$G$4:$L$4,0))-14</f>
        <v>#N/A</v>
      </c>
      <c r="T899" s="81" t="e">
        <f t="shared" si="51"/>
        <v>#N/A</v>
      </c>
      <c r="U899" s="83" t="str">
        <f>IFERROR(VLOOKUP(G899,'Bidding list 26'!$B$2:$P$38,15,0),"")</f>
        <v/>
      </c>
      <c r="V899" s="83" t="e">
        <f t="shared" si="52"/>
        <v>#N/A</v>
      </c>
      <c r="W899" s="83" t="e">
        <f t="shared" si="50"/>
        <v>#VALUE!</v>
      </c>
      <c r="X899" s="83" t="e">
        <f t="shared" si="53"/>
        <v>#N/A</v>
      </c>
      <c r="Y899" s="122"/>
      <c r="Z899" s="122"/>
      <c r="AA899" s="122"/>
      <c r="AB899" s="122"/>
      <c r="AC899" s="122"/>
      <c r="AD899" s="122"/>
      <c r="AE899" s="122"/>
      <c r="AF899" s="122"/>
      <c r="AG899" s="122"/>
      <c r="AH899" s="87"/>
      <c r="AI899" s="122"/>
      <c r="AJ899" s="60"/>
      <c r="AK899" s="5"/>
      <c r="AL899" s="3">
        <f t="shared" si="44"/>
        <v>0</v>
      </c>
      <c r="AM899" s="3">
        <f t="shared" si="45"/>
        <v>0</v>
      </c>
      <c r="AN899" s="3">
        <f t="shared" si="46"/>
        <v>0</v>
      </c>
      <c r="AO899" s="3">
        <f t="shared" si="47"/>
        <v>0</v>
      </c>
    </row>
    <row r="900" spans="1:41" ht="13">
      <c r="A900" s="81"/>
      <c r="B900" s="122"/>
      <c r="C900" s="122"/>
      <c r="D900" s="122"/>
      <c r="E900" s="122"/>
      <c r="F900" s="81"/>
      <c r="G900" s="122"/>
      <c r="H900" s="122" t="e">
        <f>VLOOKUP(G900,'Bidding list 26'!$B$4:$G$277,6,0)</f>
        <v>#N/A</v>
      </c>
      <c r="I900" s="77" t="e">
        <f>VLOOKUP(G900,'Bidding list 26'!$B$4:$I$1016,8,0)</f>
        <v>#N/A</v>
      </c>
      <c r="J900" s="81"/>
      <c r="K900" s="78" t="e">
        <f t="shared" si="49"/>
        <v>#N/A</v>
      </c>
      <c r="L900" s="81"/>
      <c r="M900" s="79"/>
      <c r="N900" s="79"/>
      <c r="O900" s="80"/>
      <c r="P900" s="80"/>
      <c r="Q900" s="122"/>
      <c r="R900" s="81">
        <f t="shared" si="48"/>
        <v>0</v>
      </c>
      <c r="S900" s="140" t="e">
        <f t="array" ref="S900">INDEX('G Project Timeline-OPM update'!$G$7:$L$35,MATCH(1,('G Project Timeline-OPM update'!$C$7:$C$35=N900)*('G Project Timeline-OPM update'!$B$7:$B$35=M900)*('G Project Timeline-OPM update'!$D$7:$D$35=O900),0),MATCH(P900,'G Project Timeline-OPM update'!$G$4:$L$4,0))-14</f>
        <v>#N/A</v>
      </c>
      <c r="T900" s="81" t="e">
        <f t="shared" si="51"/>
        <v>#N/A</v>
      </c>
      <c r="U900" s="83" t="str">
        <f>IFERROR(VLOOKUP(G900,'Bidding list 26'!$B$2:$P$38,15,0),"")</f>
        <v/>
      </c>
      <c r="V900" s="83" t="e">
        <f t="shared" si="52"/>
        <v>#N/A</v>
      </c>
      <c r="W900" s="83" t="e">
        <f t="shared" si="50"/>
        <v>#VALUE!</v>
      </c>
      <c r="X900" s="83" t="e">
        <f t="shared" si="53"/>
        <v>#N/A</v>
      </c>
      <c r="Y900" s="122"/>
      <c r="Z900" s="122"/>
      <c r="AA900" s="122"/>
      <c r="AB900" s="122"/>
      <c r="AC900" s="122"/>
      <c r="AD900" s="122"/>
      <c r="AE900" s="122"/>
      <c r="AF900" s="122"/>
      <c r="AG900" s="122"/>
      <c r="AH900" s="87"/>
      <c r="AI900" s="122"/>
      <c r="AJ900" s="60"/>
      <c r="AK900" s="5"/>
      <c r="AL900" s="3">
        <f t="shared" si="44"/>
        <v>0</v>
      </c>
      <c r="AM900" s="3">
        <f t="shared" si="45"/>
        <v>0</v>
      </c>
      <c r="AN900" s="3">
        <f t="shared" si="46"/>
        <v>0</v>
      </c>
      <c r="AO900" s="3">
        <f t="shared" si="47"/>
        <v>0</v>
      </c>
    </row>
    <row r="901" spans="1:41" ht="13">
      <c r="A901" s="81"/>
      <c r="B901" s="122"/>
      <c r="C901" s="122"/>
      <c r="D901" s="122"/>
      <c r="E901" s="122"/>
      <c r="F901" s="81"/>
      <c r="G901" s="122"/>
      <c r="H901" s="122" t="e">
        <f>VLOOKUP(G901,'Bidding list 26'!$B$4:$G$277,6,0)</f>
        <v>#N/A</v>
      </c>
      <c r="I901" s="77" t="e">
        <f>VLOOKUP(G901,'Bidding list 26'!$B$4:$I$1016,8,0)</f>
        <v>#N/A</v>
      </c>
      <c r="J901" s="81"/>
      <c r="K901" s="78" t="e">
        <f t="shared" si="49"/>
        <v>#N/A</v>
      </c>
      <c r="L901" s="81"/>
      <c r="M901" s="79"/>
      <c r="N901" s="79"/>
      <c r="O901" s="80"/>
      <c r="P901" s="80"/>
      <c r="Q901" s="122"/>
      <c r="R901" s="81">
        <f t="shared" si="48"/>
        <v>0</v>
      </c>
      <c r="S901" s="140" t="e">
        <f t="array" ref="S901">INDEX('G Project Timeline-OPM update'!$G$7:$L$35,MATCH(1,('G Project Timeline-OPM update'!$C$7:$C$35=N901)*('G Project Timeline-OPM update'!$B$7:$B$35=M901)*('G Project Timeline-OPM update'!$D$7:$D$35=O901),0),MATCH(P901,'G Project Timeline-OPM update'!$G$4:$L$4,0))-14</f>
        <v>#N/A</v>
      </c>
      <c r="T901" s="81" t="e">
        <f t="shared" si="51"/>
        <v>#N/A</v>
      </c>
      <c r="U901" s="83" t="str">
        <f>IFERROR(VLOOKUP(G901,'Bidding list 26'!$B$2:$P$38,15,0),"")</f>
        <v/>
      </c>
      <c r="V901" s="83" t="e">
        <f t="shared" si="52"/>
        <v>#N/A</v>
      </c>
      <c r="W901" s="83" t="e">
        <f t="shared" si="50"/>
        <v>#VALUE!</v>
      </c>
      <c r="X901" s="83" t="e">
        <f t="shared" si="53"/>
        <v>#N/A</v>
      </c>
      <c r="Y901" s="122"/>
      <c r="Z901" s="122"/>
      <c r="AA901" s="122"/>
      <c r="AB901" s="122"/>
      <c r="AC901" s="122"/>
      <c r="AD901" s="122"/>
      <c r="AE901" s="122"/>
      <c r="AF901" s="122"/>
      <c r="AG901" s="122"/>
      <c r="AH901" s="87"/>
      <c r="AI901" s="122"/>
      <c r="AJ901" s="60"/>
      <c r="AK901" s="5"/>
      <c r="AL901" s="3">
        <f t="shared" si="44"/>
        <v>0</v>
      </c>
      <c r="AM901" s="3">
        <f t="shared" si="45"/>
        <v>0</v>
      </c>
      <c r="AN901" s="3">
        <f t="shared" si="46"/>
        <v>0</v>
      </c>
      <c r="AO901" s="3">
        <f t="shared" si="47"/>
        <v>0</v>
      </c>
    </row>
    <row r="902" spans="1:41" ht="13">
      <c r="A902" s="81"/>
      <c r="B902" s="122"/>
      <c r="C902" s="122"/>
      <c r="D902" s="122"/>
      <c r="E902" s="122"/>
      <c r="F902" s="81"/>
      <c r="G902" s="122"/>
      <c r="H902" s="122" t="e">
        <f>VLOOKUP(G902,'Bidding list 26'!$B$4:$G$277,6,0)</f>
        <v>#N/A</v>
      </c>
      <c r="I902" s="77" t="e">
        <f>VLOOKUP(G902,'Bidding list 26'!$B$4:$I$1016,8,0)</f>
        <v>#N/A</v>
      </c>
      <c r="J902" s="81"/>
      <c r="K902" s="78" t="e">
        <f t="shared" si="49"/>
        <v>#N/A</v>
      </c>
      <c r="L902" s="81"/>
      <c r="M902" s="79"/>
      <c r="N902" s="79"/>
      <c r="O902" s="80"/>
      <c r="P902" s="80"/>
      <c r="Q902" s="122"/>
      <c r="R902" s="81">
        <f t="shared" si="48"/>
        <v>0</v>
      </c>
      <c r="S902" s="140" t="e">
        <f t="array" ref="S902">INDEX('G Project Timeline-OPM update'!$G$7:$L$35,MATCH(1,('G Project Timeline-OPM update'!$C$7:$C$35=N902)*('G Project Timeline-OPM update'!$B$7:$B$35=M902)*('G Project Timeline-OPM update'!$D$7:$D$35=O902),0),MATCH(P902,'G Project Timeline-OPM update'!$G$4:$L$4,0))-14</f>
        <v>#N/A</v>
      </c>
      <c r="T902" s="81" t="e">
        <f t="shared" si="51"/>
        <v>#N/A</v>
      </c>
      <c r="U902" s="83" t="str">
        <f>IFERROR(VLOOKUP(G902,'Bidding list 26'!$B$2:$P$38,15,0),"")</f>
        <v/>
      </c>
      <c r="V902" s="83" t="e">
        <f t="shared" si="52"/>
        <v>#N/A</v>
      </c>
      <c r="W902" s="83" t="e">
        <f t="shared" si="50"/>
        <v>#VALUE!</v>
      </c>
      <c r="X902" s="83" t="e">
        <f t="shared" si="53"/>
        <v>#N/A</v>
      </c>
      <c r="Y902" s="122"/>
      <c r="Z902" s="122"/>
      <c r="AA902" s="122"/>
      <c r="AB902" s="122"/>
      <c r="AC902" s="122"/>
      <c r="AD902" s="122"/>
      <c r="AE902" s="122"/>
      <c r="AF902" s="122"/>
      <c r="AG902" s="122"/>
      <c r="AH902" s="87"/>
      <c r="AI902" s="122"/>
      <c r="AJ902" s="60"/>
      <c r="AK902" s="5"/>
      <c r="AL902" s="3">
        <f t="shared" si="44"/>
        <v>0</v>
      </c>
      <c r="AM902" s="3">
        <f t="shared" si="45"/>
        <v>0</v>
      </c>
      <c r="AN902" s="3">
        <f t="shared" si="46"/>
        <v>0</v>
      </c>
      <c r="AO902" s="3">
        <f t="shared" si="47"/>
        <v>0</v>
      </c>
    </row>
    <row r="903" spans="1:41" ht="13">
      <c r="A903" s="81"/>
      <c r="B903" s="122"/>
      <c r="C903" s="122"/>
      <c r="D903" s="122"/>
      <c r="E903" s="122"/>
      <c r="F903" s="81"/>
      <c r="G903" s="122"/>
      <c r="H903" s="122" t="e">
        <f>VLOOKUP(G903,'Bidding list 26'!$B$4:$G$277,6,0)</f>
        <v>#N/A</v>
      </c>
      <c r="I903" s="77" t="e">
        <f>VLOOKUP(G903,'Bidding list 26'!$B$4:$I$1016,8,0)</f>
        <v>#N/A</v>
      </c>
      <c r="J903" s="81"/>
      <c r="K903" s="78" t="e">
        <f t="shared" si="49"/>
        <v>#N/A</v>
      </c>
      <c r="L903" s="81"/>
      <c r="M903" s="79"/>
      <c r="N903" s="79"/>
      <c r="O903" s="80"/>
      <c r="P903" s="80"/>
      <c r="Q903" s="122"/>
      <c r="R903" s="81">
        <f t="shared" si="48"/>
        <v>0</v>
      </c>
      <c r="S903" s="140" t="e">
        <f t="array" ref="S903">INDEX('G Project Timeline-OPM update'!$G$7:$L$35,MATCH(1,('G Project Timeline-OPM update'!$C$7:$C$35=N903)*('G Project Timeline-OPM update'!$B$7:$B$35=M903)*('G Project Timeline-OPM update'!$D$7:$D$35=O903),0),MATCH(P903,'G Project Timeline-OPM update'!$G$4:$L$4,0))-14</f>
        <v>#N/A</v>
      </c>
      <c r="T903" s="81" t="e">
        <f t="shared" si="51"/>
        <v>#N/A</v>
      </c>
      <c r="U903" s="83" t="str">
        <f>IFERROR(VLOOKUP(G903,'Bidding list 26'!$B$2:$P$38,15,0),"")</f>
        <v/>
      </c>
      <c r="V903" s="83" t="e">
        <f t="shared" si="52"/>
        <v>#N/A</v>
      </c>
      <c r="W903" s="83" t="e">
        <f t="shared" si="50"/>
        <v>#VALUE!</v>
      </c>
      <c r="X903" s="83" t="e">
        <f t="shared" si="53"/>
        <v>#N/A</v>
      </c>
      <c r="Y903" s="122"/>
      <c r="Z903" s="122"/>
      <c r="AA903" s="122"/>
      <c r="AB903" s="122"/>
      <c r="AC903" s="122"/>
      <c r="AD903" s="122"/>
      <c r="AE903" s="122"/>
      <c r="AF903" s="122"/>
      <c r="AG903" s="122"/>
      <c r="AH903" s="87"/>
      <c r="AI903" s="122"/>
      <c r="AJ903" s="60"/>
      <c r="AK903" s="5"/>
      <c r="AL903" s="3">
        <f t="shared" si="44"/>
        <v>0</v>
      </c>
      <c r="AM903" s="3">
        <f t="shared" si="45"/>
        <v>0</v>
      </c>
      <c r="AN903" s="3">
        <f t="shared" si="46"/>
        <v>0</v>
      </c>
      <c r="AO903" s="3">
        <f t="shared" si="47"/>
        <v>0</v>
      </c>
    </row>
    <row r="904" spans="1:41" ht="13">
      <c r="A904" s="81"/>
      <c r="B904" s="122"/>
      <c r="C904" s="122"/>
      <c r="D904" s="122"/>
      <c r="E904" s="122"/>
      <c r="F904" s="81"/>
      <c r="G904" s="122"/>
      <c r="H904" s="122" t="e">
        <f>VLOOKUP(G904,'Bidding list 26'!$B$4:$G$277,6,0)</f>
        <v>#N/A</v>
      </c>
      <c r="I904" s="77" t="e">
        <f>VLOOKUP(G904,'Bidding list 26'!$B$4:$I$1016,8,0)</f>
        <v>#N/A</v>
      </c>
      <c r="J904" s="81"/>
      <c r="K904" s="78" t="e">
        <f t="shared" si="49"/>
        <v>#N/A</v>
      </c>
      <c r="L904" s="81"/>
      <c r="M904" s="79"/>
      <c r="N904" s="79"/>
      <c r="O904" s="80"/>
      <c r="P904" s="80"/>
      <c r="Q904" s="122"/>
      <c r="R904" s="81">
        <f t="shared" si="48"/>
        <v>0</v>
      </c>
      <c r="S904" s="140" t="e">
        <f t="array" ref="S904">INDEX('G Project Timeline-OPM update'!$G$7:$L$35,MATCH(1,('G Project Timeline-OPM update'!$C$7:$C$35=N904)*('G Project Timeline-OPM update'!$B$7:$B$35=M904)*('G Project Timeline-OPM update'!$D$7:$D$35=O904),0),MATCH(P904,'G Project Timeline-OPM update'!$G$4:$L$4,0))-14</f>
        <v>#N/A</v>
      </c>
      <c r="T904" s="81" t="e">
        <f t="shared" si="51"/>
        <v>#N/A</v>
      </c>
      <c r="U904" s="83" t="str">
        <f>IFERROR(VLOOKUP(G904,'Bidding list 26'!$B$2:$P$38,15,0),"")</f>
        <v/>
      </c>
      <c r="V904" s="83" t="e">
        <f t="shared" si="52"/>
        <v>#N/A</v>
      </c>
      <c r="W904" s="83" t="e">
        <f t="shared" si="50"/>
        <v>#VALUE!</v>
      </c>
      <c r="X904" s="83" t="e">
        <f t="shared" si="53"/>
        <v>#N/A</v>
      </c>
      <c r="Y904" s="122"/>
      <c r="Z904" s="122"/>
      <c r="AA904" s="122"/>
      <c r="AB904" s="122"/>
      <c r="AC904" s="122"/>
      <c r="AD904" s="122"/>
      <c r="AE904" s="122"/>
      <c r="AF904" s="122"/>
      <c r="AG904" s="122"/>
      <c r="AH904" s="87"/>
      <c r="AI904" s="122"/>
      <c r="AJ904" s="60"/>
      <c r="AK904" s="5"/>
      <c r="AL904" s="3">
        <f t="shared" si="44"/>
        <v>0</v>
      </c>
      <c r="AM904" s="3">
        <f t="shared" si="45"/>
        <v>0</v>
      </c>
      <c r="AN904" s="3">
        <f t="shared" si="46"/>
        <v>0</v>
      </c>
      <c r="AO904" s="3">
        <f t="shared" si="47"/>
        <v>0</v>
      </c>
    </row>
    <row r="905" spans="1:41" ht="13">
      <c r="A905" s="81"/>
      <c r="B905" s="122"/>
      <c r="C905" s="122"/>
      <c r="D905" s="122"/>
      <c r="E905" s="122"/>
      <c r="F905" s="81"/>
      <c r="G905" s="122"/>
      <c r="H905" s="122" t="e">
        <f>VLOOKUP(G905,'Bidding list 26'!$B$4:$G$277,6,0)</f>
        <v>#N/A</v>
      </c>
      <c r="I905" s="77" t="e">
        <f>VLOOKUP(G905,'Bidding list 26'!$B$4:$I$1016,8,0)</f>
        <v>#N/A</v>
      </c>
      <c r="J905" s="81"/>
      <c r="K905" s="78" t="e">
        <f t="shared" si="49"/>
        <v>#N/A</v>
      </c>
      <c r="L905" s="81"/>
      <c r="M905" s="79"/>
      <c r="N905" s="79"/>
      <c r="O905" s="80"/>
      <c r="P905" s="80"/>
      <c r="Q905" s="122"/>
      <c r="R905" s="81">
        <f t="shared" si="48"/>
        <v>0</v>
      </c>
      <c r="S905" s="140" t="e">
        <f t="array" ref="S905">INDEX('G Project Timeline-OPM update'!$G$7:$L$35,MATCH(1,('G Project Timeline-OPM update'!$C$7:$C$35=N905)*('G Project Timeline-OPM update'!$B$7:$B$35=M905)*('G Project Timeline-OPM update'!$D$7:$D$35=O905),0),MATCH(P905,'G Project Timeline-OPM update'!$G$4:$L$4,0))-14</f>
        <v>#N/A</v>
      </c>
      <c r="T905" s="81" t="e">
        <f t="shared" si="51"/>
        <v>#N/A</v>
      </c>
      <c r="U905" s="83" t="str">
        <f>IFERROR(VLOOKUP(G905,'Bidding list 26'!$B$2:$P$38,15,0),"")</f>
        <v/>
      </c>
      <c r="V905" s="83" t="e">
        <f t="shared" si="52"/>
        <v>#N/A</v>
      </c>
      <c r="W905" s="83" t="e">
        <f t="shared" si="50"/>
        <v>#VALUE!</v>
      </c>
      <c r="X905" s="83" t="e">
        <f t="shared" si="53"/>
        <v>#N/A</v>
      </c>
      <c r="Y905" s="122"/>
      <c r="Z905" s="122"/>
      <c r="AA905" s="122"/>
      <c r="AB905" s="122"/>
      <c r="AC905" s="122"/>
      <c r="AD905" s="122"/>
      <c r="AE905" s="122"/>
      <c r="AF905" s="122"/>
      <c r="AG905" s="122"/>
      <c r="AH905" s="87"/>
      <c r="AI905" s="122"/>
      <c r="AJ905" s="60"/>
      <c r="AK905" s="5"/>
      <c r="AL905" s="3">
        <f t="shared" si="44"/>
        <v>0</v>
      </c>
      <c r="AM905" s="3">
        <f t="shared" si="45"/>
        <v>0</v>
      </c>
      <c r="AN905" s="3">
        <f t="shared" si="46"/>
        <v>0</v>
      </c>
      <c r="AO905" s="3">
        <f t="shared" si="47"/>
        <v>0</v>
      </c>
    </row>
    <row r="906" spans="1:41" ht="13">
      <c r="A906" s="81"/>
      <c r="B906" s="122"/>
      <c r="C906" s="122"/>
      <c r="D906" s="122"/>
      <c r="E906" s="122"/>
      <c r="F906" s="81"/>
      <c r="G906" s="122"/>
      <c r="H906" s="122" t="e">
        <f>VLOOKUP(G906,'Bidding list 26'!$B$4:$G$277,6,0)</f>
        <v>#N/A</v>
      </c>
      <c r="I906" s="77" t="e">
        <f>VLOOKUP(G906,'Bidding list 26'!$B$4:$I$1016,8,0)</f>
        <v>#N/A</v>
      </c>
      <c r="J906" s="81"/>
      <c r="K906" s="78" t="e">
        <f t="shared" si="49"/>
        <v>#N/A</v>
      </c>
      <c r="L906" s="81"/>
      <c r="M906" s="79"/>
      <c r="N906" s="79"/>
      <c r="O906" s="80"/>
      <c r="P906" s="80"/>
      <c r="Q906" s="122"/>
      <c r="R906" s="81">
        <f t="shared" si="48"/>
        <v>0</v>
      </c>
      <c r="S906" s="140" t="e">
        <f t="array" ref="S906">INDEX('G Project Timeline-OPM update'!$G$7:$L$35,MATCH(1,('G Project Timeline-OPM update'!$C$7:$C$35=N906)*('G Project Timeline-OPM update'!$B$7:$B$35=M906)*('G Project Timeline-OPM update'!$D$7:$D$35=O906),0),MATCH(P906,'G Project Timeline-OPM update'!$G$4:$L$4,0))-14</f>
        <v>#N/A</v>
      </c>
      <c r="T906" s="81" t="e">
        <f t="shared" si="51"/>
        <v>#N/A</v>
      </c>
      <c r="U906" s="83" t="str">
        <f>IFERROR(VLOOKUP(G906,'Bidding list 26'!$B$2:$P$38,15,0),"")</f>
        <v/>
      </c>
      <c r="V906" s="83" t="e">
        <f t="shared" si="52"/>
        <v>#N/A</v>
      </c>
      <c r="W906" s="83" t="e">
        <f t="shared" si="50"/>
        <v>#VALUE!</v>
      </c>
      <c r="X906" s="83" t="e">
        <f t="shared" si="53"/>
        <v>#N/A</v>
      </c>
      <c r="Y906" s="122"/>
      <c r="Z906" s="122"/>
      <c r="AA906" s="122"/>
      <c r="AB906" s="122"/>
      <c r="AC906" s="122"/>
      <c r="AD906" s="122"/>
      <c r="AE906" s="122"/>
      <c r="AF906" s="122"/>
      <c r="AG906" s="122"/>
      <c r="AH906" s="87"/>
      <c r="AI906" s="122"/>
      <c r="AJ906" s="60"/>
      <c r="AK906" s="5"/>
      <c r="AL906" s="3">
        <f t="shared" si="44"/>
        <v>0</v>
      </c>
      <c r="AM906" s="3">
        <f t="shared" si="45"/>
        <v>0</v>
      </c>
      <c r="AN906" s="3">
        <f t="shared" si="46"/>
        <v>0</v>
      </c>
      <c r="AO906" s="3">
        <f t="shared" si="47"/>
        <v>0</v>
      </c>
    </row>
    <row r="907" spans="1:41" ht="13">
      <c r="A907" s="81"/>
      <c r="B907" s="122"/>
      <c r="C907" s="122"/>
      <c r="D907" s="122"/>
      <c r="E907" s="122"/>
      <c r="F907" s="81"/>
      <c r="G907" s="122"/>
      <c r="H907" s="122" t="e">
        <f>VLOOKUP(G907,'Bidding list 26'!$B$4:$G$277,6,0)</f>
        <v>#N/A</v>
      </c>
      <c r="I907" s="77" t="e">
        <f>VLOOKUP(G907,'Bidding list 26'!$B$4:$I$1016,8,0)</f>
        <v>#N/A</v>
      </c>
      <c r="J907" s="81"/>
      <c r="K907" s="78" t="e">
        <f t="shared" si="49"/>
        <v>#N/A</v>
      </c>
      <c r="L907" s="81"/>
      <c r="M907" s="79"/>
      <c r="N907" s="79"/>
      <c r="O907" s="80"/>
      <c r="P907" s="80"/>
      <c r="Q907" s="122"/>
      <c r="R907" s="81">
        <f t="shared" si="48"/>
        <v>0</v>
      </c>
      <c r="S907" s="140" t="e">
        <f t="array" ref="S907">INDEX('G Project Timeline-OPM update'!$G$7:$L$35,MATCH(1,('G Project Timeline-OPM update'!$C$7:$C$35=N907)*('G Project Timeline-OPM update'!$B$7:$B$35=M907)*('G Project Timeline-OPM update'!$D$7:$D$35=O907),0),MATCH(P907,'G Project Timeline-OPM update'!$G$4:$L$4,0))-14</f>
        <v>#N/A</v>
      </c>
      <c r="T907" s="81" t="e">
        <f t="shared" si="51"/>
        <v>#N/A</v>
      </c>
      <c r="U907" s="83" t="str">
        <f>IFERROR(VLOOKUP(G907,'Bidding list 26'!$B$2:$P$38,15,0),"")</f>
        <v/>
      </c>
      <c r="V907" s="83" t="e">
        <f t="shared" si="52"/>
        <v>#N/A</v>
      </c>
      <c r="W907" s="83" t="e">
        <f t="shared" si="50"/>
        <v>#VALUE!</v>
      </c>
      <c r="X907" s="83" t="e">
        <f t="shared" si="53"/>
        <v>#N/A</v>
      </c>
      <c r="Y907" s="122"/>
      <c r="Z907" s="122"/>
      <c r="AA907" s="122"/>
      <c r="AB907" s="122"/>
      <c r="AC907" s="122"/>
      <c r="AD907" s="122"/>
      <c r="AE907" s="122"/>
      <c r="AF907" s="122"/>
      <c r="AG907" s="122"/>
      <c r="AH907" s="87"/>
      <c r="AI907" s="122"/>
      <c r="AJ907" s="60"/>
      <c r="AK907" s="5"/>
      <c r="AL907" s="3">
        <f t="shared" si="44"/>
        <v>0</v>
      </c>
      <c r="AM907" s="3">
        <f t="shared" si="45"/>
        <v>0</v>
      </c>
      <c r="AN907" s="3">
        <f t="shared" si="46"/>
        <v>0</v>
      </c>
      <c r="AO907" s="3">
        <f t="shared" si="47"/>
        <v>0</v>
      </c>
    </row>
    <row r="908" spans="1:41" ht="13">
      <c r="A908" s="81"/>
      <c r="B908" s="122"/>
      <c r="C908" s="122"/>
      <c r="D908" s="122"/>
      <c r="E908" s="122"/>
      <c r="F908" s="81"/>
      <c r="G908" s="122"/>
      <c r="H908" s="122" t="e">
        <f>VLOOKUP(G908,'Bidding list 26'!$B$4:$G$277,6,0)</f>
        <v>#N/A</v>
      </c>
      <c r="I908" s="77" t="e">
        <f>VLOOKUP(G908,'Bidding list 26'!$B$4:$I$1016,8,0)</f>
        <v>#N/A</v>
      </c>
      <c r="J908" s="81"/>
      <c r="K908" s="78" t="e">
        <f t="shared" si="49"/>
        <v>#N/A</v>
      </c>
      <c r="L908" s="81"/>
      <c r="M908" s="79"/>
      <c r="N908" s="79"/>
      <c r="O908" s="80"/>
      <c r="P908" s="80"/>
      <c r="Q908" s="122"/>
      <c r="R908" s="81">
        <f t="shared" si="48"/>
        <v>0</v>
      </c>
      <c r="S908" s="140" t="e">
        <f t="array" ref="S908">INDEX('G Project Timeline-OPM update'!$G$7:$L$35,MATCH(1,('G Project Timeline-OPM update'!$C$7:$C$35=N908)*('G Project Timeline-OPM update'!$B$7:$B$35=M908)*('G Project Timeline-OPM update'!$D$7:$D$35=O908),0),MATCH(P908,'G Project Timeline-OPM update'!$G$4:$L$4,0))-14</f>
        <v>#N/A</v>
      </c>
      <c r="T908" s="81" t="e">
        <f t="shared" si="51"/>
        <v>#N/A</v>
      </c>
      <c r="U908" s="83" t="str">
        <f>IFERROR(VLOOKUP(G908,'Bidding list 26'!$B$2:$P$38,15,0),"")</f>
        <v/>
      </c>
      <c r="V908" s="83" t="e">
        <f t="shared" si="52"/>
        <v>#N/A</v>
      </c>
      <c r="W908" s="83" t="e">
        <f t="shared" si="50"/>
        <v>#VALUE!</v>
      </c>
      <c r="X908" s="83" t="e">
        <f t="shared" si="53"/>
        <v>#N/A</v>
      </c>
      <c r="Y908" s="122"/>
      <c r="Z908" s="122"/>
      <c r="AA908" s="122"/>
      <c r="AB908" s="122"/>
      <c r="AC908" s="122"/>
      <c r="AD908" s="122"/>
      <c r="AE908" s="122"/>
      <c r="AF908" s="122"/>
      <c r="AG908" s="122"/>
      <c r="AH908" s="87"/>
      <c r="AI908" s="122"/>
      <c r="AJ908" s="60"/>
      <c r="AK908" s="5"/>
      <c r="AL908" s="3">
        <f t="shared" si="44"/>
        <v>0</v>
      </c>
      <c r="AM908" s="3">
        <f t="shared" si="45"/>
        <v>0</v>
      </c>
      <c r="AN908" s="3">
        <f t="shared" si="46"/>
        <v>0</v>
      </c>
      <c r="AO908" s="3">
        <f t="shared" si="47"/>
        <v>0</v>
      </c>
    </row>
    <row r="909" spans="1:41" ht="13">
      <c r="A909" s="81"/>
      <c r="B909" s="122"/>
      <c r="C909" s="122"/>
      <c r="D909" s="122"/>
      <c r="E909" s="122"/>
      <c r="F909" s="81"/>
      <c r="G909" s="122"/>
      <c r="H909" s="122" t="e">
        <f>VLOOKUP(G909,'Bidding list 26'!$B$4:$G$277,6,0)</f>
        <v>#N/A</v>
      </c>
      <c r="I909" s="77" t="e">
        <f>VLOOKUP(G909,'Bidding list 26'!$B$4:$I$1016,8,0)</f>
        <v>#N/A</v>
      </c>
      <c r="J909" s="81"/>
      <c r="K909" s="78" t="e">
        <f t="shared" si="49"/>
        <v>#N/A</v>
      </c>
      <c r="L909" s="81"/>
      <c r="M909" s="79"/>
      <c r="N909" s="79"/>
      <c r="O909" s="80"/>
      <c r="P909" s="80"/>
      <c r="Q909" s="122"/>
      <c r="R909" s="81">
        <f t="shared" si="48"/>
        <v>0</v>
      </c>
      <c r="S909" s="140" t="e">
        <f t="array" ref="S909">INDEX('G Project Timeline-OPM update'!$G$7:$L$35,MATCH(1,('G Project Timeline-OPM update'!$C$7:$C$35=N909)*('G Project Timeline-OPM update'!$B$7:$B$35=M909)*('G Project Timeline-OPM update'!$D$7:$D$35=O909),0),MATCH(P909,'G Project Timeline-OPM update'!$G$4:$L$4,0))-14</f>
        <v>#N/A</v>
      </c>
      <c r="T909" s="81" t="e">
        <f t="shared" si="51"/>
        <v>#N/A</v>
      </c>
      <c r="U909" s="83" t="str">
        <f>IFERROR(VLOOKUP(G909,'Bidding list 26'!$B$2:$P$38,15,0),"")</f>
        <v/>
      </c>
      <c r="V909" s="83" t="e">
        <f t="shared" si="52"/>
        <v>#N/A</v>
      </c>
      <c r="W909" s="83" t="e">
        <f t="shared" si="50"/>
        <v>#VALUE!</v>
      </c>
      <c r="X909" s="83" t="e">
        <f t="shared" si="53"/>
        <v>#N/A</v>
      </c>
      <c r="Y909" s="122"/>
      <c r="Z909" s="122"/>
      <c r="AA909" s="122"/>
      <c r="AB909" s="122"/>
      <c r="AC909" s="122"/>
      <c r="AD909" s="122"/>
      <c r="AE909" s="122"/>
      <c r="AF909" s="122"/>
      <c r="AG909" s="122"/>
      <c r="AH909" s="87"/>
      <c r="AI909" s="122"/>
      <c r="AJ909" s="60"/>
      <c r="AK909" s="5"/>
      <c r="AL909" s="3">
        <f t="shared" si="44"/>
        <v>0</v>
      </c>
      <c r="AM909" s="3">
        <f t="shared" si="45"/>
        <v>0</v>
      </c>
      <c r="AN909" s="3">
        <f t="shared" si="46"/>
        <v>0</v>
      </c>
      <c r="AO909" s="3">
        <f t="shared" si="47"/>
        <v>0</v>
      </c>
    </row>
    <row r="910" spans="1:41" ht="13">
      <c r="A910" s="81"/>
      <c r="B910" s="122"/>
      <c r="C910" s="122"/>
      <c r="D910" s="122"/>
      <c r="E910" s="122"/>
      <c r="F910" s="81"/>
      <c r="G910" s="122"/>
      <c r="H910" s="122" t="e">
        <f>VLOOKUP(G910,'Bidding list 26'!$B$4:$G$277,6,0)</f>
        <v>#N/A</v>
      </c>
      <c r="I910" s="77" t="e">
        <f>VLOOKUP(G910,'Bidding list 26'!$B$4:$I$1016,8,0)</f>
        <v>#N/A</v>
      </c>
      <c r="J910" s="81"/>
      <c r="K910" s="78" t="e">
        <f t="shared" si="49"/>
        <v>#N/A</v>
      </c>
      <c r="L910" s="81"/>
      <c r="M910" s="79"/>
      <c r="N910" s="79"/>
      <c r="O910" s="80"/>
      <c r="P910" s="80"/>
      <c r="Q910" s="122"/>
      <c r="R910" s="81">
        <f t="shared" si="48"/>
        <v>0</v>
      </c>
      <c r="S910" s="140" t="e">
        <f t="array" ref="S910">INDEX('G Project Timeline-OPM update'!$G$7:$L$35,MATCH(1,('G Project Timeline-OPM update'!$C$7:$C$35=N910)*('G Project Timeline-OPM update'!$B$7:$B$35=M910)*('G Project Timeline-OPM update'!$D$7:$D$35=O910),0),MATCH(P910,'G Project Timeline-OPM update'!$G$4:$L$4,0))-14</f>
        <v>#N/A</v>
      </c>
      <c r="T910" s="81" t="e">
        <f t="shared" si="51"/>
        <v>#N/A</v>
      </c>
      <c r="U910" s="83" t="str">
        <f>IFERROR(VLOOKUP(G910,'Bidding list 26'!$B$2:$P$38,15,0),"")</f>
        <v/>
      </c>
      <c r="V910" s="83" t="e">
        <f t="shared" si="52"/>
        <v>#N/A</v>
      </c>
      <c r="W910" s="83" t="e">
        <f t="shared" si="50"/>
        <v>#VALUE!</v>
      </c>
      <c r="X910" s="83" t="e">
        <f t="shared" si="53"/>
        <v>#N/A</v>
      </c>
      <c r="Y910" s="122"/>
      <c r="Z910" s="122"/>
      <c r="AA910" s="122"/>
      <c r="AB910" s="122"/>
      <c r="AC910" s="122"/>
      <c r="AD910" s="122"/>
      <c r="AE910" s="122"/>
      <c r="AF910" s="122"/>
      <c r="AG910" s="122"/>
      <c r="AH910" s="87"/>
      <c r="AI910" s="122"/>
      <c r="AJ910" s="60"/>
      <c r="AK910" s="5"/>
      <c r="AL910" s="3">
        <f t="shared" si="44"/>
        <v>0</v>
      </c>
      <c r="AM910" s="3">
        <f t="shared" si="45"/>
        <v>0</v>
      </c>
      <c r="AN910" s="3">
        <f t="shared" si="46"/>
        <v>0</v>
      </c>
      <c r="AO910" s="3">
        <f t="shared" si="47"/>
        <v>0</v>
      </c>
    </row>
    <row r="911" spans="1:41" ht="13">
      <c r="A911" s="81"/>
      <c r="B911" s="122"/>
      <c r="C911" s="122"/>
      <c r="D911" s="122"/>
      <c r="E911" s="122"/>
      <c r="F911" s="81"/>
      <c r="G911" s="122"/>
      <c r="H911" s="122" t="e">
        <f>VLOOKUP(G911,'Bidding list 26'!$B$4:$G$277,6,0)</f>
        <v>#N/A</v>
      </c>
      <c r="I911" s="77" t="e">
        <f>VLOOKUP(G911,'Bidding list 26'!$B$4:$I$1016,8,0)</f>
        <v>#N/A</v>
      </c>
      <c r="J911" s="81"/>
      <c r="K911" s="78" t="e">
        <f t="shared" si="49"/>
        <v>#N/A</v>
      </c>
      <c r="L911" s="81"/>
      <c r="M911" s="79"/>
      <c r="N911" s="79"/>
      <c r="O911" s="80"/>
      <c r="P911" s="80"/>
      <c r="Q911" s="122"/>
      <c r="R911" s="81">
        <f t="shared" si="48"/>
        <v>0</v>
      </c>
      <c r="S911" s="140" t="e">
        <f t="array" ref="S911">INDEX('G Project Timeline-OPM update'!$G$7:$L$35,MATCH(1,('G Project Timeline-OPM update'!$C$7:$C$35=N911)*('G Project Timeline-OPM update'!$B$7:$B$35=M911)*('G Project Timeline-OPM update'!$D$7:$D$35=O911),0),MATCH(P911,'G Project Timeline-OPM update'!$G$4:$L$4,0))-14</f>
        <v>#N/A</v>
      </c>
      <c r="T911" s="81" t="e">
        <f t="shared" si="51"/>
        <v>#N/A</v>
      </c>
      <c r="U911" s="83" t="str">
        <f>IFERROR(VLOOKUP(G911,'Bidding list 26'!$B$2:$P$38,15,0),"")</f>
        <v/>
      </c>
      <c r="V911" s="83" t="e">
        <f t="shared" si="52"/>
        <v>#N/A</v>
      </c>
      <c r="W911" s="83" t="e">
        <f t="shared" si="50"/>
        <v>#VALUE!</v>
      </c>
      <c r="X911" s="83" t="e">
        <f t="shared" si="53"/>
        <v>#N/A</v>
      </c>
      <c r="Y911" s="122"/>
      <c r="Z911" s="122"/>
      <c r="AA911" s="122"/>
      <c r="AB911" s="122"/>
      <c r="AC911" s="122"/>
      <c r="AD911" s="122"/>
      <c r="AE911" s="122"/>
      <c r="AF911" s="122"/>
      <c r="AG911" s="122"/>
      <c r="AH911" s="87"/>
      <c r="AI911" s="122"/>
      <c r="AJ911" s="60"/>
      <c r="AK911" s="5"/>
      <c r="AL911" s="3">
        <f t="shared" si="44"/>
        <v>0</v>
      </c>
      <c r="AM911" s="3">
        <f t="shared" si="45"/>
        <v>0</v>
      </c>
      <c r="AN911" s="3">
        <f t="shared" si="46"/>
        <v>0</v>
      </c>
      <c r="AO911" s="3">
        <f t="shared" si="47"/>
        <v>0</v>
      </c>
    </row>
    <row r="912" spans="1:41" ht="13">
      <c r="A912" s="81"/>
      <c r="B912" s="122"/>
      <c r="C912" s="122"/>
      <c r="D912" s="122"/>
      <c r="E912" s="122"/>
      <c r="F912" s="81"/>
      <c r="G912" s="122"/>
      <c r="H912" s="122" t="e">
        <f>VLOOKUP(G912,'Bidding list 26'!$B$4:$G$277,6,0)</f>
        <v>#N/A</v>
      </c>
      <c r="I912" s="77" t="e">
        <f>VLOOKUP(G912,'Bidding list 26'!$B$4:$I$1016,8,0)</f>
        <v>#N/A</v>
      </c>
      <c r="J912" s="81"/>
      <c r="K912" s="78" t="e">
        <f t="shared" si="49"/>
        <v>#N/A</v>
      </c>
      <c r="L912" s="81"/>
      <c r="M912" s="79"/>
      <c r="N912" s="79"/>
      <c r="O912" s="80"/>
      <c r="P912" s="80"/>
      <c r="Q912" s="122"/>
      <c r="R912" s="81">
        <f t="shared" si="48"/>
        <v>0</v>
      </c>
      <c r="S912" s="140" t="e">
        <f t="array" ref="S912">INDEX('G Project Timeline-OPM update'!$G$7:$L$35,MATCH(1,('G Project Timeline-OPM update'!$C$7:$C$35=N912)*('G Project Timeline-OPM update'!$B$7:$B$35=M912)*('G Project Timeline-OPM update'!$D$7:$D$35=O912),0),MATCH(P912,'G Project Timeline-OPM update'!$G$4:$L$4,0))-14</f>
        <v>#N/A</v>
      </c>
      <c r="T912" s="81" t="e">
        <f t="shared" si="51"/>
        <v>#N/A</v>
      </c>
      <c r="U912" s="83" t="str">
        <f>IFERROR(VLOOKUP(G912,'Bidding list 26'!$B$2:$P$38,15,0),"")</f>
        <v/>
      </c>
      <c r="V912" s="83" t="e">
        <f t="shared" si="52"/>
        <v>#N/A</v>
      </c>
      <c r="W912" s="83" t="e">
        <f t="shared" si="50"/>
        <v>#VALUE!</v>
      </c>
      <c r="X912" s="83" t="e">
        <f t="shared" si="53"/>
        <v>#N/A</v>
      </c>
      <c r="Y912" s="122"/>
      <c r="Z912" s="122"/>
      <c r="AA912" s="122"/>
      <c r="AB912" s="122"/>
      <c r="AC912" s="122"/>
      <c r="AD912" s="122"/>
      <c r="AE912" s="122"/>
      <c r="AF912" s="122"/>
      <c r="AG912" s="122"/>
      <c r="AH912" s="87"/>
      <c r="AI912" s="122"/>
      <c r="AJ912" s="60"/>
      <c r="AK912" s="5"/>
      <c r="AL912" s="3">
        <f t="shared" ref="AL912:AL1012" si="54">IF(AA912="Done",$J912,0)</f>
        <v>0</v>
      </c>
      <c r="AM912" s="3">
        <f t="shared" ref="AM912:AM1012" si="55">IF(AC912="Done",$J912,0)</f>
        <v>0</v>
      </c>
      <c r="AN912" s="3">
        <f t="shared" ref="AN912:AN1012" si="56">IF(AE912="Done",$J912,0)</f>
        <v>0</v>
      </c>
      <c r="AO912" s="3">
        <f t="shared" ref="AO912:AO1012" si="57">IF(AH912&lt;&gt;"",$J912,0)</f>
        <v>0</v>
      </c>
    </row>
    <row r="913" spans="1:41" ht="13">
      <c r="A913" s="81"/>
      <c r="B913" s="122"/>
      <c r="C913" s="122"/>
      <c r="D913" s="122"/>
      <c r="E913" s="122"/>
      <c r="F913" s="81"/>
      <c r="G913" s="122"/>
      <c r="H913" s="122" t="e">
        <f>VLOOKUP(G913,'Bidding list 26'!$B$4:$G$277,6,0)</f>
        <v>#N/A</v>
      </c>
      <c r="I913" s="77" t="e">
        <f>VLOOKUP(G913,'Bidding list 26'!$B$4:$I$1016,8,0)</f>
        <v>#N/A</v>
      </c>
      <c r="J913" s="81"/>
      <c r="K913" s="78" t="e">
        <f t="shared" si="49"/>
        <v>#N/A</v>
      </c>
      <c r="L913" s="81"/>
      <c r="M913" s="79"/>
      <c r="N913" s="79"/>
      <c r="O913" s="80"/>
      <c r="P913" s="80"/>
      <c r="Q913" s="122"/>
      <c r="R913" s="81">
        <f t="shared" si="48"/>
        <v>0</v>
      </c>
      <c r="S913" s="140" t="e">
        <f t="array" ref="S913">INDEX('G Project Timeline-OPM update'!$G$7:$L$35,MATCH(1,('G Project Timeline-OPM update'!$C$7:$C$35=N913)*('G Project Timeline-OPM update'!$B$7:$B$35=M913)*('G Project Timeline-OPM update'!$D$7:$D$35=O913),0),MATCH(P913,'G Project Timeline-OPM update'!$G$4:$L$4,0))-14</f>
        <v>#N/A</v>
      </c>
      <c r="T913" s="81" t="e">
        <f t="shared" si="51"/>
        <v>#N/A</v>
      </c>
      <c r="U913" s="83" t="str">
        <f>IFERROR(VLOOKUP(G913,'Bidding list 26'!$B$2:$P$38,15,0),"")</f>
        <v/>
      </c>
      <c r="V913" s="83" t="e">
        <f t="shared" si="52"/>
        <v>#N/A</v>
      </c>
      <c r="W913" s="83" t="e">
        <f t="shared" si="50"/>
        <v>#VALUE!</v>
      </c>
      <c r="X913" s="83" t="e">
        <f t="shared" si="53"/>
        <v>#N/A</v>
      </c>
      <c r="Y913" s="122"/>
      <c r="Z913" s="122"/>
      <c r="AA913" s="122"/>
      <c r="AB913" s="122"/>
      <c r="AC913" s="122"/>
      <c r="AD913" s="122"/>
      <c r="AE913" s="122"/>
      <c r="AF913" s="122"/>
      <c r="AG913" s="122"/>
      <c r="AH913" s="87"/>
      <c r="AI913" s="122"/>
      <c r="AJ913" s="60"/>
      <c r="AK913" s="5"/>
      <c r="AL913" s="3">
        <f t="shared" si="54"/>
        <v>0</v>
      </c>
      <c r="AM913" s="3">
        <f t="shared" si="55"/>
        <v>0</v>
      </c>
      <c r="AN913" s="3">
        <f t="shared" si="56"/>
        <v>0</v>
      </c>
      <c r="AO913" s="3">
        <f t="shared" si="57"/>
        <v>0</v>
      </c>
    </row>
    <row r="914" spans="1:41" ht="13">
      <c r="A914" s="81"/>
      <c r="B914" s="122"/>
      <c r="C914" s="122"/>
      <c r="D914" s="122"/>
      <c r="E914" s="122"/>
      <c r="F914" s="81"/>
      <c r="G914" s="122"/>
      <c r="H914" s="122" t="e">
        <f>VLOOKUP(G914,'Bidding list 26'!$B$4:$G$277,6,0)</f>
        <v>#N/A</v>
      </c>
      <c r="I914" s="77" t="e">
        <f>VLOOKUP(G914,'Bidding list 26'!$B$4:$I$1016,8,0)</f>
        <v>#N/A</v>
      </c>
      <c r="J914" s="81"/>
      <c r="K914" s="78" t="e">
        <f t="shared" si="49"/>
        <v>#N/A</v>
      </c>
      <c r="L914" s="81"/>
      <c r="M914" s="79"/>
      <c r="N914" s="79"/>
      <c r="O914" s="80"/>
      <c r="P914" s="80"/>
      <c r="Q914" s="122"/>
      <c r="R914" s="81">
        <f t="shared" si="48"/>
        <v>0</v>
      </c>
      <c r="S914" s="140" t="e">
        <f t="array" ref="S914">INDEX('G Project Timeline-OPM update'!$G$7:$L$35,MATCH(1,('G Project Timeline-OPM update'!$C$7:$C$35=N914)*('G Project Timeline-OPM update'!$B$7:$B$35=M914)*('G Project Timeline-OPM update'!$D$7:$D$35=O914),0),MATCH(P914,'G Project Timeline-OPM update'!$G$4:$L$4,0))-14</f>
        <v>#N/A</v>
      </c>
      <c r="T914" s="81" t="e">
        <f t="shared" si="51"/>
        <v>#N/A</v>
      </c>
      <c r="U914" s="83" t="str">
        <f>IFERROR(VLOOKUP(G914,'Bidding list 26'!$B$2:$P$38,15,0),"")</f>
        <v/>
      </c>
      <c r="V914" s="83" t="e">
        <f t="shared" si="52"/>
        <v>#N/A</v>
      </c>
      <c r="W914" s="83" t="e">
        <f t="shared" si="50"/>
        <v>#VALUE!</v>
      </c>
      <c r="X914" s="83" t="e">
        <f t="shared" si="53"/>
        <v>#N/A</v>
      </c>
      <c r="Y914" s="122"/>
      <c r="Z914" s="122"/>
      <c r="AA914" s="122"/>
      <c r="AB914" s="122"/>
      <c r="AC914" s="122"/>
      <c r="AD914" s="122"/>
      <c r="AE914" s="122"/>
      <c r="AF914" s="122"/>
      <c r="AG914" s="122"/>
      <c r="AH914" s="87"/>
      <c r="AI914" s="122"/>
      <c r="AJ914" s="60"/>
      <c r="AK914" s="5"/>
      <c r="AL914" s="3">
        <f t="shared" si="54"/>
        <v>0</v>
      </c>
      <c r="AM914" s="3">
        <f t="shared" si="55"/>
        <v>0</v>
      </c>
      <c r="AN914" s="3">
        <f t="shared" si="56"/>
        <v>0</v>
      </c>
      <c r="AO914" s="3">
        <f t="shared" si="57"/>
        <v>0</v>
      </c>
    </row>
    <row r="915" spans="1:41" ht="13">
      <c r="A915" s="81"/>
      <c r="B915" s="122"/>
      <c r="C915" s="122"/>
      <c r="D915" s="122"/>
      <c r="E915" s="122"/>
      <c r="F915" s="81"/>
      <c r="G915" s="122"/>
      <c r="H915" s="122" t="e">
        <f>VLOOKUP(G915,'Bidding list 26'!$B$4:$G$277,6,0)</f>
        <v>#N/A</v>
      </c>
      <c r="I915" s="77" t="e">
        <f>VLOOKUP(G915,'Bidding list 26'!$B$4:$I$1016,8,0)</f>
        <v>#N/A</v>
      </c>
      <c r="J915" s="81"/>
      <c r="K915" s="78" t="e">
        <f t="shared" si="49"/>
        <v>#N/A</v>
      </c>
      <c r="L915" s="81"/>
      <c r="M915" s="79"/>
      <c r="N915" s="79"/>
      <c r="O915" s="80"/>
      <c r="P915" s="80"/>
      <c r="Q915" s="122"/>
      <c r="R915" s="81">
        <f t="shared" si="48"/>
        <v>0</v>
      </c>
      <c r="S915" s="140" t="e">
        <f t="array" ref="S915">INDEX('G Project Timeline-OPM update'!$G$7:$L$35,MATCH(1,('G Project Timeline-OPM update'!$C$7:$C$35=N915)*('G Project Timeline-OPM update'!$B$7:$B$35=M915)*('G Project Timeline-OPM update'!$D$7:$D$35=O915),0),MATCH(P915,'G Project Timeline-OPM update'!$G$4:$L$4,0))-14</f>
        <v>#N/A</v>
      </c>
      <c r="T915" s="81" t="e">
        <f t="shared" si="51"/>
        <v>#N/A</v>
      </c>
      <c r="U915" s="83" t="str">
        <f>IFERROR(VLOOKUP(G915,'Bidding list 26'!$B$2:$P$38,15,0),"")</f>
        <v/>
      </c>
      <c r="V915" s="83" t="e">
        <f t="shared" si="52"/>
        <v>#N/A</v>
      </c>
      <c r="W915" s="83" t="e">
        <f t="shared" si="50"/>
        <v>#VALUE!</v>
      </c>
      <c r="X915" s="83" t="e">
        <f t="shared" si="53"/>
        <v>#N/A</v>
      </c>
      <c r="Y915" s="122"/>
      <c r="Z915" s="122"/>
      <c r="AA915" s="122"/>
      <c r="AB915" s="122"/>
      <c r="AC915" s="122"/>
      <c r="AD915" s="122"/>
      <c r="AE915" s="122"/>
      <c r="AF915" s="122"/>
      <c r="AG915" s="122"/>
      <c r="AH915" s="87"/>
      <c r="AI915" s="122"/>
      <c r="AJ915" s="60"/>
      <c r="AK915" s="5"/>
      <c r="AL915" s="3">
        <f t="shared" si="54"/>
        <v>0</v>
      </c>
      <c r="AM915" s="3">
        <f t="shared" si="55"/>
        <v>0</v>
      </c>
      <c r="AN915" s="3">
        <f t="shared" si="56"/>
        <v>0</v>
      </c>
      <c r="AO915" s="3">
        <f t="shared" si="57"/>
        <v>0</v>
      </c>
    </row>
    <row r="916" spans="1:41" ht="13">
      <c r="A916" s="81"/>
      <c r="B916" s="122"/>
      <c r="C916" s="122"/>
      <c r="D916" s="122"/>
      <c r="E916" s="122"/>
      <c r="F916" s="81"/>
      <c r="G916" s="122"/>
      <c r="H916" s="122" t="e">
        <f>VLOOKUP(G916,'Bidding list 26'!$B$4:$G$277,6,0)</f>
        <v>#N/A</v>
      </c>
      <c r="I916" s="77" t="e">
        <f>VLOOKUP(G916,'Bidding list 26'!$B$4:$I$1016,8,0)</f>
        <v>#N/A</v>
      </c>
      <c r="J916" s="81"/>
      <c r="K916" s="78" t="e">
        <f t="shared" si="49"/>
        <v>#N/A</v>
      </c>
      <c r="L916" s="81"/>
      <c r="M916" s="79"/>
      <c r="N916" s="79"/>
      <c r="O916" s="80"/>
      <c r="P916" s="80"/>
      <c r="Q916" s="122"/>
      <c r="R916" s="81">
        <f t="shared" ref="R916:R1012" si="58">Q916-A916</f>
        <v>0</v>
      </c>
      <c r="S916" s="140" t="e">
        <f t="array" ref="S916">INDEX('G Project Timeline-OPM update'!$G$7:$L$35,MATCH(1,('G Project Timeline-OPM update'!$C$7:$C$35=N916)*('G Project Timeline-OPM update'!$B$7:$B$35=M916)*('G Project Timeline-OPM update'!$D$7:$D$35=O916),0),MATCH(P916,'G Project Timeline-OPM update'!$G$4:$L$4,0))-14</f>
        <v>#N/A</v>
      </c>
      <c r="T916" s="81" t="e">
        <f t="shared" si="51"/>
        <v>#N/A</v>
      </c>
      <c r="U916" s="83" t="str">
        <f>IFERROR(VLOOKUP(G916,'Bidding list 26'!$B$2:$P$38,15,0),"")</f>
        <v/>
      </c>
      <c r="V916" s="83" t="e">
        <f t="shared" si="52"/>
        <v>#N/A</v>
      </c>
      <c r="W916" s="83" t="e">
        <f t="shared" si="50"/>
        <v>#VALUE!</v>
      </c>
      <c r="X916" s="83" t="e">
        <f t="shared" si="53"/>
        <v>#N/A</v>
      </c>
      <c r="Y916" s="122"/>
      <c r="Z916" s="122"/>
      <c r="AA916" s="122"/>
      <c r="AB916" s="122"/>
      <c r="AC916" s="122"/>
      <c r="AD916" s="122"/>
      <c r="AE916" s="122"/>
      <c r="AF916" s="122"/>
      <c r="AG916" s="122"/>
      <c r="AH916" s="87"/>
      <c r="AI916" s="122"/>
      <c r="AJ916" s="60"/>
      <c r="AK916" s="5"/>
      <c r="AL916" s="3">
        <f t="shared" si="54"/>
        <v>0</v>
      </c>
      <c r="AM916" s="3">
        <f t="shared" si="55"/>
        <v>0</v>
      </c>
      <c r="AN916" s="3">
        <f t="shared" si="56"/>
        <v>0</v>
      </c>
      <c r="AO916" s="3">
        <f t="shared" si="57"/>
        <v>0</v>
      </c>
    </row>
    <row r="917" spans="1:41" ht="13">
      <c r="A917" s="81"/>
      <c r="B917" s="122"/>
      <c r="C917" s="122"/>
      <c r="D917" s="122"/>
      <c r="E917" s="122"/>
      <c r="F917" s="81"/>
      <c r="G917" s="122"/>
      <c r="H917" s="122" t="e">
        <f>VLOOKUP(G917,'Bidding list 26'!$B$4:$G$277,6,0)</f>
        <v>#N/A</v>
      </c>
      <c r="I917" s="77" t="e">
        <f>VLOOKUP(G917,'Bidding list 26'!$B$4:$I$1016,8,0)</f>
        <v>#N/A</v>
      </c>
      <c r="J917" s="81"/>
      <c r="K917" s="78" t="e">
        <f t="shared" si="49"/>
        <v>#N/A</v>
      </c>
      <c r="L917" s="81"/>
      <c r="M917" s="79"/>
      <c r="N917" s="79"/>
      <c r="O917" s="80"/>
      <c r="P917" s="80"/>
      <c r="Q917" s="122"/>
      <c r="R917" s="81">
        <f t="shared" si="58"/>
        <v>0</v>
      </c>
      <c r="S917" s="140" t="e">
        <f t="array" ref="S917">INDEX('G Project Timeline-OPM update'!$G$7:$L$35,MATCH(1,('G Project Timeline-OPM update'!$C$7:$C$35=N917)*('G Project Timeline-OPM update'!$B$7:$B$35=M917)*('G Project Timeline-OPM update'!$D$7:$D$35=O917),0),MATCH(P917,'G Project Timeline-OPM update'!$G$4:$L$4,0))-14</f>
        <v>#N/A</v>
      </c>
      <c r="T917" s="81" t="e">
        <f t="shared" si="51"/>
        <v>#N/A</v>
      </c>
      <c r="U917" s="83" t="str">
        <f>IFERROR(VLOOKUP(G917,'Bidding list 26'!$B$2:$P$38,15,0),"")</f>
        <v/>
      </c>
      <c r="V917" s="83" t="e">
        <f t="shared" si="52"/>
        <v>#N/A</v>
      </c>
      <c r="W917" s="83" t="e">
        <f t="shared" si="50"/>
        <v>#VALUE!</v>
      </c>
      <c r="X917" s="83" t="e">
        <f t="shared" si="53"/>
        <v>#N/A</v>
      </c>
      <c r="Y917" s="122"/>
      <c r="Z917" s="122"/>
      <c r="AA917" s="122"/>
      <c r="AB917" s="122"/>
      <c r="AC917" s="122"/>
      <c r="AD917" s="122"/>
      <c r="AE917" s="122"/>
      <c r="AF917" s="122"/>
      <c r="AG917" s="122"/>
      <c r="AH917" s="87"/>
      <c r="AI917" s="122"/>
      <c r="AJ917" s="60"/>
      <c r="AK917" s="5"/>
      <c r="AL917" s="3">
        <f t="shared" si="54"/>
        <v>0</v>
      </c>
      <c r="AM917" s="3">
        <f t="shared" si="55"/>
        <v>0</v>
      </c>
      <c r="AN917" s="3">
        <f t="shared" si="56"/>
        <v>0</v>
      </c>
      <c r="AO917" s="3">
        <f t="shared" si="57"/>
        <v>0</v>
      </c>
    </row>
    <row r="918" spans="1:41" ht="13">
      <c r="A918" s="81"/>
      <c r="B918" s="122"/>
      <c r="C918" s="122"/>
      <c r="D918" s="122"/>
      <c r="E918" s="122"/>
      <c r="F918" s="81"/>
      <c r="G918" s="122"/>
      <c r="H918" s="122" t="e">
        <f>VLOOKUP(G918,'Bidding list 26'!$B$4:$G$277,6,0)</f>
        <v>#N/A</v>
      </c>
      <c r="I918" s="77" t="e">
        <f>VLOOKUP(G918,'Bidding list 26'!$B$4:$I$1016,8,0)</f>
        <v>#N/A</v>
      </c>
      <c r="J918" s="81"/>
      <c r="K918" s="78" t="e">
        <f t="shared" si="49"/>
        <v>#N/A</v>
      </c>
      <c r="L918" s="81"/>
      <c r="M918" s="79"/>
      <c r="N918" s="79"/>
      <c r="O918" s="80"/>
      <c r="P918" s="80"/>
      <c r="Q918" s="122"/>
      <c r="R918" s="81">
        <f t="shared" si="58"/>
        <v>0</v>
      </c>
      <c r="S918" s="140" t="e">
        <f t="array" ref="S918">INDEX('G Project Timeline-OPM update'!$G$7:$L$35,MATCH(1,('G Project Timeline-OPM update'!$C$7:$C$35=N918)*('G Project Timeline-OPM update'!$B$7:$B$35=M918)*('G Project Timeline-OPM update'!$D$7:$D$35=O918),0),MATCH(P918,'G Project Timeline-OPM update'!$G$4:$L$4,0))-14</f>
        <v>#N/A</v>
      </c>
      <c r="T918" s="81" t="e">
        <f t="shared" si="51"/>
        <v>#N/A</v>
      </c>
      <c r="U918" s="83" t="str">
        <f>IFERROR(VLOOKUP(G918,'Bidding list 26'!$B$2:$P$38,15,0),"")</f>
        <v/>
      </c>
      <c r="V918" s="83" t="e">
        <f t="shared" si="52"/>
        <v>#N/A</v>
      </c>
      <c r="W918" s="83" t="e">
        <f t="shared" si="50"/>
        <v>#VALUE!</v>
      </c>
      <c r="X918" s="83" t="e">
        <f t="shared" si="53"/>
        <v>#N/A</v>
      </c>
      <c r="Y918" s="122"/>
      <c r="Z918" s="122"/>
      <c r="AA918" s="122"/>
      <c r="AB918" s="122"/>
      <c r="AC918" s="122"/>
      <c r="AD918" s="122"/>
      <c r="AE918" s="122"/>
      <c r="AF918" s="122"/>
      <c r="AG918" s="122"/>
      <c r="AH918" s="87"/>
      <c r="AI918" s="122"/>
      <c r="AJ918" s="60"/>
      <c r="AK918" s="5"/>
      <c r="AL918" s="3">
        <f t="shared" si="54"/>
        <v>0</v>
      </c>
      <c r="AM918" s="3">
        <f t="shared" si="55"/>
        <v>0</v>
      </c>
      <c r="AN918" s="3">
        <f t="shared" si="56"/>
        <v>0</v>
      </c>
      <c r="AO918" s="3">
        <f t="shared" si="57"/>
        <v>0</v>
      </c>
    </row>
    <row r="919" spans="1:41" ht="13">
      <c r="A919" s="81"/>
      <c r="B919" s="122"/>
      <c r="C919" s="122"/>
      <c r="D919" s="122"/>
      <c r="E919" s="122"/>
      <c r="F919" s="81"/>
      <c r="G919" s="122"/>
      <c r="H919" s="122" t="e">
        <f>VLOOKUP(G919,'Bidding list 26'!$B$4:$G$277,6,0)</f>
        <v>#N/A</v>
      </c>
      <c r="I919" s="77" t="e">
        <f>VLOOKUP(G919,'Bidding list 26'!$B$4:$I$1016,8,0)</f>
        <v>#N/A</v>
      </c>
      <c r="J919" s="81"/>
      <c r="K919" s="78" t="e">
        <f t="shared" ref="K919:K1012" si="59">I919*J919</f>
        <v>#N/A</v>
      </c>
      <c r="L919" s="81"/>
      <c r="M919" s="79"/>
      <c r="N919" s="79"/>
      <c r="O919" s="80"/>
      <c r="P919" s="80"/>
      <c r="Q919" s="122"/>
      <c r="R919" s="81">
        <f t="shared" si="58"/>
        <v>0</v>
      </c>
      <c r="S919" s="140" t="e">
        <f t="array" ref="S919">INDEX('G Project Timeline-OPM update'!$G$7:$L$35,MATCH(1,('G Project Timeline-OPM update'!$C$7:$C$35=N919)*('G Project Timeline-OPM update'!$B$7:$B$35=M919)*('G Project Timeline-OPM update'!$D$7:$D$35=O919),0),MATCH(P919,'G Project Timeline-OPM update'!$G$4:$L$4,0))-14</f>
        <v>#N/A</v>
      </c>
      <c r="T919" s="81" t="e">
        <f t="shared" si="51"/>
        <v>#N/A</v>
      </c>
      <c r="U919" s="83" t="str">
        <f>IFERROR(VLOOKUP(G919,'Bidding list 26'!$B$2:$P$38,15,0),"")</f>
        <v/>
      </c>
      <c r="V919" s="83" t="e">
        <f t="shared" si="52"/>
        <v>#N/A</v>
      </c>
      <c r="W919" s="83" t="e">
        <f t="shared" ref="W919:W1012" si="60">A919+U919</f>
        <v>#VALUE!</v>
      </c>
      <c r="X919" s="83" t="e">
        <f t="shared" si="53"/>
        <v>#N/A</v>
      </c>
      <c r="Y919" s="122"/>
      <c r="Z919" s="122"/>
      <c r="AA919" s="122"/>
      <c r="AB919" s="122"/>
      <c r="AC919" s="122"/>
      <c r="AD919" s="122"/>
      <c r="AE919" s="122"/>
      <c r="AF919" s="122"/>
      <c r="AG919" s="122"/>
      <c r="AH919" s="87"/>
      <c r="AI919" s="122"/>
      <c r="AJ919" s="60"/>
      <c r="AK919" s="5"/>
      <c r="AL919" s="3">
        <f t="shared" si="54"/>
        <v>0</v>
      </c>
      <c r="AM919" s="3">
        <f t="shared" si="55"/>
        <v>0</v>
      </c>
      <c r="AN919" s="3">
        <f t="shared" si="56"/>
        <v>0</v>
      </c>
      <c r="AO919" s="3">
        <f t="shared" si="57"/>
        <v>0</v>
      </c>
    </row>
    <row r="920" spans="1:41" ht="13">
      <c r="A920" s="81"/>
      <c r="B920" s="122"/>
      <c r="C920" s="122"/>
      <c r="D920" s="122"/>
      <c r="E920" s="122"/>
      <c r="F920" s="81"/>
      <c r="G920" s="122"/>
      <c r="H920" s="122" t="e">
        <f>VLOOKUP(G920,'Bidding list 26'!$B$4:$G$277,6,0)</f>
        <v>#N/A</v>
      </c>
      <c r="I920" s="77" t="e">
        <f>VLOOKUP(G920,'Bidding list 26'!$B$4:$I$1016,8,0)</f>
        <v>#N/A</v>
      </c>
      <c r="J920" s="81"/>
      <c r="K920" s="78" t="e">
        <f t="shared" si="59"/>
        <v>#N/A</v>
      </c>
      <c r="L920" s="81"/>
      <c r="M920" s="79"/>
      <c r="N920" s="79"/>
      <c r="O920" s="80"/>
      <c r="P920" s="80"/>
      <c r="Q920" s="122"/>
      <c r="R920" s="81">
        <f t="shared" si="58"/>
        <v>0</v>
      </c>
      <c r="S920" s="140" t="e">
        <f t="array" ref="S920">INDEX('G Project Timeline-OPM update'!$G$7:$L$35,MATCH(1,('G Project Timeline-OPM update'!$C$7:$C$35=N920)*('G Project Timeline-OPM update'!$B$7:$B$35=M920)*('G Project Timeline-OPM update'!$D$7:$D$35=O920),0),MATCH(P920,'G Project Timeline-OPM update'!$G$4:$L$4,0))-14</f>
        <v>#N/A</v>
      </c>
      <c r="T920" s="81" t="e">
        <f t="shared" si="51"/>
        <v>#N/A</v>
      </c>
      <c r="U920" s="83" t="str">
        <f>IFERROR(VLOOKUP(G920,'Bidding list 26'!$B$2:$P$38,15,0),"")</f>
        <v/>
      </c>
      <c r="V920" s="83" t="e">
        <f t="shared" si="52"/>
        <v>#N/A</v>
      </c>
      <c r="W920" s="83" t="e">
        <f t="shared" si="60"/>
        <v>#VALUE!</v>
      </c>
      <c r="X920" s="83" t="e">
        <f t="shared" si="53"/>
        <v>#N/A</v>
      </c>
      <c r="Y920" s="122"/>
      <c r="Z920" s="122"/>
      <c r="AA920" s="122"/>
      <c r="AB920" s="122"/>
      <c r="AC920" s="122"/>
      <c r="AD920" s="122"/>
      <c r="AE920" s="122"/>
      <c r="AF920" s="122"/>
      <c r="AG920" s="122"/>
      <c r="AH920" s="87"/>
      <c r="AI920" s="122"/>
      <c r="AJ920" s="60"/>
      <c r="AK920" s="5"/>
      <c r="AL920" s="3">
        <f t="shared" si="54"/>
        <v>0</v>
      </c>
      <c r="AM920" s="3">
        <f t="shared" si="55"/>
        <v>0</v>
      </c>
      <c r="AN920" s="3">
        <f t="shared" si="56"/>
        <v>0</v>
      </c>
      <c r="AO920" s="3">
        <f t="shared" si="57"/>
        <v>0</v>
      </c>
    </row>
    <row r="921" spans="1:41" ht="13">
      <c r="A921" s="81"/>
      <c r="B921" s="122"/>
      <c r="C921" s="122"/>
      <c r="D921" s="122"/>
      <c r="E921" s="122"/>
      <c r="F921" s="81"/>
      <c r="G921" s="122"/>
      <c r="H921" s="122" t="e">
        <f>VLOOKUP(G921,'Bidding list 26'!$B$4:$G$277,6,0)</f>
        <v>#N/A</v>
      </c>
      <c r="I921" s="77" t="e">
        <f>VLOOKUP(G921,'Bidding list 26'!$B$4:$I$1016,8,0)</f>
        <v>#N/A</v>
      </c>
      <c r="J921" s="81"/>
      <c r="K921" s="78" t="e">
        <f t="shared" si="59"/>
        <v>#N/A</v>
      </c>
      <c r="L921" s="81"/>
      <c r="M921" s="79"/>
      <c r="N921" s="79"/>
      <c r="O921" s="80"/>
      <c r="P921" s="80"/>
      <c r="Q921" s="122"/>
      <c r="R921" s="81">
        <f t="shared" si="58"/>
        <v>0</v>
      </c>
      <c r="S921" s="140" t="e">
        <f t="array" ref="S921">INDEX('G Project Timeline-OPM update'!$G$7:$L$35,MATCH(1,('G Project Timeline-OPM update'!$C$7:$C$35=N921)*('G Project Timeline-OPM update'!$B$7:$B$35=M921)*('G Project Timeline-OPM update'!$D$7:$D$35=O921),0),MATCH(P921,'G Project Timeline-OPM update'!$G$4:$L$4,0))-14</f>
        <v>#N/A</v>
      </c>
      <c r="T921" s="81" t="e">
        <f t="shared" si="51"/>
        <v>#N/A</v>
      </c>
      <c r="U921" s="83" t="str">
        <f>IFERROR(VLOOKUP(G921,'Bidding list 26'!$B$2:$P$38,15,0),"")</f>
        <v/>
      </c>
      <c r="V921" s="83" t="e">
        <f t="shared" si="52"/>
        <v>#N/A</v>
      </c>
      <c r="W921" s="83" t="e">
        <f t="shared" si="60"/>
        <v>#VALUE!</v>
      </c>
      <c r="X921" s="83" t="e">
        <f t="shared" si="53"/>
        <v>#N/A</v>
      </c>
      <c r="Y921" s="122"/>
      <c r="Z921" s="122"/>
      <c r="AA921" s="122"/>
      <c r="AB921" s="122"/>
      <c r="AC921" s="122"/>
      <c r="AD921" s="122"/>
      <c r="AE921" s="122"/>
      <c r="AF921" s="122"/>
      <c r="AG921" s="122"/>
      <c r="AH921" s="87"/>
      <c r="AI921" s="122"/>
      <c r="AJ921" s="60"/>
      <c r="AK921" s="5"/>
      <c r="AL921" s="3">
        <f t="shared" si="54"/>
        <v>0</v>
      </c>
      <c r="AM921" s="3">
        <f t="shared" si="55"/>
        <v>0</v>
      </c>
      <c r="AN921" s="3">
        <f t="shared" si="56"/>
        <v>0</v>
      </c>
      <c r="AO921" s="3">
        <f t="shared" si="57"/>
        <v>0</v>
      </c>
    </row>
    <row r="922" spans="1:41" ht="13">
      <c r="A922" s="81"/>
      <c r="B922" s="122"/>
      <c r="C922" s="122"/>
      <c r="D922" s="122"/>
      <c r="E922" s="122"/>
      <c r="F922" s="81"/>
      <c r="G922" s="122"/>
      <c r="H922" s="122" t="e">
        <f>VLOOKUP(G922,'Bidding list 26'!$B$4:$G$277,6,0)</f>
        <v>#N/A</v>
      </c>
      <c r="I922" s="77" t="e">
        <f>VLOOKUP(G922,'Bidding list 26'!$B$4:$I$1016,8,0)</f>
        <v>#N/A</v>
      </c>
      <c r="J922" s="81"/>
      <c r="K922" s="78" t="e">
        <f t="shared" si="59"/>
        <v>#N/A</v>
      </c>
      <c r="L922" s="81"/>
      <c r="M922" s="79"/>
      <c r="N922" s="79"/>
      <c r="O922" s="80"/>
      <c r="P922" s="80"/>
      <c r="Q922" s="122"/>
      <c r="R922" s="81">
        <f t="shared" si="58"/>
        <v>0</v>
      </c>
      <c r="S922" s="140" t="e">
        <f t="array" ref="S922">INDEX('G Project Timeline-OPM update'!$G$7:$L$35,MATCH(1,('G Project Timeline-OPM update'!$C$7:$C$35=N922)*('G Project Timeline-OPM update'!$B$7:$B$35=M922)*('G Project Timeline-OPM update'!$D$7:$D$35=O922),0),MATCH(P922,'G Project Timeline-OPM update'!$G$4:$L$4,0))-14</f>
        <v>#N/A</v>
      </c>
      <c r="T922" s="81" t="e">
        <f t="shared" si="51"/>
        <v>#N/A</v>
      </c>
      <c r="U922" s="83" t="str">
        <f>IFERROR(VLOOKUP(G922,'Bidding list 26'!$B$2:$P$38,15,0),"")</f>
        <v/>
      </c>
      <c r="V922" s="83" t="e">
        <f t="shared" si="52"/>
        <v>#N/A</v>
      </c>
      <c r="W922" s="83" t="e">
        <f t="shared" si="60"/>
        <v>#VALUE!</v>
      </c>
      <c r="X922" s="83" t="e">
        <f t="shared" si="53"/>
        <v>#N/A</v>
      </c>
      <c r="Y922" s="122"/>
      <c r="Z922" s="122"/>
      <c r="AA922" s="122"/>
      <c r="AB922" s="122"/>
      <c r="AC922" s="122"/>
      <c r="AD922" s="122"/>
      <c r="AE922" s="122"/>
      <c r="AF922" s="122"/>
      <c r="AG922" s="122"/>
      <c r="AH922" s="87"/>
      <c r="AI922" s="122"/>
      <c r="AJ922" s="60"/>
      <c r="AK922" s="5"/>
      <c r="AL922" s="3">
        <f t="shared" si="54"/>
        <v>0</v>
      </c>
      <c r="AM922" s="3">
        <f t="shared" si="55"/>
        <v>0</v>
      </c>
      <c r="AN922" s="3">
        <f t="shared" si="56"/>
        <v>0</v>
      </c>
      <c r="AO922" s="3">
        <f t="shared" si="57"/>
        <v>0</v>
      </c>
    </row>
    <row r="923" spans="1:41" ht="13">
      <c r="A923" s="81"/>
      <c r="B923" s="122"/>
      <c r="C923" s="122"/>
      <c r="D923" s="122"/>
      <c r="E923" s="122"/>
      <c r="F923" s="81"/>
      <c r="G923" s="122"/>
      <c r="H923" s="122" t="e">
        <f>VLOOKUP(G923,'Bidding list 26'!$B$4:$G$277,6,0)</f>
        <v>#N/A</v>
      </c>
      <c r="I923" s="77" t="e">
        <f>VLOOKUP(G923,'Bidding list 26'!$B$4:$I$1016,8,0)</f>
        <v>#N/A</v>
      </c>
      <c r="J923" s="81"/>
      <c r="K923" s="78" t="e">
        <f t="shared" si="59"/>
        <v>#N/A</v>
      </c>
      <c r="L923" s="81"/>
      <c r="M923" s="79"/>
      <c r="N923" s="79"/>
      <c r="O923" s="80"/>
      <c r="P923" s="80"/>
      <c r="Q923" s="122"/>
      <c r="R923" s="81">
        <f t="shared" si="58"/>
        <v>0</v>
      </c>
      <c r="S923" s="140" t="e">
        <f t="array" ref="S923">INDEX('G Project Timeline-OPM update'!$G$7:$L$35,MATCH(1,('G Project Timeline-OPM update'!$C$7:$C$35=N923)*('G Project Timeline-OPM update'!$B$7:$B$35=M923)*('G Project Timeline-OPM update'!$D$7:$D$35=O923),0),MATCH(P923,'G Project Timeline-OPM update'!$G$4:$L$4,0))-14</f>
        <v>#N/A</v>
      </c>
      <c r="T923" s="81" t="e">
        <f t="shared" si="51"/>
        <v>#N/A</v>
      </c>
      <c r="U923" s="83" t="str">
        <f>IFERROR(VLOOKUP(G923,'Bidding list 26'!$B$2:$P$38,15,0),"")</f>
        <v/>
      </c>
      <c r="V923" s="83" t="e">
        <f t="shared" si="52"/>
        <v>#N/A</v>
      </c>
      <c r="W923" s="83" t="e">
        <f t="shared" si="60"/>
        <v>#VALUE!</v>
      </c>
      <c r="X923" s="83" t="e">
        <f t="shared" si="53"/>
        <v>#N/A</v>
      </c>
      <c r="Y923" s="122"/>
      <c r="Z923" s="122"/>
      <c r="AA923" s="122"/>
      <c r="AB923" s="122"/>
      <c r="AC923" s="122"/>
      <c r="AD923" s="122"/>
      <c r="AE923" s="122"/>
      <c r="AF923" s="122"/>
      <c r="AG923" s="122"/>
      <c r="AH923" s="87"/>
      <c r="AI923" s="122"/>
      <c r="AJ923" s="60"/>
      <c r="AK923" s="5"/>
      <c r="AL923" s="3">
        <f t="shared" si="54"/>
        <v>0</v>
      </c>
      <c r="AM923" s="3">
        <f t="shared" si="55"/>
        <v>0</v>
      </c>
      <c r="AN923" s="3">
        <f t="shared" si="56"/>
        <v>0</v>
      </c>
      <c r="AO923" s="3">
        <f t="shared" si="57"/>
        <v>0</v>
      </c>
    </row>
    <row r="924" spans="1:41" ht="13">
      <c r="A924" s="81"/>
      <c r="B924" s="122"/>
      <c r="C924" s="122"/>
      <c r="D924" s="122"/>
      <c r="E924" s="122"/>
      <c r="F924" s="81"/>
      <c r="G924" s="122"/>
      <c r="H924" s="122" t="e">
        <f>VLOOKUP(G924,'Bidding list 26'!$B$4:$G$277,6,0)</f>
        <v>#N/A</v>
      </c>
      <c r="I924" s="77" t="e">
        <f>VLOOKUP(G924,'Bidding list 26'!$B$4:$I$1016,8,0)</f>
        <v>#N/A</v>
      </c>
      <c r="J924" s="81"/>
      <c r="K924" s="78" t="e">
        <f t="shared" si="59"/>
        <v>#N/A</v>
      </c>
      <c r="L924" s="81"/>
      <c r="M924" s="79"/>
      <c r="N924" s="79"/>
      <c r="O924" s="80"/>
      <c r="P924" s="80"/>
      <c r="Q924" s="122"/>
      <c r="R924" s="81">
        <f t="shared" si="58"/>
        <v>0</v>
      </c>
      <c r="S924" s="140" t="e">
        <f t="array" ref="S924">INDEX('G Project Timeline-OPM update'!$G$7:$L$35,MATCH(1,('G Project Timeline-OPM update'!$C$7:$C$35=N924)*('G Project Timeline-OPM update'!$B$7:$B$35=M924)*('G Project Timeline-OPM update'!$D$7:$D$35=O924),0),MATCH(P924,'G Project Timeline-OPM update'!$G$4:$L$4,0))-14</f>
        <v>#N/A</v>
      </c>
      <c r="T924" s="81" t="e">
        <f t="shared" si="51"/>
        <v>#N/A</v>
      </c>
      <c r="U924" s="83" t="str">
        <f>IFERROR(VLOOKUP(G924,'Bidding list 26'!$B$2:$P$38,15,0),"")</f>
        <v/>
      </c>
      <c r="V924" s="83" t="e">
        <f t="shared" si="52"/>
        <v>#N/A</v>
      </c>
      <c r="W924" s="83" t="e">
        <f t="shared" si="60"/>
        <v>#VALUE!</v>
      </c>
      <c r="X924" s="83" t="e">
        <f t="shared" si="53"/>
        <v>#N/A</v>
      </c>
      <c r="Y924" s="122"/>
      <c r="Z924" s="122"/>
      <c r="AA924" s="122"/>
      <c r="AB924" s="122"/>
      <c r="AC924" s="122"/>
      <c r="AD924" s="122"/>
      <c r="AE924" s="122"/>
      <c r="AF924" s="122"/>
      <c r="AG924" s="122"/>
      <c r="AH924" s="87"/>
      <c r="AI924" s="122"/>
      <c r="AJ924" s="60"/>
      <c r="AK924" s="5"/>
      <c r="AL924" s="3">
        <f t="shared" si="54"/>
        <v>0</v>
      </c>
      <c r="AM924" s="3">
        <f t="shared" si="55"/>
        <v>0</v>
      </c>
      <c r="AN924" s="3">
        <f t="shared" si="56"/>
        <v>0</v>
      </c>
      <c r="AO924" s="3">
        <f t="shared" si="57"/>
        <v>0</v>
      </c>
    </row>
    <row r="925" spans="1:41" ht="13">
      <c r="A925" s="81"/>
      <c r="B925" s="122"/>
      <c r="C925" s="122"/>
      <c r="D925" s="122"/>
      <c r="E925" s="122"/>
      <c r="F925" s="81"/>
      <c r="G925" s="122"/>
      <c r="H925" s="122" t="e">
        <f>VLOOKUP(G925,'Bidding list 26'!$B$4:$G$277,6,0)</f>
        <v>#N/A</v>
      </c>
      <c r="I925" s="77" t="e">
        <f>VLOOKUP(G925,'Bidding list 26'!$B$4:$I$1016,8,0)</f>
        <v>#N/A</v>
      </c>
      <c r="J925" s="81"/>
      <c r="K925" s="78" t="e">
        <f t="shared" si="59"/>
        <v>#N/A</v>
      </c>
      <c r="L925" s="81"/>
      <c r="M925" s="79"/>
      <c r="N925" s="79"/>
      <c r="O925" s="80"/>
      <c r="P925" s="80"/>
      <c r="Q925" s="122"/>
      <c r="R925" s="81">
        <f t="shared" si="58"/>
        <v>0</v>
      </c>
      <c r="S925" s="140" t="e">
        <f t="array" ref="S925">INDEX('G Project Timeline-OPM update'!$G$7:$L$35,MATCH(1,('G Project Timeline-OPM update'!$C$7:$C$35=N925)*('G Project Timeline-OPM update'!$B$7:$B$35=M925)*('G Project Timeline-OPM update'!$D$7:$D$35=O925),0),MATCH(P925,'G Project Timeline-OPM update'!$G$4:$L$4,0))-14</f>
        <v>#N/A</v>
      </c>
      <c r="T925" s="81" t="e">
        <f t="shared" si="51"/>
        <v>#N/A</v>
      </c>
      <c r="U925" s="83" t="str">
        <f>IFERROR(VLOOKUP(G925,'Bidding list 26'!$B$2:$P$38,15,0),"")</f>
        <v/>
      </c>
      <c r="V925" s="83" t="e">
        <f t="shared" si="52"/>
        <v>#N/A</v>
      </c>
      <c r="W925" s="83" t="e">
        <f t="shared" si="60"/>
        <v>#VALUE!</v>
      </c>
      <c r="X925" s="83" t="e">
        <f t="shared" si="53"/>
        <v>#N/A</v>
      </c>
      <c r="Y925" s="122"/>
      <c r="Z925" s="122"/>
      <c r="AA925" s="122"/>
      <c r="AB925" s="122"/>
      <c r="AC925" s="122"/>
      <c r="AD925" s="122"/>
      <c r="AE925" s="122"/>
      <c r="AF925" s="122"/>
      <c r="AG925" s="122"/>
      <c r="AH925" s="87"/>
      <c r="AI925" s="122"/>
      <c r="AJ925" s="60"/>
      <c r="AK925" s="5"/>
      <c r="AL925" s="3">
        <f t="shared" si="54"/>
        <v>0</v>
      </c>
      <c r="AM925" s="3">
        <f t="shared" si="55"/>
        <v>0</v>
      </c>
      <c r="AN925" s="3">
        <f t="shared" si="56"/>
        <v>0</v>
      </c>
      <c r="AO925" s="3">
        <f t="shared" si="57"/>
        <v>0</v>
      </c>
    </row>
    <row r="926" spans="1:41" ht="13">
      <c r="A926" s="81"/>
      <c r="B926" s="122"/>
      <c r="C926" s="122"/>
      <c r="D926" s="122"/>
      <c r="E926" s="122"/>
      <c r="F926" s="81"/>
      <c r="G926" s="122"/>
      <c r="H926" s="122" t="e">
        <f>VLOOKUP(G926,'Bidding list 26'!$B$4:$G$277,6,0)</f>
        <v>#N/A</v>
      </c>
      <c r="I926" s="77" t="e">
        <f>VLOOKUP(G926,'Bidding list 26'!$B$4:$I$1016,8,0)</f>
        <v>#N/A</v>
      </c>
      <c r="J926" s="81"/>
      <c r="K926" s="78" t="e">
        <f t="shared" si="59"/>
        <v>#N/A</v>
      </c>
      <c r="L926" s="81"/>
      <c r="M926" s="79"/>
      <c r="N926" s="79"/>
      <c r="O926" s="80"/>
      <c r="P926" s="80"/>
      <c r="Q926" s="122"/>
      <c r="R926" s="81">
        <f t="shared" si="58"/>
        <v>0</v>
      </c>
      <c r="S926" s="140" t="e">
        <f t="array" ref="S926">INDEX('G Project Timeline-OPM update'!$G$7:$L$35,MATCH(1,('G Project Timeline-OPM update'!$C$7:$C$35=N926)*('G Project Timeline-OPM update'!$B$7:$B$35=M926)*('G Project Timeline-OPM update'!$D$7:$D$35=O926),0),MATCH(P926,'G Project Timeline-OPM update'!$G$4:$L$4,0))-14</f>
        <v>#N/A</v>
      </c>
      <c r="T926" s="81" t="e">
        <f t="shared" si="51"/>
        <v>#N/A</v>
      </c>
      <c r="U926" s="83" t="str">
        <f>IFERROR(VLOOKUP(G926,'Bidding list 26'!$B$2:$P$38,15,0),"")</f>
        <v/>
      </c>
      <c r="V926" s="83" t="e">
        <f t="shared" si="52"/>
        <v>#N/A</v>
      </c>
      <c r="W926" s="83" t="e">
        <f t="shared" si="60"/>
        <v>#VALUE!</v>
      </c>
      <c r="X926" s="83" t="e">
        <f t="shared" si="53"/>
        <v>#N/A</v>
      </c>
      <c r="Y926" s="122"/>
      <c r="Z926" s="122"/>
      <c r="AA926" s="122"/>
      <c r="AB926" s="122"/>
      <c r="AC926" s="122"/>
      <c r="AD926" s="122"/>
      <c r="AE926" s="122"/>
      <c r="AF926" s="122"/>
      <c r="AG926" s="122"/>
      <c r="AH926" s="87"/>
      <c r="AI926" s="122"/>
      <c r="AJ926" s="60"/>
      <c r="AK926" s="5"/>
      <c r="AL926" s="3">
        <f t="shared" si="54"/>
        <v>0</v>
      </c>
      <c r="AM926" s="3">
        <f t="shared" si="55"/>
        <v>0</v>
      </c>
      <c r="AN926" s="3">
        <f t="shared" si="56"/>
        <v>0</v>
      </c>
      <c r="AO926" s="3">
        <f t="shared" si="57"/>
        <v>0</v>
      </c>
    </row>
    <row r="927" spans="1:41" ht="13">
      <c r="A927" s="81"/>
      <c r="B927" s="122"/>
      <c r="C927" s="122"/>
      <c r="D927" s="122"/>
      <c r="E927" s="122"/>
      <c r="F927" s="81"/>
      <c r="G927" s="122"/>
      <c r="H927" s="122" t="e">
        <f>VLOOKUP(G927,'Bidding list 26'!$B$4:$G$277,6,0)</f>
        <v>#N/A</v>
      </c>
      <c r="I927" s="77" t="e">
        <f>VLOOKUP(G927,'Bidding list 26'!$B$4:$I$1016,8,0)</f>
        <v>#N/A</v>
      </c>
      <c r="J927" s="81"/>
      <c r="K927" s="78" t="e">
        <f t="shared" si="59"/>
        <v>#N/A</v>
      </c>
      <c r="L927" s="81"/>
      <c r="M927" s="79"/>
      <c r="N927" s="79"/>
      <c r="O927" s="80"/>
      <c r="P927" s="80"/>
      <c r="Q927" s="122"/>
      <c r="R927" s="81">
        <f t="shared" si="58"/>
        <v>0</v>
      </c>
      <c r="S927" s="140" t="e">
        <f t="array" ref="S927">INDEX('G Project Timeline-OPM update'!$G$7:$L$35,MATCH(1,('G Project Timeline-OPM update'!$C$7:$C$35=N927)*('G Project Timeline-OPM update'!$B$7:$B$35=M927)*('G Project Timeline-OPM update'!$D$7:$D$35=O927),0),MATCH(P927,'G Project Timeline-OPM update'!$G$4:$L$4,0))-14</f>
        <v>#N/A</v>
      </c>
      <c r="T927" s="81" t="e">
        <f t="shared" si="51"/>
        <v>#N/A</v>
      </c>
      <c r="U927" s="83" t="str">
        <f>IFERROR(VLOOKUP(G927,'Bidding list 26'!$B$2:$P$38,15,0),"")</f>
        <v/>
      </c>
      <c r="V927" s="83" t="e">
        <f t="shared" si="52"/>
        <v>#N/A</v>
      </c>
      <c r="W927" s="83" t="e">
        <f t="shared" si="60"/>
        <v>#VALUE!</v>
      </c>
      <c r="X927" s="83" t="e">
        <f t="shared" si="53"/>
        <v>#N/A</v>
      </c>
      <c r="Y927" s="122"/>
      <c r="Z927" s="122"/>
      <c r="AA927" s="122"/>
      <c r="AB927" s="122"/>
      <c r="AC927" s="122"/>
      <c r="AD927" s="122"/>
      <c r="AE927" s="122"/>
      <c r="AF927" s="122"/>
      <c r="AG927" s="122"/>
      <c r="AH927" s="87"/>
      <c r="AI927" s="122"/>
      <c r="AJ927" s="60"/>
      <c r="AK927" s="5"/>
      <c r="AL927" s="3">
        <f t="shared" si="54"/>
        <v>0</v>
      </c>
      <c r="AM927" s="3">
        <f t="shared" si="55"/>
        <v>0</v>
      </c>
      <c r="AN927" s="3">
        <f t="shared" si="56"/>
        <v>0</v>
      </c>
      <c r="AO927" s="3">
        <f t="shared" si="57"/>
        <v>0</v>
      </c>
    </row>
    <row r="928" spans="1:41" ht="13">
      <c r="A928" s="81"/>
      <c r="B928" s="122"/>
      <c r="C928" s="122"/>
      <c r="D928" s="122"/>
      <c r="E928" s="122"/>
      <c r="F928" s="81"/>
      <c r="G928" s="122"/>
      <c r="H928" s="122" t="e">
        <f>VLOOKUP(G928,'Bidding list 26'!$B$4:$G$277,6,0)</f>
        <v>#N/A</v>
      </c>
      <c r="I928" s="77" t="e">
        <f>VLOOKUP(G928,'Bidding list 26'!$B$4:$I$1016,8,0)</f>
        <v>#N/A</v>
      </c>
      <c r="J928" s="81"/>
      <c r="K928" s="78" t="e">
        <f t="shared" si="59"/>
        <v>#N/A</v>
      </c>
      <c r="L928" s="81"/>
      <c r="M928" s="79"/>
      <c r="N928" s="79"/>
      <c r="O928" s="80"/>
      <c r="P928" s="80"/>
      <c r="Q928" s="122"/>
      <c r="R928" s="81">
        <f t="shared" si="58"/>
        <v>0</v>
      </c>
      <c r="S928" s="140" t="e">
        <f t="array" ref="S928">INDEX('G Project Timeline-OPM update'!$G$7:$L$35,MATCH(1,('G Project Timeline-OPM update'!$C$7:$C$35=N928)*('G Project Timeline-OPM update'!$B$7:$B$35=M928)*('G Project Timeline-OPM update'!$D$7:$D$35=O928),0),MATCH(P928,'G Project Timeline-OPM update'!$G$4:$L$4,0))-14</f>
        <v>#N/A</v>
      </c>
      <c r="T928" s="81" t="e">
        <f t="shared" si="51"/>
        <v>#N/A</v>
      </c>
      <c r="U928" s="83" t="str">
        <f>IFERROR(VLOOKUP(G928,'Bidding list 26'!$B$2:$P$38,15,0),"")</f>
        <v/>
      </c>
      <c r="V928" s="83" t="e">
        <f t="shared" si="52"/>
        <v>#N/A</v>
      </c>
      <c r="W928" s="83" t="e">
        <f t="shared" si="60"/>
        <v>#VALUE!</v>
      </c>
      <c r="X928" s="83" t="e">
        <f t="shared" si="53"/>
        <v>#N/A</v>
      </c>
      <c r="Y928" s="122"/>
      <c r="Z928" s="122"/>
      <c r="AA928" s="122"/>
      <c r="AB928" s="122"/>
      <c r="AC928" s="122"/>
      <c r="AD928" s="122"/>
      <c r="AE928" s="122"/>
      <c r="AF928" s="122"/>
      <c r="AG928" s="122"/>
      <c r="AH928" s="87"/>
      <c r="AI928" s="122"/>
      <c r="AJ928" s="60"/>
      <c r="AK928" s="5"/>
      <c r="AL928" s="3">
        <f t="shared" si="54"/>
        <v>0</v>
      </c>
      <c r="AM928" s="3">
        <f t="shared" si="55"/>
        <v>0</v>
      </c>
      <c r="AN928" s="3">
        <f t="shared" si="56"/>
        <v>0</v>
      </c>
      <c r="AO928" s="3">
        <f t="shared" si="57"/>
        <v>0</v>
      </c>
    </row>
    <row r="929" spans="1:41" ht="13">
      <c r="A929" s="81"/>
      <c r="B929" s="122"/>
      <c r="C929" s="122"/>
      <c r="D929" s="122"/>
      <c r="E929" s="122"/>
      <c r="F929" s="81"/>
      <c r="G929" s="122"/>
      <c r="H929" s="122" t="e">
        <f>VLOOKUP(G929,'Bidding list 26'!$B$4:$G$277,6,0)</f>
        <v>#N/A</v>
      </c>
      <c r="I929" s="77" t="e">
        <f>VLOOKUP(G929,'Bidding list 26'!$B$4:$I$1016,8,0)</f>
        <v>#N/A</v>
      </c>
      <c r="J929" s="81"/>
      <c r="K929" s="78" t="e">
        <f t="shared" si="59"/>
        <v>#N/A</v>
      </c>
      <c r="L929" s="81"/>
      <c r="M929" s="79"/>
      <c r="N929" s="79"/>
      <c r="O929" s="80"/>
      <c r="P929" s="80"/>
      <c r="Q929" s="122"/>
      <c r="R929" s="81">
        <f t="shared" si="58"/>
        <v>0</v>
      </c>
      <c r="S929" s="140" t="e">
        <f t="array" ref="S929">INDEX('G Project Timeline-OPM update'!$G$7:$L$35,MATCH(1,('G Project Timeline-OPM update'!$C$7:$C$35=N929)*('G Project Timeline-OPM update'!$B$7:$B$35=M929)*('G Project Timeline-OPM update'!$D$7:$D$35=O929),0),MATCH(P929,'G Project Timeline-OPM update'!$G$4:$L$4,0))-14</f>
        <v>#N/A</v>
      </c>
      <c r="T929" s="81" t="e">
        <f t="shared" si="51"/>
        <v>#N/A</v>
      </c>
      <c r="U929" s="83" t="str">
        <f>IFERROR(VLOOKUP(G929,'Bidding list 26'!$B$2:$P$38,15,0),"")</f>
        <v/>
      </c>
      <c r="V929" s="83" t="e">
        <f t="shared" si="52"/>
        <v>#N/A</v>
      </c>
      <c r="W929" s="83" t="e">
        <f t="shared" si="60"/>
        <v>#VALUE!</v>
      </c>
      <c r="X929" s="83" t="e">
        <f t="shared" si="53"/>
        <v>#N/A</v>
      </c>
      <c r="Y929" s="122"/>
      <c r="Z929" s="122"/>
      <c r="AA929" s="122"/>
      <c r="AB929" s="122"/>
      <c r="AC929" s="122"/>
      <c r="AD929" s="122"/>
      <c r="AE929" s="122"/>
      <c r="AF929" s="122"/>
      <c r="AG929" s="122"/>
      <c r="AH929" s="87"/>
      <c r="AI929" s="122"/>
      <c r="AJ929" s="60"/>
      <c r="AK929" s="5"/>
      <c r="AL929" s="3">
        <f t="shared" si="54"/>
        <v>0</v>
      </c>
      <c r="AM929" s="3">
        <f t="shared" si="55"/>
        <v>0</v>
      </c>
      <c r="AN929" s="3">
        <f t="shared" si="56"/>
        <v>0</v>
      </c>
      <c r="AO929" s="3">
        <f t="shared" si="57"/>
        <v>0</v>
      </c>
    </row>
    <row r="930" spans="1:41" ht="13">
      <c r="A930" s="81"/>
      <c r="B930" s="122"/>
      <c r="C930" s="122"/>
      <c r="D930" s="122"/>
      <c r="E930" s="122"/>
      <c r="F930" s="81"/>
      <c r="G930" s="122"/>
      <c r="H930" s="122" t="e">
        <f>VLOOKUP(G930,'Bidding list 26'!$B$4:$G$277,6,0)</f>
        <v>#N/A</v>
      </c>
      <c r="I930" s="77" t="e">
        <f>VLOOKUP(G930,'Bidding list 26'!$B$4:$I$1016,8,0)</f>
        <v>#N/A</v>
      </c>
      <c r="J930" s="81"/>
      <c r="K930" s="78" t="e">
        <f t="shared" si="59"/>
        <v>#N/A</v>
      </c>
      <c r="L930" s="81"/>
      <c r="M930" s="79"/>
      <c r="N930" s="79"/>
      <c r="O930" s="80"/>
      <c r="P930" s="80"/>
      <c r="Q930" s="122"/>
      <c r="R930" s="81">
        <f t="shared" si="58"/>
        <v>0</v>
      </c>
      <c r="S930" s="140" t="e">
        <f t="array" ref="S930">INDEX('G Project Timeline-OPM update'!$G$7:$L$35,MATCH(1,('G Project Timeline-OPM update'!$C$7:$C$35=N930)*('G Project Timeline-OPM update'!$B$7:$B$35=M930)*('G Project Timeline-OPM update'!$D$7:$D$35=O930),0),MATCH(P930,'G Project Timeline-OPM update'!$G$4:$L$4,0))-14</f>
        <v>#N/A</v>
      </c>
      <c r="T930" s="81" t="e">
        <f t="shared" si="51"/>
        <v>#N/A</v>
      </c>
      <c r="U930" s="83" t="str">
        <f>IFERROR(VLOOKUP(G930,'Bidding list 26'!$B$2:$P$38,15,0),"")</f>
        <v/>
      </c>
      <c r="V930" s="83" t="e">
        <f t="shared" si="52"/>
        <v>#N/A</v>
      </c>
      <c r="W930" s="83" t="e">
        <f t="shared" si="60"/>
        <v>#VALUE!</v>
      </c>
      <c r="X930" s="83" t="e">
        <f t="shared" si="53"/>
        <v>#N/A</v>
      </c>
      <c r="Y930" s="122"/>
      <c r="Z930" s="122"/>
      <c r="AA930" s="122"/>
      <c r="AB930" s="122"/>
      <c r="AC930" s="122"/>
      <c r="AD930" s="122"/>
      <c r="AE930" s="122"/>
      <c r="AF930" s="122"/>
      <c r="AG930" s="122"/>
      <c r="AH930" s="87"/>
      <c r="AI930" s="122"/>
      <c r="AJ930" s="60"/>
      <c r="AK930" s="5"/>
      <c r="AL930" s="3">
        <f t="shared" si="54"/>
        <v>0</v>
      </c>
      <c r="AM930" s="3">
        <f t="shared" si="55"/>
        <v>0</v>
      </c>
      <c r="AN930" s="3">
        <f t="shared" si="56"/>
        <v>0</v>
      </c>
      <c r="AO930" s="3">
        <f t="shared" si="57"/>
        <v>0</v>
      </c>
    </row>
    <row r="931" spans="1:41" ht="13">
      <c r="A931" s="81"/>
      <c r="B931" s="122"/>
      <c r="C931" s="122"/>
      <c r="D931" s="122"/>
      <c r="E931" s="122"/>
      <c r="F931" s="81"/>
      <c r="G931" s="122"/>
      <c r="H931" s="122" t="e">
        <f>VLOOKUP(G931,'Bidding list 26'!$B$4:$G$277,6,0)</f>
        <v>#N/A</v>
      </c>
      <c r="I931" s="77" t="e">
        <f>VLOOKUP(G931,'Bidding list 26'!$B$4:$I$1016,8,0)</f>
        <v>#N/A</v>
      </c>
      <c r="J931" s="81"/>
      <c r="K931" s="78" t="e">
        <f t="shared" si="59"/>
        <v>#N/A</v>
      </c>
      <c r="L931" s="81"/>
      <c r="M931" s="79"/>
      <c r="N931" s="79"/>
      <c r="O931" s="80"/>
      <c r="P931" s="80"/>
      <c r="Q931" s="122"/>
      <c r="R931" s="81">
        <f t="shared" si="58"/>
        <v>0</v>
      </c>
      <c r="S931" s="140" t="e">
        <f t="array" ref="S931">INDEX('G Project Timeline-OPM update'!$G$7:$L$35,MATCH(1,('G Project Timeline-OPM update'!$C$7:$C$35=N931)*('G Project Timeline-OPM update'!$B$7:$B$35=M931)*('G Project Timeline-OPM update'!$D$7:$D$35=O931),0),MATCH(P931,'G Project Timeline-OPM update'!$G$4:$L$4,0))-14</f>
        <v>#N/A</v>
      </c>
      <c r="T931" s="81" t="e">
        <f t="shared" si="51"/>
        <v>#N/A</v>
      </c>
      <c r="U931" s="83" t="str">
        <f>IFERROR(VLOOKUP(G931,'Bidding list 26'!$B$2:$P$38,15,0),"")</f>
        <v/>
      </c>
      <c r="V931" s="83" t="e">
        <f t="shared" si="52"/>
        <v>#N/A</v>
      </c>
      <c r="W931" s="83" t="e">
        <f t="shared" si="60"/>
        <v>#VALUE!</v>
      </c>
      <c r="X931" s="83" t="e">
        <f t="shared" si="53"/>
        <v>#N/A</v>
      </c>
      <c r="Y931" s="122"/>
      <c r="Z931" s="122"/>
      <c r="AA931" s="122"/>
      <c r="AB931" s="122"/>
      <c r="AC931" s="122"/>
      <c r="AD931" s="122"/>
      <c r="AE931" s="122"/>
      <c r="AF931" s="122"/>
      <c r="AG931" s="122"/>
      <c r="AH931" s="87"/>
      <c r="AI931" s="122"/>
      <c r="AJ931" s="60"/>
      <c r="AK931" s="5"/>
      <c r="AL931" s="3">
        <f t="shared" si="54"/>
        <v>0</v>
      </c>
      <c r="AM931" s="3">
        <f t="shared" si="55"/>
        <v>0</v>
      </c>
      <c r="AN931" s="3">
        <f t="shared" si="56"/>
        <v>0</v>
      </c>
      <c r="AO931" s="3">
        <f t="shared" si="57"/>
        <v>0</v>
      </c>
    </row>
    <row r="932" spans="1:41" ht="13">
      <c r="A932" s="81"/>
      <c r="B932" s="122"/>
      <c r="C932" s="122"/>
      <c r="D932" s="122"/>
      <c r="E932" s="122"/>
      <c r="F932" s="81"/>
      <c r="G932" s="122"/>
      <c r="H932" s="122" t="e">
        <f>VLOOKUP(G932,'Bidding list 26'!$B$4:$G$277,6,0)</f>
        <v>#N/A</v>
      </c>
      <c r="I932" s="77" t="e">
        <f>VLOOKUP(G932,'Bidding list 26'!$B$4:$I$1016,8,0)</f>
        <v>#N/A</v>
      </c>
      <c r="J932" s="81"/>
      <c r="K932" s="78" t="e">
        <f t="shared" si="59"/>
        <v>#N/A</v>
      </c>
      <c r="L932" s="81"/>
      <c r="M932" s="79"/>
      <c r="N932" s="79"/>
      <c r="O932" s="80"/>
      <c r="P932" s="80"/>
      <c r="Q932" s="122"/>
      <c r="R932" s="81">
        <f t="shared" si="58"/>
        <v>0</v>
      </c>
      <c r="S932" s="140" t="e">
        <f t="array" ref="S932">INDEX('G Project Timeline-OPM update'!$G$7:$L$35,MATCH(1,('G Project Timeline-OPM update'!$C$7:$C$35=N932)*('G Project Timeline-OPM update'!$B$7:$B$35=M932)*('G Project Timeline-OPM update'!$D$7:$D$35=O932),0),MATCH(P932,'G Project Timeline-OPM update'!$G$4:$L$4,0))-14</f>
        <v>#N/A</v>
      </c>
      <c r="T932" s="81" t="e">
        <f t="shared" si="51"/>
        <v>#N/A</v>
      </c>
      <c r="U932" s="83" t="str">
        <f>IFERROR(VLOOKUP(G932,'Bidding list 26'!$B$2:$P$38,15,0),"")</f>
        <v/>
      </c>
      <c r="V932" s="83" t="e">
        <f t="shared" si="52"/>
        <v>#N/A</v>
      </c>
      <c r="W932" s="83" t="e">
        <f t="shared" si="60"/>
        <v>#VALUE!</v>
      </c>
      <c r="X932" s="83" t="e">
        <f t="shared" si="53"/>
        <v>#N/A</v>
      </c>
      <c r="Y932" s="122"/>
      <c r="Z932" s="122"/>
      <c r="AA932" s="122"/>
      <c r="AB932" s="122"/>
      <c r="AC932" s="122"/>
      <c r="AD932" s="122"/>
      <c r="AE932" s="122"/>
      <c r="AF932" s="122"/>
      <c r="AG932" s="122"/>
      <c r="AH932" s="87"/>
      <c r="AI932" s="122"/>
      <c r="AJ932" s="60"/>
      <c r="AK932" s="5"/>
      <c r="AL932" s="3">
        <f t="shared" si="54"/>
        <v>0</v>
      </c>
      <c r="AM932" s="3">
        <f t="shared" si="55"/>
        <v>0</v>
      </c>
      <c r="AN932" s="3">
        <f t="shared" si="56"/>
        <v>0</v>
      </c>
      <c r="AO932" s="3">
        <f t="shared" si="57"/>
        <v>0</v>
      </c>
    </row>
    <row r="933" spans="1:41" ht="13">
      <c r="A933" s="81"/>
      <c r="B933" s="122"/>
      <c r="C933" s="122"/>
      <c r="D933" s="122"/>
      <c r="E933" s="122"/>
      <c r="F933" s="81"/>
      <c r="G933" s="122"/>
      <c r="H933" s="122" t="e">
        <f>VLOOKUP(G933,'Bidding list 26'!$B$4:$G$277,6,0)</f>
        <v>#N/A</v>
      </c>
      <c r="I933" s="77" t="e">
        <f>VLOOKUP(G933,'Bidding list 26'!$B$4:$I$1016,8,0)</f>
        <v>#N/A</v>
      </c>
      <c r="J933" s="81"/>
      <c r="K933" s="78" t="e">
        <f t="shared" si="59"/>
        <v>#N/A</v>
      </c>
      <c r="L933" s="81"/>
      <c r="M933" s="79"/>
      <c r="N933" s="79"/>
      <c r="O933" s="80"/>
      <c r="P933" s="80"/>
      <c r="Q933" s="122"/>
      <c r="R933" s="81">
        <f t="shared" si="58"/>
        <v>0</v>
      </c>
      <c r="S933" s="140" t="e">
        <f t="array" ref="S933">INDEX('G Project Timeline-OPM update'!$G$7:$L$35,MATCH(1,('G Project Timeline-OPM update'!$C$7:$C$35=N933)*('G Project Timeline-OPM update'!$B$7:$B$35=M933)*('G Project Timeline-OPM update'!$D$7:$D$35=O933),0),MATCH(P933,'G Project Timeline-OPM update'!$G$4:$L$4,0))-14</f>
        <v>#N/A</v>
      </c>
      <c r="T933" s="81" t="e">
        <f t="shared" si="51"/>
        <v>#N/A</v>
      </c>
      <c r="U933" s="83" t="str">
        <f>IFERROR(VLOOKUP(G933,'Bidding list 26'!$B$2:$P$38,15,0),"")</f>
        <v/>
      </c>
      <c r="V933" s="83" t="e">
        <f t="shared" si="52"/>
        <v>#N/A</v>
      </c>
      <c r="W933" s="83" t="e">
        <f t="shared" si="60"/>
        <v>#VALUE!</v>
      </c>
      <c r="X933" s="83" t="e">
        <f t="shared" si="53"/>
        <v>#N/A</v>
      </c>
      <c r="Y933" s="122"/>
      <c r="Z933" s="122"/>
      <c r="AA933" s="122"/>
      <c r="AB933" s="122"/>
      <c r="AC933" s="122"/>
      <c r="AD933" s="122"/>
      <c r="AE933" s="122"/>
      <c r="AF933" s="122"/>
      <c r="AG933" s="122"/>
      <c r="AH933" s="87"/>
      <c r="AI933" s="122"/>
      <c r="AJ933" s="60"/>
      <c r="AK933" s="5"/>
      <c r="AL933" s="3">
        <f t="shared" si="54"/>
        <v>0</v>
      </c>
      <c r="AM933" s="3">
        <f t="shared" si="55"/>
        <v>0</v>
      </c>
      <c r="AN933" s="3">
        <f t="shared" si="56"/>
        <v>0</v>
      </c>
      <c r="AO933" s="3">
        <f t="shared" si="57"/>
        <v>0</v>
      </c>
    </row>
    <row r="934" spans="1:41" ht="13">
      <c r="A934" s="81"/>
      <c r="B934" s="122"/>
      <c r="C934" s="122"/>
      <c r="D934" s="122"/>
      <c r="E934" s="122"/>
      <c r="F934" s="81"/>
      <c r="G934" s="122"/>
      <c r="H934" s="122" t="e">
        <f>VLOOKUP(G934,'Bidding list 26'!$B$4:$G$277,6,0)</f>
        <v>#N/A</v>
      </c>
      <c r="I934" s="77" t="e">
        <f>VLOOKUP(G934,'Bidding list 26'!$B$4:$I$1016,8,0)</f>
        <v>#N/A</v>
      </c>
      <c r="J934" s="81"/>
      <c r="K934" s="78" t="e">
        <f t="shared" si="59"/>
        <v>#N/A</v>
      </c>
      <c r="L934" s="81"/>
      <c r="M934" s="79"/>
      <c r="N934" s="79"/>
      <c r="O934" s="80"/>
      <c r="P934" s="80"/>
      <c r="Q934" s="122"/>
      <c r="R934" s="81">
        <f t="shared" si="58"/>
        <v>0</v>
      </c>
      <c r="S934" s="140" t="e">
        <f t="array" ref="S934">INDEX('G Project Timeline-OPM update'!$G$7:$L$35,MATCH(1,('G Project Timeline-OPM update'!$C$7:$C$35=N934)*('G Project Timeline-OPM update'!$B$7:$B$35=M934)*('G Project Timeline-OPM update'!$D$7:$D$35=O934),0),MATCH(P934,'G Project Timeline-OPM update'!$G$4:$L$4,0))-14</f>
        <v>#N/A</v>
      </c>
      <c r="T934" s="81" t="e">
        <f t="shared" si="51"/>
        <v>#N/A</v>
      </c>
      <c r="U934" s="83" t="str">
        <f>IFERROR(VLOOKUP(G934,'Bidding list 26'!$B$2:$P$38,15,0),"")</f>
        <v/>
      </c>
      <c r="V934" s="83" t="e">
        <f t="shared" si="52"/>
        <v>#N/A</v>
      </c>
      <c r="W934" s="83" t="e">
        <f t="shared" si="60"/>
        <v>#VALUE!</v>
      </c>
      <c r="X934" s="83" t="e">
        <f t="shared" si="53"/>
        <v>#N/A</v>
      </c>
      <c r="Y934" s="122"/>
      <c r="Z934" s="122"/>
      <c r="AA934" s="122"/>
      <c r="AB934" s="122"/>
      <c r="AC934" s="122"/>
      <c r="AD934" s="122"/>
      <c r="AE934" s="122"/>
      <c r="AF934" s="122"/>
      <c r="AG934" s="122"/>
      <c r="AH934" s="87"/>
      <c r="AI934" s="122"/>
      <c r="AJ934" s="60"/>
      <c r="AK934" s="5"/>
      <c r="AL934" s="3">
        <f t="shared" si="54"/>
        <v>0</v>
      </c>
      <c r="AM934" s="3">
        <f t="shared" si="55"/>
        <v>0</v>
      </c>
      <c r="AN934" s="3">
        <f t="shared" si="56"/>
        <v>0</v>
      </c>
      <c r="AO934" s="3">
        <f t="shared" si="57"/>
        <v>0</v>
      </c>
    </row>
    <row r="935" spans="1:41" ht="13">
      <c r="A935" s="81"/>
      <c r="B935" s="122"/>
      <c r="C935" s="122"/>
      <c r="D935" s="122"/>
      <c r="E935" s="122"/>
      <c r="F935" s="81"/>
      <c r="G935" s="122"/>
      <c r="H935" s="122" t="e">
        <f>VLOOKUP(G935,'Bidding list 26'!$B$4:$G$277,6,0)</f>
        <v>#N/A</v>
      </c>
      <c r="I935" s="77" t="e">
        <f>VLOOKUP(G935,'Bidding list 26'!$B$4:$I$1016,8,0)</f>
        <v>#N/A</v>
      </c>
      <c r="J935" s="81"/>
      <c r="K935" s="78" t="e">
        <f t="shared" si="59"/>
        <v>#N/A</v>
      </c>
      <c r="L935" s="81"/>
      <c r="M935" s="79"/>
      <c r="N935" s="79"/>
      <c r="O935" s="80"/>
      <c r="P935" s="80"/>
      <c r="Q935" s="122"/>
      <c r="R935" s="81">
        <f t="shared" si="58"/>
        <v>0</v>
      </c>
      <c r="S935" s="140" t="e">
        <f t="array" ref="S935">INDEX('G Project Timeline-OPM update'!$G$7:$L$35,MATCH(1,('G Project Timeline-OPM update'!$C$7:$C$35=N935)*('G Project Timeline-OPM update'!$B$7:$B$35=M935)*('G Project Timeline-OPM update'!$D$7:$D$35=O935),0),MATCH(P935,'G Project Timeline-OPM update'!$G$4:$L$4,0))-14</f>
        <v>#N/A</v>
      </c>
      <c r="T935" s="81" t="e">
        <f t="shared" si="51"/>
        <v>#N/A</v>
      </c>
      <c r="U935" s="83" t="str">
        <f>IFERROR(VLOOKUP(G935,'Bidding list 26'!$B$2:$P$38,15,0),"")</f>
        <v/>
      </c>
      <c r="V935" s="83" t="e">
        <f t="shared" si="52"/>
        <v>#N/A</v>
      </c>
      <c r="W935" s="83" t="e">
        <f t="shared" si="60"/>
        <v>#VALUE!</v>
      </c>
      <c r="X935" s="83" t="e">
        <f t="shared" si="53"/>
        <v>#N/A</v>
      </c>
      <c r="Y935" s="122"/>
      <c r="Z935" s="122"/>
      <c r="AA935" s="122"/>
      <c r="AB935" s="122"/>
      <c r="AC935" s="122"/>
      <c r="AD935" s="122"/>
      <c r="AE935" s="122"/>
      <c r="AF935" s="122"/>
      <c r="AG935" s="122"/>
      <c r="AH935" s="87"/>
      <c r="AI935" s="122"/>
      <c r="AJ935" s="60"/>
      <c r="AK935" s="5"/>
      <c r="AL935" s="3">
        <f t="shared" si="54"/>
        <v>0</v>
      </c>
      <c r="AM935" s="3">
        <f t="shared" si="55"/>
        <v>0</v>
      </c>
      <c r="AN935" s="3">
        <f t="shared" si="56"/>
        <v>0</v>
      </c>
      <c r="AO935" s="3">
        <f t="shared" si="57"/>
        <v>0</v>
      </c>
    </row>
    <row r="936" spans="1:41" ht="13">
      <c r="A936" s="81"/>
      <c r="B936" s="122"/>
      <c r="C936" s="122"/>
      <c r="D936" s="122"/>
      <c r="E936" s="122"/>
      <c r="F936" s="81"/>
      <c r="G936" s="122"/>
      <c r="H936" s="122" t="e">
        <f>VLOOKUP(G936,'Bidding list 26'!$B$4:$G$277,6,0)</f>
        <v>#N/A</v>
      </c>
      <c r="I936" s="77" t="e">
        <f>VLOOKUP(G936,'Bidding list 26'!$B$4:$I$1016,8,0)</f>
        <v>#N/A</v>
      </c>
      <c r="J936" s="81"/>
      <c r="K936" s="78" t="e">
        <f t="shared" si="59"/>
        <v>#N/A</v>
      </c>
      <c r="L936" s="81"/>
      <c r="M936" s="79"/>
      <c r="N936" s="79"/>
      <c r="O936" s="80"/>
      <c r="P936" s="80"/>
      <c r="Q936" s="122"/>
      <c r="R936" s="81">
        <f t="shared" si="58"/>
        <v>0</v>
      </c>
      <c r="S936" s="140" t="e">
        <f t="array" ref="S936">INDEX('G Project Timeline-OPM update'!$G$7:$L$35,MATCH(1,('G Project Timeline-OPM update'!$C$7:$C$35=N936)*('G Project Timeline-OPM update'!$B$7:$B$35=M936)*('G Project Timeline-OPM update'!$D$7:$D$35=O936),0),MATCH(P936,'G Project Timeline-OPM update'!$G$4:$L$4,0))-14</f>
        <v>#N/A</v>
      </c>
      <c r="T936" s="81" t="e">
        <f t="shared" si="51"/>
        <v>#N/A</v>
      </c>
      <c r="U936" s="83" t="str">
        <f>IFERROR(VLOOKUP(G936,'Bidding list 26'!$B$2:$P$38,15,0),"")</f>
        <v/>
      </c>
      <c r="V936" s="83" t="e">
        <f t="shared" si="52"/>
        <v>#N/A</v>
      </c>
      <c r="W936" s="83" t="e">
        <f t="shared" si="60"/>
        <v>#VALUE!</v>
      </c>
      <c r="X936" s="83" t="e">
        <f t="shared" si="53"/>
        <v>#N/A</v>
      </c>
      <c r="Y936" s="122"/>
      <c r="Z936" s="122"/>
      <c r="AA936" s="122"/>
      <c r="AB936" s="122"/>
      <c r="AC936" s="122"/>
      <c r="AD936" s="122"/>
      <c r="AE936" s="122"/>
      <c r="AF936" s="122"/>
      <c r="AG936" s="122"/>
      <c r="AH936" s="87"/>
      <c r="AI936" s="122"/>
      <c r="AJ936" s="60"/>
      <c r="AK936" s="5"/>
      <c r="AL936" s="3">
        <f t="shared" si="54"/>
        <v>0</v>
      </c>
      <c r="AM936" s="3">
        <f t="shared" si="55"/>
        <v>0</v>
      </c>
      <c r="AN936" s="3">
        <f t="shared" si="56"/>
        <v>0</v>
      </c>
      <c r="AO936" s="3">
        <f t="shared" si="57"/>
        <v>0</v>
      </c>
    </row>
    <row r="937" spans="1:41" ht="13">
      <c r="A937" s="81"/>
      <c r="B937" s="122"/>
      <c r="C937" s="122"/>
      <c r="D937" s="122"/>
      <c r="E937" s="122"/>
      <c r="F937" s="81"/>
      <c r="G937" s="122"/>
      <c r="H937" s="122" t="e">
        <f>VLOOKUP(G937,'Bidding list 26'!$B$4:$G$277,6,0)</f>
        <v>#N/A</v>
      </c>
      <c r="I937" s="77" t="e">
        <f>VLOOKUP(G937,'Bidding list 26'!$B$4:$I$1016,8,0)</f>
        <v>#N/A</v>
      </c>
      <c r="J937" s="81"/>
      <c r="K937" s="78" t="e">
        <f t="shared" si="59"/>
        <v>#N/A</v>
      </c>
      <c r="L937" s="81"/>
      <c r="M937" s="79"/>
      <c r="N937" s="79"/>
      <c r="O937" s="80"/>
      <c r="P937" s="80"/>
      <c r="Q937" s="122"/>
      <c r="R937" s="81">
        <f t="shared" si="58"/>
        <v>0</v>
      </c>
      <c r="S937" s="140" t="e">
        <f t="array" ref="S937">INDEX('G Project Timeline-OPM update'!$G$7:$L$35,MATCH(1,('G Project Timeline-OPM update'!$C$7:$C$35=N937)*('G Project Timeline-OPM update'!$B$7:$B$35=M937)*('G Project Timeline-OPM update'!$D$7:$D$35=O937),0),MATCH(P937,'G Project Timeline-OPM update'!$G$4:$L$4,0))-14</f>
        <v>#N/A</v>
      </c>
      <c r="T937" s="81" t="e">
        <f t="shared" si="51"/>
        <v>#N/A</v>
      </c>
      <c r="U937" s="83" t="str">
        <f>IFERROR(VLOOKUP(G937,'Bidding list 26'!$B$2:$P$38,15,0),"")</f>
        <v/>
      </c>
      <c r="V937" s="83" t="e">
        <f t="shared" si="52"/>
        <v>#N/A</v>
      </c>
      <c r="W937" s="83" t="e">
        <f t="shared" si="60"/>
        <v>#VALUE!</v>
      </c>
      <c r="X937" s="83" t="e">
        <f t="shared" si="53"/>
        <v>#N/A</v>
      </c>
      <c r="Y937" s="122"/>
      <c r="Z937" s="122"/>
      <c r="AA937" s="122"/>
      <c r="AB937" s="122"/>
      <c r="AC937" s="122"/>
      <c r="AD937" s="122"/>
      <c r="AE937" s="122"/>
      <c r="AF937" s="122"/>
      <c r="AG937" s="122"/>
      <c r="AH937" s="87"/>
      <c r="AI937" s="122"/>
      <c r="AJ937" s="60"/>
      <c r="AK937" s="5"/>
      <c r="AL937" s="3">
        <f t="shared" si="54"/>
        <v>0</v>
      </c>
      <c r="AM937" s="3">
        <f t="shared" si="55"/>
        <v>0</v>
      </c>
      <c r="AN937" s="3">
        <f t="shared" si="56"/>
        <v>0</v>
      </c>
      <c r="AO937" s="3">
        <f t="shared" si="57"/>
        <v>0</v>
      </c>
    </row>
    <row r="938" spans="1:41" ht="13">
      <c r="A938" s="81"/>
      <c r="B938" s="122"/>
      <c r="C938" s="122"/>
      <c r="D938" s="122"/>
      <c r="E938" s="122"/>
      <c r="F938" s="81"/>
      <c r="G938" s="122"/>
      <c r="H938" s="122" t="e">
        <f>VLOOKUP(G938,'Bidding list 26'!$B$4:$G$277,6,0)</f>
        <v>#N/A</v>
      </c>
      <c r="I938" s="77" t="e">
        <f>VLOOKUP(G938,'Bidding list 26'!$B$4:$I$1016,8,0)</f>
        <v>#N/A</v>
      </c>
      <c r="J938" s="81"/>
      <c r="K938" s="78" t="e">
        <f t="shared" si="59"/>
        <v>#N/A</v>
      </c>
      <c r="L938" s="81"/>
      <c r="M938" s="79"/>
      <c r="N938" s="79"/>
      <c r="O938" s="80"/>
      <c r="P938" s="80"/>
      <c r="Q938" s="122"/>
      <c r="R938" s="81">
        <f t="shared" si="58"/>
        <v>0</v>
      </c>
      <c r="S938" s="140" t="e">
        <f t="array" ref="S938">INDEX('G Project Timeline-OPM update'!$G$7:$L$35,MATCH(1,('G Project Timeline-OPM update'!$C$7:$C$35=N938)*('G Project Timeline-OPM update'!$B$7:$B$35=M938)*('G Project Timeline-OPM update'!$D$7:$D$35=O938),0),MATCH(P938,'G Project Timeline-OPM update'!$G$4:$L$4,0))-14</f>
        <v>#N/A</v>
      </c>
      <c r="T938" s="81" t="e">
        <f t="shared" si="51"/>
        <v>#N/A</v>
      </c>
      <c r="U938" s="83" t="str">
        <f>IFERROR(VLOOKUP(G938,'Bidding list 26'!$B$2:$P$38,15,0),"")</f>
        <v/>
      </c>
      <c r="V938" s="83" t="e">
        <f t="shared" si="52"/>
        <v>#N/A</v>
      </c>
      <c r="W938" s="83" t="e">
        <f t="shared" si="60"/>
        <v>#VALUE!</v>
      </c>
      <c r="X938" s="83" t="e">
        <f t="shared" si="53"/>
        <v>#N/A</v>
      </c>
      <c r="Y938" s="122"/>
      <c r="Z938" s="122"/>
      <c r="AA938" s="122"/>
      <c r="AB938" s="122"/>
      <c r="AC938" s="122"/>
      <c r="AD938" s="122"/>
      <c r="AE938" s="122"/>
      <c r="AF938" s="122"/>
      <c r="AG938" s="122"/>
      <c r="AH938" s="87"/>
      <c r="AI938" s="122"/>
      <c r="AJ938" s="60"/>
      <c r="AK938" s="5"/>
      <c r="AL938" s="3">
        <f t="shared" si="54"/>
        <v>0</v>
      </c>
      <c r="AM938" s="3">
        <f t="shared" si="55"/>
        <v>0</v>
      </c>
      <c r="AN938" s="3">
        <f t="shared" si="56"/>
        <v>0</v>
      </c>
      <c r="AO938" s="3">
        <f t="shared" si="57"/>
        <v>0</v>
      </c>
    </row>
    <row r="939" spans="1:41" ht="13">
      <c r="A939" s="81"/>
      <c r="B939" s="122"/>
      <c r="C939" s="122"/>
      <c r="D939" s="122"/>
      <c r="E939" s="122"/>
      <c r="F939" s="81"/>
      <c r="G939" s="122"/>
      <c r="H939" s="122" t="e">
        <f>VLOOKUP(G939,'Bidding list 26'!$B$4:$G$277,6,0)</f>
        <v>#N/A</v>
      </c>
      <c r="I939" s="77" t="e">
        <f>VLOOKUP(G939,'Bidding list 26'!$B$4:$I$1016,8,0)</f>
        <v>#N/A</v>
      </c>
      <c r="J939" s="81"/>
      <c r="K939" s="78" t="e">
        <f t="shared" si="59"/>
        <v>#N/A</v>
      </c>
      <c r="L939" s="81"/>
      <c r="M939" s="79"/>
      <c r="N939" s="79"/>
      <c r="O939" s="80"/>
      <c r="P939" s="80"/>
      <c r="Q939" s="122"/>
      <c r="R939" s="81">
        <f t="shared" si="58"/>
        <v>0</v>
      </c>
      <c r="S939" s="140" t="e">
        <f t="array" ref="S939">INDEX('G Project Timeline-OPM update'!$G$7:$L$35,MATCH(1,('G Project Timeline-OPM update'!$C$7:$C$35=N939)*('G Project Timeline-OPM update'!$B$7:$B$35=M939)*('G Project Timeline-OPM update'!$D$7:$D$35=O939),0),MATCH(P939,'G Project Timeline-OPM update'!$G$4:$L$4,0))-14</f>
        <v>#N/A</v>
      </c>
      <c r="T939" s="81" t="e">
        <f t="shared" si="51"/>
        <v>#N/A</v>
      </c>
      <c r="U939" s="83" t="str">
        <f>IFERROR(VLOOKUP(G939,'Bidding list 26'!$B$2:$P$38,15,0),"")</f>
        <v/>
      </c>
      <c r="V939" s="83" t="e">
        <f t="shared" si="52"/>
        <v>#N/A</v>
      </c>
      <c r="W939" s="83" t="e">
        <f t="shared" si="60"/>
        <v>#VALUE!</v>
      </c>
      <c r="X939" s="83" t="e">
        <f t="shared" si="53"/>
        <v>#N/A</v>
      </c>
      <c r="Y939" s="122"/>
      <c r="Z939" s="122"/>
      <c r="AA939" s="122"/>
      <c r="AB939" s="122"/>
      <c r="AC939" s="122"/>
      <c r="AD939" s="122"/>
      <c r="AE939" s="122"/>
      <c r="AF939" s="122"/>
      <c r="AG939" s="122"/>
      <c r="AH939" s="87"/>
      <c r="AI939" s="122"/>
      <c r="AJ939" s="60"/>
      <c r="AK939" s="5"/>
      <c r="AL939" s="3">
        <f t="shared" si="54"/>
        <v>0</v>
      </c>
      <c r="AM939" s="3">
        <f t="shared" si="55"/>
        <v>0</v>
      </c>
      <c r="AN939" s="3">
        <f t="shared" si="56"/>
        <v>0</v>
      </c>
      <c r="AO939" s="3">
        <f t="shared" si="57"/>
        <v>0</v>
      </c>
    </row>
    <row r="940" spans="1:41" ht="13">
      <c r="A940" s="81"/>
      <c r="B940" s="122"/>
      <c r="C940" s="122"/>
      <c r="D940" s="122"/>
      <c r="E940" s="122"/>
      <c r="F940" s="81"/>
      <c r="G940" s="122"/>
      <c r="H940" s="122" t="e">
        <f>VLOOKUP(G940,'Bidding list 26'!$B$4:$G$277,6,0)</f>
        <v>#N/A</v>
      </c>
      <c r="I940" s="77" t="e">
        <f>VLOOKUP(G940,'Bidding list 26'!$B$4:$I$1016,8,0)</f>
        <v>#N/A</v>
      </c>
      <c r="J940" s="81"/>
      <c r="K940" s="78" t="e">
        <f t="shared" si="59"/>
        <v>#N/A</v>
      </c>
      <c r="L940" s="81"/>
      <c r="M940" s="79"/>
      <c r="N940" s="79"/>
      <c r="O940" s="80"/>
      <c r="P940" s="80"/>
      <c r="Q940" s="122"/>
      <c r="R940" s="81">
        <f t="shared" si="58"/>
        <v>0</v>
      </c>
      <c r="S940" s="140" t="e">
        <f t="array" ref="S940">INDEX('G Project Timeline-OPM update'!$G$7:$L$35,MATCH(1,('G Project Timeline-OPM update'!$C$7:$C$35=N940)*('G Project Timeline-OPM update'!$B$7:$B$35=M940)*('G Project Timeline-OPM update'!$D$7:$D$35=O940),0),MATCH(P940,'G Project Timeline-OPM update'!$G$4:$L$4,0))-14</f>
        <v>#N/A</v>
      </c>
      <c r="T940" s="81" t="e">
        <f t="shared" si="51"/>
        <v>#N/A</v>
      </c>
      <c r="U940" s="83" t="str">
        <f>IFERROR(VLOOKUP(G940,'Bidding list 26'!$B$2:$P$38,15,0),"")</f>
        <v/>
      </c>
      <c r="V940" s="83" t="e">
        <f t="shared" si="52"/>
        <v>#N/A</v>
      </c>
      <c r="W940" s="83" t="e">
        <f t="shared" si="60"/>
        <v>#VALUE!</v>
      </c>
      <c r="X940" s="83" t="e">
        <f t="shared" si="53"/>
        <v>#N/A</v>
      </c>
      <c r="Y940" s="122"/>
      <c r="Z940" s="122"/>
      <c r="AA940" s="122"/>
      <c r="AB940" s="122"/>
      <c r="AC940" s="122"/>
      <c r="AD940" s="122"/>
      <c r="AE940" s="122"/>
      <c r="AF940" s="122"/>
      <c r="AG940" s="122"/>
      <c r="AH940" s="87"/>
      <c r="AI940" s="122"/>
      <c r="AJ940" s="60"/>
      <c r="AK940" s="5"/>
      <c r="AL940" s="3">
        <f t="shared" si="54"/>
        <v>0</v>
      </c>
      <c r="AM940" s="3">
        <f t="shared" si="55"/>
        <v>0</v>
      </c>
      <c r="AN940" s="3">
        <f t="shared" si="56"/>
        <v>0</v>
      </c>
      <c r="AO940" s="3">
        <f t="shared" si="57"/>
        <v>0</v>
      </c>
    </row>
    <row r="941" spans="1:41" ht="13">
      <c r="A941" s="81"/>
      <c r="B941" s="122"/>
      <c r="C941" s="122"/>
      <c r="D941" s="122"/>
      <c r="E941" s="122"/>
      <c r="F941" s="81"/>
      <c r="G941" s="122"/>
      <c r="H941" s="122" t="e">
        <f>VLOOKUP(G941,'Bidding list 26'!$B$4:$G$277,6,0)</f>
        <v>#N/A</v>
      </c>
      <c r="I941" s="77" t="e">
        <f>VLOOKUP(G941,'Bidding list 26'!$B$4:$I$1016,8,0)</f>
        <v>#N/A</v>
      </c>
      <c r="J941" s="81"/>
      <c r="K941" s="78" t="e">
        <f t="shared" si="59"/>
        <v>#N/A</v>
      </c>
      <c r="L941" s="81"/>
      <c r="M941" s="79"/>
      <c r="N941" s="79"/>
      <c r="O941" s="80"/>
      <c r="P941" s="80"/>
      <c r="Q941" s="122"/>
      <c r="R941" s="81">
        <f t="shared" si="58"/>
        <v>0</v>
      </c>
      <c r="S941" s="140" t="e">
        <f t="array" ref="S941">INDEX('G Project Timeline-OPM update'!$G$7:$L$35,MATCH(1,('G Project Timeline-OPM update'!$C$7:$C$35=N941)*('G Project Timeline-OPM update'!$B$7:$B$35=M941)*('G Project Timeline-OPM update'!$D$7:$D$35=O941),0),MATCH(P941,'G Project Timeline-OPM update'!$G$4:$L$4,0))-14</f>
        <v>#N/A</v>
      </c>
      <c r="T941" s="81" t="e">
        <f t="shared" si="51"/>
        <v>#N/A</v>
      </c>
      <c r="U941" s="83" t="str">
        <f>IFERROR(VLOOKUP(G941,'Bidding list 26'!$B$2:$P$38,15,0),"")</f>
        <v/>
      </c>
      <c r="V941" s="83" t="e">
        <f t="shared" si="52"/>
        <v>#N/A</v>
      </c>
      <c r="W941" s="83" t="e">
        <f t="shared" si="60"/>
        <v>#VALUE!</v>
      </c>
      <c r="X941" s="83" t="e">
        <f t="shared" si="53"/>
        <v>#N/A</v>
      </c>
      <c r="Y941" s="122"/>
      <c r="Z941" s="122"/>
      <c r="AA941" s="122"/>
      <c r="AB941" s="122"/>
      <c r="AC941" s="122"/>
      <c r="AD941" s="122"/>
      <c r="AE941" s="122"/>
      <c r="AF941" s="122"/>
      <c r="AG941" s="122"/>
      <c r="AH941" s="87"/>
      <c r="AI941" s="122"/>
      <c r="AJ941" s="60"/>
      <c r="AK941" s="5"/>
      <c r="AL941" s="3">
        <f t="shared" si="54"/>
        <v>0</v>
      </c>
      <c r="AM941" s="3">
        <f t="shared" si="55"/>
        <v>0</v>
      </c>
      <c r="AN941" s="3">
        <f t="shared" si="56"/>
        <v>0</v>
      </c>
      <c r="AO941" s="3">
        <f t="shared" si="57"/>
        <v>0</v>
      </c>
    </row>
    <row r="942" spans="1:41" ht="13">
      <c r="A942" s="81"/>
      <c r="B942" s="122"/>
      <c r="C942" s="122"/>
      <c r="D942" s="122"/>
      <c r="E942" s="122"/>
      <c r="F942" s="81"/>
      <c r="G942" s="122"/>
      <c r="H942" s="122" t="e">
        <f>VLOOKUP(G942,'Bidding list 26'!$B$4:$G$277,6,0)</f>
        <v>#N/A</v>
      </c>
      <c r="I942" s="77" t="e">
        <f>VLOOKUP(G942,'Bidding list 26'!$B$4:$I$1016,8,0)</f>
        <v>#N/A</v>
      </c>
      <c r="J942" s="81"/>
      <c r="K942" s="78" t="e">
        <f t="shared" si="59"/>
        <v>#N/A</v>
      </c>
      <c r="L942" s="81"/>
      <c r="M942" s="79"/>
      <c r="N942" s="79"/>
      <c r="O942" s="80"/>
      <c r="P942" s="80"/>
      <c r="Q942" s="122"/>
      <c r="R942" s="81">
        <f t="shared" si="58"/>
        <v>0</v>
      </c>
      <c r="S942" s="140" t="e">
        <f t="array" ref="S942">INDEX('G Project Timeline-OPM update'!$G$7:$L$35,MATCH(1,('G Project Timeline-OPM update'!$C$7:$C$35=N942)*('G Project Timeline-OPM update'!$B$7:$B$35=M942)*('G Project Timeline-OPM update'!$D$7:$D$35=O942),0),MATCH(P942,'G Project Timeline-OPM update'!$G$4:$L$4,0))-14</f>
        <v>#N/A</v>
      </c>
      <c r="T942" s="81" t="e">
        <f t="shared" si="51"/>
        <v>#N/A</v>
      </c>
      <c r="U942" s="83" t="str">
        <f>IFERROR(VLOOKUP(G942,'Bidding list 26'!$B$2:$P$38,15,0),"")</f>
        <v/>
      </c>
      <c r="V942" s="83" t="e">
        <f t="shared" si="52"/>
        <v>#N/A</v>
      </c>
      <c r="W942" s="83" t="e">
        <f t="shared" si="60"/>
        <v>#VALUE!</v>
      </c>
      <c r="X942" s="83" t="e">
        <f t="shared" si="53"/>
        <v>#N/A</v>
      </c>
      <c r="Y942" s="122"/>
      <c r="Z942" s="122"/>
      <c r="AA942" s="122"/>
      <c r="AB942" s="122"/>
      <c r="AC942" s="122"/>
      <c r="AD942" s="122"/>
      <c r="AE942" s="122"/>
      <c r="AF942" s="122"/>
      <c r="AG942" s="122"/>
      <c r="AH942" s="87"/>
      <c r="AI942" s="122"/>
      <c r="AJ942" s="60"/>
      <c r="AK942" s="5"/>
      <c r="AL942" s="3">
        <f t="shared" si="54"/>
        <v>0</v>
      </c>
      <c r="AM942" s="3">
        <f t="shared" si="55"/>
        <v>0</v>
      </c>
      <c r="AN942" s="3">
        <f t="shared" si="56"/>
        <v>0</v>
      </c>
      <c r="AO942" s="3">
        <f t="shared" si="57"/>
        <v>0</v>
      </c>
    </row>
    <row r="943" spans="1:41" ht="13">
      <c r="A943" s="81"/>
      <c r="B943" s="122"/>
      <c r="C943" s="122"/>
      <c r="D943" s="122"/>
      <c r="E943" s="122"/>
      <c r="F943" s="81"/>
      <c r="G943" s="122"/>
      <c r="H943" s="122" t="e">
        <f>VLOOKUP(G943,'Bidding list 26'!$B$4:$G$277,6,0)</f>
        <v>#N/A</v>
      </c>
      <c r="I943" s="77" t="e">
        <f>VLOOKUP(G943,'Bidding list 26'!$B$4:$I$1016,8,0)</f>
        <v>#N/A</v>
      </c>
      <c r="J943" s="81"/>
      <c r="K943" s="78" t="e">
        <f t="shared" si="59"/>
        <v>#N/A</v>
      </c>
      <c r="L943" s="81"/>
      <c r="M943" s="79"/>
      <c r="N943" s="79"/>
      <c r="O943" s="80"/>
      <c r="P943" s="80"/>
      <c r="Q943" s="122"/>
      <c r="R943" s="81">
        <f t="shared" si="58"/>
        <v>0</v>
      </c>
      <c r="S943" s="140" t="e">
        <f t="array" ref="S943">INDEX('G Project Timeline-OPM update'!$G$7:$L$35,MATCH(1,('G Project Timeline-OPM update'!$C$7:$C$35=N943)*('G Project Timeline-OPM update'!$B$7:$B$35=M943)*('G Project Timeline-OPM update'!$D$7:$D$35=O943),0),MATCH(P943,'G Project Timeline-OPM update'!$G$4:$L$4,0))-14</f>
        <v>#N/A</v>
      </c>
      <c r="T943" s="81" t="e">
        <f t="shared" si="51"/>
        <v>#N/A</v>
      </c>
      <c r="U943" s="83" t="str">
        <f>IFERROR(VLOOKUP(G943,'Bidding list 26'!$B$2:$P$38,15,0),"")</f>
        <v/>
      </c>
      <c r="V943" s="83" t="e">
        <f t="shared" si="52"/>
        <v>#N/A</v>
      </c>
      <c r="W943" s="83" t="e">
        <f t="shared" si="60"/>
        <v>#VALUE!</v>
      </c>
      <c r="X943" s="83" t="e">
        <f t="shared" si="53"/>
        <v>#N/A</v>
      </c>
      <c r="Y943" s="122"/>
      <c r="Z943" s="122"/>
      <c r="AA943" s="122"/>
      <c r="AB943" s="122"/>
      <c r="AC943" s="122"/>
      <c r="AD943" s="122"/>
      <c r="AE943" s="122"/>
      <c r="AF943" s="122"/>
      <c r="AG943" s="122"/>
      <c r="AH943" s="87"/>
      <c r="AI943" s="122"/>
      <c r="AJ943" s="60"/>
      <c r="AK943" s="5"/>
      <c r="AL943" s="3">
        <f t="shared" si="54"/>
        <v>0</v>
      </c>
      <c r="AM943" s="3">
        <f t="shared" si="55"/>
        <v>0</v>
      </c>
      <c r="AN943" s="3">
        <f t="shared" si="56"/>
        <v>0</v>
      </c>
      <c r="AO943" s="3">
        <f t="shared" si="57"/>
        <v>0</v>
      </c>
    </row>
    <row r="944" spans="1:41" ht="13">
      <c r="A944" s="81"/>
      <c r="B944" s="122"/>
      <c r="C944" s="122"/>
      <c r="D944" s="122"/>
      <c r="E944" s="122"/>
      <c r="F944" s="81"/>
      <c r="G944" s="122"/>
      <c r="H944" s="122" t="e">
        <f>VLOOKUP(G944,'Bidding list 26'!$B$4:$G$277,6,0)</f>
        <v>#N/A</v>
      </c>
      <c r="I944" s="77" t="e">
        <f>VLOOKUP(G944,'Bidding list 26'!$B$4:$I$1016,8,0)</f>
        <v>#N/A</v>
      </c>
      <c r="J944" s="81"/>
      <c r="K944" s="78" t="e">
        <f t="shared" si="59"/>
        <v>#N/A</v>
      </c>
      <c r="L944" s="81"/>
      <c r="M944" s="79"/>
      <c r="N944" s="79"/>
      <c r="O944" s="80"/>
      <c r="P944" s="80"/>
      <c r="Q944" s="122"/>
      <c r="R944" s="81">
        <f t="shared" si="58"/>
        <v>0</v>
      </c>
      <c r="S944" s="140" t="e">
        <f t="array" ref="S944">INDEX('G Project Timeline-OPM update'!$G$7:$L$35,MATCH(1,('G Project Timeline-OPM update'!$C$7:$C$35=N944)*('G Project Timeline-OPM update'!$B$7:$B$35=M944)*('G Project Timeline-OPM update'!$D$7:$D$35=O944),0),MATCH(P944,'G Project Timeline-OPM update'!$G$4:$L$4,0))-14</f>
        <v>#N/A</v>
      </c>
      <c r="T944" s="81" t="e">
        <f t="shared" si="51"/>
        <v>#N/A</v>
      </c>
      <c r="U944" s="83" t="str">
        <f>IFERROR(VLOOKUP(G944,'Bidding list 26'!$B$2:$P$38,15,0),"")</f>
        <v/>
      </c>
      <c r="V944" s="83" t="e">
        <f t="shared" si="52"/>
        <v>#N/A</v>
      </c>
      <c r="W944" s="83" t="e">
        <f t="shared" si="60"/>
        <v>#VALUE!</v>
      </c>
      <c r="X944" s="83" t="e">
        <f t="shared" si="53"/>
        <v>#N/A</v>
      </c>
      <c r="Y944" s="122"/>
      <c r="Z944" s="122"/>
      <c r="AA944" s="122"/>
      <c r="AB944" s="122"/>
      <c r="AC944" s="122"/>
      <c r="AD944" s="122"/>
      <c r="AE944" s="122"/>
      <c r="AF944" s="122"/>
      <c r="AG944" s="122"/>
      <c r="AH944" s="87"/>
      <c r="AI944" s="122"/>
      <c r="AJ944" s="60"/>
      <c r="AK944" s="5"/>
      <c r="AL944" s="3">
        <f t="shared" si="54"/>
        <v>0</v>
      </c>
      <c r="AM944" s="3">
        <f t="shared" si="55"/>
        <v>0</v>
      </c>
      <c r="AN944" s="3">
        <f t="shared" si="56"/>
        <v>0</v>
      </c>
      <c r="AO944" s="3">
        <f t="shared" si="57"/>
        <v>0</v>
      </c>
    </row>
    <row r="945" spans="1:41" ht="13">
      <c r="A945" s="81"/>
      <c r="B945" s="122"/>
      <c r="C945" s="122"/>
      <c r="D945" s="122"/>
      <c r="E945" s="122"/>
      <c r="F945" s="81"/>
      <c r="G945" s="122"/>
      <c r="H945" s="122" t="e">
        <f>VLOOKUP(G945,'Bidding list 26'!$B$4:$G$277,6,0)</f>
        <v>#N/A</v>
      </c>
      <c r="I945" s="77" t="e">
        <f>VLOOKUP(G945,'Bidding list 26'!$B$4:$I$1016,8,0)</f>
        <v>#N/A</v>
      </c>
      <c r="J945" s="81"/>
      <c r="K945" s="78" t="e">
        <f t="shared" si="59"/>
        <v>#N/A</v>
      </c>
      <c r="L945" s="81"/>
      <c r="M945" s="79"/>
      <c r="N945" s="79"/>
      <c r="O945" s="80"/>
      <c r="P945" s="80"/>
      <c r="Q945" s="122"/>
      <c r="R945" s="81">
        <f t="shared" si="58"/>
        <v>0</v>
      </c>
      <c r="S945" s="140" t="e">
        <f t="array" ref="S945">INDEX('G Project Timeline-OPM update'!$G$7:$L$35,MATCH(1,('G Project Timeline-OPM update'!$C$7:$C$35=N945)*('G Project Timeline-OPM update'!$B$7:$B$35=M945)*('G Project Timeline-OPM update'!$D$7:$D$35=O945),0),MATCH(P945,'G Project Timeline-OPM update'!$G$4:$L$4,0))-14</f>
        <v>#N/A</v>
      </c>
      <c r="T945" s="81" t="e">
        <f t="shared" si="51"/>
        <v>#N/A</v>
      </c>
      <c r="U945" s="83" t="str">
        <f>IFERROR(VLOOKUP(G945,'Bidding list 26'!$B$2:$P$38,15,0),"")</f>
        <v/>
      </c>
      <c r="V945" s="83" t="e">
        <f t="shared" si="52"/>
        <v>#N/A</v>
      </c>
      <c r="W945" s="83" t="e">
        <f t="shared" si="60"/>
        <v>#VALUE!</v>
      </c>
      <c r="X945" s="83" t="e">
        <f t="shared" si="53"/>
        <v>#N/A</v>
      </c>
      <c r="Y945" s="122"/>
      <c r="Z945" s="122"/>
      <c r="AA945" s="122"/>
      <c r="AB945" s="122"/>
      <c r="AC945" s="122"/>
      <c r="AD945" s="122"/>
      <c r="AE945" s="122"/>
      <c r="AF945" s="122"/>
      <c r="AG945" s="122"/>
      <c r="AH945" s="87"/>
      <c r="AI945" s="122"/>
      <c r="AJ945" s="60"/>
      <c r="AK945" s="5"/>
      <c r="AL945" s="3">
        <f t="shared" si="54"/>
        <v>0</v>
      </c>
      <c r="AM945" s="3">
        <f t="shared" si="55"/>
        <v>0</v>
      </c>
      <c r="AN945" s="3">
        <f t="shared" si="56"/>
        <v>0</v>
      </c>
      <c r="AO945" s="3">
        <f t="shared" si="57"/>
        <v>0</v>
      </c>
    </row>
    <row r="946" spans="1:41" ht="13">
      <c r="A946" s="81"/>
      <c r="B946" s="122"/>
      <c r="C946" s="122"/>
      <c r="D946" s="122"/>
      <c r="E946" s="122"/>
      <c r="F946" s="81"/>
      <c r="G946" s="122"/>
      <c r="H946" s="122" t="e">
        <f>VLOOKUP(G946,'Bidding list 26'!$B$4:$G$277,6,0)</f>
        <v>#N/A</v>
      </c>
      <c r="I946" s="77" t="e">
        <f>VLOOKUP(G946,'Bidding list 26'!$B$4:$I$1016,8,0)</f>
        <v>#N/A</v>
      </c>
      <c r="J946" s="81"/>
      <c r="K946" s="78" t="e">
        <f t="shared" si="59"/>
        <v>#N/A</v>
      </c>
      <c r="L946" s="81"/>
      <c r="M946" s="79"/>
      <c r="N946" s="79"/>
      <c r="O946" s="80"/>
      <c r="P946" s="80"/>
      <c r="Q946" s="122"/>
      <c r="R946" s="81">
        <f t="shared" si="58"/>
        <v>0</v>
      </c>
      <c r="S946" s="140" t="e">
        <f t="array" ref="S946">INDEX('G Project Timeline-OPM update'!$G$7:$L$35,MATCH(1,('G Project Timeline-OPM update'!$C$7:$C$35=N946)*('G Project Timeline-OPM update'!$B$7:$B$35=M946)*('G Project Timeline-OPM update'!$D$7:$D$35=O946),0),MATCH(P946,'G Project Timeline-OPM update'!$G$4:$L$4,0))-14</f>
        <v>#N/A</v>
      </c>
      <c r="T946" s="81" t="e">
        <f t="shared" si="51"/>
        <v>#N/A</v>
      </c>
      <c r="U946" s="83" t="str">
        <f>IFERROR(VLOOKUP(G946,'Bidding list 26'!$B$2:$P$38,15,0),"")</f>
        <v/>
      </c>
      <c r="V946" s="83" t="e">
        <f t="shared" si="52"/>
        <v>#N/A</v>
      </c>
      <c r="W946" s="83" t="e">
        <f t="shared" si="60"/>
        <v>#VALUE!</v>
      </c>
      <c r="X946" s="83" t="e">
        <f t="shared" si="53"/>
        <v>#N/A</v>
      </c>
      <c r="Y946" s="122"/>
      <c r="Z946" s="122"/>
      <c r="AA946" s="122"/>
      <c r="AB946" s="122"/>
      <c r="AC946" s="122"/>
      <c r="AD946" s="122"/>
      <c r="AE946" s="122"/>
      <c r="AF946" s="122"/>
      <c r="AG946" s="122"/>
      <c r="AH946" s="87"/>
      <c r="AI946" s="122"/>
      <c r="AJ946" s="60"/>
      <c r="AK946" s="5"/>
      <c r="AL946" s="3">
        <f t="shared" si="54"/>
        <v>0</v>
      </c>
      <c r="AM946" s="3">
        <f t="shared" si="55"/>
        <v>0</v>
      </c>
      <c r="AN946" s="3">
        <f t="shared" si="56"/>
        <v>0</v>
      </c>
      <c r="AO946" s="3">
        <f t="shared" si="57"/>
        <v>0</v>
      </c>
    </row>
    <row r="947" spans="1:41" ht="13">
      <c r="A947" s="81"/>
      <c r="B947" s="122"/>
      <c r="C947" s="122"/>
      <c r="D947" s="122"/>
      <c r="E947" s="122"/>
      <c r="F947" s="81"/>
      <c r="G947" s="122"/>
      <c r="H947" s="122" t="e">
        <f>VLOOKUP(G947,'Bidding list 26'!$B$4:$G$277,6,0)</f>
        <v>#N/A</v>
      </c>
      <c r="I947" s="77" t="e">
        <f>VLOOKUP(G947,'Bidding list 26'!$B$4:$I$1016,8,0)</f>
        <v>#N/A</v>
      </c>
      <c r="J947" s="81"/>
      <c r="K947" s="78" t="e">
        <f t="shared" si="59"/>
        <v>#N/A</v>
      </c>
      <c r="L947" s="81"/>
      <c r="M947" s="79"/>
      <c r="N947" s="79"/>
      <c r="O947" s="80"/>
      <c r="P947" s="80"/>
      <c r="Q947" s="122"/>
      <c r="R947" s="81">
        <f t="shared" si="58"/>
        <v>0</v>
      </c>
      <c r="S947" s="140" t="e">
        <f t="array" ref="S947">INDEX('G Project Timeline-OPM update'!$G$7:$L$35,MATCH(1,('G Project Timeline-OPM update'!$C$7:$C$35=N947)*('G Project Timeline-OPM update'!$B$7:$B$35=M947)*('G Project Timeline-OPM update'!$D$7:$D$35=O947),0),MATCH(P947,'G Project Timeline-OPM update'!$G$4:$L$4,0))-14</f>
        <v>#N/A</v>
      </c>
      <c r="T947" s="81" t="e">
        <f t="shared" si="51"/>
        <v>#N/A</v>
      </c>
      <c r="U947" s="83" t="str">
        <f>IFERROR(VLOOKUP(G947,'Bidding list 26'!$B$2:$P$38,15,0),"")</f>
        <v/>
      </c>
      <c r="V947" s="83" t="e">
        <f t="shared" si="52"/>
        <v>#N/A</v>
      </c>
      <c r="W947" s="83" t="e">
        <f t="shared" si="60"/>
        <v>#VALUE!</v>
      </c>
      <c r="X947" s="83" t="e">
        <f t="shared" si="53"/>
        <v>#N/A</v>
      </c>
      <c r="Y947" s="122"/>
      <c r="Z947" s="122"/>
      <c r="AA947" s="122"/>
      <c r="AB947" s="122"/>
      <c r="AC947" s="122"/>
      <c r="AD947" s="122"/>
      <c r="AE947" s="122"/>
      <c r="AF947" s="122"/>
      <c r="AG947" s="122"/>
      <c r="AH947" s="87"/>
      <c r="AI947" s="122"/>
      <c r="AJ947" s="60"/>
      <c r="AK947" s="5"/>
      <c r="AL947" s="3">
        <f t="shared" si="54"/>
        <v>0</v>
      </c>
      <c r="AM947" s="3">
        <f t="shared" si="55"/>
        <v>0</v>
      </c>
      <c r="AN947" s="3">
        <f t="shared" si="56"/>
        <v>0</v>
      </c>
      <c r="AO947" s="3">
        <f t="shared" si="57"/>
        <v>0</v>
      </c>
    </row>
    <row r="948" spans="1:41" ht="13">
      <c r="A948" s="81"/>
      <c r="B948" s="122"/>
      <c r="C948" s="122"/>
      <c r="D948" s="122"/>
      <c r="E948" s="122"/>
      <c r="F948" s="81"/>
      <c r="G948" s="122"/>
      <c r="H948" s="122" t="e">
        <f>VLOOKUP(G948,'Bidding list 26'!$B$4:$G$277,6,0)</f>
        <v>#N/A</v>
      </c>
      <c r="I948" s="77" t="e">
        <f>VLOOKUP(G948,'Bidding list 26'!$B$4:$I$1016,8,0)</f>
        <v>#N/A</v>
      </c>
      <c r="J948" s="81"/>
      <c r="K948" s="78" t="e">
        <f t="shared" si="59"/>
        <v>#N/A</v>
      </c>
      <c r="L948" s="81"/>
      <c r="M948" s="79"/>
      <c r="N948" s="79"/>
      <c r="O948" s="80"/>
      <c r="P948" s="80"/>
      <c r="Q948" s="122"/>
      <c r="R948" s="81">
        <f t="shared" si="58"/>
        <v>0</v>
      </c>
      <c r="S948" s="140" t="e">
        <f t="array" ref="S948">INDEX('G Project Timeline-OPM update'!$G$7:$L$35,MATCH(1,('G Project Timeline-OPM update'!$C$7:$C$35=N948)*('G Project Timeline-OPM update'!$B$7:$B$35=M948)*('G Project Timeline-OPM update'!$D$7:$D$35=O948),0),MATCH(P948,'G Project Timeline-OPM update'!$G$4:$L$4,0))-14</f>
        <v>#N/A</v>
      </c>
      <c r="T948" s="81" t="e">
        <f t="shared" si="51"/>
        <v>#N/A</v>
      </c>
      <c r="U948" s="83" t="str">
        <f>IFERROR(VLOOKUP(G948,'Bidding list 26'!$B$2:$P$38,15,0),"")</f>
        <v/>
      </c>
      <c r="V948" s="83" t="e">
        <f t="shared" si="52"/>
        <v>#N/A</v>
      </c>
      <c r="W948" s="83" t="e">
        <f t="shared" si="60"/>
        <v>#VALUE!</v>
      </c>
      <c r="X948" s="83" t="e">
        <f t="shared" si="53"/>
        <v>#N/A</v>
      </c>
      <c r="Y948" s="122"/>
      <c r="Z948" s="122"/>
      <c r="AA948" s="122"/>
      <c r="AB948" s="122"/>
      <c r="AC948" s="122"/>
      <c r="AD948" s="122"/>
      <c r="AE948" s="122"/>
      <c r="AF948" s="122"/>
      <c r="AG948" s="122"/>
      <c r="AH948" s="87"/>
      <c r="AI948" s="122"/>
      <c r="AJ948" s="60"/>
      <c r="AK948" s="5"/>
      <c r="AL948" s="3">
        <f t="shared" si="54"/>
        <v>0</v>
      </c>
      <c r="AM948" s="3">
        <f t="shared" si="55"/>
        <v>0</v>
      </c>
      <c r="AN948" s="3">
        <f t="shared" si="56"/>
        <v>0</v>
      </c>
      <c r="AO948" s="3">
        <f t="shared" si="57"/>
        <v>0</v>
      </c>
    </row>
    <row r="949" spans="1:41" ht="13">
      <c r="A949" s="81"/>
      <c r="B949" s="122"/>
      <c r="C949" s="122"/>
      <c r="D949" s="122"/>
      <c r="E949" s="122"/>
      <c r="F949" s="81"/>
      <c r="G949" s="122"/>
      <c r="H949" s="122" t="e">
        <f>VLOOKUP(G949,'Bidding list 26'!$B$4:$G$277,6,0)</f>
        <v>#N/A</v>
      </c>
      <c r="I949" s="77" t="e">
        <f>VLOOKUP(G949,'Bidding list 26'!$B$4:$I$1016,8,0)</f>
        <v>#N/A</v>
      </c>
      <c r="J949" s="81"/>
      <c r="K949" s="78" t="e">
        <f t="shared" si="59"/>
        <v>#N/A</v>
      </c>
      <c r="L949" s="81"/>
      <c r="M949" s="79"/>
      <c r="N949" s="79"/>
      <c r="O949" s="80"/>
      <c r="P949" s="80"/>
      <c r="Q949" s="122"/>
      <c r="R949" s="81">
        <f t="shared" si="58"/>
        <v>0</v>
      </c>
      <c r="S949" s="140" t="e">
        <f t="array" ref="S949">INDEX('G Project Timeline-OPM update'!$G$7:$L$35,MATCH(1,('G Project Timeline-OPM update'!$C$7:$C$35=N949)*('G Project Timeline-OPM update'!$B$7:$B$35=M949)*('G Project Timeline-OPM update'!$D$7:$D$35=O949),0),MATCH(P949,'G Project Timeline-OPM update'!$G$4:$L$4,0))-14</f>
        <v>#N/A</v>
      </c>
      <c r="T949" s="81" t="e">
        <f t="shared" si="51"/>
        <v>#N/A</v>
      </c>
      <c r="U949" s="83" t="str">
        <f>IFERROR(VLOOKUP(G949,'Bidding list 26'!$B$2:$P$38,15,0),"")</f>
        <v/>
      </c>
      <c r="V949" s="83" t="e">
        <f t="shared" si="52"/>
        <v>#N/A</v>
      </c>
      <c r="W949" s="83" t="e">
        <f t="shared" si="60"/>
        <v>#VALUE!</v>
      </c>
      <c r="X949" s="83" t="e">
        <f t="shared" si="53"/>
        <v>#N/A</v>
      </c>
      <c r="Y949" s="122"/>
      <c r="Z949" s="122"/>
      <c r="AA949" s="122"/>
      <c r="AB949" s="122"/>
      <c r="AC949" s="122"/>
      <c r="AD949" s="122"/>
      <c r="AE949" s="122"/>
      <c r="AF949" s="122"/>
      <c r="AG949" s="122"/>
      <c r="AH949" s="87"/>
      <c r="AI949" s="122"/>
      <c r="AJ949" s="60"/>
      <c r="AK949" s="5"/>
      <c r="AL949" s="3">
        <f t="shared" si="54"/>
        <v>0</v>
      </c>
      <c r="AM949" s="3">
        <f t="shared" si="55"/>
        <v>0</v>
      </c>
      <c r="AN949" s="3">
        <f t="shared" si="56"/>
        <v>0</v>
      </c>
      <c r="AO949" s="3">
        <f t="shared" si="57"/>
        <v>0</v>
      </c>
    </row>
    <row r="950" spans="1:41" ht="13">
      <c r="A950" s="81"/>
      <c r="B950" s="122"/>
      <c r="C950" s="122"/>
      <c r="D950" s="122"/>
      <c r="E950" s="122"/>
      <c r="F950" s="81"/>
      <c r="G950" s="122"/>
      <c r="H950" s="122" t="e">
        <f>VLOOKUP(G950,'Bidding list 26'!$B$4:$G$277,6,0)</f>
        <v>#N/A</v>
      </c>
      <c r="I950" s="77" t="e">
        <f>VLOOKUP(G950,'Bidding list 26'!$B$4:$I$1016,8,0)</f>
        <v>#N/A</v>
      </c>
      <c r="J950" s="81"/>
      <c r="K950" s="78" t="e">
        <f t="shared" si="59"/>
        <v>#N/A</v>
      </c>
      <c r="L950" s="81"/>
      <c r="M950" s="79"/>
      <c r="N950" s="79"/>
      <c r="O950" s="80"/>
      <c r="P950" s="80"/>
      <c r="Q950" s="122"/>
      <c r="R950" s="81">
        <f t="shared" si="58"/>
        <v>0</v>
      </c>
      <c r="S950" s="140" t="e">
        <f t="array" ref="S950">INDEX('G Project Timeline-OPM update'!$G$7:$L$35,MATCH(1,('G Project Timeline-OPM update'!$C$7:$C$35=N950)*('G Project Timeline-OPM update'!$B$7:$B$35=M950)*('G Project Timeline-OPM update'!$D$7:$D$35=O950),0),MATCH(P950,'G Project Timeline-OPM update'!$G$4:$L$4,0))-14</f>
        <v>#N/A</v>
      </c>
      <c r="T950" s="81" t="e">
        <f t="shared" si="51"/>
        <v>#N/A</v>
      </c>
      <c r="U950" s="83" t="str">
        <f>IFERROR(VLOOKUP(G950,'Bidding list 26'!$B$2:$P$38,15,0),"")</f>
        <v/>
      </c>
      <c r="V950" s="83" t="e">
        <f t="shared" si="52"/>
        <v>#N/A</v>
      </c>
      <c r="W950" s="83" t="e">
        <f t="shared" si="60"/>
        <v>#VALUE!</v>
      </c>
      <c r="X950" s="83" t="e">
        <f t="shared" si="53"/>
        <v>#N/A</v>
      </c>
      <c r="Y950" s="122"/>
      <c r="Z950" s="122"/>
      <c r="AA950" s="122"/>
      <c r="AB950" s="122"/>
      <c r="AC950" s="122"/>
      <c r="AD950" s="122"/>
      <c r="AE950" s="122"/>
      <c r="AF950" s="122"/>
      <c r="AG950" s="122"/>
      <c r="AH950" s="87"/>
      <c r="AI950" s="122"/>
      <c r="AJ950" s="60"/>
      <c r="AK950" s="5"/>
      <c r="AL950" s="3">
        <f t="shared" si="54"/>
        <v>0</v>
      </c>
      <c r="AM950" s="3">
        <f t="shared" si="55"/>
        <v>0</v>
      </c>
      <c r="AN950" s="3">
        <f t="shared" si="56"/>
        <v>0</v>
      </c>
      <c r="AO950" s="3">
        <f t="shared" si="57"/>
        <v>0</v>
      </c>
    </row>
    <row r="951" spans="1:41" ht="13">
      <c r="A951" s="81"/>
      <c r="B951" s="122"/>
      <c r="C951" s="122"/>
      <c r="D951" s="122"/>
      <c r="E951" s="122"/>
      <c r="F951" s="81"/>
      <c r="G951" s="122"/>
      <c r="H951" s="122" t="e">
        <f>VLOOKUP(G951,'Bidding list 26'!$B$4:$G$277,6,0)</f>
        <v>#N/A</v>
      </c>
      <c r="I951" s="77" t="e">
        <f>VLOOKUP(G951,'Bidding list 26'!$B$4:$I$1016,8,0)</f>
        <v>#N/A</v>
      </c>
      <c r="J951" s="81"/>
      <c r="K951" s="78" t="e">
        <f t="shared" si="59"/>
        <v>#N/A</v>
      </c>
      <c r="L951" s="81"/>
      <c r="M951" s="79"/>
      <c r="N951" s="79"/>
      <c r="O951" s="80"/>
      <c r="P951" s="80"/>
      <c r="Q951" s="122"/>
      <c r="R951" s="81">
        <f t="shared" si="58"/>
        <v>0</v>
      </c>
      <c r="S951" s="140" t="e">
        <f t="array" ref="S951">INDEX('G Project Timeline-OPM update'!$G$7:$L$35,MATCH(1,('G Project Timeline-OPM update'!$C$7:$C$35=N951)*('G Project Timeline-OPM update'!$B$7:$B$35=M951)*('G Project Timeline-OPM update'!$D$7:$D$35=O951),0),MATCH(P951,'G Project Timeline-OPM update'!$G$4:$L$4,0))-14</f>
        <v>#N/A</v>
      </c>
      <c r="T951" s="81" t="e">
        <f t="shared" si="51"/>
        <v>#N/A</v>
      </c>
      <c r="U951" s="83" t="str">
        <f>IFERROR(VLOOKUP(G951,'Bidding list 26'!$B$2:$P$38,15,0),"")</f>
        <v/>
      </c>
      <c r="V951" s="83" t="e">
        <f t="shared" si="52"/>
        <v>#N/A</v>
      </c>
      <c r="W951" s="83" t="e">
        <f t="shared" si="60"/>
        <v>#VALUE!</v>
      </c>
      <c r="X951" s="83" t="e">
        <f t="shared" si="53"/>
        <v>#N/A</v>
      </c>
      <c r="Y951" s="122"/>
      <c r="Z951" s="122"/>
      <c r="AA951" s="122"/>
      <c r="AB951" s="122"/>
      <c r="AC951" s="122"/>
      <c r="AD951" s="122"/>
      <c r="AE951" s="122"/>
      <c r="AF951" s="122"/>
      <c r="AG951" s="122"/>
      <c r="AH951" s="87"/>
      <c r="AI951" s="122"/>
      <c r="AJ951" s="60"/>
      <c r="AK951" s="5"/>
      <c r="AL951" s="3">
        <f t="shared" si="54"/>
        <v>0</v>
      </c>
      <c r="AM951" s="3">
        <f t="shared" si="55"/>
        <v>0</v>
      </c>
      <c r="AN951" s="3">
        <f t="shared" si="56"/>
        <v>0</v>
      </c>
      <c r="AO951" s="3">
        <f t="shared" si="57"/>
        <v>0</v>
      </c>
    </row>
    <row r="952" spans="1:41" ht="13">
      <c r="A952" s="81"/>
      <c r="B952" s="122"/>
      <c r="C952" s="122"/>
      <c r="D952" s="122"/>
      <c r="E952" s="122"/>
      <c r="F952" s="81"/>
      <c r="G952" s="122"/>
      <c r="H952" s="122" t="e">
        <f>VLOOKUP(G952,'Bidding list 26'!$B$4:$G$277,6,0)</f>
        <v>#N/A</v>
      </c>
      <c r="I952" s="77" t="e">
        <f>VLOOKUP(G952,'Bidding list 26'!$B$4:$I$1016,8,0)</f>
        <v>#N/A</v>
      </c>
      <c r="J952" s="81"/>
      <c r="K952" s="78" t="e">
        <f t="shared" si="59"/>
        <v>#N/A</v>
      </c>
      <c r="L952" s="81"/>
      <c r="M952" s="79"/>
      <c r="N952" s="79"/>
      <c r="O952" s="80"/>
      <c r="P952" s="80"/>
      <c r="Q952" s="122"/>
      <c r="R952" s="81">
        <f t="shared" si="58"/>
        <v>0</v>
      </c>
      <c r="S952" s="140" t="e">
        <f t="array" ref="S952">INDEX('G Project Timeline-OPM update'!$G$7:$L$35,MATCH(1,('G Project Timeline-OPM update'!$C$7:$C$35=N952)*('G Project Timeline-OPM update'!$B$7:$B$35=M952)*('G Project Timeline-OPM update'!$D$7:$D$35=O952),0),MATCH(P952,'G Project Timeline-OPM update'!$G$4:$L$4,0))-14</f>
        <v>#N/A</v>
      </c>
      <c r="T952" s="81" t="e">
        <f t="shared" si="51"/>
        <v>#N/A</v>
      </c>
      <c r="U952" s="83" t="str">
        <f>IFERROR(VLOOKUP(G952,'Bidding list 26'!$B$2:$P$38,15,0),"")</f>
        <v/>
      </c>
      <c r="V952" s="83" t="e">
        <f t="shared" si="52"/>
        <v>#N/A</v>
      </c>
      <c r="W952" s="83" t="e">
        <f t="shared" si="60"/>
        <v>#VALUE!</v>
      </c>
      <c r="X952" s="83" t="e">
        <f t="shared" si="53"/>
        <v>#N/A</v>
      </c>
      <c r="Y952" s="122"/>
      <c r="Z952" s="122"/>
      <c r="AA952" s="122"/>
      <c r="AB952" s="122"/>
      <c r="AC952" s="122"/>
      <c r="AD952" s="122"/>
      <c r="AE952" s="122"/>
      <c r="AF952" s="122"/>
      <c r="AG952" s="122"/>
      <c r="AH952" s="87"/>
      <c r="AI952" s="122"/>
      <c r="AJ952" s="60"/>
      <c r="AK952" s="5"/>
      <c r="AL952" s="3">
        <f t="shared" si="54"/>
        <v>0</v>
      </c>
      <c r="AM952" s="3">
        <f t="shared" si="55"/>
        <v>0</v>
      </c>
      <c r="AN952" s="3">
        <f t="shared" si="56"/>
        <v>0</v>
      </c>
      <c r="AO952" s="3">
        <f t="shared" si="57"/>
        <v>0</v>
      </c>
    </row>
    <row r="953" spans="1:41" ht="13">
      <c r="A953" s="81"/>
      <c r="B953" s="122"/>
      <c r="C953" s="122"/>
      <c r="D953" s="122"/>
      <c r="E953" s="122"/>
      <c r="F953" s="81"/>
      <c r="G953" s="122"/>
      <c r="H953" s="122" t="e">
        <f>VLOOKUP(G953,'Bidding list 26'!$B$4:$G$277,6,0)</f>
        <v>#N/A</v>
      </c>
      <c r="I953" s="77" t="e">
        <f>VLOOKUP(G953,'Bidding list 26'!$B$4:$I$1016,8,0)</f>
        <v>#N/A</v>
      </c>
      <c r="J953" s="81"/>
      <c r="K953" s="78" t="e">
        <f t="shared" si="59"/>
        <v>#N/A</v>
      </c>
      <c r="L953" s="81"/>
      <c r="M953" s="79"/>
      <c r="N953" s="79"/>
      <c r="O953" s="80"/>
      <c r="P953" s="80"/>
      <c r="Q953" s="122"/>
      <c r="R953" s="81">
        <f t="shared" si="58"/>
        <v>0</v>
      </c>
      <c r="S953" s="140" t="e">
        <f t="array" ref="S953">INDEX('G Project Timeline-OPM update'!$G$7:$L$35,MATCH(1,('G Project Timeline-OPM update'!$C$7:$C$35=N953)*('G Project Timeline-OPM update'!$B$7:$B$35=M953)*('G Project Timeline-OPM update'!$D$7:$D$35=O953),0),MATCH(P953,'G Project Timeline-OPM update'!$G$4:$L$4,0))-14</f>
        <v>#N/A</v>
      </c>
      <c r="T953" s="81" t="e">
        <f t="shared" si="51"/>
        <v>#N/A</v>
      </c>
      <c r="U953" s="83" t="str">
        <f>IFERROR(VLOOKUP(G953,'Bidding list 26'!$B$2:$P$38,15,0),"")</f>
        <v/>
      </c>
      <c r="V953" s="83" t="e">
        <f t="shared" si="52"/>
        <v>#N/A</v>
      </c>
      <c r="W953" s="83" t="e">
        <f t="shared" si="60"/>
        <v>#VALUE!</v>
      </c>
      <c r="X953" s="83" t="e">
        <f t="shared" si="53"/>
        <v>#N/A</v>
      </c>
      <c r="Y953" s="122"/>
      <c r="Z953" s="122"/>
      <c r="AA953" s="122"/>
      <c r="AB953" s="122"/>
      <c r="AC953" s="122"/>
      <c r="AD953" s="122"/>
      <c r="AE953" s="122"/>
      <c r="AF953" s="122"/>
      <c r="AG953" s="122"/>
      <c r="AH953" s="87"/>
      <c r="AI953" s="122"/>
      <c r="AJ953" s="60"/>
      <c r="AK953" s="5"/>
      <c r="AL953" s="3">
        <f t="shared" si="54"/>
        <v>0</v>
      </c>
      <c r="AM953" s="3">
        <f t="shared" si="55"/>
        <v>0</v>
      </c>
      <c r="AN953" s="3">
        <f t="shared" si="56"/>
        <v>0</v>
      </c>
      <c r="AO953" s="3">
        <f t="shared" si="57"/>
        <v>0</v>
      </c>
    </row>
    <row r="954" spans="1:41" ht="13">
      <c r="A954" s="81"/>
      <c r="B954" s="122"/>
      <c r="C954" s="122"/>
      <c r="D954" s="122"/>
      <c r="E954" s="122"/>
      <c r="F954" s="81"/>
      <c r="G954" s="122"/>
      <c r="H954" s="122" t="e">
        <f>VLOOKUP(G954,'Bidding list 26'!$B$4:$G$277,6,0)</f>
        <v>#N/A</v>
      </c>
      <c r="I954" s="77" t="e">
        <f>VLOOKUP(G954,'Bidding list 26'!$B$4:$I$1016,8,0)</f>
        <v>#N/A</v>
      </c>
      <c r="J954" s="81"/>
      <c r="K954" s="78" t="e">
        <f t="shared" si="59"/>
        <v>#N/A</v>
      </c>
      <c r="L954" s="81"/>
      <c r="M954" s="79"/>
      <c r="N954" s="79"/>
      <c r="O954" s="80"/>
      <c r="P954" s="80"/>
      <c r="Q954" s="122"/>
      <c r="R954" s="81">
        <f t="shared" si="58"/>
        <v>0</v>
      </c>
      <c r="S954" s="140" t="e">
        <f t="array" ref="S954">INDEX('G Project Timeline-OPM update'!$G$7:$L$35,MATCH(1,('G Project Timeline-OPM update'!$C$7:$C$35=N954)*('G Project Timeline-OPM update'!$B$7:$B$35=M954)*('G Project Timeline-OPM update'!$D$7:$D$35=O954),0),MATCH(P954,'G Project Timeline-OPM update'!$G$4:$L$4,0))-14</f>
        <v>#N/A</v>
      </c>
      <c r="T954" s="81" t="e">
        <f t="shared" si="51"/>
        <v>#N/A</v>
      </c>
      <c r="U954" s="83" t="str">
        <f>IFERROR(VLOOKUP(G954,'Bidding list 26'!$B$2:$P$38,15,0),"")</f>
        <v/>
      </c>
      <c r="V954" s="83" t="e">
        <f t="shared" si="52"/>
        <v>#N/A</v>
      </c>
      <c r="W954" s="83" t="e">
        <f t="shared" si="60"/>
        <v>#VALUE!</v>
      </c>
      <c r="X954" s="83" t="e">
        <f t="shared" si="53"/>
        <v>#N/A</v>
      </c>
      <c r="Y954" s="122"/>
      <c r="Z954" s="122"/>
      <c r="AA954" s="122"/>
      <c r="AB954" s="122"/>
      <c r="AC954" s="122"/>
      <c r="AD954" s="122"/>
      <c r="AE954" s="122"/>
      <c r="AF954" s="122"/>
      <c r="AG954" s="122"/>
      <c r="AH954" s="87"/>
      <c r="AI954" s="122"/>
      <c r="AJ954" s="60"/>
      <c r="AK954" s="5"/>
      <c r="AL954" s="3">
        <f t="shared" si="54"/>
        <v>0</v>
      </c>
      <c r="AM954" s="3">
        <f t="shared" si="55"/>
        <v>0</v>
      </c>
      <c r="AN954" s="3">
        <f t="shared" si="56"/>
        <v>0</v>
      </c>
      <c r="AO954" s="3">
        <f t="shared" si="57"/>
        <v>0</v>
      </c>
    </row>
    <row r="955" spans="1:41" ht="13">
      <c r="A955" s="81"/>
      <c r="B955" s="122"/>
      <c r="C955" s="122"/>
      <c r="D955" s="122"/>
      <c r="E955" s="122"/>
      <c r="F955" s="81"/>
      <c r="G955" s="122"/>
      <c r="H955" s="122" t="e">
        <f>VLOOKUP(G955,'Bidding list 26'!$B$4:$G$277,6,0)</f>
        <v>#N/A</v>
      </c>
      <c r="I955" s="77" t="e">
        <f>VLOOKUP(G955,'Bidding list 26'!$B$4:$I$1016,8,0)</f>
        <v>#N/A</v>
      </c>
      <c r="J955" s="81"/>
      <c r="K955" s="78" t="e">
        <f t="shared" si="59"/>
        <v>#N/A</v>
      </c>
      <c r="L955" s="81"/>
      <c r="M955" s="79"/>
      <c r="N955" s="79"/>
      <c r="O955" s="80"/>
      <c r="P955" s="80"/>
      <c r="Q955" s="122"/>
      <c r="R955" s="81">
        <f t="shared" si="58"/>
        <v>0</v>
      </c>
      <c r="S955" s="140" t="e">
        <f t="array" ref="S955">INDEX('G Project Timeline-OPM update'!$G$7:$L$35,MATCH(1,('G Project Timeline-OPM update'!$C$7:$C$35=N955)*('G Project Timeline-OPM update'!$B$7:$B$35=M955)*('G Project Timeline-OPM update'!$D$7:$D$35=O955),0),MATCH(P955,'G Project Timeline-OPM update'!$G$4:$L$4,0))-14</f>
        <v>#N/A</v>
      </c>
      <c r="T955" s="81" t="e">
        <f t="shared" si="51"/>
        <v>#N/A</v>
      </c>
      <c r="U955" s="83" t="str">
        <f>IFERROR(VLOOKUP(G955,'Bidding list 26'!$B$2:$P$38,15,0),"")</f>
        <v/>
      </c>
      <c r="V955" s="83" t="e">
        <f t="shared" si="52"/>
        <v>#N/A</v>
      </c>
      <c r="W955" s="83" t="e">
        <f t="shared" si="60"/>
        <v>#VALUE!</v>
      </c>
      <c r="X955" s="83" t="e">
        <f t="shared" si="53"/>
        <v>#N/A</v>
      </c>
      <c r="Y955" s="122"/>
      <c r="Z955" s="122"/>
      <c r="AA955" s="122"/>
      <c r="AB955" s="122"/>
      <c r="AC955" s="122"/>
      <c r="AD955" s="122"/>
      <c r="AE955" s="122"/>
      <c r="AF955" s="122"/>
      <c r="AG955" s="122"/>
      <c r="AH955" s="87"/>
      <c r="AI955" s="122"/>
      <c r="AJ955" s="60"/>
      <c r="AK955" s="5"/>
      <c r="AL955" s="3">
        <f t="shared" si="54"/>
        <v>0</v>
      </c>
      <c r="AM955" s="3">
        <f t="shared" si="55"/>
        <v>0</v>
      </c>
      <c r="AN955" s="3">
        <f t="shared" si="56"/>
        <v>0</v>
      </c>
      <c r="AO955" s="3">
        <f t="shared" si="57"/>
        <v>0</v>
      </c>
    </row>
    <row r="956" spans="1:41" ht="13">
      <c r="A956" s="81"/>
      <c r="B956" s="122"/>
      <c r="C956" s="122"/>
      <c r="D956" s="122"/>
      <c r="E956" s="122"/>
      <c r="F956" s="81"/>
      <c r="G956" s="122"/>
      <c r="H956" s="122" t="e">
        <f>VLOOKUP(G956,'Bidding list 26'!$B$4:$G$277,6,0)</f>
        <v>#N/A</v>
      </c>
      <c r="I956" s="77" t="e">
        <f>VLOOKUP(G956,'Bidding list 26'!$B$4:$I$1016,8,0)</f>
        <v>#N/A</v>
      </c>
      <c r="J956" s="81"/>
      <c r="K956" s="78" t="e">
        <f t="shared" si="59"/>
        <v>#N/A</v>
      </c>
      <c r="L956" s="81"/>
      <c r="M956" s="79"/>
      <c r="N956" s="79"/>
      <c r="O956" s="80"/>
      <c r="P956" s="80"/>
      <c r="Q956" s="122"/>
      <c r="R956" s="81">
        <f t="shared" si="58"/>
        <v>0</v>
      </c>
      <c r="S956" s="140" t="e">
        <f t="array" ref="S956">INDEX('G Project Timeline-OPM update'!$G$7:$L$35,MATCH(1,('G Project Timeline-OPM update'!$C$7:$C$35=N956)*('G Project Timeline-OPM update'!$B$7:$B$35=M956)*('G Project Timeline-OPM update'!$D$7:$D$35=O956),0),MATCH(P956,'G Project Timeline-OPM update'!$G$4:$L$4,0))-14</f>
        <v>#N/A</v>
      </c>
      <c r="T956" s="81" t="e">
        <f t="shared" si="51"/>
        <v>#N/A</v>
      </c>
      <c r="U956" s="83" t="str">
        <f>IFERROR(VLOOKUP(G956,'Bidding list 26'!$B$2:$P$38,15,0),"")</f>
        <v/>
      </c>
      <c r="V956" s="83" t="e">
        <f t="shared" si="52"/>
        <v>#N/A</v>
      </c>
      <c r="W956" s="83" t="e">
        <f t="shared" si="60"/>
        <v>#VALUE!</v>
      </c>
      <c r="X956" s="83" t="e">
        <f t="shared" si="53"/>
        <v>#N/A</v>
      </c>
      <c r="Y956" s="122"/>
      <c r="Z956" s="122"/>
      <c r="AA956" s="122"/>
      <c r="AB956" s="122"/>
      <c r="AC956" s="122"/>
      <c r="AD956" s="122"/>
      <c r="AE956" s="122"/>
      <c r="AF956" s="122"/>
      <c r="AG956" s="122"/>
      <c r="AH956" s="87"/>
      <c r="AI956" s="122"/>
      <c r="AJ956" s="60"/>
      <c r="AK956" s="5"/>
      <c r="AL956" s="3">
        <f t="shared" si="54"/>
        <v>0</v>
      </c>
      <c r="AM956" s="3">
        <f t="shared" si="55"/>
        <v>0</v>
      </c>
      <c r="AN956" s="3">
        <f t="shared" si="56"/>
        <v>0</v>
      </c>
      <c r="AO956" s="3">
        <f t="shared" si="57"/>
        <v>0</v>
      </c>
    </row>
    <row r="957" spans="1:41" ht="13">
      <c r="A957" s="81"/>
      <c r="B957" s="122"/>
      <c r="C957" s="122"/>
      <c r="D957" s="122"/>
      <c r="E957" s="122"/>
      <c r="F957" s="81"/>
      <c r="G957" s="122"/>
      <c r="H957" s="122" t="e">
        <f>VLOOKUP(G957,'Bidding list 26'!$B$4:$G$277,6,0)</f>
        <v>#N/A</v>
      </c>
      <c r="I957" s="77" t="e">
        <f>VLOOKUP(G957,'Bidding list 26'!$B$4:$I$1016,8,0)</f>
        <v>#N/A</v>
      </c>
      <c r="J957" s="81"/>
      <c r="K957" s="78" t="e">
        <f t="shared" si="59"/>
        <v>#N/A</v>
      </c>
      <c r="L957" s="81"/>
      <c r="M957" s="79"/>
      <c r="N957" s="79"/>
      <c r="O957" s="80"/>
      <c r="P957" s="80"/>
      <c r="Q957" s="122"/>
      <c r="R957" s="81">
        <f t="shared" si="58"/>
        <v>0</v>
      </c>
      <c r="S957" s="140" t="e">
        <f t="array" ref="S957">INDEX('G Project Timeline-OPM update'!$G$7:$L$35,MATCH(1,('G Project Timeline-OPM update'!$C$7:$C$35=N957)*('G Project Timeline-OPM update'!$B$7:$B$35=M957)*('G Project Timeline-OPM update'!$D$7:$D$35=O957),0),MATCH(P957,'G Project Timeline-OPM update'!$G$4:$L$4,0))-14</f>
        <v>#N/A</v>
      </c>
      <c r="T957" s="81" t="e">
        <f t="shared" si="51"/>
        <v>#N/A</v>
      </c>
      <c r="U957" s="83" t="str">
        <f>IFERROR(VLOOKUP(G957,'Bidding list 26'!$B$2:$P$38,15,0),"")</f>
        <v/>
      </c>
      <c r="V957" s="83" t="e">
        <f t="shared" si="52"/>
        <v>#N/A</v>
      </c>
      <c r="W957" s="83" t="e">
        <f t="shared" si="60"/>
        <v>#VALUE!</v>
      </c>
      <c r="X957" s="83" t="e">
        <f t="shared" si="53"/>
        <v>#N/A</v>
      </c>
      <c r="Y957" s="122"/>
      <c r="Z957" s="122"/>
      <c r="AA957" s="122"/>
      <c r="AB957" s="122"/>
      <c r="AC957" s="122"/>
      <c r="AD957" s="122"/>
      <c r="AE957" s="122"/>
      <c r="AF957" s="122"/>
      <c r="AG957" s="122"/>
      <c r="AH957" s="87"/>
      <c r="AI957" s="122"/>
      <c r="AJ957" s="60"/>
      <c r="AK957" s="5"/>
      <c r="AL957" s="3">
        <f t="shared" si="54"/>
        <v>0</v>
      </c>
      <c r="AM957" s="3">
        <f t="shared" si="55"/>
        <v>0</v>
      </c>
      <c r="AN957" s="3">
        <f t="shared" si="56"/>
        <v>0</v>
      </c>
      <c r="AO957" s="3">
        <f t="shared" si="57"/>
        <v>0</v>
      </c>
    </row>
    <row r="958" spans="1:41" ht="13">
      <c r="A958" s="81"/>
      <c r="B958" s="122"/>
      <c r="C958" s="122"/>
      <c r="D958" s="122"/>
      <c r="E958" s="122"/>
      <c r="F958" s="81"/>
      <c r="G958" s="122"/>
      <c r="H958" s="122" t="e">
        <f>VLOOKUP(G958,'Bidding list 26'!$B$4:$G$277,6,0)</f>
        <v>#N/A</v>
      </c>
      <c r="I958" s="77" t="e">
        <f>VLOOKUP(G958,'Bidding list 26'!$B$4:$I$1016,8,0)</f>
        <v>#N/A</v>
      </c>
      <c r="J958" s="81"/>
      <c r="K958" s="78" t="e">
        <f t="shared" si="59"/>
        <v>#N/A</v>
      </c>
      <c r="L958" s="81"/>
      <c r="M958" s="79"/>
      <c r="N958" s="79"/>
      <c r="O958" s="80"/>
      <c r="P958" s="80"/>
      <c r="Q958" s="122"/>
      <c r="R958" s="81">
        <f t="shared" si="58"/>
        <v>0</v>
      </c>
      <c r="S958" s="140" t="e">
        <f t="array" ref="S958">INDEX('G Project Timeline-OPM update'!$G$7:$L$35,MATCH(1,('G Project Timeline-OPM update'!$C$7:$C$35=N958)*('G Project Timeline-OPM update'!$B$7:$B$35=M958)*('G Project Timeline-OPM update'!$D$7:$D$35=O958),0),MATCH(P958,'G Project Timeline-OPM update'!$G$4:$L$4,0))-14</f>
        <v>#N/A</v>
      </c>
      <c r="T958" s="81" t="e">
        <f t="shared" si="51"/>
        <v>#N/A</v>
      </c>
      <c r="U958" s="83" t="str">
        <f>IFERROR(VLOOKUP(G958,'Bidding list 26'!$B$2:$P$38,15,0),"")</f>
        <v/>
      </c>
      <c r="V958" s="83" t="e">
        <f t="shared" si="52"/>
        <v>#N/A</v>
      </c>
      <c r="W958" s="83" t="e">
        <f t="shared" si="60"/>
        <v>#VALUE!</v>
      </c>
      <c r="X958" s="83" t="e">
        <f t="shared" si="53"/>
        <v>#N/A</v>
      </c>
      <c r="Y958" s="122"/>
      <c r="Z958" s="122"/>
      <c r="AA958" s="122"/>
      <c r="AB958" s="122"/>
      <c r="AC958" s="122"/>
      <c r="AD958" s="122"/>
      <c r="AE958" s="122"/>
      <c r="AF958" s="122"/>
      <c r="AG958" s="122"/>
      <c r="AH958" s="87"/>
      <c r="AI958" s="122"/>
      <c r="AJ958" s="60"/>
      <c r="AK958" s="5"/>
      <c r="AL958" s="3">
        <f t="shared" si="54"/>
        <v>0</v>
      </c>
      <c r="AM958" s="3">
        <f t="shared" si="55"/>
        <v>0</v>
      </c>
      <c r="AN958" s="3">
        <f t="shared" si="56"/>
        <v>0</v>
      </c>
      <c r="AO958" s="3">
        <f t="shared" si="57"/>
        <v>0</v>
      </c>
    </row>
    <row r="959" spans="1:41" ht="13">
      <c r="A959" s="81"/>
      <c r="B959" s="122"/>
      <c r="C959" s="122"/>
      <c r="D959" s="122"/>
      <c r="E959" s="122"/>
      <c r="F959" s="81"/>
      <c r="G959" s="122"/>
      <c r="H959" s="122" t="e">
        <f>VLOOKUP(G959,'Bidding list 26'!$B$4:$G$277,6,0)</f>
        <v>#N/A</v>
      </c>
      <c r="I959" s="77" t="e">
        <f>VLOOKUP(G959,'Bidding list 26'!$B$4:$I$1016,8,0)</f>
        <v>#N/A</v>
      </c>
      <c r="J959" s="81"/>
      <c r="K959" s="78" t="e">
        <f t="shared" si="59"/>
        <v>#N/A</v>
      </c>
      <c r="L959" s="81"/>
      <c r="M959" s="79"/>
      <c r="N959" s="79"/>
      <c r="O959" s="80"/>
      <c r="P959" s="80"/>
      <c r="Q959" s="122"/>
      <c r="R959" s="81">
        <f t="shared" si="58"/>
        <v>0</v>
      </c>
      <c r="S959" s="140" t="e">
        <f t="array" ref="S959">INDEX('G Project Timeline-OPM update'!$G$7:$L$35,MATCH(1,('G Project Timeline-OPM update'!$C$7:$C$35=N959)*('G Project Timeline-OPM update'!$B$7:$B$35=M959)*('G Project Timeline-OPM update'!$D$7:$D$35=O959),0),MATCH(P959,'G Project Timeline-OPM update'!$G$4:$L$4,0))-14</f>
        <v>#N/A</v>
      </c>
      <c r="T959" s="81" t="e">
        <f t="shared" si="51"/>
        <v>#N/A</v>
      </c>
      <c r="U959" s="83" t="str">
        <f>IFERROR(VLOOKUP(G959,'Bidding list 26'!$B$2:$P$38,15,0),"")</f>
        <v/>
      </c>
      <c r="V959" s="83" t="e">
        <f t="shared" si="52"/>
        <v>#N/A</v>
      </c>
      <c r="W959" s="83" t="e">
        <f t="shared" si="60"/>
        <v>#VALUE!</v>
      </c>
      <c r="X959" s="83" t="e">
        <f t="shared" si="53"/>
        <v>#N/A</v>
      </c>
      <c r="Y959" s="122"/>
      <c r="Z959" s="122"/>
      <c r="AA959" s="122"/>
      <c r="AB959" s="122"/>
      <c r="AC959" s="122"/>
      <c r="AD959" s="122"/>
      <c r="AE959" s="122"/>
      <c r="AF959" s="122"/>
      <c r="AG959" s="122"/>
      <c r="AH959" s="87"/>
      <c r="AI959" s="122"/>
      <c r="AJ959" s="60"/>
      <c r="AK959" s="5"/>
      <c r="AL959" s="3">
        <f t="shared" si="54"/>
        <v>0</v>
      </c>
      <c r="AM959" s="3">
        <f t="shared" si="55"/>
        <v>0</v>
      </c>
      <c r="AN959" s="3">
        <f t="shared" si="56"/>
        <v>0</v>
      </c>
      <c r="AO959" s="3">
        <f t="shared" si="57"/>
        <v>0</v>
      </c>
    </row>
    <row r="960" spans="1:41" ht="13">
      <c r="A960" s="81"/>
      <c r="B960" s="122"/>
      <c r="C960" s="122"/>
      <c r="D960" s="122"/>
      <c r="E960" s="122"/>
      <c r="F960" s="81"/>
      <c r="G960" s="122"/>
      <c r="H960" s="122" t="e">
        <f>VLOOKUP(G960,'Bidding list 26'!$B$4:$G$277,6,0)</f>
        <v>#N/A</v>
      </c>
      <c r="I960" s="77" t="e">
        <f>VLOOKUP(G960,'Bidding list 26'!$B$4:$I$1016,8,0)</f>
        <v>#N/A</v>
      </c>
      <c r="J960" s="81"/>
      <c r="K960" s="78" t="e">
        <f t="shared" si="59"/>
        <v>#N/A</v>
      </c>
      <c r="L960" s="81"/>
      <c r="M960" s="79"/>
      <c r="N960" s="79"/>
      <c r="O960" s="80"/>
      <c r="P960" s="80"/>
      <c r="Q960" s="122"/>
      <c r="R960" s="81">
        <f t="shared" si="58"/>
        <v>0</v>
      </c>
      <c r="S960" s="140" t="e">
        <f t="array" ref="S960">INDEX('G Project Timeline-OPM update'!$G$7:$L$35,MATCH(1,('G Project Timeline-OPM update'!$C$7:$C$35=N960)*('G Project Timeline-OPM update'!$B$7:$B$35=M960)*('G Project Timeline-OPM update'!$D$7:$D$35=O960),0),MATCH(P960,'G Project Timeline-OPM update'!$G$4:$L$4,0))-14</f>
        <v>#N/A</v>
      </c>
      <c r="T960" s="81" t="e">
        <f t="shared" si="51"/>
        <v>#N/A</v>
      </c>
      <c r="U960" s="83" t="str">
        <f>IFERROR(VLOOKUP(G960,'Bidding list 26'!$B$2:$P$38,15,0),"")</f>
        <v/>
      </c>
      <c r="V960" s="83" t="e">
        <f t="shared" si="52"/>
        <v>#N/A</v>
      </c>
      <c r="W960" s="83" t="e">
        <f t="shared" si="60"/>
        <v>#VALUE!</v>
      </c>
      <c r="X960" s="83" t="e">
        <f t="shared" si="53"/>
        <v>#N/A</v>
      </c>
      <c r="Y960" s="122"/>
      <c r="Z960" s="122"/>
      <c r="AA960" s="122"/>
      <c r="AB960" s="122"/>
      <c r="AC960" s="122"/>
      <c r="AD960" s="122"/>
      <c r="AE960" s="122"/>
      <c r="AF960" s="122"/>
      <c r="AG960" s="122"/>
      <c r="AH960" s="87"/>
      <c r="AI960" s="122"/>
      <c r="AJ960" s="60"/>
      <c r="AK960" s="5"/>
      <c r="AL960" s="3">
        <f t="shared" si="54"/>
        <v>0</v>
      </c>
      <c r="AM960" s="3">
        <f t="shared" si="55"/>
        <v>0</v>
      </c>
      <c r="AN960" s="3">
        <f t="shared" si="56"/>
        <v>0</v>
      </c>
      <c r="AO960" s="3">
        <f t="shared" si="57"/>
        <v>0</v>
      </c>
    </row>
    <row r="961" spans="1:41" ht="13">
      <c r="A961" s="81"/>
      <c r="B961" s="122"/>
      <c r="C961" s="122"/>
      <c r="D961" s="122"/>
      <c r="E961" s="122"/>
      <c r="F961" s="81"/>
      <c r="G961" s="122"/>
      <c r="H961" s="122" t="e">
        <f>VLOOKUP(G961,'Bidding list 26'!$B$4:$G$277,6,0)</f>
        <v>#N/A</v>
      </c>
      <c r="I961" s="77" t="e">
        <f>VLOOKUP(G961,'Bidding list 26'!$B$4:$I$1016,8,0)</f>
        <v>#N/A</v>
      </c>
      <c r="J961" s="81"/>
      <c r="K961" s="78" t="e">
        <f t="shared" si="59"/>
        <v>#N/A</v>
      </c>
      <c r="L961" s="81"/>
      <c r="M961" s="79"/>
      <c r="N961" s="79"/>
      <c r="O961" s="80"/>
      <c r="P961" s="80"/>
      <c r="Q961" s="122"/>
      <c r="R961" s="81">
        <f t="shared" si="58"/>
        <v>0</v>
      </c>
      <c r="S961" s="140" t="e">
        <f t="array" ref="S961">INDEX('G Project Timeline-OPM update'!$G$7:$L$35,MATCH(1,('G Project Timeline-OPM update'!$C$7:$C$35=N961)*('G Project Timeline-OPM update'!$B$7:$B$35=M961)*('G Project Timeline-OPM update'!$D$7:$D$35=O961),0),MATCH(P961,'G Project Timeline-OPM update'!$G$4:$L$4,0))-14</f>
        <v>#N/A</v>
      </c>
      <c r="T961" s="81" t="e">
        <f t="shared" si="51"/>
        <v>#N/A</v>
      </c>
      <c r="U961" s="83" t="str">
        <f>IFERROR(VLOOKUP(G961,'Bidding list 26'!$B$2:$P$38,15,0),"")</f>
        <v/>
      </c>
      <c r="V961" s="83" t="e">
        <f t="shared" si="52"/>
        <v>#N/A</v>
      </c>
      <c r="W961" s="83" t="e">
        <f t="shared" si="60"/>
        <v>#VALUE!</v>
      </c>
      <c r="X961" s="83" t="e">
        <f t="shared" si="53"/>
        <v>#N/A</v>
      </c>
      <c r="Y961" s="122"/>
      <c r="Z961" s="122"/>
      <c r="AA961" s="122"/>
      <c r="AB961" s="122"/>
      <c r="AC961" s="122"/>
      <c r="AD961" s="122"/>
      <c r="AE961" s="122"/>
      <c r="AF961" s="122"/>
      <c r="AG961" s="122"/>
      <c r="AH961" s="87"/>
      <c r="AI961" s="122"/>
      <c r="AJ961" s="60"/>
      <c r="AK961" s="5"/>
      <c r="AL961" s="3">
        <f t="shared" si="54"/>
        <v>0</v>
      </c>
      <c r="AM961" s="3">
        <f t="shared" si="55"/>
        <v>0</v>
      </c>
      <c r="AN961" s="3">
        <f t="shared" si="56"/>
        <v>0</v>
      </c>
      <c r="AO961" s="3">
        <f t="shared" si="57"/>
        <v>0</v>
      </c>
    </row>
    <row r="962" spans="1:41" ht="13">
      <c r="A962" s="81"/>
      <c r="B962" s="122"/>
      <c r="C962" s="122"/>
      <c r="D962" s="122"/>
      <c r="E962" s="122"/>
      <c r="F962" s="81"/>
      <c r="G962" s="122"/>
      <c r="H962" s="122" t="e">
        <f>VLOOKUP(G962,'Bidding list 26'!$B$4:$G$277,6,0)</f>
        <v>#N/A</v>
      </c>
      <c r="I962" s="77" t="e">
        <f>VLOOKUP(G962,'Bidding list 26'!$B$4:$I$1016,8,0)</f>
        <v>#N/A</v>
      </c>
      <c r="J962" s="81"/>
      <c r="K962" s="78" t="e">
        <f t="shared" si="59"/>
        <v>#N/A</v>
      </c>
      <c r="L962" s="81"/>
      <c r="M962" s="79"/>
      <c r="N962" s="79"/>
      <c r="O962" s="80"/>
      <c r="P962" s="80"/>
      <c r="Q962" s="122"/>
      <c r="R962" s="81">
        <f t="shared" si="58"/>
        <v>0</v>
      </c>
      <c r="S962" s="140" t="e">
        <f t="array" ref="S962">INDEX('G Project Timeline-OPM update'!$G$7:$L$35,MATCH(1,('G Project Timeline-OPM update'!$C$7:$C$35=N962)*('G Project Timeline-OPM update'!$B$7:$B$35=M962)*('G Project Timeline-OPM update'!$D$7:$D$35=O962),0),MATCH(P962,'G Project Timeline-OPM update'!$G$4:$L$4,0))-14</f>
        <v>#N/A</v>
      </c>
      <c r="T962" s="81" t="e">
        <f t="shared" si="51"/>
        <v>#N/A</v>
      </c>
      <c r="U962" s="83" t="str">
        <f>IFERROR(VLOOKUP(G962,'Bidding list 26'!$B$2:$P$38,15,0),"")</f>
        <v/>
      </c>
      <c r="V962" s="83" t="e">
        <f t="shared" si="52"/>
        <v>#N/A</v>
      </c>
      <c r="W962" s="83" t="e">
        <f t="shared" si="60"/>
        <v>#VALUE!</v>
      </c>
      <c r="X962" s="83" t="e">
        <f t="shared" si="53"/>
        <v>#N/A</v>
      </c>
      <c r="Y962" s="122"/>
      <c r="Z962" s="122"/>
      <c r="AA962" s="122"/>
      <c r="AB962" s="122"/>
      <c r="AC962" s="122"/>
      <c r="AD962" s="122"/>
      <c r="AE962" s="122"/>
      <c r="AF962" s="122"/>
      <c r="AG962" s="122"/>
      <c r="AH962" s="87"/>
      <c r="AI962" s="122"/>
      <c r="AJ962" s="60"/>
      <c r="AK962" s="5"/>
      <c r="AL962" s="3">
        <f t="shared" si="54"/>
        <v>0</v>
      </c>
      <c r="AM962" s="3">
        <f t="shared" si="55"/>
        <v>0</v>
      </c>
      <c r="AN962" s="3">
        <f t="shared" si="56"/>
        <v>0</v>
      </c>
      <c r="AO962" s="3">
        <f t="shared" si="57"/>
        <v>0</v>
      </c>
    </row>
    <row r="963" spans="1:41" ht="13">
      <c r="A963" s="81"/>
      <c r="B963" s="122"/>
      <c r="C963" s="122"/>
      <c r="D963" s="122"/>
      <c r="E963" s="122"/>
      <c r="F963" s="81"/>
      <c r="G963" s="122"/>
      <c r="H963" s="122" t="e">
        <f>VLOOKUP(G963,'Bidding list 26'!$B$4:$G$277,6,0)</f>
        <v>#N/A</v>
      </c>
      <c r="I963" s="77" t="e">
        <f>VLOOKUP(G963,'Bidding list 26'!$B$4:$I$1016,8,0)</f>
        <v>#N/A</v>
      </c>
      <c r="J963" s="81"/>
      <c r="K963" s="78" t="e">
        <f t="shared" si="59"/>
        <v>#N/A</v>
      </c>
      <c r="L963" s="81"/>
      <c r="M963" s="79"/>
      <c r="N963" s="79"/>
      <c r="O963" s="80"/>
      <c r="P963" s="80"/>
      <c r="Q963" s="122"/>
      <c r="R963" s="81">
        <f t="shared" si="58"/>
        <v>0</v>
      </c>
      <c r="S963" s="140" t="e">
        <f t="array" ref="S963">INDEX('G Project Timeline-OPM update'!$G$7:$L$35,MATCH(1,('G Project Timeline-OPM update'!$C$7:$C$35=N963)*('G Project Timeline-OPM update'!$B$7:$B$35=M963)*('G Project Timeline-OPM update'!$D$7:$D$35=O963),0),MATCH(P963,'G Project Timeline-OPM update'!$G$4:$L$4,0))-14</f>
        <v>#N/A</v>
      </c>
      <c r="T963" s="81" t="e">
        <f t="shared" si="51"/>
        <v>#N/A</v>
      </c>
      <c r="U963" s="83" t="str">
        <f>IFERROR(VLOOKUP(G963,'Bidding list 26'!$B$2:$P$38,15,0),"")</f>
        <v/>
      </c>
      <c r="V963" s="83" t="e">
        <f t="shared" si="52"/>
        <v>#N/A</v>
      </c>
      <c r="W963" s="83" t="e">
        <f t="shared" si="60"/>
        <v>#VALUE!</v>
      </c>
      <c r="X963" s="83" t="e">
        <f t="shared" si="53"/>
        <v>#N/A</v>
      </c>
      <c r="Y963" s="122"/>
      <c r="Z963" s="122"/>
      <c r="AA963" s="122"/>
      <c r="AB963" s="122"/>
      <c r="AC963" s="122"/>
      <c r="AD963" s="122"/>
      <c r="AE963" s="122"/>
      <c r="AF963" s="122"/>
      <c r="AG963" s="122"/>
      <c r="AH963" s="87"/>
      <c r="AI963" s="122"/>
      <c r="AJ963" s="60"/>
      <c r="AK963" s="5"/>
      <c r="AL963" s="3">
        <f t="shared" si="54"/>
        <v>0</v>
      </c>
      <c r="AM963" s="3">
        <f t="shared" si="55"/>
        <v>0</v>
      </c>
      <c r="AN963" s="3">
        <f t="shared" si="56"/>
        <v>0</v>
      </c>
      <c r="AO963" s="3">
        <f t="shared" si="57"/>
        <v>0</v>
      </c>
    </row>
    <row r="964" spans="1:41" ht="13">
      <c r="A964" s="81"/>
      <c r="B964" s="122"/>
      <c r="C964" s="122"/>
      <c r="D964" s="122"/>
      <c r="E964" s="122"/>
      <c r="F964" s="81"/>
      <c r="G964" s="122"/>
      <c r="H964" s="122" t="e">
        <f>VLOOKUP(G964,'Bidding list 26'!$B$4:$G$277,6,0)</f>
        <v>#N/A</v>
      </c>
      <c r="I964" s="77" t="e">
        <f>VLOOKUP(G964,'Bidding list 26'!$B$4:$I$1016,8,0)</f>
        <v>#N/A</v>
      </c>
      <c r="J964" s="81"/>
      <c r="K964" s="78" t="e">
        <f t="shared" si="59"/>
        <v>#N/A</v>
      </c>
      <c r="L964" s="81"/>
      <c r="M964" s="79"/>
      <c r="N964" s="79"/>
      <c r="O964" s="80"/>
      <c r="P964" s="80"/>
      <c r="Q964" s="122"/>
      <c r="R964" s="81">
        <f t="shared" si="58"/>
        <v>0</v>
      </c>
      <c r="S964" s="140" t="e">
        <f t="array" ref="S964">INDEX('G Project Timeline-OPM update'!$G$7:$L$35,MATCH(1,('G Project Timeline-OPM update'!$C$7:$C$35=N964)*('G Project Timeline-OPM update'!$B$7:$B$35=M964)*('G Project Timeline-OPM update'!$D$7:$D$35=O964),0),MATCH(P964,'G Project Timeline-OPM update'!$G$4:$L$4,0))-14</f>
        <v>#N/A</v>
      </c>
      <c r="T964" s="81" t="e">
        <f t="shared" si="51"/>
        <v>#N/A</v>
      </c>
      <c r="U964" s="83" t="str">
        <f>IFERROR(VLOOKUP(G964,'Bidding list 26'!$B$2:$P$38,15,0),"")</f>
        <v/>
      </c>
      <c r="V964" s="83" t="e">
        <f t="shared" si="52"/>
        <v>#N/A</v>
      </c>
      <c r="W964" s="83" t="e">
        <f t="shared" si="60"/>
        <v>#VALUE!</v>
      </c>
      <c r="X964" s="83" t="e">
        <f t="shared" si="53"/>
        <v>#N/A</v>
      </c>
      <c r="Y964" s="122"/>
      <c r="Z964" s="122"/>
      <c r="AA964" s="122"/>
      <c r="AB964" s="122"/>
      <c r="AC964" s="122"/>
      <c r="AD964" s="122"/>
      <c r="AE964" s="122"/>
      <c r="AF964" s="122"/>
      <c r="AG964" s="122"/>
      <c r="AH964" s="87"/>
      <c r="AI964" s="122"/>
      <c r="AJ964" s="60"/>
      <c r="AK964" s="5"/>
      <c r="AL964" s="3">
        <f t="shared" si="54"/>
        <v>0</v>
      </c>
      <c r="AM964" s="3">
        <f t="shared" si="55"/>
        <v>0</v>
      </c>
      <c r="AN964" s="3">
        <f t="shared" si="56"/>
        <v>0</v>
      </c>
      <c r="AO964" s="3">
        <f t="shared" si="57"/>
        <v>0</v>
      </c>
    </row>
    <row r="965" spans="1:41" ht="13">
      <c r="A965" s="81"/>
      <c r="B965" s="122"/>
      <c r="C965" s="122"/>
      <c r="D965" s="122"/>
      <c r="E965" s="122"/>
      <c r="F965" s="81"/>
      <c r="G965" s="122"/>
      <c r="H965" s="122" t="e">
        <f>VLOOKUP(G965,'Bidding list 26'!$B$4:$G$277,6,0)</f>
        <v>#N/A</v>
      </c>
      <c r="I965" s="77" t="e">
        <f>VLOOKUP(G965,'Bidding list 26'!$B$4:$I$1016,8,0)</f>
        <v>#N/A</v>
      </c>
      <c r="J965" s="81"/>
      <c r="K965" s="78" t="e">
        <f t="shared" si="59"/>
        <v>#N/A</v>
      </c>
      <c r="L965" s="81"/>
      <c r="M965" s="79"/>
      <c r="N965" s="79"/>
      <c r="O965" s="80"/>
      <c r="P965" s="80"/>
      <c r="Q965" s="122"/>
      <c r="R965" s="81">
        <f t="shared" si="58"/>
        <v>0</v>
      </c>
      <c r="S965" s="140" t="e">
        <f t="array" ref="S965">INDEX('G Project Timeline-OPM update'!$G$7:$L$35,MATCH(1,('G Project Timeline-OPM update'!$C$7:$C$35=N965)*('G Project Timeline-OPM update'!$B$7:$B$35=M965)*('G Project Timeline-OPM update'!$D$7:$D$35=O965),0),MATCH(P965,'G Project Timeline-OPM update'!$G$4:$L$4,0))-14</f>
        <v>#N/A</v>
      </c>
      <c r="T965" s="81" t="e">
        <f t="shared" si="51"/>
        <v>#N/A</v>
      </c>
      <c r="U965" s="83" t="str">
        <f>IFERROR(VLOOKUP(G965,'Bidding list 26'!$B$2:$P$38,15,0),"")</f>
        <v/>
      </c>
      <c r="V965" s="83" t="e">
        <f t="shared" si="52"/>
        <v>#N/A</v>
      </c>
      <c r="W965" s="83" t="e">
        <f t="shared" si="60"/>
        <v>#VALUE!</v>
      </c>
      <c r="X965" s="83" t="e">
        <f t="shared" si="53"/>
        <v>#N/A</v>
      </c>
      <c r="Y965" s="122"/>
      <c r="Z965" s="122"/>
      <c r="AA965" s="122"/>
      <c r="AB965" s="122"/>
      <c r="AC965" s="122"/>
      <c r="AD965" s="122"/>
      <c r="AE965" s="122"/>
      <c r="AF965" s="122"/>
      <c r="AG965" s="122"/>
      <c r="AH965" s="87"/>
      <c r="AI965" s="122"/>
      <c r="AJ965" s="60"/>
      <c r="AK965" s="5"/>
      <c r="AL965" s="3">
        <f t="shared" si="54"/>
        <v>0</v>
      </c>
      <c r="AM965" s="3">
        <f t="shared" si="55"/>
        <v>0</v>
      </c>
      <c r="AN965" s="3">
        <f t="shared" si="56"/>
        <v>0</v>
      </c>
      <c r="AO965" s="3">
        <f t="shared" si="57"/>
        <v>0</v>
      </c>
    </row>
    <row r="966" spans="1:41" ht="13">
      <c r="A966" s="81"/>
      <c r="B966" s="122"/>
      <c r="C966" s="122"/>
      <c r="D966" s="122"/>
      <c r="E966" s="122"/>
      <c r="F966" s="81"/>
      <c r="G966" s="122"/>
      <c r="H966" s="122" t="e">
        <f>VLOOKUP(G966,'Bidding list 26'!$B$4:$G$277,6,0)</f>
        <v>#N/A</v>
      </c>
      <c r="I966" s="77" t="e">
        <f>VLOOKUP(G966,'Bidding list 26'!$B$4:$I$1016,8,0)</f>
        <v>#N/A</v>
      </c>
      <c r="J966" s="81"/>
      <c r="K966" s="78" t="e">
        <f t="shared" si="59"/>
        <v>#N/A</v>
      </c>
      <c r="L966" s="81"/>
      <c r="M966" s="79"/>
      <c r="N966" s="79"/>
      <c r="O966" s="80"/>
      <c r="P966" s="80"/>
      <c r="Q966" s="122"/>
      <c r="R966" s="81">
        <f t="shared" si="58"/>
        <v>0</v>
      </c>
      <c r="S966" s="140" t="e">
        <f t="array" ref="S966">INDEX('G Project Timeline-OPM update'!$G$7:$L$35,MATCH(1,('G Project Timeline-OPM update'!$C$7:$C$35=N966)*('G Project Timeline-OPM update'!$B$7:$B$35=M966)*('G Project Timeline-OPM update'!$D$7:$D$35=O966),0),MATCH(P966,'G Project Timeline-OPM update'!$G$4:$L$4,0))-14</f>
        <v>#N/A</v>
      </c>
      <c r="T966" s="81" t="e">
        <f t="shared" si="51"/>
        <v>#N/A</v>
      </c>
      <c r="U966" s="83" t="str">
        <f>IFERROR(VLOOKUP(G966,'Bidding list 26'!$B$2:$P$38,15,0),"")</f>
        <v/>
      </c>
      <c r="V966" s="83" t="e">
        <f t="shared" si="52"/>
        <v>#N/A</v>
      </c>
      <c r="W966" s="83" t="e">
        <f t="shared" si="60"/>
        <v>#VALUE!</v>
      </c>
      <c r="X966" s="83" t="e">
        <f t="shared" si="53"/>
        <v>#N/A</v>
      </c>
      <c r="Y966" s="122"/>
      <c r="Z966" s="122"/>
      <c r="AA966" s="122"/>
      <c r="AB966" s="122"/>
      <c r="AC966" s="122"/>
      <c r="AD966" s="122"/>
      <c r="AE966" s="122"/>
      <c r="AF966" s="122"/>
      <c r="AG966" s="122"/>
      <c r="AH966" s="87"/>
      <c r="AI966" s="122"/>
      <c r="AJ966" s="60"/>
      <c r="AK966" s="5"/>
      <c r="AL966" s="3">
        <f t="shared" si="54"/>
        <v>0</v>
      </c>
      <c r="AM966" s="3">
        <f t="shared" si="55"/>
        <v>0</v>
      </c>
      <c r="AN966" s="3">
        <f t="shared" si="56"/>
        <v>0</v>
      </c>
      <c r="AO966" s="3">
        <f t="shared" si="57"/>
        <v>0</v>
      </c>
    </row>
    <row r="967" spans="1:41" ht="13">
      <c r="A967" s="81"/>
      <c r="B967" s="122"/>
      <c r="C967" s="122"/>
      <c r="D967" s="122"/>
      <c r="E967" s="122"/>
      <c r="F967" s="81"/>
      <c r="G967" s="122"/>
      <c r="H967" s="122" t="e">
        <f>VLOOKUP(G967,'Bidding list 26'!$B$4:$G$277,6,0)</f>
        <v>#N/A</v>
      </c>
      <c r="I967" s="77" t="e">
        <f>VLOOKUP(G967,'Bidding list 26'!$B$4:$I$1016,8,0)</f>
        <v>#N/A</v>
      </c>
      <c r="J967" s="81"/>
      <c r="K967" s="78" t="e">
        <f t="shared" si="59"/>
        <v>#N/A</v>
      </c>
      <c r="L967" s="81"/>
      <c r="M967" s="79"/>
      <c r="N967" s="79"/>
      <c r="O967" s="80"/>
      <c r="P967" s="80"/>
      <c r="Q967" s="122"/>
      <c r="R967" s="81">
        <f t="shared" si="58"/>
        <v>0</v>
      </c>
      <c r="S967" s="140" t="e">
        <f t="array" ref="S967">INDEX('G Project Timeline-OPM update'!$G$7:$L$35,MATCH(1,('G Project Timeline-OPM update'!$C$7:$C$35=N967)*('G Project Timeline-OPM update'!$B$7:$B$35=M967)*('G Project Timeline-OPM update'!$D$7:$D$35=O967),0),MATCH(P967,'G Project Timeline-OPM update'!$G$4:$L$4,0))-14</f>
        <v>#N/A</v>
      </c>
      <c r="T967" s="81" t="e">
        <f t="shared" si="51"/>
        <v>#N/A</v>
      </c>
      <c r="U967" s="83" t="str">
        <f>IFERROR(VLOOKUP(G967,'Bidding list 26'!$B$2:$P$38,15,0),"")</f>
        <v/>
      </c>
      <c r="V967" s="83" t="e">
        <f t="shared" si="52"/>
        <v>#N/A</v>
      </c>
      <c r="W967" s="83" t="e">
        <f t="shared" si="60"/>
        <v>#VALUE!</v>
      </c>
      <c r="X967" s="83" t="e">
        <f t="shared" si="53"/>
        <v>#N/A</v>
      </c>
      <c r="Y967" s="122"/>
      <c r="Z967" s="122"/>
      <c r="AA967" s="122"/>
      <c r="AB967" s="122"/>
      <c r="AC967" s="122"/>
      <c r="AD967" s="122"/>
      <c r="AE967" s="122"/>
      <c r="AF967" s="122"/>
      <c r="AG967" s="122"/>
      <c r="AH967" s="87"/>
      <c r="AI967" s="122"/>
      <c r="AJ967" s="60"/>
      <c r="AK967" s="5"/>
      <c r="AL967" s="3">
        <f t="shared" si="54"/>
        <v>0</v>
      </c>
      <c r="AM967" s="3">
        <f t="shared" si="55"/>
        <v>0</v>
      </c>
      <c r="AN967" s="3">
        <f t="shared" si="56"/>
        <v>0</v>
      </c>
      <c r="AO967" s="3">
        <f t="shared" si="57"/>
        <v>0</v>
      </c>
    </row>
    <row r="968" spans="1:41" ht="13">
      <c r="A968" s="81"/>
      <c r="B968" s="122"/>
      <c r="C968" s="122"/>
      <c r="D968" s="122"/>
      <c r="E968" s="122"/>
      <c r="F968" s="81"/>
      <c r="G968" s="122"/>
      <c r="H968" s="122" t="e">
        <f>VLOOKUP(G968,'Bidding list 26'!$B$4:$G$277,6,0)</f>
        <v>#N/A</v>
      </c>
      <c r="I968" s="77" t="e">
        <f>VLOOKUP(G968,'Bidding list 26'!$B$4:$I$1016,8,0)</f>
        <v>#N/A</v>
      </c>
      <c r="J968" s="81"/>
      <c r="K968" s="78" t="e">
        <f t="shared" si="59"/>
        <v>#N/A</v>
      </c>
      <c r="L968" s="81"/>
      <c r="M968" s="79"/>
      <c r="N968" s="79"/>
      <c r="O968" s="80"/>
      <c r="P968" s="80"/>
      <c r="Q968" s="122"/>
      <c r="R968" s="81">
        <f t="shared" si="58"/>
        <v>0</v>
      </c>
      <c r="S968" s="140" t="e">
        <f t="array" ref="S968">INDEX('G Project Timeline-OPM update'!$G$7:$L$35,MATCH(1,('G Project Timeline-OPM update'!$C$7:$C$35=N968)*('G Project Timeline-OPM update'!$B$7:$B$35=M968)*('G Project Timeline-OPM update'!$D$7:$D$35=O968),0),MATCH(P968,'G Project Timeline-OPM update'!$G$4:$L$4,0))-14</f>
        <v>#N/A</v>
      </c>
      <c r="T968" s="81" t="e">
        <f t="shared" si="51"/>
        <v>#N/A</v>
      </c>
      <c r="U968" s="83" t="str">
        <f>IFERROR(VLOOKUP(G968,'Bidding list 26'!$B$2:$P$38,15,0),"")</f>
        <v/>
      </c>
      <c r="V968" s="83" t="e">
        <f t="shared" si="52"/>
        <v>#N/A</v>
      </c>
      <c r="W968" s="83" t="e">
        <f t="shared" si="60"/>
        <v>#VALUE!</v>
      </c>
      <c r="X968" s="83" t="e">
        <f t="shared" si="53"/>
        <v>#N/A</v>
      </c>
      <c r="Y968" s="122"/>
      <c r="Z968" s="122"/>
      <c r="AA968" s="122"/>
      <c r="AB968" s="122"/>
      <c r="AC968" s="122"/>
      <c r="AD968" s="122"/>
      <c r="AE968" s="122"/>
      <c r="AF968" s="122"/>
      <c r="AG968" s="122"/>
      <c r="AH968" s="87"/>
      <c r="AI968" s="122"/>
      <c r="AJ968" s="60"/>
      <c r="AK968" s="5"/>
      <c r="AL968" s="3">
        <f t="shared" si="54"/>
        <v>0</v>
      </c>
      <c r="AM968" s="3">
        <f t="shared" si="55"/>
        <v>0</v>
      </c>
      <c r="AN968" s="3">
        <f t="shared" si="56"/>
        <v>0</v>
      </c>
      <c r="AO968" s="3">
        <f t="shared" si="57"/>
        <v>0</v>
      </c>
    </row>
    <row r="969" spans="1:41" ht="13">
      <c r="A969" s="81"/>
      <c r="B969" s="122"/>
      <c r="C969" s="122"/>
      <c r="D969" s="122"/>
      <c r="E969" s="122"/>
      <c r="F969" s="81"/>
      <c r="G969" s="122"/>
      <c r="H969" s="122" t="e">
        <f>VLOOKUP(G969,'Bidding list 26'!$B$4:$G$277,6,0)</f>
        <v>#N/A</v>
      </c>
      <c r="I969" s="77" t="e">
        <f>VLOOKUP(G969,'Bidding list 26'!$B$4:$I$1016,8,0)</f>
        <v>#N/A</v>
      </c>
      <c r="J969" s="81"/>
      <c r="K969" s="78" t="e">
        <f t="shared" si="59"/>
        <v>#N/A</v>
      </c>
      <c r="L969" s="81"/>
      <c r="M969" s="79"/>
      <c r="N969" s="79"/>
      <c r="O969" s="80"/>
      <c r="P969" s="80"/>
      <c r="Q969" s="122"/>
      <c r="R969" s="81">
        <f t="shared" si="58"/>
        <v>0</v>
      </c>
      <c r="S969" s="140" t="e">
        <f t="array" ref="S969">INDEX('G Project Timeline-OPM update'!$G$7:$L$35,MATCH(1,('G Project Timeline-OPM update'!$C$7:$C$35=N969)*('G Project Timeline-OPM update'!$B$7:$B$35=M969)*('G Project Timeline-OPM update'!$D$7:$D$35=O969),0),MATCH(P969,'G Project Timeline-OPM update'!$G$4:$L$4,0))-14</f>
        <v>#N/A</v>
      </c>
      <c r="T969" s="81" t="e">
        <f t="shared" si="51"/>
        <v>#N/A</v>
      </c>
      <c r="U969" s="83" t="str">
        <f>IFERROR(VLOOKUP(G969,'Bidding list 26'!$B$2:$P$38,15,0),"")</f>
        <v/>
      </c>
      <c r="V969" s="83" t="e">
        <f t="shared" si="52"/>
        <v>#N/A</v>
      </c>
      <c r="W969" s="83" t="e">
        <f t="shared" si="60"/>
        <v>#VALUE!</v>
      </c>
      <c r="X969" s="83" t="e">
        <f t="shared" si="53"/>
        <v>#N/A</v>
      </c>
      <c r="Y969" s="122"/>
      <c r="Z969" s="122"/>
      <c r="AA969" s="122"/>
      <c r="AB969" s="122"/>
      <c r="AC969" s="122"/>
      <c r="AD969" s="122"/>
      <c r="AE969" s="122"/>
      <c r="AF969" s="122"/>
      <c r="AG969" s="122"/>
      <c r="AH969" s="87"/>
      <c r="AI969" s="122"/>
      <c r="AJ969" s="60"/>
      <c r="AK969" s="5"/>
      <c r="AL969" s="3">
        <f t="shared" si="54"/>
        <v>0</v>
      </c>
      <c r="AM969" s="3">
        <f t="shared" si="55"/>
        <v>0</v>
      </c>
      <c r="AN969" s="3">
        <f t="shared" si="56"/>
        <v>0</v>
      </c>
      <c r="AO969" s="3">
        <f t="shared" si="57"/>
        <v>0</v>
      </c>
    </row>
    <row r="970" spans="1:41" ht="13">
      <c r="A970" s="81"/>
      <c r="B970" s="122"/>
      <c r="C970" s="122"/>
      <c r="D970" s="122"/>
      <c r="E970" s="122"/>
      <c r="F970" s="81"/>
      <c r="G970" s="122"/>
      <c r="H970" s="122" t="e">
        <f>VLOOKUP(G970,'Bidding list 26'!$B$4:$G$277,6,0)</f>
        <v>#N/A</v>
      </c>
      <c r="I970" s="77" t="e">
        <f>VLOOKUP(G970,'Bidding list 26'!$B$4:$I$1016,8,0)</f>
        <v>#N/A</v>
      </c>
      <c r="J970" s="81"/>
      <c r="K970" s="78" t="e">
        <f t="shared" si="59"/>
        <v>#N/A</v>
      </c>
      <c r="L970" s="81"/>
      <c r="M970" s="79"/>
      <c r="N970" s="79"/>
      <c r="O970" s="80"/>
      <c r="P970" s="80"/>
      <c r="Q970" s="122"/>
      <c r="R970" s="81">
        <f t="shared" si="58"/>
        <v>0</v>
      </c>
      <c r="S970" s="140" t="e">
        <f t="array" ref="S970">INDEX('G Project Timeline-OPM update'!$G$7:$L$35,MATCH(1,('G Project Timeline-OPM update'!$C$7:$C$35=N970)*('G Project Timeline-OPM update'!$B$7:$B$35=M970)*('G Project Timeline-OPM update'!$D$7:$D$35=O970),0),MATCH(P970,'G Project Timeline-OPM update'!$G$4:$L$4,0))-14</f>
        <v>#N/A</v>
      </c>
      <c r="T970" s="81" t="e">
        <f t="shared" si="51"/>
        <v>#N/A</v>
      </c>
      <c r="U970" s="83" t="str">
        <f>IFERROR(VLOOKUP(G970,'Bidding list 26'!$B$2:$P$38,15,0),"")</f>
        <v/>
      </c>
      <c r="V970" s="83" t="e">
        <f t="shared" si="52"/>
        <v>#N/A</v>
      </c>
      <c r="W970" s="83" t="e">
        <f t="shared" si="60"/>
        <v>#VALUE!</v>
      </c>
      <c r="X970" s="83" t="e">
        <f t="shared" si="53"/>
        <v>#N/A</v>
      </c>
      <c r="Y970" s="122"/>
      <c r="Z970" s="122"/>
      <c r="AA970" s="122"/>
      <c r="AB970" s="122"/>
      <c r="AC970" s="122"/>
      <c r="AD970" s="122"/>
      <c r="AE970" s="122"/>
      <c r="AF970" s="122"/>
      <c r="AG970" s="122"/>
      <c r="AH970" s="87"/>
      <c r="AI970" s="122"/>
      <c r="AJ970" s="60"/>
      <c r="AK970" s="5"/>
      <c r="AL970" s="3">
        <f t="shared" si="54"/>
        <v>0</v>
      </c>
      <c r="AM970" s="3">
        <f t="shared" si="55"/>
        <v>0</v>
      </c>
      <c r="AN970" s="3">
        <f t="shared" si="56"/>
        <v>0</v>
      </c>
      <c r="AO970" s="3">
        <f t="shared" si="57"/>
        <v>0</v>
      </c>
    </row>
    <row r="971" spans="1:41" ht="13">
      <c r="A971" s="81"/>
      <c r="B971" s="122"/>
      <c r="C971" s="122"/>
      <c r="D971" s="122"/>
      <c r="E971" s="122"/>
      <c r="F971" s="81"/>
      <c r="G971" s="122"/>
      <c r="H971" s="122" t="e">
        <f>VLOOKUP(G971,'Bidding list 26'!$B$4:$G$277,6,0)</f>
        <v>#N/A</v>
      </c>
      <c r="I971" s="77" t="e">
        <f>VLOOKUP(G971,'Bidding list 26'!$B$4:$I$1016,8,0)</f>
        <v>#N/A</v>
      </c>
      <c r="J971" s="81"/>
      <c r="K971" s="78" t="e">
        <f t="shared" si="59"/>
        <v>#N/A</v>
      </c>
      <c r="L971" s="81"/>
      <c r="M971" s="79"/>
      <c r="N971" s="79"/>
      <c r="O971" s="80"/>
      <c r="P971" s="80"/>
      <c r="Q971" s="122"/>
      <c r="R971" s="81">
        <f t="shared" si="58"/>
        <v>0</v>
      </c>
      <c r="S971" s="140" t="e">
        <f t="array" ref="S971">INDEX('G Project Timeline-OPM update'!$G$7:$L$35,MATCH(1,('G Project Timeline-OPM update'!$C$7:$C$35=N971)*('G Project Timeline-OPM update'!$B$7:$B$35=M971)*('G Project Timeline-OPM update'!$D$7:$D$35=O971),0),MATCH(P971,'G Project Timeline-OPM update'!$G$4:$L$4,0))-14</f>
        <v>#N/A</v>
      </c>
      <c r="T971" s="81" t="e">
        <f t="shared" si="51"/>
        <v>#N/A</v>
      </c>
      <c r="U971" s="83" t="str">
        <f>IFERROR(VLOOKUP(G971,'Bidding list 26'!$B$2:$P$38,15,0),"")</f>
        <v/>
      </c>
      <c r="V971" s="83" t="e">
        <f t="shared" si="52"/>
        <v>#N/A</v>
      </c>
      <c r="W971" s="83" t="e">
        <f t="shared" si="60"/>
        <v>#VALUE!</v>
      </c>
      <c r="X971" s="83" t="e">
        <f t="shared" si="53"/>
        <v>#N/A</v>
      </c>
      <c r="Y971" s="122"/>
      <c r="Z971" s="122"/>
      <c r="AA971" s="122"/>
      <c r="AB971" s="122"/>
      <c r="AC971" s="122"/>
      <c r="AD971" s="122"/>
      <c r="AE971" s="122"/>
      <c r="AF971" s="122"/>
      <c r="AG971" s="122"/>
      <c r="AH971" s="87"/>
      <c r="AI971" s="122"/>
      <c r="AJ971" s="60"/>
      <c r="AK971" s="5"/>
      <c r="AL971" s="3">
        <f t="shared" si="54"/>
        <v>0</v>
      </c>
      <c r="AM971" s="3">
        <f t="shared" si="55"/>
        <v>0</v>
      </c>
      <c r="AN971" s="3">
        <f t="shared" si="56"/>
        <v>0</v>
      </c>
      <c r="AO971" s="3">
        <f t="shared" si="57"/>
        <v>0</v>
      </c>
    </row>
    <row r="972" spans="1:41" ht="13">
      <c r="A972" s="81"/>
      <c r="B972" s="122"/>
      <c r="C972" s="122"/>
      <c r="D972" s="122"/>
      <c r="E972" s="122"/>
      <c r="F972" s="81"/>
      <c r="G972" s="122"/>
      <c r="H972" s="122" t="e">
        <f>VLOOKUP(G972,'Bidding list 26'!$B$4:$G$277,6,0)</f>
        <v>#N/A</v>
      </c>
      <c r="I972" s="77" t="e">
        <f>VLOOKUP(G972,'Bidding list 26'!$B$4:$I$1016,8,0)</f>
        <v>#N/A</v>
      </c>
      <c r="J972" s="81"/>
      <c r="K972" s="78" t="e">
        <f t="shared" si="59"/>
        <v>#N/A</v>
      </c>
      <c r="L972" s="81"/>
      <c r="M972" s="79"/>
      <c r="N972" s="79"/>
      <c r="O972" s="80"/>
      <c r="P972" s="80"/>
      <c r="Q972" s="122"/>
      <c r="R972" s="81">
        <f t="shared" si="58"/>
        <v>0</v>
      </c>
      <c r="S972" s="140" t="e">
        <f t="array" ref="S972">INDEX('G Project Timeline-OPM update'!$G$7:$L$35,MATCH(1,('G Project Timeline-OPM update'!$C$7:$C$35=N972)*('G Project Timeline-OPM update'!$B$7:$B$35=M972)*('G Project Timeline-OPM update'!$D$7:$D$35=O972),0),MATCH(P972,'G Project Timeline-OPM update'!$G$4:$L$4,0))-14</f>
        <v>#N/A</v>
      </c>
      <c r="T972" s="81" t="e">
        <f t="shared" si="51"/>
        <v>#N/A</v>
      </c>
      <c r="U972" s="83" t="str">
        <f>IFERROR(VLOOKUP(G972,'Bidding list 26'!$B$2:$P$38,15,0),"")</f>
        <v/>
      </c>
      <c r="V972" s="83" t="e">
        <f t="shared" si="52"/>
        <v>#N/A</v>
      </c>
      <c r="W972" s="83" t="e">
        <f t="shared" si="60"/>
        <v>#VALUE!</v>
      </c>
      <c r="X972" s="83" t="e">
        <f t="shared" si="53"/>
        <v>#N/A</v>
      </c>
      <c r="Y972" s="122"/>
      <c r="Z972" s="122"/>
      <c r="AA972" s="122"/>
      <c r="AB972" s="122"/>
      <c r="AC972" s="122"/>
      <c r="AD972" s="122"/>
      <c r="AE972" s="122"/>
      <c r="AF972" s="122"/>
      <c r="AG972" s="122"/>
      <c r="AH972" s="87"/>
      <c r="AI972" s="122"/>
      <c r="AJ972" s="60"/>
      <c r="AK972" s="5"/>
      <c r="AL972" s="3">
        <f t="shared" si="54"/>
        <v>0</v>
      </c>
      <c r="AM972" s="3">
        <f t="shared" si="55"/>
        <v>0</v>
      </c>
      <c r="AN972" s="3">
        <f t="shared" si="56"/>
        <v>0</v>
      </c>
      <c r="AO972" s="3">
        <f t="shared" si="57"/>
        <v>0</v>
      </c>
    </row>
    <row r="973" spans="1:41" ht="13">
      <c r="A973" s="81"/>
      <c r="B973" s="122"/>
      <c r="C973" s="122"/>
      <c r="D973" s="122"/>
      <c r="E973" s="122"/>
      <c r="F973" s="81"/>
      <c r="G973" s="122"/>
      <c r="H973" s="122" t="e">
        <f>VLOOKUP(G973,'Bidding list 26'!$B$4:$G$277,6,0)</f>
        <v>#N/A</v>
      </c>
      <c r="I973" s="77" t="e">
        <f>VLOOKUP(G973,'Bidding list 26'!$B$4:$I$1016,8,0)</f>
        <v>#N/A</v>
      </c>
      <c r="J973" s="81"/>
      <c r="K973" s="78" t="e">
        <f t="shared" si="59"/>
        <v>#N/A</v>
      </c>
      <c r="L973" s="81"/>
      <c r="M973" s="79"/>
      <c r="N973" s="79"/>
      <c r="O973" s="80"/>
      <c r="P973" s="80"/>
      <c r="Q973" s="122"/>
      <c r="R973" s="81">
        <f t="shared" si="58"/>
        <v>0</v>
      </c>
      <c r="S973" s="140" t="e">
        <f t="array" ref="S973">INDEX('G Project Timeline-OPM update'!$G$7:$L$35,MATCH(1,('G Project Timeline-OPM update'!$C$7:$C$35=N973)*('G Project Timeline-OPM update'!$B$7:$B$35=M973)*('G Project Timeline-OPM update'!$D$7:$D$35=O973),0),MATCH(P973,'G Project Timeline-OPM update'!$G$4:$L$4,0))-14</f>
        <v>#N/A</v>
      </c>
      <c r="T973" s="81" t="e">
        <f t="shared" si="51"/>
        <v>#N/A</v>
      </c>
      <c r="U973" s="83" t="str">
        <f>IFERROR(VLOOKUP(G973,'Bidding list 26'!$B$2:$P$38,15,0),"")</f>
        <v/>
      </c>
      <c r="V973" s="83" t="e">
        <f t="shared" si="52"/>
        <v>#N/A</v>
      </c>
      <c r="W973" s="83" t="e">
        <f t="shared" si="60"/>
        <v>#VALUE!</v>
      </c>
      <c r="X973" s="83" t="e">
        <f t="shared" si="53"/>
        <v>#N/A</v>
      </c>
      <c r="Y973" s="122"/>
      <c r="Z973" s="122"/>
      <c r="AA973" s="122"/>
      <c r="AB973" s="122"/>
      <c r="AC973" s="122"/>
      <c r="AD973" s="122"/>
      <c r="AE973" s="122"/>
      <c r="AF973" s="122"/>
      <c r="AG973" s="122"/>
      <c r="AH973" s="87"/>
      <c r="AI973" s="122"/>
      <c r="AJ973" s="60"/>
      <c r="AK973" s="5"/>
      <c r="AL973" s="3">
        <f t="shared" si="54"/>
        <v>0</v>
      </c>
      <c r="AM973" s="3">
        <f t="shared" si="55"/>
        <v>0</v>
      </c>
      <c r="AN973" s="3">
        <f t="shared" si="56"/>
        <v>0</v>
      </c>
      <c r="AO973" s="3">
        <f t="shared" si="57"/>
        <v>0</v>
      </c>
    </row>
    <row r="974" spans="1:41" ht="13">
      <c r="A974" s="81"/>
      <c r="B974" s="122"/>
      <c r="C974" s="122"/>
      <c r="D974" s="122"/>
      <c r="E974" s="122"/>
      <c r="F974" s="81"/>
      <c r="G974" s="122"/>
      <c r="H974" s="122" t="e">
        <f>VLOOKUP(G974,'Bidding list 26'!$B$4:$G$277,6,0)</f>
        <v>#N/A</v>
      </c>
      <c r="I974" s="77" t="e">
        <f>VLOOKUP(G974,'Bidding list 26'!$B$4:$I$1016,8,0)</f>
        <v>#N/A</v>
      </c>
      <c r="J974" s="81"/>
      <c r="K974" s="78" t="e">
        <f t="shared" si="59"/>
        <v>#N/A</v>
      </c>
      <c r="L974" s="81"/>
      <c r="M974" s="79"/>
      <c r="N974" s="79"/>
      <c r="O974" s="80"/>
      <c r="P974" s="80"/>
      <c r="Q974" s="122"/>
      <c r="R974" s="81">
        <f t="shared" si="58"/>
        <v>0</v>
      </c>
      <c r="S974" s="140" t="e">
        <f t="array" ref="S974">INDEX('G Project Timeline-OPM update'!$G$7:$L$35,MATCH(1,('G Project Timeline-OPM update'!$C$7:$C$35=N974)*('G Project Timeline-OPM update'!$B$7:$B$35=M974)*('G Project Timeline-OPM update'!$D$7:$D$35=O974),0),MATCH(P974,'G Project Timeline-OPM update'!$G$4:$L$4,0))-14</f>
        <v>#N/A</v>
      </c>
      <c r="T974" s="81" t="e">
        <f t="shared" si="51"/>
        <v>#N/A</v>
      </c>
      <c r="U974" s="83" t="str">
        <f>IFERROR(VLOOKUP(G974,'Bidding list 26'!$B$2:$P$38,15,0),"")</f>
        <v/>
      </c>
      <c r="V974" s="83" t="e">
        <f t="shared" si="52"/>
        <v>#N/A</v>
      </c>
      <c r="W974" s="83" t="e">
        <f t="shared" si="60"/>
        <v>#VALUE!</v>
      </c>
      <c r="X974" s="83" t="e">
        <f t="shared" si="53"/>
        <v>#N/A</v>
      </c>
      <c r="Y974" s="122"/>
      <c r="Z974" s="122"/>
      <c r="AA974" s="122"/>
      <c r="AB974" s="122"/>
      <c r="AC974" s="122"/>
      <c r="AD974" s="122"/>
      <c r="AE974" s="122"/>
      <c r="AF974" s="122"/>
      <c r="AG974" s="122"/>
      <c r="AH974" s="87"/>
      <c r="AI974" s="122"/>
      <c r="AJ974" s="60"/>
      <c r="AK974" s="5"/>
      <c r="AL974" s="3">
        <f t="shared" si="54"/>
        <v>0</v>
      </c>
      <c r="AM974" s="3">
        <f t="shared" si="55"/>
        <v>0</v>
      </c>
      <c r="AN974" s="3">
        <f t="shared" si="56"/>
        <v>0</v>
      </c>
      <c r="AO974" s="3">
        <f t="shared" si="57"/>
        <v>0</v>
      </c>
    </row>
    <row r="975" spans="1:41" ht="13">
      <c r="A975" s="81"/>
      <c r="B975" s="122"/>
      <c r="C975" s="122"/>
      <c r="D975" s="122"/>
      <c r="E975" s="122"/>
      <c r="F975" s="81"/>
      <c r="G975" s="122"/>
      <c r="H975" s="122" t="e">
        <f>VLOOKUP(G975,'Bidding list 26'!$B$4:$G$277,6,0)</f>
        <v>#N/A</v>
      </c>
      <c r="I975" s="77" t="e">
        <f>VLOOKUP(G975,'Bidding list 26'!$B$4:$I$1016,8,0)</f>
        <v>#N/A</v>
      </c>
      <c r="J975" s="81"/>
      <c r="K975" s="78" t="e">
        <f t="shared" si="59"/>
        <v>#N/A</v>
      </c>
      <c r="L975" s="81"/>
      <c r="M975" s="79"/>
      <c r="N975" s="79"/>
      <c r="O975" s="80"/>
      <c r="P975" s="80"/>
      <c r="Q975" s="122"/>
      <c r="R975" s="81">
        <f t="shared" si="58"/>
        <v>0</v>
      </c>
      <c r="S975" s="140" t="e">
        <f t="array" ref="S975">INDEX('G Project Timeline-OPM update'!$G$7:$L$35,MATCH(1,('G Project Timeline-OPM update'!$C$7:$C$35=N975)*('G Project Timeline-OPM update'!$B$7:$B$35=M975)*('G Project Timeline-OPM update'!$D$7:$D$35=O975),0),MATCH(P975,'G Project Timeline-OPM update'!$G$4:$L$4,0))-14</f>
        <v>#N/A</v>
      </c>
      <c r="T975" s="81" t="e">
        <f t="shared" si="51"/>
        <v>#N/A</v>
      </c>
      <c r="U975" s="83" t="str">
        <f>IFERROR(VLOOKUP(G975,'Bidding list 26'!$B$2:$P$38,15,0),"")</f>
        <v/>
      </c>
      <c r="V975" s="83" t="e">
        <f t="shared" si="52"/>
        <v>#N/A</v>
      </c>
      <c r="W975" s="83" t="e">
        <f t="shared" si="60"/>
        <v>#VALUE!</v>
      </c>
      <c r="X975" s="83" t="e">
        <f t="shared" si="53"/>
        <v>#N/A</v>
      </c>
      <c r="Y975" s="122"/>
      <c r="Z975" s="122"/>
      <c r="AA975" s="122"/>
      <c r="AB975" s="122"/>
      <c r="AC975" s="122"/>
      <c r="AD975" s="122"/>
      <c r="AE975" s="122"/>
      <c r="AF975" s="122"/>
      <c r="AG975" s="122"/>
      <c r="AH975" s="87"/>
      <c r="AI975" s="122"/>
      <c r="AJ975" s="60"/>
      <c r="AK975" s="5"/>
      <c r="AL975" s="3">
        <f t="shared" si="54"/>
        <v>0</v>
      </c>
      <c r="AM975" s="3">
        <f t="shared" si="55"/>
        <v>0</v>
      </c>
      <c r="AN975" s="3">
        <f t="shared" si="56"/>
        <v>0</v>
      </c>
      <c r="AO975" s="3">
        <f t="shared" si="57"/>
        <v>0</v>
      </c>
    </row>
    <row r="976" spans="1:41" ht="13">
      <c r="A976" s="81"/>
      <c r="B976" s="122"/>
      <c r="C976" s="122"/>
      <c r="D976" s="122"/>
      <c r="E976" s="122"/>
      <c r="F976" s="81"/>
      <c r="G976" s="122"/>
      <c r="H976" s="122" t="e">
        <f>VLOOKUP(G976,'Bidding list 26'!$B$4:$G$277,6,0)</f>
        <v>#N/A</v>
      </c>
      <c r="I976" s="77" t="e">
        <f>VLOOKUP(G976,'Bidding list 26'!$B$4:$I$1016,8,0)</f>
        <v>#N/A</v>
      </c>
      <c r="J976" s="81"/>
      <c r="K976" s="78" t="e">
        <f t="shared" si="59"/>
        <v>#N/A</v>
      </c>
      <c r="L976" s="81"/>
      <c r="M976" s="79"/>
      <c r="N976" s="79"/>
      <c r="O976" s="80"/>
      <c r="P976" s="80"/>
      <c r="Q976" s="122"/>
      <c r="R976" s="81">
        <f t="shared" si="58"/>
        <v>0</v>
      </c>
      <c r="S976" s="140" t="e">
        <f t="array" ref="S976">INDEX('G Project Timeline-OPM update'!$G$7:$L$35,MATCH(1,('G Project Timeline-OPM update'!$C$7:$C$35=N976)*('G Project Timeline-OPM update'!$B$7:$B$35=M976)*('G Project Timeline-OPM update'!$D$7:$D$35=O976),0),MATCH(P976,'G Project Timeline-OPM update'!$G$4:$L$4,0))-14</f>
        <v>#N/A</v>
      </c>
      <c r="T976" s="81" t="e">
        <f t="shared" si="51"/>
        <v>#N/A</v>
      </c>
      <c r="U976" s="83" t="str">
        <f>IFERROR(VLOOKUP(G976,'Bidding list 26'!$B$2:$P$38,15,0),"")</f>
        <v/>
      </c>
      <c r="V976" s="83" t="e">
        <f t="shared" si="52"/>
        <v>#N/A</v>
      </c>
      <c r="W976" s="83" t="e">
        <f t="shared" si="60"/>
        <v>#VALUE!</v>
      </c>
      <c r="X976" s="83" t="e">
        <f t="shared" si="53"/>
        <v>#N/A</v>
      </c>
      <c r="Y976" s="122"/>
      <c r="Z976" s="122"/>
      <c r="AA976" s="122"/>
      <c r="AB976" s="122"/>
      <c r="AC976" s="122"/>
      <c r="AD976" s="122"/>
      <c r="AE976" s="122"/>
      <c r="AF976" s="122"/>
      <c r="AG976" s="122"/>
      <c r="AH976" s="87"/>
      <c r="AI976" s="122"/>
      <c r="AJ976" s="60"/>
      <c r="AK976" s="5"/>
      <c r="AL976" s="3">
        <f t="shared" si="54"/>
        <v>0</v>
      </c>
      <c r="AM976" s="3">
        <f t="shared" si="55"/>
        <v>0</v>
      </c>
      <c r="AN976" s="3">
        <f t="shared" si="56"/>
        <v>0</v>
      </c>
      <c r="AO976" s="3">
        <f t="shared" si="57"/>
        <v>0</v>
      </c>
    </row>
    <row r="977" spans="1:41" ht="13">
      <c r="A977" s="81"/>
      <c r="B977" s="122"/>
      <c r="C977" s="122"/>
      <c r="D977" s="122"/>
      <c r="E977" s="122"/>
      <c r="F977" s="81"/>
      <c r="G977" s="122"/>
      <c r="H977" s="122" t="e">
        <f>VLOOKUP(G977,'Bidding list 26'!$B$4:$G$277,6,0)</f>
        <v>#N/A</v>
      </c>
      <c r="I977" s="77" t="e">
        <f>VLOOKUP(G977,'Bidding list 26'!$B$4:$I$1016,8,0)</f>
        <v>#N/A</v>
      </c>
      <c r="J977" s="81"/>
      <c r="K977" s="78" t="e">
        <f t="shared" si="59"/>
        <v>#N/A</v>
      </c>
      <c r="L977" s="81"/>
      <c r="M977" s="79"/>
      <c r="N977" s="79"/>
      <c r="O977" s="80"/>
      <c r="P977" s="80"/>
      <c r="Q977" s="122"/>
      <c r="R977" s="81">
        <f t="shared" si="58"/>
        <v>0</v>
      </c>
      <c r="S977" s="140" t="e">
        <f t="array" ref="S977">INDEX('G Project Timeline-OPM update'!$G$7:$L$35,MATCH(1,('G Project Timeline-OPM update'!$C$7:$C$35=N977)*('G Project Timeline-OPM update'!$B$7:$B$35=M977)*('G Project Timeline-OPM update'!$D$7:$D$35=O977),0),MATCH(P977,'G Project Timeline-OPM update'!$G$4:$L$4,0))-14</f>
        <v>#N/A</v>
      </c>
      <c r="T977" s="81" t="e">
        <f t="shared" si="51"/>
        <v>#N/A</v>
      </c>
      <c r="U977" s="83" t="str">
        <f>IFERROR(VLOOKUP(G977,'Bidding list 26'!$B$2:$P$38,15,0),"")</f>
        <v/>
      </c>
      <c r="V977" s="83" t="e">
        <f t="shared" si="52"/>
        <v>#N/A</v>
      </c>
      <c r="W977" s="83" t="e">
        <f t="shared" si="60"/>
        <v>#VALUE!</v>
      </c>
      <c r="X977" s="83" t="e">
        <f t="shared" si="53"/>
        <v>#N/A</v>
      </c>
      <c r="Y977" s="122"/>
      <c r="Z977" s="122"/>
      <c r="AA977" s="122"/>
      <c r="AB977" s="122"/>
      <c r="AC977" s="122"/>
      <c r="AD977" s="122"/>
      <c r="AE977" s="122"/>
      <c r="AF977" s="122"/>
      <c r="AG977" s="122"/>
      <c r="AH977" s="87"/>
      <c r="AI977" s="122"/>
      <c r="AJ977" s="60"/>
      <c r="AK977" s="5"/>
      <c r="AL977" s="3">
        <f t="shared" si="54"/>
        <v>0</v>
      </c>
      <c r="AM977" s="3">
        <f t="shared" si="55"/>
        <v>0</v>
      </c>
      <c r="AN977" s="3">
        <f t="shared" si="56"/>
        <v>0</v>
      </c>
      <c r="AO977" s="3">
        <f t="shared" si="57"/>
        <v>0</v>
      </c>
    </row>
    <row r="978" spans="1:41" ht="13">
      <c r="A978" s="81"/>
      <c r="B978" s="122"/>
      <c r="C978" s="122"/>
      <c r="D978" s="122"/>
      <c r="E978" s="122"/>
      <c r="F978" s="81"/>
      <c r="G978" s="122"/>
      <c r="H978" s="122" t="e">
        <f>VLOOKUP(G978,'Bidding list 26'!$B$4:$G$277,6,0)</f>
        <v>#N/A</v>
      </c>
      <c r="I978" s="77" t="e">
        <f>VLOOKUP(G978,'Bidding list 26'!$B$4:$I$1016,8,0)</f>
        <v>#N/A</v>
      </c>
      <c r="J978" s="81"/>
      <c r="K978" s="78" t="e">
        <f t="shared" si="59"/>
        <v>#N/A</v>
      </c>
      <c r="L978" s="81"/>
      <c r="M978" s="79"/>
      <c r="N978" s="79"/>
      <c r="O978" s="80"/>
      <c r="P978" s="80"/>
      <c r="Q978" s="122"/>
      <c r="R978" s="81">
        <f t="shared" si="58"/>
        <v>0</v>
      </c>
      <c r="S978" s="140" t="e">
        <f t="array" ref="S978">INDEX('G Project Timeline-OPM update'!$G$7:$L$35,MATCH(1,('G Project Timeline-OPM update'!$C$7:$C$35=N978)*('G Project Timeline-OPM update'!$B$7:$B$35=M978)*('G Project Timeline-OPM update'!$D$7:$D$35=O978),0),MATCH(P978,'G Project Timeline-OPM update'!$G$4:$L$4,0))-14</f>
        <v>#N/A</v>
      </c>
      <c r="T978" s="81" t="e">
        <f t="shared" si="51"/>
        <v>#N/A</v>
      </c>
      <c r="U978" s="83" t="str">
        <f>IFERROR(VLOOKUP(G978,'Bidding list 26'!$B$2:$P$38,15,0),"")</f>
        <v/>
      </c>
      <c r="V978" s="83" t="e">
        <f t="shared" si="52"/>
        <v>#N/A</v>
      </c>
      <c r="W978" s="83" t="e">
        <f t="shared" si="60"/>
        <v>#VALUE!</v>
      </c>
      <c r="X978" s="83" t="e">
        <f t="shared" si="53"/>
        <v>#N/A</v>
      </c>
      <c r="Y978" s="122"/>
      <c r="Z978" s="122"/>
      <c r="AA978" s="122"/>
      <c r="AB978" s="122"/>
      <c r="AC978" s="122"/>
      <c r="AD978" s="122"/>
      <c r="AE978" s="122"/>
      <c r="AF978" s="122"/>
      <c r="AG978" s="122"/>
      <c r="AH978" s="87"/>
      <c r="AI978" s="122"/>
      <c r="AJ978" s="60"/>
      <c r="AK978" s="5"/>
      <c r="AL978" s="3">
        <f t="shared" si="54"/>
        <v>0</v>
      </c>
      <c r="AM978" s="3">
        <f t="shared" si="55"/>
        <v>0</v>
      </c>
      <c r="AN978" s="3">
        <f t="shared" si="56"/>
        <v>0</v>
      </c>
      <c r="AO978" s="3">
        <f t="shared" si="57"/>
        <v>0</v>
      </c>
    </row>
    <row r="979" spans="1:41" ht="13">
      <c r="A979" s="81"/>
      <c r="B979" s="122"/>
      <c r="C979" s="122"/>
      <c r="D979" s="122"/>
      <c r="E979" s="122"/>
      <c r="F979" s="81"/>
      <c r="G979" s="122"/>
      <c r="H979" s="122" t="e">
        <f>VLOOKUP(G979,'Bidding list 26'!$B$4:$G$277,6,0)</f>
        <v>#N/A</v>
      </c>
      <c r="I979" s="77" t="e">
        <f>VLOOKUP(G979,'Bidding list 26'!$B$4:$I$1016,8,0)</f>
        <v>#N/A</v>
      </c>
      <c r="J979" s="81"/>
      <c r="K979" s="78" t="e">
        <f t="shared" si="59"/>
        <v>#N/A</v>
      </c>
      <c r="L979" s="81"/>
      <c r="M979" s="79"/>
      <c r="N979" s="79"/>
      <c r="O979" s="80"/>
      <c r="P979" s="80"/>
      <c r="Q979" s="122"/>
      <c r="R979" s="81">
        <f t="shared" si="58"/>
        <v>0</v>
      </c>
      <c r="S979" s="140" t="e">
        <f t="array" ref="S979">INDEX('G Project Timeline-OPM update'!$G$7:$L$35,MATCH(1,('G Project Timeline-OPM update'!$C$7:$C$35=N979)*('G Project Timeline-OPM update'!$B$7:$B$35=M979)*('G Project Timeline-OPM update'!$D$7:$D$35=O979),0),MATCH(P979,'G Project Timeline-OPM update'!$G$4:$L$4,0))-14</f>
        <v>#N/A</v>
      </c>
      <c r="T979" s="81" t="e">
        <f t="shared" si="51"/>
        <v>#N/A</v>
      </c>
      <c r="U979" s="83" t="str">
        <f>IFERROR(VLOOKUP(G979,'Bidding list 26'!$B$2:$P$38,15,0),"")</f>
        <v/>
      </c>
      <c r="V979" s="83" t="e">
        <f t="shared" si="52"/>
        <v>#N/A</v>
      </c>
      <c r="W979" s="83" t="e">
        <f t="shared" si="60"/>
        <v>#VALUE!</v>
      </c>
      <c r="X979" s="83" t="e">
        <f t="shared" si="53"/>
        <v>#N/A</v>
      </c>
      <c r="Y979" s="122"/>
      <c r="Z979" s="122"/>
      <c r="AA979" s="122"/>
      <c r="AB979" s="122"/>
      <c r="AC979" s="122"/>
      <c r="AD979" s="122"/>
      <c r="AE979" s="122"/>
      <c r="AF979" s="122"/>
      <c r="AG979" s="122"/>
      <c r="AH979" s="87"/>
      <c r="AI979" s="122"/>
      <c r="AJ979" s="60"/>
      <c r="AK979" s="5"/>
      <c r="AL979" s="3">
        <f t="shared" si="54"/>
        <v>0</v>
      </c>
      <c r="AM979" s="3">
        <f t="shared" si="55"/>
        <v>0</v>
      </c>
      <c r="AN979" s="3">
        <f t="shared" si="56"/>
        <v>0</v>
      </c>
      <c r="AO979" s="3">
        <f t="shared" si="57"/>
        <v>0</v>
      </c>
    </row>
    <row r="980" spans="1:41" ht="13">
      <c r="A980" s="81"/>
      <c r="B980" s="122"/>
      <c r="C980" s="122"/>
      <c r="D980" s="122"/>
      <c r="E980" s="122"/>
      <c r="F980" s="81"/>
      <c r="G980" s="122"/>
      <c r="H980" s="122" t="e">
        <f>VLOOKUP(G980,'Bidding list 26'!$B$4:$G$277,6,0)</f>
        <v>#N/A</v>
      </c>
      <c r="I980" s="77" t="e">
        <f>VLOOKUP(G980,'Bidding list 26'!$B$4:$I$1016,8,0)</f>
        <v>#N/A</v>
      </c>
      <c r="J980" s="81"/>
      <c r="K980" s="78" t="e">
        <f t="shared" si="59"/>
        <v>#N/A</v>
      </c>
      <c r="L980" s="81"/>
      <c r="M980" s="79"/>
      <c r="N980" s="79"/>
      <c r="O980" s="80"/>
      <c r="P980" s="80"/>
      <c r="Q980" s="122"/>
      <c r="R980" s="81">
        <f t="shared" si="58"/>
        <v>0</v>
      </c>
      <c r="S980" s="140" t="e">
        <f t="array" ref="S980">INDEX('G Project Timeline-OPM update'!$G$7:$L$35,MATCH(1,('G Project Timeline-OPM update'!$C$7:$C$35=N980)*('G Project Timeline-OPM update'!$B$7:$B$35=M980)*('G Project Timeline-OPM update'!$D$7:$D$35=O980),0),MATCH(P980,'G Project Timeline-OPM update'!$G$4:$L$4,0))-14</f>
        <v>#N/A</v>
      </c>
      <c r="T980" s="81" t="e">
        <f t="shared" si="51"/>
        <v>#N/A</v>
      </c>
      <c r="U980" s="83" t="str">
        <f>IFERROR(VLOOKUP(G980,'Bidding list 26'!$B$2:$P$38,15,0),"")</f>
        <v/>
      </c>
      <c r="V980" s="83" t="e">
        <f t="shared" si="52"/>
        <v>#N/A</v>
      </c>
      <c r="W980" s="83" t="e">
        <f t="shared" si="60"/>
        <v>#VALUE!</v>
      </c>
      <c r="X980" s="83" t="e">
        <f t="shared" si="53"/>
        <v>#N/A</v>
      </c>
      <c r="Y980" s="122"/>
      <c r="Z980" s="122"/>
      <c r="AA980" s="122"/>
      <c r="AB980" s="122"/>
      <c r="AC980" s="122"/>
      <c r="AD980" s="122"/>
      <c r="AE980" s="122"/>
      <c r="AF980" s="122"/>
      <c r="AG980" s="122"/>
      <c r="AH980" s="87"/>
      <c r="AI980" s="122"/>
      <c r="AJ980" s="60"/>
      <c r="AK980" s="5"/>
      <c r="AL980" s="3">
        <f t="shared" si="54"/>
        <v>0</v>
      </c>
      <c r="AM980" s="3">
        <f t="shared" si="55"/>
        <v>0</v>
      </c>
      <c r="AN980" s="3">
        <f t="shared" si="56"/>
        <v>0</v>
      </c>
      <c r="AO980" s="3">
        <f t="shared" si="57"/>
        <v>0</v>
      </c>
    </row>
    <row r="981" spans="1:41" ht="13">
      <c r="A981" s="81"/>
      <c r="B981" s="122"/>
      <c r="C981" s="122"/>
      <c r="D981" s="122"/>
      <c r="E981" s="122"/>
      <c r="F981" s="81"/>
      <c r="G981" s="122"/>
      <c r="H981" s="122" t="e">
        <f>VLOOKUP(G981,'Bidding list 26'!$B$4:$G$277,6,0)</f>
        <v>#N/A</v>
      </c>
      <c r="I981" s="77" t="e">
        <f>VLOOKUP(G981,'Bidding list 26'!$B$4:$I$1016,8,0)</f>
        <v>#N/A</v>
      </c>
      <c r="J981" s="81"/>
      <c r="K981" s="78" t="e">
        <f t="shared" si="59"/>
        <v>#N/A</v>
      </c>
      <c r="L981" s="81"/>
      <c r="M981" s="79"/>
      <c r="N981" s="79"/>
      <c r="O981" s="80"/>
      <c r="P981" s="80"/>
      <c r="Q981" s="122"/>
      <c r="R981" s="81">
        <f t="shared" si="58"/>
        <v>0</v>
      </c>
      <c r="S981" s="140" t="e">
        <f t="array" ref="S981">INDEX('G Project Timeline-OPM update'!$G$7:$L$35,MATCH(1,('G Project Timeline-OPM update'!$C$7:$C$35=N981)*('G Project Timeline-OPM update'!$B$7:$B$35=M981)*('G Project Timeline-OPM update'!$D$7:$D$35=O981),0),MATCH(P981,'G Project Timeline-OPM update'!$G$4:$L$4,0))-14</f>
        <v>#N/A</v>
      </c>
      <c r="T981" s="81" t="e">
        <f t="shared" si="51"/>
        <v>#N/A</v>
      </c>
      <c r="U981" s="83" t="str">
        <f>IFERROR(VLOOKUP(G981,'Bidding list 26'!$B$2:$P$38,15,0),"")</f>
        <v/>
      </c>
      <c r="V981" s="83" t="e">
        <f t="shared" si="52"/>
        <v>#N/A</v>
      </c>
      <c r="W981" s="83" t="e">
        <f t="shared" si="60"/>
        <v>#VALUE!</v>
      </c>
      <c r="X981" s="83" t="e">
        <f t="shared" si="53"/>
        <v>#N/A</v>
      </c>
      <c r="Y981" s="122"/>
      <c r="Z981" s="122"/>
      <c r="AA981" s="122"/>
      <c r="AB981" s="122"/>
      <c r="AC981" s="122"/>
      <c r="AD981" s="122"/>
      <c r="AE981" s="122"/>
      <c r="AF981" s="122"/>
      <c r="AG981" s="122"/>
      <c r="AH981" s="87"/>
      <c r="AI981" s="122"/>
      <c r="AJ981" s="60"/>
      <c r="AK981" s="5"/>
      <c r="AL981" s="3">
        <f t="shared" si="54"/>
        <v>0</v>
      </c>
      <c r="AM981" s="3">
        <f t="shared" si="55"/>
        <v>0</v>
      </c>
      <c r="AN981" s="3">
        <f t="shared" si="56"/>
        <v>0</v>
      </c>
      <c r="AO981" s="3">
        <f t="shared" si="57"/>
        <v>0</v>
      </c>
    </row>
    <row r="982" spans="1:41" ht="13">
      <c r="A982" s="81"/>
      <c r="B982" s="122"/>
      <c r="C982" s="122"/>
      <c r="D982" s="122"/>
      <c r="E982" s="122"/>
      <c r="F982" s="81"/>
      <c r="G982" s="122"/>
      <c r="H982" s="122" t="e">
        <f>VLOOKUP(G982,'Bidding list 26'!$B$4:$G$277,6,0)</f>
        <v>#N/A</v>
      </c>
      <c r="I982" s="77" t="e">
        <f>VLOOKUP(G982,'Bidding list 26'!$B$4:$I$1016,8,0)</f>
        <v>#N/A</v>
      </c>
      <c r="J982" s="81"/>
      <c r="K982" s="78" t="e">
        <f t="shared" si="59"/>
        <v>#N/A</v>
      </c>
      <c r="L982" s="81"/>
      <c r="M982" s="79"/>
      <c r="N982" s="79"/>
      <c r="O982" s="80"/>
      <c r="P982" s="80"/>
      <c r="Q982" s="122"/>
      <c r="R982" s="81">
        <f t="shared" si="58"/>
        <v>0</v>
      </c>
      <c r="S982" s="140" t="e">
        <f t="array" ref="S982">INDEX('G Project Timeline-OPM update'!$G$7:$L$35,MATCH(1,('G Project Timeline-OPM update'!$C$7:$C$35=N982)*('G Project Timeline-OPM update'!$B$7:$B$35=M982)*('G Project Timeline-OPM update'!$D$7:$D$35=O982),0),MATCH(P982,'G Project Timeline-OPM update'!$G$4:$L$4,0))-14</f>
        <v>#N/A</v>
      </c>
      <c r="T982" s="81" t="e">
        <f t="shared" si="51"/>
        <v>#N/A</v>
      </c>
      <c r="U982" s="83" t="str">
        <f>IFERROR(VLOOKUP(G982,'Bidding list 26'!$B$2:$P$38,15,0),"")</f>
        <v/>
      </c>
      <c r="V982" s="83" t="e">
        <f t="shared" si="52"/>
        <v>#N/A</v>
      </c>
      <c r="W982" s="83" t="e">
        <f t="shared" si="60"/>
        <v>#VALUE!</v>
      </c>
      <c r="X982" s="83" t="e">
        <f t="shared" si="53"/>
        <v>#N/A</v>
      </c>
      <c r="Y982" s="122"/>
      <c r="Z982" s="122"/>
      <c r="AA982" s="122"/>
      <c r="AB982" s="122"/>
      <c r="AC982" s="122"/>
      <c r="AD982" s="122"/>
      <c r="AE982" s="122"/>
      <c r="AF982" s="122"/>
      <c r="AG982" s="122"/>
      <c r="AH982" s="87"/>
      <c r="AI982" s="122"/>
      <c r="AJ982" s="60"/>
      <c r="AK982" s="5"/>
      <c r="AL982" s="3">
        <f t="shared" si="54"/>
        <v>0</v>
      </c>
      <c r="AM982" s="3">
        <f t="shared" si="55"/>
        <v>0</v>
      </c>
      <c r="AN982" s="3">
        <f t="shared" si="56"/>
        <v>0</v>
      </c>
      <c r="AO982" s="3">
        <f t="shared" si="57"/>
        <v>0</v>
      </c>
    </row>
    <row r="983" spans="1:41" ht="13">
      <c r="A983" s="81"/>
      <c r="B983" s="122"/>
      <c r="C983" s="122"/>
      <c r="D983" s="122"/>
      <c r="E983" s="122"/>
      <c r="F983" s="81"/>
      <c r="G983" s="122"/>
      <c r="H983" s="122" t="e">
        <f>VLOOKUP(G983,'Bidding list 26'!$B$4:$G$277,6,0)</f>
        <v>#N/A</v>
      </c>
      <c r="I983" s="77" t="e">
        <f>VLOOKUP(G983,'Bidding list 26'!$B$4:$I$1016,8,0)</f>
        <v>#N/A</v>
      </c>
      <c r="J983" s="81"/>
      <c r="K983" s="78" t="e">
        <f t="shared" si="59"/>
        <v>#N/A</v>
      </c>
      <c r="L983" s="81"/>
      <c r="M983" s="79"/>
      <c r="N983" s="79"/>
      <c r="O983" s="80"/>
      <c r="P983" s="80"/>
      <c r="Q983" s="122"/>
      <c r="R983" s="81">
        <f t="shared" si="58"/>
        <v>0</v>
      </c>
      <c r="S983" s="140" t="e">
        <f t="array" ref="S983">INDEX('G Project Timeline-OPM update'!$G$7:$L$35,MATCH(1,('G Project Timeline-OPM update'!$C$7:$C$35=N983)*('G Project Timeline-OPM update'!$B$7:$B$35=M983)*('G Project Timeline-OPM update'!$D$7:$D$35=O983),0),MATCH(P983,'G Project Timeline-OPM update'!$G$4:$L$4,0))-14</f>
        <v>#N/A</v>
      </c>
      <c r="T983" s="81" t="e">
        <f t="shared" si="51"/>
        <v>#N/A</v>
      </c>
      <c r="U983" s="83" t="str">
        <f>IFERROR(VLOOKUP(G983,'Bidding list 26'!$B$2:$P$38,15,0),"")</f>
        <v/>
      </c>
      <c r="V983" s="83" t="e">
        <f t="shared" si="52"/>
        <v>#N/A</v>
      </c>
      <c r="W983" s="83" t="e">
        <f t="shared" si="60"/>
        <v>#VALUE!</v>
      </c>
      <c r="X983" s="83" t="e">
        <f t="shared" si="53"/>
        <v>#N/A</v>
      </c>
      <c r="Y983" s="122"/>
      <c r="Z983" s="122"/>
      <c r="AA983" s="122"/>
      <c r="AB983" s="122"/>
      <c r="AC983" s="122"/>
      <c r="AD983" s="122"/>
      <c r="AE983" s="122"/>
      <c r="AF983" s="122"/>
      <c r="AG983" s="122"/>
      <c r="AH983" s="87"/>
      <c r="AI983" s="122"/>
      <c r="AJ983" s="60"/>
      <c r="AK983" s="5"/>
      <c r="AL983" s="3">
        <f t="shared" si="54"/>
        <v>0</v>
      </c>
      <c r="AM983" s="3">
        <f t="shared" si="55"/>
        <v>0</v>
      </c>
      <c r="AN983" s="3">
        <f t="shared" si="56"/>
        <v>0</v>
      </c>
      <c r="AO983" s="3">
        <f t="shared" si="57"/>
        <v>0</v>
      </c>
    </row>
    <row r="984" spans="1:41" ht="13">
      <c r="A984" s="81"/>
      <c r="B984" s="122"/>
      <c r="C984" s="122"/>
      <c r="D984" s="122"/>
      <c r="E984" s="122"/>
      <c r="F984" s="81"/>
      <c r="G984" s="122"/>
      <c r="H984" s="122" t="e">
        <f>VLOOKUP(G984,'Bidding list 26'!$B$4:$G$277,6,0)</f>
        <v>#N/A</v>
      </c>
      <c r="I984" s="77" t="e">
        <f>VLOOKUP(G984,'Bidding list 26'!$B$4:$I$1016,8,0)</f>
        <v>#N/A</v>
      </c>
      <c r="J984" s="81"/>
      <c r="K984" s="78" t="e">
        <f t="shared" si="59"/>
        <v>#N/A</v>
      </c>
      <c r="L984" s="81"/>
      <c r="M984" s="79"/>
      <c r="N984" s="79"/>
      <c r="O984" s="80"/>
      <c r="P984" s="80"/>
      <c r="Q984" s="122"/>
      <c r="R984" s="81">
        <f t="shared" si="58"/>
        <v>0</v>
      </c>
      <c r="S984" s="140" t="e">
        <f t="array" ref="S984">INDEX('G Project Timeline-OPM update'!$G$7:$L$35,MATCH(1,('G Project Timeline-OPM update'!$C$7:$C$35=N984)*('G Project Timeline-OPM update'!$B$7:$B$35=M984)*('G Project Timeline-OPM update'!$D$7:$D$35=O984),0),MATCH(P984,'G Project Timeline-OPM update'!$G$4:$L$4,0))-14</f>
        <v>#N/A</v>
      </c>
      <c r="T984" s="81" t="e">
        <f t="shared" si="51"/>
        <v>#N/A</v>
      </c>
      <c r="U984" s="83" t="str">
        <f>IFERROR(VLOOKUP(G984,'Bidding list 26'!$B$2:$P$38,15,0),"")</f>
        <v/>
      </c>
      <c r="V984" s="83" t="e">
        <f t="shared" si="52"/>
        <v>#N/A</v>
      </c>
      <c r="W984" s="83" t="e">
        <f t="shared" si="60"/>
        <v>#VALUE!</v>
      </c>
      <c r="X984" s="83" t="e">
        <f t="shared" si="53"/>
        <v>#N/A</v>
      </c>
      <c r="Y984" s="122"/>
      <c r="Z984" s="122"/>
      <c r="AA984" s="122"/>
      <c r="AB984" s="122"/>
      <c r="AC984" s="122"/>
      <c r="AD984" s="122"/>
      <c r="AE984" s="122"/>
      <c r="AF984" s="122"/>
      <c r="AG984" s="122"/>
      <c r="AH984" s="87"/>
      <c r="AI984" s="122"/>
      <c r="AJ984" s="60"/>
      <c r="AK984" s="5"/>
      <c r="AL984" s="3">
        <f t="shared" si="54"/>
        <v>0</v>
      </c>
      <c r="AM984" s="3">
        <f t="shared" si="55"/>
        <v>0</v>
      </c>
      <c r="AN984" s="3">
        <f t="shared" si="56"/>
        <v>0</v>
      </c>
      <c r="AO984" s="3">
        <f t="shared" si="57"/>
        <v>0</v>
      </c>
    </row>
    <row r="985" spans="1:41" ht="13">
      <c r="A985" s="81"/>
      <c r="B985" s="122"/>
      <c r="C985" s="122"/>
      <c r="D985" s="122"/>
      <c r="E985" s="122"/>
      <c r="F985" s="81"/>
      <c r="G985" s="122"/>
      <c r="H985" s="122" t="e">
        <f>VLOOKUP(G985,'Bidding list 26'!$B$4:$G$277,6,0)</f>
        <v>#N/A</v>
      </c>
      <c r="I985" s="77" t="e">
        <f>VLOOKUP(G985,'Bidding list 26'!$B$4:$I$1016,8,0)</f>
        <v>#N/A</v>
      </c>
      <c r="J985" s="81"/>
      <c r="K985" s="78" t="e">
        <f t="shared" si="59"/>
        <v>#N/A</v>
      </c>
      <c r="L985" s="81"/>
      <c r="M985" s="79"/>
      <c r="N985" s="79"/>
      <c r="O985" s="80"/>
      <c r="P985" s="80"/>
      <c r="Q985" s="122"/>
      <c r="R985" s="81">
        <f t="shared" si="58"/>
        <v>0</v>
      </c>
      <c r="S985" s="140" t="e">
        <f t="array" ref="S985">INDEX('G Project Timeline-OPM update'!$G$7:$L$35,MATCH(1,('G Project Timeline-OPM update'!$C$7:$C$35=N985)*('G Project Timeline-OPM update'!$B$7:$B$35=M985)*('G Project Timeline-OPM update'!$D$7:$D$35=O985),0),MATCH(P985,'G Project Timeline-OPM update'!$G$4:$L$4,0))-14</f>
        <v>#N/A</v>
      </c>
      <c r="T985" s="81" t="e">
        <f t="shared" si="51"/>
        <v>#N/A</v>
      </c>
      <c r="U985" s="83" t="str">
        <f>IFERROR(VLOOKUP(G985,'Bidding list 26'!$B$2:$P$38,15,0),"")</f>
        <v/>
      </c>
      <c r="V985" s="83" t="e">
        <f t="shared" si="52"/>
        <v>#N/A</v>
      </c>
      <c r="W985" s="83" t="e">
        <f t="shared" si="60"/>
        <v>#VALUE!</v>
      </c>
      <c r="X985" s="83" t="e">
        <f t="shared" si="53"/>
        <v>#N/A</v>
      </c>
      <c r="Y985" s="122"/>
      <c r="Z985" s="122"/>
      <c r="AA985" s="122"/>
      <c r="AB985" s="122"/>
      <c r="AC985" s="122"/>
      <c r="AD985" s="122"/>
      <c r="AE985" s="122"/>
      <c r="AF985" s="122"/>
      <c r="AG985" s="122"/>
      <c r="AH985" s="87"/>
      <c r="AI985" s="122"/>
      <c r="AJ985" s="60"/>
      <c r="AK985" s="5"/>
      <c r="AL985" s="3">
        <f t="shared" si="54"/>
        <v>0</v>
      </c>
      <c r="AM985" s="3">
        <f t="shared" si="55"/>
        <v>0</v>
      </c>
      <c r="AN985" s="3">
        <f t="shared" si="56"/>
        <v>0</v>
      </c>
      <c r="AO985" s="3">
        <f t="shared" si="57"/>
        <v>0</v>
      </c>
    </row>
    <row r="986" spans="1:41" ht="13">
      <c r="A986" s="81"/>
      <c r="B986" s="122"/>
      <c r="C986" s="122"/>
      <c r="D986" s="122"/>
      <c r="E986" s="122"/>
      <c r="F986" s="81"/>
      <c r="G986" s="122"/>
      <c r="H986" s="122" t="e">
        <f>VLOOKUP(G986,'Bidding list 26'!$B$4:$G$277,6,0)</f>
        <v>#N/A</v>
      </c>
      <c r="I986" s="77" t="e">
        <f>VLOOKUP(G986,'Bidding list 26'!$B$4:$I$1016,8,0)</f>
        <v>#N/A</v>
      </c>
      <c r="J986" s="81"/>
      <c r="K986" s="78" t="e">
        <f t="shared" si="59"/>
        <v>#N/A</v>
      </c>
      <c r="L986" s="81"/>
      <c r="M986" s="79"/>
      <c r="N986" s="79"/>
      <c r="O986" s="80"/>
      <c r="P986" s="80"/>
      <c r="Q986" s="122"/>
      <c r="R986" s="81">
        <f t="shared" si="58"/>
        <v>0</v>
      </c>
      <c r="S986" s="140" t="e">
        <f t="array" ref="S986">INDEX('G Project Timeline-OPM update'!$G$7:$L$35,MATCH(1,('G Project Timeline-OPM update'!$C$7:$C$35=N986)*('G Project Timeline-OPM update'!$B$7:$B$35=M986)*('G Project Timeline-OPM update'!$D$7:$D$35=O986),0),MATCH(P986,'G Project Timeline-OPM update'!$G$4:$L$4,0))-14</f>
        <v>#N/A</v>
      </c>
      <c r="T986" s="81" t="e">
        <f t="shared" si="51"/>
        <v>#N/A</v>
      </c>
      <c r="U986" s="83" t="str">
        <f>IFERROR(VLOOKUP(G986,'Bidding list 26'!$B$2:$P$38,15,0),"")</f>
        <v/>
      </c>
      <c r="V986" s="83" t="e">
        <f t="shared" si="52"/>
        <v>#N/A</v>
      </c>
      <c r="W986" s="83" t="e">
        <f t="shared" si="60"/>
        <v>#VALUE!</v>
      </c>
      <c r="X986" s="83" t="e">
        <f t="shared" si="53"/>
        <v>#N/A</v>
      </c>
      <c r="Y986" s="122"/>
      <c r="Z986" s="122"/>
      <c r="AA986" s="122"/>
      <c r="AB986" s="122"/>
      <c r="AC986" s="122"/>
      <c r="AD986" s="122"/>
      <c r="AE986" s="122"/>
      <c r="AF986" s="122"/>
      <c r="AG986" s="122"/>
      <c r="AH986" s="87"/>
      <c r="AI986" s="122"/>
      <c r="AJ986" s="60"/>
      <c r="AK986" s="5"/>
      <c r="AL986" s="3">
        <f t="shared" si="54"/>
        <v>0</v>
      </c>
      <c r="AM986" s="3">
        <f t="shared" si="55"/>
        <v>0</v>
      </c>
      <c r="AN986" s="3">
        <f t="shared" si="56"/>
        <v>0</v>
      </c>
      <c r="AO986" s="3">
        <f t="shared" si="57"/>
        <v>0</v>
      </c>
    </row>
    <row r="987" spans="1:41" ht="13">
      <c r="A987" s="81"/>
      <c r="B987" s="122"/>
      <c r="C987" s="122"/>
      <c r="D987" s="122"/>
      <c r="E987" s="122"/>
      <c r="F987" s="81"/>
      <c r="G987" s="122"/>
      <c r="H987" s="122" t="e">
        <f>VLOOKUP(G987,'Bidding list 26'!$B$4:$G$277,6,0)</f>
        <v>#N/A</v>
      </c>
      <c r="I987" s="77" t="e">
        <f>VLOOKUP(G987,'Bidding list 26'!$B$4:$I$1016,8,0)</f>
        <v>#N/A</v>
      </c>
      <c r="J987" s="81"/>
      <c r="K987" s="78" t="e">
        <f t="shared" si="59"/>
        <v>#N/A</v>
      </c>
      <c r="L987" s="81"/>
      <c r="M987" s="79"/>
      <c r="N987" s="79"/>
      <c r="O987" s="80"/>
      <c r="P987" s="80"/>
      <c r="Q987" s="122"/>
      <c r="R987" s="81">
        <f t="shared" si="58"/>
        <v>0</v>
      </c>
      <c r="S987" s="140" t="e">
        <f t="array" ref="S987">INDEX('G Project Timeline-OPM update'!$G$7:$L$35,MATCH(1,('G Project Timeline-OPM update'!$C$7:$C$35=N987)*('G Project Timeline-OPM update'!$B$7:$B$35=M987)*('G Project Timeline-OPM update'!$D$7:$D$35=O987),0),MATCH(P987,'G Project Timeline-OPM update'!$G$4:$L$4,0))-14</f>
        <v>#N/A</v>
      </c>
      <c r="T987" s="81" t="e">
        <f t="shared" si="51"/>
        <v>#N/A</v>
      </c>
      <c r="U987" s="83" t="str">
        <f>IFERROR(VLOOKUP(G987,'Bidding list 26'!$B$2:$P$38,15,0),"")</f>
        <v/>
      </c>
      <c r="V987" s="83" t="e">
        <f t="shared" si="52"/>
        <v>#N/A</v>
      </c>
      <c r="W987" s="83" t="e">
        <f t="shared" si="60"/>
        <v>#VALUE!</v>
      </c>
      <c r="X987" s="83" t="e">
        <f t="shared" si="53"/>
        <v>#N/A</v>
      </c>
      <c r="Y987" s="122"/>
      <c r="Z987" s="122"/>
      <c r="AA987" s="122"/>
      <c r="AB987" s="122"/>
      <c r="AC987" s="122"/>
      <c r="AD987" s="122"/>
      <c r="AE987" s="122"/>
      <c r="AF987" s="122"/>
      <c r="AG987" s="122"/>
      <c r="AH987" s="87"/>
      <c r="AI987" s="122"/>
      <c r="AJ987" s="60"/>
      <c r="AK987" s="5"/>
      <c r="AL987" s="3">
        <f t="shared" si="54"/>
        <v>0</v>
      </c>
      <c r="AM987" s="3">
        <f t="shared" si="55"/>
        <v>0</v>
      </c>
      <c r="AN987" s="3">
        <f t="shared" si="56"/>
        <v>0</v>
      </c>
      <c r="AO987" s="3">
        <f t="shared" si="57"/>
        <v>0</v>
      </c>
    </row>
    <row r="988" spans="1:41" ht="13">
      <c r="A988" s="81"/>
      <c r="B988" s="122"/>
      <c r="C988" s="122"/>
      <c r="D988" s="122"/>
      <c r="E988" s="122"/>
      <c r="F988" s="81"/>
      <c r="G988" s="122"/>
      <c r="H988" s="122" t="e">
        <f>VLOOKUP(G988,'Bidding list 26'!$B$4:$G$277,6,0)</f>
        <v>#N/A</v>
      </c>
      <c r="I988" s="77" t="e">
        <f>VLOOKUP(G988,'Bidding list 26'!$B$4:$I$1016,8,0)</f>
        <v>#N/A</v>
      </c>
      <c r="J988" s="81"/>
      <c r="K988" s="78" t="e">
        <f t="shared" si="59"/>
        <v>#N/A</v>
      </c>
      <c r="L988" s="81"/>
      <c r="M988" s="79"/>
      <c r="N988" s="79"/>
      <c r="O988" s="80"/>
      <c r="P988" s="80"/>
      <c r="Q988" s="122"/>
      <c r="R988" s="81">
        <f t="shared" si="58"/>
        <v>0</v>
      </c>
      <c r="S988" s="140" t="e">
        <f t="array" ref="S988">INDEX('G Project Timeline-OPM update'!$G$7:$L$35,MATCH(1,('G Project Timeline-OPM update'!$C$7:$C$35=N988)*('G Project Timeline-OPM update'!$B$7:$B$35=M988)*('G Project Timeline-OPM update'!$D$7:$D$35=O988),0),MATCH(P988,'G Project Timeline-OPM update'!$G$4:$L$4,0))-14</f>
        <v>#N/A</v>
      </c>
      <c r="T988" s="81" t="e">
        <f t="shared" si="51"/>
        <v>#N/A</v>
      </c>
      <c r="U988" s="83" t="str">
        <f>IFERROR(VLOOKUP(G988,'Bidding list 26'!$B$2:$P$38,15,0),"")</f>
        <v/>
      </c>
      <c r="V988" s="83" t="e">
        <f t="shared" si="52"/>
        <v>#N/A</v>
      </c>
      <c r="W988" s="83" t="e">
        <f t="shared" si="60"/>
        <v>#VALUE!</v>
      </c>
      <c r="X988" s="83" t="e">
        <f t="shared" si="53"/>
        <v>#N/A</v>
      </c>
      <c r="Y988" s="122"/>
      <c r="Z988" s="122"/>
      <c r="AA988" s="122"/>
      <c r="AB988" s="122"/>
      <c r="AC988" s="122"/>
      <c r="AD988" s="122"/>
      <c r="AE988" s="122"/>
      <c r="AF988" s="122"/>
      <c r="AG988" s="122"/>
      <c r="AH988" s="87"/>
      <c r="AI988" s="122"/>
      <c r="AJ988" s="60"/>
      <c r="AK988" s="5"/>
      <c r="AL988" s="3">
        <f t="shared" si="54"/>
        <v>0</v>
      </c>
      <c r="AM988" s="3">
        <f t="shared" si="55"/>
        <v>0</v>
      </c>
      <c r="AN988" s="3">
        <f t="shared" si="56"/>
        <v>0</v>
      </c>
      <c r="AO988" s="3">
        <f t="shared" si="57"/>
        <v>0</v>
      </c>
    </row>
    <row r="989" spans="1:41" ht="13">
      <c r="A989" s="81"/>
      <c r="B989" s="122"/>
      <c r="C989" s="122"/>
      <c r="D989" s="122"/>
      <c r="E989" s="122"/>
      <c r="F989" s="81"/>
      <c r="G989" s="122"/>
      <c r="H989" s="122" t="e">
        <f>VLOOKUP(G989,'Bidding list 26'!$B$4:$G$277,6,0)</f>
        <v>#N/A</v>
      </c>
      <c r="I989" s="77" t="e">
        <f>VLOOKUP(G989,'Bidding list 26'!$B$4:$I$1016,8,0)</f>
        <v>#N/A</v>
      </c>
      <c r="J989" s="81"/>
      <c r="K989" s="78" t="e">
        <f t="shared" si="59"/>
        <v>#N/A</v>
      </c>
      <c r="L989" s="81"/>
      <c r="M989" s="79"/>
      <c r="N989" s="79"/>
      <c r="O989" s="80"/>
      <c r="P989" s="80"/>
      <c r="Q989" s="122"/>
      <c r="R989" s="81">
        <f t="shared" si="58"/>
        <v>0</v>
      </c>
      <c r="S989" s="140" t="e">
        <f t="array" ref="S989">INDEX('G Project Timeline-OPM update'!$G$7:$L$35,MATCH(1,('G Project Timeline-OPM update'!$C$7:$C$35=N989)*('G Project Timeline-OPM update'!$B$7:$B$35=M989)*('G Project Timeline-OPM update'!$D$7:$D$35=O989),0),MATCH(P989,'G Project Timeline-OPM update'!$G$4:$L$4,0))-14</f>
        <v>#N/A</v>
      </c>
      <c r="T989" s="81" t="e">
        <f t="shared" si="51"/>
        <v>#N/A</v>
      </c>
      <c r="U989" s="83" t="str">
        <f>IFERROR(VLOOKUP(G989,'Bidding list 26'!$B$2:$P$38,15,0),"")</f>
        <v/>
      </c>
      <c r="V989" s="83" t="e">
        <f t="shared" si="52"/>
        <v>#N/A</v>
      </c>
      <c r="W989" s="83" t="e">
        <f t="shared" si="60"/>
        <v>#VALUE!</v>
      </c>
      <c r="X989" s="83" t="e">
        <f t="shared" si="53"/>
        <v>#N/A</v>
      </c>
      <c r="Y989" s="122"/>
      <c r="Z989" s="122"/>
      <c r="AA989" s="122"/>
      <c r="AB989" s="122"/>
      <c r="AC989" s="122"/>
      <c r="AD989" s="122"/>
      <c r="AE989" s="122"/>
      <c r="AF989" s="122"/>
      <c r="AG989" s="122"/>
      <c r="AH989" s="87"/>
      <c r="AI989" s="122"/>
      <c r="AJ989" s="60"/>
      <c r="AK989" s="5"/>
      <c r="AL989" s="3">
        <f t="shared" si="54"/>
        <v>0</v>
      </c>
      <c r="AM989" s="3">
        <f t="shared" si="55"/>
        <v>0</v>
      </c>
      <c r="AN989" s="3">
        <f t="shared" si="56"/>
        <v>0</v>
      </c>
      <c r="AO989" s="3">
        <f t="shared" si="57"/>
        <v>0</v>
      </c>
    </row>
    <row r="990" spans="1:41" ht="13">
      <c r="A990" s="81"/>
      <c r="B990" s="122"/>
      <c r="C990" s="122"/>
      <c r="D990" s="122"/>
      <c r="E990" s="122"/>
      <c r="F990" s="81"/>
      <c r="G990" s="122"/>
      <c r="H990" s="122" t="e">
        <f>VLOOKUP(G990,'Bidding list 26'!$B$4:$G$277,6,0)</f>
        <v>#N/A</v>
      </c>
      <c r="I990" s="77" t="e">
        <f>VLOOKUP(G990,'Bidding list 26'!$B$4:$I$1016,8,0)</f>
        <v>#N/A</v>
      </c>
      <c r="J990" s="81"/>
      <c r="K990" s="78" t="e">
        <f t="shared" si="59"/>
        <v>#N/A</v>
      </c>
      <c r="L990" s="81"/>
      <c r="M990" s="79"/>
      <c r="N990" s="79"/>
      <c r="O990" s="80"/>
      <c r="P990" s="80"/>
      <c r="Q990" s="122"/>
      <c r="R990" s="81">
        <f t="shared" si="58"/>
        <v>0</v>
      </c>
      <c r="S990" s="140" t="e">
        <f t="array" ref="S990">INDEX('G Project Timeline-OPM update'!$G$7:$L$35,MATCH(1,('G Project Timeline-OPM update'!$C$7:$C$35=N990)*('G Project Timeline-OPM update'!$B$7:$B$35=M990)*('G Project Timeline-OPM update'!$D$7:$D$35=O990),0),MATCH(P990,'G Project Timeline-OPM update'!$G$4:$L$4,0))-14</f>
        <v>#N/A</v>
      </c>
      <c r="T990" s="81" t="e">
        <f t="shared" si="51"/>
        <v>#N/A</v>
      </c>
      <c r="U990" s="83" t="str">
        <f>IFERROR(VLOOKUP(G990,'Bidding list 26'!$B$2:$P$38,15,0),"")</f>
        <v/>
      </c>
      <c r="V990" s="83" t="e">
        <f t="shared" si="52"/>
        <v>#N/A</v>
      </c>
      <c r="W990" s="83" t="e">
        <f t="shared" si="60"/>
        <v>#VALUE!</v>
      </c>
      <c r="X990" s="83" t="e">
        <f t="shared" si="53"/>
        <v>#N/A</v>
      </c>
      <c r="Y990" s="122"/>
      <c r="Z990" s="122"/>
      <c r="AA990" s="122"/>
      <c r="AB990" s="122"/>
      <c r="AC990" s="122"/>
      <c r="AD990" s="122"/>
      <c r="AE990" s="122"/>
      <c r="AF990" s="122"/>
      <c r="AG990" s="122"/>
      <c r="AH990" s="87"/>
      <c r="AI990" s="122"/>
      <c r="AJ990" s="60"/>
      <c r="AK990" s="5"/>
      <c r="AL990" s="3">
        <f t="shared" si="54"/>
        <v>0</v>
      </c>
      <c r="AM990" s="3">
        <f t="shared" si="55"/>
        <v>0</v>
      </c>
      <c r="AN990" s="3">
        <f t="shared" si="56"/>
        <v>0</v>
      </c>
      <c r="AO990" s="3">
        <f t="shared" si="57"/>
        <v>0</v>
      </c>
    </row>
    <row r="991" spans="1:41" ht="13">
      <c r="A991" s="81"/>
      <c r="B991" s="122"/>
      <c r="C991" s="122"/>
      <c r="D991" s="122"/>
      <c r="E991" s="122"/>
      <c r="F991" s="81"/>
      <c r="G991" s="122"/>
      <c r="H991" s="122" t="e">
        <f>VLOOKUP(G991,'Bidding list 26'!$B$4:$G$277,6,0)</f>
        <v>#N/A</v>
      </c>
      <c r="I991" s="77" t="e">
        <f>VLOOKUP(G991,'Bidding list 26'!$B$4:$I$1016,8,0)</f>
        <v>#N/A</v>
      </c>
      <c r="J991" s="81"/>
      <c r="K991" s="78" t="e">
        <f t="shared" si="59"/>
        <v>#N/A</v>
      </c>
      <c r="L991" s="81"/>
      <c r="M991" s="79"/>
      <c r="N991" s="79"/>
      <c r="O991" s="80"/>
      <c r="P991" s="80"/>
      <c r="Q991" s="122"/>
      <c r="R991" s="81">
        <f t="shared" si="58"/>
        <v>0</v>
      </c>
      <c r="S991" s="140" t="e">
        <f t="array" ref="S991">INDEX('G Project Timeline-OPM update'!$G$7:$L$35,MATCH(1,('G Project Timeline-OPM update'!$C$7:$C$35=N991)*('G Project Timeline-OPM update'!$B$7:$B$35=M991)*('G Project Timeline-OPM update'!$D$7:$D$35=O991),0),MATCH(P991,'G Project Timeline-OPM update'!$G$4:$L$4,0))-14</f>
        <v>#N/A</v>
      </c>
      <c r="T991" s="81" t="e">
        <f t="shared" si="51"/>
        <v>#N/A</v>
      </c>
      <c r="U991" s="83" t="str">
        <f>IFERROR(VLOOKUP(G991,'Bidding list 26'!$B$2:$P$38,15,0),"")</f>
        <v/>
      </c>
      <c r="V991" s="83" t="e">
        <f t="shared" si="52"/>
        <v>#N/A</v>
      </c>
      <c r="W991" s="83" t="e">
        <f t="shared" si="60"/>
        <v>#VALUE!</v>
      </c>
      <c r="X991" s="83" t="e">
        <f t="shared" si="53"/>
        <v>#N/A</v>
      </c>
      <c r="Y991" s="122"/>
      <c r="Z991" s="122"/>
      <c r="AA991" s="122"/>
      <c r="AB991" s="122"/>
      <c r="AC991" s="122"/>
      <c r="AD991" s="122"/>
      <c r="AE991" s="122"/>
      <c r="AF991" s="122"/>
      <c r="AG991" s="122"/>
      <c r="AH991" s="87"/>
      <c r="AI991" s="122"/>
      <c r="AJ991" s="60"/>
      <c r="AK991" s="5"/>
      <c r="AL991" s="3">
        <f t="shared" si="54"/>
        <v>0</v>
      </c>
      <c r="AM991" s="3">
        <f t="shared" si="55"/>
        <v>0</v>
      </c>
      <c r="AN991" s="3">
        <f t="shared" si="56"/>
        <v>0</v>
      </c>
      <c r="AO991" s="3">
        <f t="shared" si="57"/>
        <v>0</v>
      </c>
    </row>
    <row r="992" spans="1:41" ht="13">
      <c r="A992" s="81"/>
      <c r="B992" s="122"/>
      <c r="C992" s="122"/>
      <c r="D992" s="122"/>
      <c r="E992" s="122"/>
      <c r="F992" s="81"/>
      <c r="G992" s="122"/>
      <c r="H992" s="122" t="e">
        <f>VLOOKUP(G992,'Bidding list 26'!$B$4:$G$277,6,0)</f>
        <v>#N/A</v>
      </c>
      <c r="I992" s="77" t="e">
        <f>VLOOKUP(G992,'Bidding list 26'!$B$4:$I$1016,8,0)</f>
        <v>#N/A</v>
      </c>
      <c r="J992" s="81"/>
      <c r="K992" s="78" t="e">
        <f t="shared" si="59"/>
        <v>#N/A</v>
      </c>
      <c r="L992" s="81"/>
      <c r="M992" s="79"/>
      <c r="N992" s="79"/>
      <c r="O992" s="80"/>
      <c r="P992" s="80"/>
      <c r="Q992" s="122"/>
      <c r="R992" s="81">
        <f t="shared" si="58"/>
        <v>0</v>
      </c>
      <c r="S992" s="140" t="e">
        <f t="array" ref="S992">INDEX('G Project Timeline-OPM update'!$G$7:$L$35,MATCH(1,('G Project Timeline-OPM update'!$C$7:$C$35=N992)*('G Project Timeline-OPM update'!$B$7:$B$35=M992)*('G Project Timeline-OPM update'!$D$7:$D$35=O992),0),MATCH(P992,'G Project Timeline-OPM update'!$G$4:$L$4,0))-14</f>
        <v>#N/A</v>
      </c>
      <c r="T992" s="81" t="e">
        <f t="shared" si="51"/>
        <v>#N/A</v>
      </c>
      <c r="U992" s="83" t="str">
        <f>IFERROR(VLOOKUP(G992,'Bidding list 26'!$B$2:$P$38,15,0),"")</f>
        <v/>
      </c>
      <c r="V992" s="83" t="e">
        <f t="shared" si="52"/>
        <v>#N/A</v>
      </c>
      <c r="W992" s="83" t="e">
        <f t="shared" si="60"/>
        <v>#VALUE!</v>
      </c>
      <c r="X992" s="83" t="e">
        <f t="shared" si="53"/>
        <v>#N/A</v>
      </c>
      <c r="Y992" s="122"/>
      <c r="Z992" s="122"/>
      <c r="AA992" s="122"/>
      <c r="AB992" s="122"/>
      <c r="AC992" s="122"/>
      <c r="AD992" s="122"/>
      <c r="AE992" s="122"/>
      <c r="AF992" s="122"/>
      <c r="AG992" s="122"/>
      <c r="AH992" s="87"/>
      <c r="AI992" s="122"/>
      <c r="AJ992" s="60"/>
      <c r="AK992" s="5"/>
      <c r="AL992" s="3">
        <f t="shared" si="54"/>
        <v>0</v>
      </c>
      <c r="AM992" s="3">
        <f t="shared" si="55"/>
        <v>0</v>
      </c>
      <c r="AN992" s="3">
        <f t="shared" si="56"/>
        <v>0</v>
      </c>
      <c r="AO992" s="3">
        <f t="shared" si="57"/>
        <v>0</v>
      </c>
    </row>
    <row r="993" spans="1:41" ht="13">
      <c r="A993" s="81"/>
      <c r="B993" s="122"/>
      <c r="C993" s="122"/>
      <c r="D993" s="122"/>
      <c r="E993" s="122"/>
      <c r="F993" s="81"/>
      <c r="G993" s="122"/>
      <c r="H993" s="122" t="e">
        <f>VLOOKUP(G993,'Bidding list 26'!$B$4:$G$277,6,0)</f>
        <v>#N/A</v>
      </c>
      <c r="I993" s="77" t="e">
        <f>VLOOKUP(G993,'Bidding list 26'!$B$4:$I$1016,8,0)</f>
        <v>#N/A</v>
      </c>
      <c r="J993" s="81"/>
      <c r="K993" s="78" t="e">
        <f t="shared" si="59"/>
        <v>#N/A</v>
      </c>
      <c r="L993" s="81"/>
      <c r="M993" s="79"/>
      <c r="N993" s="79"/>
      <c r="O993" s="80"/>
      <c r="P993" s="80"/>
      <c r="Q993" s="122"/>
      <c r="R993" s="81">
        <f t="shared" si="58"/>
        <v>0</v>
      </c>
      <c r="S993" s="140" t="e">
        <f t="array" ref="S993">INDEX('G Project Timeline-OPM update'!$G$7:$L$35,MATCH(1,('G Project Timeline-OPM update'!$C$7:$C$35=N993)*('G Project Timeline-OPM update'!$B$7:$B$35=M993)*('G Project Timeline-OPM update'!$D$7:$D$35=O993),0),MATCH(P993,'G Project Timeline-OPM update'!$G$4:$L$4,0))-14</f>
        <v>#N/A</v>
      </c>
      <c r="T993" s="81" t="e">
        <f t="shared" si="51"/>
        <v>#N/A</v>
      </c>
      <c r="U993" s="83" t="str">
        <f>IFERROR(VLOOKUP(G993,'Bidding list 26'!$B$2:$P$38,15,0),"")</f>
        <v/>
      </c>
      <c r="V993" s="83" t="e">
        <f t="shared" si="52"/>
        <v>#N/A</v>
      </c>
      <c r="W993" s="83" t="e">
        <f t="shared" si="60"/>
        <v>#VALUE!</v>
      </c>
      <c r="X993" s="83" t="e">
        <f t="shared" si="53"/>
        <v>#N/A</v>
      </c>
      <c r="Y993" s="122"/>
      <c r="Z993" s="122"/>
      <c r="AA993" s="122"/>
      <c r="AB993" s="122"/>
      <c r="AC993" s="122"/>
      <c r="AD993" s="122"/>
      <c r="AE993" s="122"/>
      <c r="AF993" s="122"/>
      <c r="AG993" s="122"/>
      <c r="AH993" s="87"/>
      <c r="AI993" s="122"/>
      <c r="AJ993" s="60"/>
      <c r="AK993" s="5"/>
      <c r="AL993" s="3">
        <f t="shared" si="54"/>
        <v>0</v>
      </c>
      <c r="AM993" s="3">
        <f t="shared" si="55"/>
        <v>0</v>
      </c>
      <c r="AN993" s="3">
        <f t="shared" si="56"/>
        <v>0</v>
      </c>
      <c r="AO993" s="3">
        <f t="shared" si="57"/>
        <v>0</v>
      </c>
    </row>
    <row r="994" spans="1:41" ht="13">
      <c r="A994" s="81"/>
      <c r="B994" s="122"/>
      <c r="C994" s="122"/>
      <c r="D994" s="122"/>
      <c r="E994" s="122"/>
      <c r="F994" s="81"/>
      <c r="G994" s="122"/>
      <c r="H994" s="122" t="e">
        <f>VLOOKUP(G994,'Bidding list 26'!$B$4:$G$277,6,0)</f>
        <v>#N/A</v>
      </c>
      <c r="I994" s="77" t="e">
        <f>VLOOKUP(G994,'Bidding list 26'!$B$4:$I$1016,8,0)</f>
        <v>#N/A</v>
      </c>
      <c r="J994" s="81"/>
      <c r="K994" s="78" t="e">
        <f t="shared" si="59"/>
        <v>#N/A</v>
      </c>
      <c r="L994" s="81"/>
      <c r="M994" s="79"/>
      <c r="N994" s="79"/>
      <c r="O994" s="80"/>
      <c r="P994" s="80"/>
      <c r="Q994" s="122"/>
      <c r="R994" s="81">
        <f t="shared" si="58"/>
        <v>0</v>
      </c>
      <c r="S994" s="140" t="e">
        <f t="array" ref="S994">INDEX('G Project Timeline-OPM update'!$G$7:$L$35,MATCH(1,('G Project Timeline-OPM update'!$C$7:$C$35=N994)*('G Project Timeline-OPM update'!$B$7:$B$35=M994)*('G Project Timeline-OPM update'!$D$7:$D$35=O994),0),MATCH(P994,'G Project Timeline-OPM update'!$G$4:$L$4,0))-14</f>
        <v>#N/A</v>
      </c>
      <c r="T994" s="81" t="e">
        <f t="shared" si="51"/>
        <v>#N/A</v>
      </c>
      <c r="U994" s="83" t="str">
        <f>IFERROR(VLOOKUP(G994,'Bidding list 26'!$B$2:$P$38,15,0),"")</f>
        <v/>
      </c>
      <c r="V994" s="83" t="e">
        <f t="shared" si="52"/>
        <v>#N/A</v>
      </c>
      <c r="W994" s="83" t="e">
        <f t="shared" si="60"/>
        <v>#VALUE!</v>
      </c>
      <c r="X994" s="83" t="e">
        <f t="shared" si="53"/>
        <v>#N/A</v>
      </c>
      <c r="Y994" s="122"/>
      <c r="Z994" s="122"/>
      <c r="AA994" s="122"/>
      <c r="AB994" s="122"/>
      <c r="AC994" s="122"/>
      <c r="AD994" s="122"/>
      <c r="AE994" s="122"/>
      <c r="AF994" s="122"/>
      <c r="AG994" s="122"/>
      <c r="AH994" s="87"/>
      <c r="AI994" s="122"/>
      <c r="AJ994" s="60"/>
      <c r="AK994" s="5"/>
      <c r="AL994" s="3">
        <f t="shared" si="54"/>
        <v>0</v>
      </c>
      <c r="AM994" s="3">
        <f t="shared" si="55"/>
        <v>0</v>
      </c>
      <c r="AN994" s="3">
        <f t="shared" si="56"/>
        <v>0</v>
      </c>
      <c r="AO994" s="3">
        <f t="shared" si="57"/>
        <v>0</v>
      </c>
    </row>
    <row r="995" spans="1:41" ht="13">
      <c r="A995" s="81"/>
      <c r="B995" s="122"/>
      <c r="C995" s="122"/>
      <c r="D995" s="122"/>
      <c r="E995" s="122"/>
      <c r="F995" s="81"/>
      <c r="G995" s="122"/>
      <c r="H995" s="122" t="e">
        <f>VLOOKUP(G995,'Bidding list 26'!$B$4:$G$277,6,0)</f>
        <v>#N/A</v>
      </c>
      <c r="I995" s="77" t="e">
        <f>VLOOKUP(G995,'Bidding list 26'!$B$4:$I$1016,8,0)</f>
        <v>#N/A</v>
      </c>
      <c r="J995" s="81"/>
      <c r="K995" s="78" t="e">
        <f t="shared" si="59"/>
        <v>#N/A</v>
      </c>
      <c r="L995" s="81"/>
      <c r="M995" s="79"/>
      <c r="N995" s="79"/>
      <c r="O995" s="80"/>
      <c r="P995" s="80"/>
      <c r="Q995" s="122"/>
      <c r="R995" s="81">
        <f t="shared" si="58"/>
        <v>0</v>
      </c>
      <c r="S995" s="140" t="e">
        <f t="array" ref="S995">INDEX('G Project Timeline-OPM update'!$G$7:$L$35,MATCH(1,('G Project Timeline-OPM update'!$C$7:$C$35=N995)*('G Project Timeline-OPM update'!$B$7:$B$35=M995)*('G Project Timeline-OPM update'!$D$7:$D$35=O995),0),MATCH(P995,'G Project Timeline-OPM update'!$G$4:$L$4,0))-14</f>
        <v>#N/A</v>
      </c>
      <c r="T995" s="81" t="e">
        <f t="shared" si="51"/>
        <v>#N/A</v>
      </c>
      <c r="U995" s="83" t="str">
        <f>IFERROR(VLOOKUP(G995,'Bidding list 26'!$B$2:$P$38,15,0),"")</f>
        <v/>
      </c>
      <c r="V995" s="83" t="e">
        <f t="shared" si="52"/>
        <v>#N/A</v>
      </c>
      <c r="W995" s="83" t="e">
        <f t="shared" si="60"/>
        <v>#VALUE!</v>
      </c>
      <c r="X995" s="83" t="e">
        <f t="shared" si="53"/>
        <v>#N/A</v>
      </c>
      <c r="Y995" s="122"/>
      <c r="Z995" s="122"/>
      <c r="AA995" s="122"/>
      <c r="AB995" s="122"/>
      <c r="AC995" s="122"/>
      <c r="AD995" s="122"/>
      <c r="AE995" s="122"/>
      <c r="AF995" s="122"/>
      <c r="AG995" s="122"/>
      <c r="AH995" s="87"/>
      <c r="AI995" s="122"/>
      <c r="AJ995" s="60"/>
      <c r="AK995" s="5"/>
      <c r="AL995" s="3">
        <f t="shared" si="54"/>
        <v>0</v>
      </c>
      <c r="AM995" s="3">
        <f t="shared" si="55"/>
        <v>0</v>
      </c>
      <c r="AN995" s="3">
        <f t="shared" si="56"/>
        <v>0</v>
      </c>
      <c r="AO995" s="3">
        <f t="shared" si="57"/>
        <v>0</v>
      </c>
    </row>
    <row r="996" spans="1:41" ht="13">
      <c r="A996" s="81"/>
      <c r="B996" s="122"/>
      <c r="C996" s="122"/>
      <c r="D996" s="122"/>
      <c r="E996" s="122"/>
      <c r="F996" s="81"/>
      <c r="G996" s="122"/>
      <c r="H996" s="122" t="e">
        <f>VLOOKUP(G996,'Bidding list 26'!$B$4:$G$277,6,0)</f>
        <v>#N/A</v>
      </c>
      <c r="I996" s="77" t="e">
        <f>VLOOKUP(G996,'Bidding list 26'!$B$4:$I$1016,8,0)</f>
        <v>#N/A</v>
      </c>
      <c r="J996" s="81"/>
      <c r="K996" s="78" t="e">
        <f t="shared" si="59"/>
        <v>#N/A</v>
      </c>
      <c r="L996" s="81"/>
      <c r="M996" s="79"/>
      <c r="N996" s="79"/>
      <c r="O996" s="80"/>
      <c r="P996" s="80"/>
      <c r="Q996" s="122"/>
      <c r="R996" s="81">
        <f t="shared" si="58"/>
        <v>0</v>
      </c>
      <c r="S996" s="140" t="e">
        <f t="array" ref="S996">INDEX('G Project Timeline-OPM update'!$G$7:$L$35,MATCH(1,('G Project Timeline-OPM update'!$C$7:$C$35=N996)*('G Project Timeline-OPM update'!$B$7:$B$35=M996)*('G Project Timeline-OPM update'!$D$7:$D$35=O996),0),MATCH(P996,'G Project Timeline-OPM update'!$G$4:$L$4,0))-14</f>
        <v>#N/A</v>
      </c>
      <c r="T996" s="81" t="e">
        <f t="shared" si="51"/>
        <v>#N/A</v>
      </c>
      <c r="U996" s="83" t="str">
        <f>IFERROR(VLOOKUP(G996,'Bidding list 26'!$B$2:$P$38,15,0),"")</f>
        <v/>
      </c>
      <c r="V996" s="83" t="e">
        <f t="shared" si="52"/>
        <v>#N/A</v>
      </c>
      <c r="W996" s="83" t="e">
        <f t="shared" si="60"/>
        <v>#VALUE!</v>
      </c>
      <c r="X996" s="83" t="e">
        <f t="shared" si="53"/>
        <v>#N/A</v>
      </c>
      <c r="Y996" s="122"/>
      <c r="Z996" s="122"/>
      <c r="AA996" s="122"/>
      <c r="AB996" s="122"/>
      <c r="AC996" s="122"/>
      <c r="AD996" s="122"/>
      <c r="AE996" s="122"/>
      <c r="AF996" s="122"/>
      <c r="AG996" s="122"/>
      <c r="AH996" s="87"/>
      <c r="AI996" s="122"/>
      <c r="AJ996" s="60"/>
      <c r="AK996" s="5"/>
      <c r="AL996" s="3">
        <f t="shared" si="54"/>
        <v>0</v>
      </c>
      <c r="AM996" s="3">
        <f t="shared" si="55"/>
        <v>0</v>
      </c>
      <c r="AN996" s="3">
        <f t="shared" si="56"/>
        <v>0</v>
      </c>
      <c r="AO996" s="3">
        <f t="shared" si="57"/>
        <v>0</v>
      </c>
    </row>
    <row r="997" spans="1:41" ht="13">
      <c r="A997" s="81"/>
      <c r="B997" s="122"/>
      <c r="C997" s="122"/>
      <c r="D997" s="122"/>
      <c r="E997" s="122"/>
      <c r="F997" s="81"/>
      <c r="G997" s="122"/>
      <c r="H997" s="122" t="e">
        <f>VLOOKUP(G997,'Bidding list 26'!$B$4:$G$277,6,0)</f>
        <v>#N/A</v>
      </c>
      <c r="I997" s="77" t="e">
        <f>VLOOKUP(G997,'Bidding list 26'!$B$4:$I$1016,8,0)</f>
        <v>#N/A</v>
      </c>
      <c r="J997" s="81"/>
      <c r="K997" s="78" t="e">
        <f t="shared" si="59"/>
        <v>#N/A</v>
      </c>
      <c r="L997" s="81"/>
      <c r="M997" s="79"/>
      <c r="N997" s="79"/>
      <c r="O997" s="80"/>
      <c r="P997" s="80"/>
      <c r="Q997" s="122"/>
      <c r="R997" s="81">
        <f t="shared" si="58"/>
        <v>0</v>
      </c>
      <c r="S997" s="140" t="e">
        <f t="array" ref="S997">INDEX('G Project Timeline-OPM update'!$G$7:$L$35,MATCH(1,('G Project Timeline-OPM update'!$C$7:$C$35=N997)*('G Project Timeline-OPM update'!$B$7:$B$35=M997)*('G Project Timeline-OPM update'!$D$7:$D$35=O997),0),MATCH(P997,'G Project Timeline-OPM update'!$G$4:$L$4,0))-14</f>
        <v>#N/A</v>
      </c>
      <c r="T997" s="81" t="e">
        <f t="shared" si="51"/>
        <v>#N/A</v>
      </c>
      <c r="U997" s="83" t="str">
        <f>IFERROR(VLOOKUP(G997,'Bidding list 26'!$B$2:$P$38,15,0),"")</f>
        <v/>
      </c>
      <c r="V997" s="83" t="e">
        <f t="shared" si="52"/>
        <v>#N/A</v>
      </c>
      <c r="W997" s="83" t="e">
        <f t="shared" si="60"/>
        <v>#VALUE!</v>
      </c>
      <c r="X997" s="83" t="e">
        <f t="shared" si="53"/>
        <v>#N/A</v>
      </c>
      <c r="Y997" s="122"/>
      <c r="Z997" s="122"/>
      <c r="AA997" s="122"/>
      <c r="AB997" s="122"/>
      <c r="AC997" s="122"/>
      <c r="AD997" s="122"/>
      <c r="AE997" s="122"/>
      <c r="AF997" s="122"/>
      <c r="AG997" s="122"/>
      <c r="AH997" s="87"/>
      <c r="AI997" s="122"/>
      <c r="AJ997" s="60"/>
      <c r="AK997" s="5"/>
      <c r="AL997" s="3">
        <f t="shared" si="54"/>
        <v>0</v>
      </c>
      <c r="AM997" s="3">
        <f t="shared" si="55"/>
        <v>0</v>
      </c>
      <c r="AN997" s="3">
        <f t="shared" si="56"/>
        <v>0</v>
      </c>
      <c r="AO997" s="3">
        <f t="shared" si="57"/>
        <v>0</v>
      </c>
    </row>
    <row r="998" spans="1:41" ht="13">
      <c r="A998" s="81"/>
      <c r="B998" s="122"/>
      <c r="C998" s="122"/>
      <c r="D998" s="122"/>
      <c r="E998" s="122"/>
      <c r="F998" s="81"/>
      <c r="G998" s="122"/>
      <c r="H998" s="122" t="e">
        <f>VLOOKUP(G998,'Bidding list 26'!$B$4:$G$277,6,0)</f>
        <v>#N/A</v>
      </c>
      <c r="I998" s="77" t="e">
        <f>VLOOKUP(G998,'Bidding list 26'!$B$4:$I$1016,8,0)</f>
        <v>#N/A</v>
      </c>
      <c r="J998" s="81"/>
      <c r="K998" s="78" t="e">
        <f t="shared" si="59"/>
        <v>#N/A</v>
      </c>
      <c r="L998" s="81"/>
      <c r="M998" s="79"/>
      <c r="N998" s="79"/>
      <c r="O998" s="80"/>
      <c r="P998" s="80"/>
      <c r="Q998" s="122"/>
      <c r="R998" s="81">
        <f t="shared" si="58"/>
        <v>0</v>
      </c>
      <c r="S998" s="140" t="e">
        <f t="array" ref="S998">INDEX('G Project Timeline-OPM update'!$G$7:$L$35,MATCH(1,('G Project Timeline-OPM update'!$C$7:$C$35=N998)*('G Project Timeline-OPM update'!$B$7:$B$35=M998)*('G Project Timeline-OPM update'!$D$7:$D$35=O998),0),MATCH(P998,'G Project Timeline-OPM update'!$G$4:$L$4,0))-14</f>
        <v>#N/A</v>
      </c>
      <c r="T998" s="81" t="e">
        <f t="shared" si="51"/>
        <v>#N/A</v>
      </c>
      <c r="U998" s="83" t="str">
        <f>IFERROR(VLOOKUP(G998,'Bidding list 26'!$B$2:$P$38,15,0),"")</f>
        <v/>
      </c>
      <c r="V998" s="83" t="e">
        <f t="shared" si="52"/>
        <v>#N/A</v>
      </c>
      <c r="W998" s="83" t="e">
        <f t="shared" si="60"/>
        <v>#VALUE!</v>
      </c>
      <c r="X998" s="83" t="e">
        <f t="shared" si="53"/>
        <v>#N/A</v>
      </c>
      <c r="Y998" s="122"/>
      <c r="Z998" s="122"/>
      <c r="AA998" s="122"/>
      <c r="AB998" s="122"/>
      <c r="AC998" s="122"/>
      <c r="AD998" s="122"/>
      <c r="AE998" s="122"/>
      <c r="AF998" s="122"/>
      <c r="AG998" s="122"/>
      <c r="AH998" s="87"/>
      <c r="AI998" s="122"/>
      <c r="AJ998" s="60"/>
      <c r="AK998" s="5"/>
      <c r="AL998" s="3">
        <f t="shared" si="54"/>
        <v>0</v>
      </c>
      <c r="AM998" s="3">
        <f t="shared" si="55"/>
        <v>0</v>
      </c>
      <c r="AN998" s="3">
        <f t="shared" si="56"/>
        <v>0</v>
      </c>
      <c r="AO998" s="3">
        <f t="shared" si="57"/>
        <v>0</v>
      </c>
    </row>
    <row r="999" spans="1:41" ht="13">
      <c r="A999" s="81"/>
      <c r="B999" s="122"/>
      <c r="C999" s="122"/>
      <c r="D999" s="122"/>
      <c r="E999" s="122"/>
      <c r="F999" s="81"/>
      <c r="G999" s="122"/>
      <c r="H999" s="122" t="e">
        <f>VLOOKUP(G999,'Bidding list 26'!$B$4:$G$277,6,0)</f>
        <v>#N/A</v>
      </c>
      <c r="I999" s="77" t="e">
        <f>VLOOKUP(G999,'Bidding list 26'!$B$4:$I$1016,8,0)</f>
        <v>#N/A</v>
      </c>
      <c r="J999" s="81"/>
      <c r="K999" s="78" t="e">
        <f t="shared" si="59"/>
        <v>#N/A</v>
      </c>
      <c r="L999" s="81"/>
      <c r="M999" s="79"/>
      <c r="N999" s="79"/>
      <c r="O999" s="80"/>
      <c r="P999" s="80"/>
      <c r="Q999" s="122"/>
      <c r="R999" s="81">
        <f t="shared" si="58"/>
        <v>0</v>
      </c>
      <c r="S999" s="140" t="e">
        <f t="array" ref="S999">INDEX('G Project Timeline-OPM update'!$G$7:$L$35,MATCH(1,('G Project Timeline-OPM update'!$C$7:$C$35=N999)*('G Project Timeline-OPM update'!$B$7:$B$35=M999)*('G Project Timeline-OPM update'!$D$7:$D$35=O999),0),MATCH(P999,'G Project Timeline-OPM update'!$G$4:$L$4,0))-14</f>
        <v>#N/A</v>
      </c>
      <c r="T999" s="81" t="e">
        <f t="shared" si="51"/>
        <v>#N/A</v>
      </c>
      <c r="U999" s="83" t="str">
        <f>IFERROR(VLOOKUP(G999,'Bidding list 26'!$B$2:$P$38,15,0),"")</f>
        <v/>
      </c>
      <c r="V999" s="83" t="e">
        <f t="shared" si="52"/>
        <v>#N/A</v>
      </c>
      <c r="W999" s="83" t="e">
        <f t="shared" si="60"/>
        <v>#VALUE!</v>
      </c>
      <c r="X999" s="83" t="e">
        <f t="shared" si="53"/>
        <v>#N/A</v>
      </c>
      <c r="Y999" s="122"/>
      <c r="Z999" s="122"/>
      <c r="AA999" s="122"/>
      <c r="AB999" s="122"/>
      <c r="AC999" s="122"/>
      <c r="AD999" s="122"/>
      <c r="AE999" s="122"/>
      <c r="AF999" s="122"/>
      <c r="AG999" s="122"/>
      <c r="AH999" s="87"/>
      <c r="AI999" s="122"/>
      <c r="AJ999" s="60"/>
      <c r="AK999" s="5"/>
      <c r="AL999" s="3">
        <f t="shared" si="54"/>
        <v>0</v>
      </c>
      <c r="AM999" s="3">
        <f t="shared" si="55"/>
        <v>0</v>
      </c>
      <c r="AN999" s="3">
        <f t="shared" si="56"/>
        <v>0</v>
      </c>
      <c r="AO999" s="3">
        <f t="shared" si="57"/>
        <v>0</v>
      </c>
    </row>
    <row r="1000" spans="1:41" ht="13">
      <c r="A1000" s="81"/>
      <c r="B1000" s="122"/>
      <c r="C1000" s="122"/>
      <c r="D1000" s="122"/>
      <c r="E1000" s="122"/>
      <c r="F1000" s="81"/>
      <c r="G1000" s="122"/>
      <c r="H1000" s="122" t="e">
        <f>VLOOKUP(G1000,'Bidding list 26'!$B$4:$G$277,6,0)</f>
        <v>#N/A</v>
      </c>
      <c r="I1000" s="77" t="e">
        <f>VLOOKUP(G1000,'Bidding list 26'!$B$4:$I$1016,8,0)</f>
        <v>#N/A</v>
      </c>
      <c r="J1000" s="81"/>
      <c r="K1000" s="78" t="e">
        <f t="shared" si="59"/>
        <v>#N/A</v>
      </c>
      <c r="L1000" s="81"/>
      <c r="M1000" s="79"/>
      <c r="N1000" s="79"/>
      <c r="O1000" s="80"/>
      <c r="P1000" s="80"/>
      <c r="Q1000" s="122"/>
      <c r="R1000" s="81">
        <f t="shared" si="58"/>
        <v>0</v>
      </c>
      <c r="S1000" s="140" t="e">
        <f t="array" ref="S1000">INDEX('G Project Timeline-OPM update'!$G$7:$L$35,MATCH(1,('G Project Timeline-OPM update'!$C$7:$C$35=N1000)*('G Project Timeline-OPM update'!$B$7:$B$35=M1000)*('G Project Timeline-OPM update'!$D$7:$D$35=O1000),0),MATCH(P1000,'G Project Timeline-OPM update'!$G$4:$L$4,0))-14</f>
        <v>#N/A</v>
      </c>
      <c r="T1000" s="81" t="e">
        <f t="shared" si="51"/>
        <v>#N/A</v>
      </c>
      <c r="U1000" s="83" t="str">
        <f>IFERROR(VLOOKUP(G1000,'Bidding list 26'!$B$2:$P$38,15,0),"")</f>
        <v/>
      </c>
      <c r="V1000" s="83" t="e">
        <f t="shared" si="52"/>
        <v>#N/A</v>
      </c>
      <c r="W1000" s="83" t="e">
        <f t="shared" si="60"/>
        <v>#VALUE!</v>
      </c>
      <c r="X1000" s="83" t="e">
        <f t="shared" si="53"/>
        <v>#N/A</v>
      </c>
      <c r="Y1000" s="122"/>
      <c r="Z1000" s="122"/>
      <c r="AA1000" s="122"/>
      <c r="AB1000" s="122"/>
      <c r="AC1000" s="122"/>
      <c r="AD1000" s="122"/>
      <c r="AE1000" s="122"/>
      <c r="AF1000" s="122"/>
      <c r="AG1000" s="122"/>
      <c r="AH1000" s="87"/>
      <c r="AI1000" s="122"/>
      <c r="AJ1000" s="60"/>
      <c r="AK1000" s="5"/>
      <c r="AL1000" s="3">
        <f t="shared" si="54"/>
        <v>0</v>
      </c>
      <c r="AM1000" s="3">
        <f t="shared" si="55"/>
        <v>0</v>
      </c>
      <c r="AN1000" s="3">
        <f t="shared" si="56"/>
        <v>0</v>
      </c>
      <c r="AO1000" s="3">
        <f t="shared" si="57"/>
        <v>0</v>
      </c>
    </row>
    <row r="1001" spans="1:41" ht="13">
      <c r="A1001" s="81"/>
      <c r="B1001" s="122"/>
      <c r="C1001" s="122"/>
      <c r="D1001" s="122"/>
      <c r="E1001" s="122"/>
      <c r="F1001" s="81"/>
      <c r="G1001" s="122"/>
      <c r="H1001" s="122" t="e">
        <f>VLOOKUP(G1001,'Bidding list 26'!$B$4:$G$277,6,0)</f>
        <v>#N/A</v>
      </c>
      <c r="I1001" s="77" t="e">
        <f>VLOOKUP(G1001,'Bidding list 26'!$B$4:$I$1016,8,0)</f>
        <v>#N/A</v>
      </c>
      <c r="J1001" s="81"/>
      <c r="K1001" s="78" t="e">
        <f t="shared" si="59"/>
        <v>#N/A</v>
      </c>
      <c r="L1001" s="81"/>
      <c r="M1001" s="79"/>
      <c r="N1001" s="79"/>
      <c r="O1001" s="80"/>
      <c r="P1001" s="80"/>
      <c r="Q1001" s="122"/>
      <c r="R1001" s="81">
        <f t="shared" si="58"/>
        <v>0</v>
      </c>
      <c r="S1001" s="140" t="e">
        <f t="array" ref="S1001">INDEX('G Project Timeline-OPM update'!$G$7:$L$35,MATCH(1,('G Project Timeline-OPM update'!$C$7:$C$35=N1001)*('G Project Timeline-OPM update'!$B$7:$B$35=M1001)*('G Project Timeline-OPM update'!$D$7:$D$35=O1001),0),MATCH(P1001,'G Project Timeline-OPM update'!$G$4:$L$4,0))-14</f>
        <v>#N/A</v>
      </c>
      <c r="T1001" s="81" t="e">
        <f t="shared" si="51"/>
        <v>#N/A</v>
      </c>
      <c r="U1001" s="83" t="str">
        <f>IFERROR(VLOOKUP(G1001,'Bidding list 26'!$B$2:$P$38,15,0),"")</f>
        <v/>
      </c>
      <c r="V1001" s="83" t="e">
        <f t="shared" si="52"/>
        <v>#N/A</v>
      </c>
      <c r="W1001" s="83" t="e">
        <f t="shared" si="60"/>
        <v>#VALUE!</v>
      </c>
      <c r="X1001" s="83" t="e">
        <f t="shared" si="53"/>
        <v>#N/A</v>
      </c>
      <c r="Y1001" s="122"/>
      <c r="Z1001" s="122"/>
      <c r="AA1001" s="122"/>
      <c r="AB1001" s="122"/>
      <c r="AC1001" s="122"/>
      <c r="AD1001" s="122"/>
      <c r="AE1001" s="122"/>
      <c r="AF1001" s="122"/>
      <c r="AG1001" s="122"/>
      <c r="AH1001" s="87"/>
      <c r="AI1001" s="122"/>
      <c r="AJ1001" s="60"/>
      <c r="AK1001" s="5"/>
      <c r="AL1001" s="3">
        <f t="shared" si="54"/>
        <v>0</v>
      </c>
      <c r="AM1001" s="3">
        <f t="shared" si="55"/>
        <v>0</v>
      </c>
      <c r="AN1001" s="3">
        <f t="shared" si="56"/>
        <v>0</v>
      </c>
      <c r="AO1001" s="3">
        <f t="shared" si="57"/>
        <v>0</v>
      </c>
    </row>
    <row r="1002" spans="1:41" ht="13">
      <c r="A1002" s="81"/>
      <c r="B1002" s="122"/>
      <c r="C1002" s="122"/>
      <c r="D1002" s="122"/>
      <c r="E1002" s="122"/>
      <c r="F1002" s="81"/>
      <c r="G1002" s="122"/>
      <c r="H1002" s="122" t="e">
        <f>VLOOKUP(G1002,'Bidding list 26'!$B$4:$G$277,6,0)</f>
        <v>#N/A</v>
      </c>
      <c r="I1002" s="77" t="e">
        <f>VLOOKUP(G1002,'Bidding list 26'!$B$4:$I$1016,8,0)</f>
        <v>#N/A</v>
      </c>
      <c r="J1002" s="81"/>
      <c r="K1002" s="78" t="e">
        <f t="shared" si="59"/>
        <v>#N/A</v>
      </c>
      <c r="L1002" s="81"/>
      <c r="M1002" s="79"/>
      <c r="N1002" s="79"/>
      <c r="O1002" s="80"/>
      <c r="P1002" s="80"/>
      <c r="Q1002" s="122"/>
      <c r="R1002" s="81">
        <f t="shared" si="58"/>
        <v>0</v>
      </c>
      <c r="S1002" s="140" t="e">
        <f t="array" ref="S1002">INDEX('G Project Timeline-OPM update'!$G$7:$L$35,MATCH(1,('G Project Timeline-OPM update'!$C$7:$C$35=N1002)*('G Project Timeline-OPM update'!$B$7:$B$35=M1002)*('G Project Timeline-OPM update'!$D$7:$D$35=O1002),0),MATCH(P1002,'G Project Timeline-OPM update'!$G$4:$L$4,0))-14</f>
        <v>#N/A</v>
      </c>
      <c r="T1002" s="81" t="e">
        <f t="shared" si="51"/>
        <v>#N/A</v>
      </c>
      <c r="U1002" s="83" t="str">
        <f>IFERROR(VLOOKUP(G1002,'Bidding list 26'!$B$2:$P$38,15,0),"")</f>
        <v/>
      </c>
      <c r="V1002" s="83" t="e">
        <f t="shared" si="52"/>
        <v>#N/A</v>
      </c>
      <c r="W1002" s="83" t="e">
        <f t="shared" si="60"/>
        <v>#VALUE!</v>
      </c>
      <c r="X1002" s="83" t="e">
        <f t="shared" si="53"/>
        <v>#N/A</v>
      </c>
      <c r="Y1002" s="122"/>
      <c r="Z1002" s="122"/>
      <c r="AA1002" s="122"/>
      <c r="AB1002" s="122"/>
      <c r="AC1002" s="122"/>
      <c r="AD1002" s="122"/>
      <c r="AE1002" s="122"/>
      <c r="AF1002" s="122"/>
      <c r="AG1002" s="122"/>
      <c r="AH1002" s="87"/>
      <c r="AI1002" s="122"/>
      <c r="AJ1002" s="60"/>
      <c r="AK1002" s="5"/>
      <c r="AL1002" s="3">
        <f t="shared" si="54"/>
        <v>0</v>
      </c>
      <c r="AM1002" s="3">
        <f t="shared" si="55"/>
        <v>0</v>
      </c>
      <c r="AN1002" s="3">
        <f t="shared" si="56"/>
        <v>0</v>
      </c>
      <c r="AO1002" s="3">
        <f t="shared" si="57"/>
        <v>0</v>
      </c>
    </row>
    <row r="1003" spans="1:41" ht="13">
      <c r="A1003" s="81"/>
      <c r="B1003" s="122"/>
      <c r="C1003" s="122"/>
      <c r="D1003" s="122"/>
      <c r="E1003" s="122"/>
      <c r="F1003" s="81"/>
      <c r="G1003" s="122"/>
      <c r="H1003" s="122" t="e">
        <f>VLOOKUP(G1003,'Bidding list 26'!$B$4:$G$277,6,0)</f>
        <v>#N/A</v>
      </c>
      <c r="I1003" s="77" t="e">
        <f>VLOOKUP(G1003,'Bidding list 26'!$B$4:$I$1016,8,0)</f>
        <v>#N/A</v>
      </c>
      <c r="J1003" s="81"/>
      <c r="K1003" s="78" t="e">
        <f t="shared" si="59"/>
        <v>#N/A</v>
      </c>
      <c r="L1003" s="81"/>
      <c r="M1003" s="79"/>
      <c r="N1003" s="79"/>
      <c r="O1003" s="80"/>
      <c r="P1003" s="80"/>
      <c r="Q1003" s="122"/>
      <c r="R1003" s="81">
        <f t="shared" si="58"/>
        <v>0</v>
      </c>
      <c r="S1003" s="140" t="e">
        <f t="array" ref="S1003">INDEX('G Project Timeline-OPM update'!$G$7:$L$35,MATCH(1,('G Project Timeline-OPM update'!$C$7:$C$35=N1003)*('G Project Timeline-OPM update'!$B$7:$B$35=M1003)*('G Project Timeline-OPM update'!$D$7:$D$35=O1003),0),MATCH(P1003,'G Project Timeline-OPM update'!$G$4:$L$4,0))-14</f>
        <v>#N/A</v>
      </c>
      <c r="T1003" s="81" t="e">
        <f t="shared" si="51"/>
        <v>#N/A</v>
      </c>
      <c r="U1003" s="83" t="str">
        <f>IFERROR(VLOOKUP(G1003,'Bidding list 26'!$B$2:$P$38,15,0),"")</f>
        <v/>
      </c>
      <c r="V1003" s="83" t="e">
        <f t="shared" si="52"/>
        <v>#N/A</v>
      </c>
      <c r="W1003" s="83" t="e">
        <f t="shared" si="60"/>
        <v>#VALUE!</v>
      </c>
      <c r="X1003" s="83" t="e">
        <f t="shared" si="53"/>
        <v>#N/A</v>
      </c>
      <c r="Y1003" s="122"/>
      <c r="Z1003" s="122"/>
      <c r="AA1003" s="122"/>
      <c r="AB1003" s="122"/>
      <c r="AC1003" s="122"/>
      <c r="AD1003" s="122"/>
      <c r="AE1003" s="122"/>
      <c r="AF1003" s="122"/>
      <c r="AG1003" s="122"/>
      <c r="AH1003" s="87"/>
      <c r="AI1003" s="122"/>
      <c r="AJ1003" s="60"/>
      <c r="AK1003" s="5"/>
      <c r="AL1003" s="3">
        <f t="shared" si="54"/>
        <v>0</v>
      </c>
      <c r="AM1003" s="3">
        <f t="shared" si="55"/>
        <v>0</v>
      </c>
      <c r="AN1003" s="3">
        <f t="shared" si="56"/>
        <v>0</v>
      </c>
      <c r="AO1003" s="3">
        <f t="shared" si="57"/>
        <v>0</v>
      </c>
    </row>
    <row r="1004" spans="1:41" ht="13">
      <c r="A1004" s="81"/>
      <c r="B1004" s="122"/>
      <c r="C1004" s="122"/>
      <c r="D1004" s="122"/>
      <c r="E1004" s="122"/>
      <c r="F1004" s="81"/>
      <c r="G1004" s="122"/>
      <c r="H1004" s="122" t="e">
        <f>VLOOKUP(G1004,'Bidding list 26'!$B$4:$G$277,6,0)</f>
        <v>#N/A</v>
      </c>
      <c r="I1004" s="77" t="e">
        <f>VLOOKUP(G1004,'Bidding list 26'!$B$4:$I$1016,8,0)</f>
        <v>#N/A</v>
      </c>
      <c r="J1004" s="81"/>
      <c r="K1004" s="78" t="e">
        <f t="shared" si="59"/>
        <v>#N/A</v>
      </c>
      <c r="L1004" s="81"/>
      <c r="M1004" s="79"/>
      <c r="N1004" s="79"/>
      <c r="O1004" s="80"/>
      <c r="P1004" s="80"/>
      <c r="Q1004" s="122"/>
      <c r="R1004" s="81">
        <f t="shared" si="58"/>
        <v>0</v>
      </c>
      <c r="S1004" s="140" t="e">
        <f t="array" ref="S1004">INDEX('G Project Timeline-OPM update'!$G$7:$L$35,MATCH(1,('G Project Timeline-OPM update'!$C$7:$C$35=N1004)*('G Project Timeline-OPM update'!$B$7:$B$35=M1004)*('G Project Timeline-OPM update'!$D$7:$D$35=O1004),0),MATCH(P1004,'G Project Timeline-OPM update'!$G$4:$L$4,0))-14</f>
        <v>#N/A</v>
      </c>
      <c r="T1004" s="81" t="e">
        <f t="shared" si="51"/>
        <v>#N/A</v>
      </c>
      <c r="U1004" s="83" t="str">
        <f>IFERROR(VLOOKUP(G1004,'Bidding list 26'!$B$2:$P$38,15,0),"")</f>
        <v/>
      </c>
      <c r="V1004" s="83" t="e">
        <f t="shared" si="52"/>
        <v>#N/A</v>
      </c>
      <c r="W1004" s="83" t="e">
        <f t="shared" si="60"/>
        <v>#VALUE!</v>
      </c>
      <c r="X1004" s="83" t="e">
        <f t="shared" si="53"/>
        <v>#N/A</v>
      </c>
      <c r="Y1004" s="122"/>
      <c r="Z1004" s="122"/>
      <c r="AA1004" s="122"/>
      <c r="AB1004" s="122"/>
      <c r="AC1004" s="122"/>
      <c r="AD1004" s="122"/>
      <c r="AE1004" s="122"/>
      <c r="AF1004" s="122"/>
      <c r="AG1004" s="122"/>
      <c r="AH1004" s="87"/>
      <c r="AI1004" s="122"/>
      <c r="AJ1004" s="60"/>
      <c r="AK1004" s="5"/>
      <c r="AL1004" s="3">
        <f t="shared" si="54"/>
        <v>0</v>
      </c>
      <c r="AM1004" s="3">
        <f t="shared" si="55"/>
        <v>0</v>
      </c>
      <c r="AN1004" s="3">
        <f t="shared" si="56"/>
        <v>0</v>
      </c>
      <c r="AO1004" s="3">
        <f t="shared" si="57"/>
        <v>0</v>
      </c>
    </row>
    <row r="1005" spans="1:41" ht="13">
      <c r="A1005" s="81"/>
      <c r="B1005" s="122"/>
      <c r="C1005" s="122"/>
      <c r="D1005" s="122"/>
      <c r="E1005" s="122"/>
      <c r="F1005" s="81"/>
      <c r="G1005" s="122"/>
      <c r="H1005" s="122" t="e">
        <f>VLOOKUP(G1005,'Bidding list 26'!$B$4:$G$277,6,0)</f>
        <v>#N/A</v>
      </c>
      <c r="I1005" s="77" t="e">
        <f>VLOOKUP(G1005,'Bidding list 26'!$B$4:$I$1016,8,0)</f>
        <v>#N/A</v>
      </c>
      <c r="J1005" s="81"/>
      <c r="K1005" s="78" t="e">
        <f t="shared" si="59"/>
        <v>#N/A</v>
      </c>
      <c r="L1005" s="81"/>
      <c r="M1005" s="79"/>
      <c r="N1005" s="79"/>
      <c r="O1005" s="80"/>
      <c r="P1005" s="80"/>
      <c r="Q1005" s="122"/>
      <c r="R1005" s="81">
        <f t="shared" si="58"/>
        <v>0</v>
      </c>
      <c r="S1005" s="140" t="e">
        <f t="array" ref="S1005">INDEX('G Project Timeline-OPM update'!$G$7:$L$35,MATCH(1,('G Project Timeline-OPM update'!$C$7:$C$35=N1005)*('G Project Timeline-OPM update'!$B$7:$B$35=M1005)*('G Project Timeline-OPM update'!$D$7:$D$35=O1005),0),MATCH(P1005,'G Project Timeline-OPM update'!$G$4:$L$4,0))-14</f>
        <v>#N/A</v>
      </c>
      <c r="T1005" s="81" t="e">
        <f t="shared" si="51"/>
        <v>#N/A</v>
      </c>
      <c r="U1005" s="83" t="str">
        <f>IFERROR(VLOOKUP(G1005,'Bidding list 26'!$B$2:$P$38,15,0),"")</f>
        <v/>
      </c>
      <c r="V1005" s="83" t="e">
        <f t="shared" si="52"/>
        <v>#N/A</v>
      </c>
      <c r="W1005" s="83" t="e">
        <f t="shared" si="60"/>
        <v>#VALUE!</v>
      </c>
      <c r="X1005" s="83" t="e">
        <f t="shared" si="53"/>
        <v>#N/A</v>
      </c>
      <c r="Y1005" s="122"/>
      <c r="Z1005" s="122"/>
      <c r="AA1005" s="122"/>
      <c r="AB1005" s="122"/>
      <c r="AC1005" s="122"/>
      <c r="AD1005" s="122"/>
      <c r="AE1005" s="122"/>
      <c r="AF1005" s="122"/>
      <c r="AG1005" s="122"/>
      <c r="AH1005" s="87"/>
      <c r="AI1005" s="122"/>
      <c r="AJ1005" s="60"/>
      <c r="AK1005" s="5"/>
      <c r="AL1005" s="3">
        <f t="shared" si="54"/>
        <v>0</v>
      </c>
      <c r="AM1005" s="3">
        <f t="shared" si="55"/>
        <v>0</v>
      </c>
      <c r="AN1005" s="3">
        <f t="shared" si="56"/>
        <v>0</v>
      </c>
      <c r="AO1005" s="3">
        <f t="shared" si="57"/>
        <v>0</v>
      </c>
    </row>
    <row r="1006" spans="1:41" ht="13">
      <c r="A1006" s="81"/>
      <c r="B1006" s="122"/>
      <c r="C1006" s="122"/>
      <c r="D1006" s="122"/>
      <c r="E1006" s="122"/>
      <c r="F1006" s="81"/>
      <c r="G1006" s="122"/>
      <c r="H1006" s="122" t="e">
        <f>VLOOKUP(G1006,'Bidding list 26'!$B$4:$G$277,6,0)</f>
        <v>#N/A</v>
      </c>
      <c r="I1006" s="77" t="e">
        <f>VLOOKUP(G1006,'Bidding list 26'!$B$4:$I$1016,8,0)</f>
        <v>#N/A</v>
      </c>
      <c r="J1006" s="81"/>
      <c r="K1006" s="78" t="e">
        <f t="shared" si="59"/>
        <v>#N/A</v>
      </c>
      <c r="L1006" s="81"/>
      <c r="M1006" s="79"/>
      <c r="N1006" s="79"/>
      <c r="O1006" s="80"/>
      <c r="P1006" s="80"/>
      <c r="Q1006" s="122"/>
      <c r="R1006" s="81">
        <f t="shared" si="58"/>
        <v>0</v>
      </c>
      <c r="S1006" s="140" t="e">
        <f t="array" ref="S1006">INDEX('G Project Timeline-OPM update'!$G$7:$L$35,MATCH(1,('G Project Timeline-OPM update'!$C$7:$C$35=N1006)*('G Project Timeline-OPM update'!$B$7:$B$35=M1006)*('G Project Timeline-OPM update'!$D$7:$D$35=O1006),0),MATCH(P1006,'G Project Timeline-OPM update'!$G$4:$L$4,0))-14</f>
        <v>#N/A</v>
      </c>
      <c r="T1006" s="81" t="e">
        <f t="shared" si="51"/>
        <v>#N/A</v>
      </c>
      <c r="U1006" s="83" t="str">
        <f>IFERROR(VLOOKUP(G1006,'Bidding list 26'!$B$2:$P$38,15,0),"")</f>
        <v/>
      </c>
      <c r="V1006" s="83" t="e">
        <f t="shared" si="52"/>
        <v>#N/A</v>
      </c>
      <c r="W1006" s="83" t="e">
        <f t="shared" si="60"/>
        <v>#VALUE!</v>
      </c>
      <c r="X1006" s="83" t="e">
        <f t="shared" si="53"/>
        <v>#N/A</v>
      </c>
      <c r="Y1006" s="122"/>
      <c r="Z1006" s="122"/>
      <c r="AA1006" s="122"/>
      <c r="AB1006" s="122"/>
      <c r="AC1006" s="122"/>
      <c r="AD1006" s="122"/>
      <c r="AE1006" s="122"/>
      <c r="AF1006" s="122"/>
      <c r="AG1006" s="122"/>
      <c r="AH1006" s="87"/>
      <c r="AI1006" s="122"/>
      <c r="AJ1006" s="60"/>
      <c r="AK1006" s="5"/>
      <c r="AL1006" s="3">
        <f t="shared" si="54"/>
        <v>0</v>
      </c>
      <c r="AM1006" s="3">
        <f t="shared" si="55"/>
        <v>0</v>
      </c>
      <c r="AN1006" s="3">
        <f t="shared" si="56"/>
        <v>0</v>
      </c>
      <c r="AO1006" s="3">
        <f t="shared" si="57"/>
        <v>0</v>
      </c>
    </row>
    <row r="1007" spans="1:41" ht="13">
      <c r="A1007" s="81"/>
      <c r="B1007" s="122"/>
      <c r="C1007" s="122"/>
      <c r="D1007" s="122"/>
      <c r="E1007" s="122"/>
      <c r="F1007" s="81"/>
      <c r="G1007" s="122"/>
      <c r="H1007" s="122" t="e">
        <f>VLOOKUP(G1007,'Bidding list 26'!$B$4:$G$277,6,0)</f>
        <v>#N/A</v>
      </c>
      <c r="I1007" s="77" t="e">
        <f>VLOOKUP(G1007,'Bidding list 26'!$B$4:$I$1016,8,0)</f>
        <v>#N/A</v>
      </c>
      <c r="J1007" s="81"/>
      <c r="K1007" s="78" t="e">
        <f t="shared" si="59"/>
        <v>#N/A</v>
      </c>
      <c r="L1007" s="81"/>
      <c r="M1007" s="79"/>
      <c r="N1007" s="79"/>
      <c r="O1007" s="80"/>
      <c r="P1007" s="80"/>
      <c r="Q1007" s="122"/>
      <c r="R1007" s="81">
        <f t="shared" si="58"/>
        <v>0</v>
      </c>
      <c r="S1007" s="140" t="e">
        <f t="array" ref="S1007">INDEX('G Project Timeline-OPM update'!$G$7:$L$35,MATCH(1,('G Project Timeline-OPM update'!$C$7:$C$35=N1007)*('G Project Timeline-OPM update'!$B$7:$B$35=M1007)*('G Project Timeline-OPM update'!$D$7:$D$35=O1007),0),MATCH(P1007,'G Project Timeline-OPM update'!$G$4:$L$4,0))-14</f>
        <v>#N/A</v>
      </c>
      <c r="T1007" s="81" t="e">
        <f t="shared" si="51"/>
        <v>#N/A</v>
      </c>
      <c r="U1007" s="83" t="str">
        <f>IFERROR(VLOOKUP(G1007,'Bidding list 26'!$B$2:$P$38,15,0),"")</f>
        <v/>
      </c>
      <c r="V1007" s="83" t="e">
        <f t="shared" si="52"/>
        <v>#N/A</v>
      </c>
      <c r="W1007" s="83" t="e">
        <f t="shared" si="60"/>
        <v>#VALUE!</v>
      </c>
      <c r="X1007" s="83" t="e">
        <f t="shared" si="53"/>
        <v>#N/A</v>
      </c>
      <c r="Y1007" s="122"/>
      <c r="Z1007" s="122"/>
      <c r="AA1007" s="122"/>
      <c r="AB1007" s="122"/>
      <c r="AC1007" s="122"/>
      <c r="AD1007" s="122"/>
      <c r="AE1007" s="122"/>
      <c r="AF1007" s="122"/>
      <c r="AG1007" s="122"/>
      <c r="AH1007" s="87"/>
      <c r="AI1007" s="122"/>
      <c r="AJ1007" s="60"/>
      <c r="AK1007" s="5"/>
      <c r="AL1007" s="3">
        <f t="shared" si="54"/>
        <v>0</v>
      </c>
      <c r="AM1007" s="3">
        <f t="shared" si="55"/>
        <v>0</v>
      </c>
      <c r="AN1007" s="3">
        <f t="shared" si="56"/>
        <v>0</v>
      </c>
      <c r="AO1007" s="3">
        <f t="shared" si="57"/>
        <v>0</v>
      </c>
    </row>
    <row r="1008" spans="1:41" ht="13">
      <c r="A1008" s="81"/>
      <c r="B1008" s="122"/>
      <c r="C1008" s="122"/>
      <c r="D1008" s="122"/>
      <c r="E1008" s="122"/>
      <c r="F1008" s="81"/>
      <c r="G1008" s="122"/>
      <c r="H1008" s="122" t="e">
        <f>VLOOKUP(G1008,'Bidding list 26'!$B$4:$G$277,6,0)</f>
        <v>#N/A</v>
      </c>
      <c r="I1008" s="77" t="e">
        <f>VLOOKUP(G1008,'Bidding list 26'!$B$4:$I$1016,8,0)</f>
        <v>#N/A</v>
      </c>
      <c r="J1008" s="81"/>
      <c r="K1008" s="78" t="e">
        <f t="shared" si="59"/>
        <v>#N/A</v>
      </c>
      <c r="L1008" s="81"/>
      <c r="M1008" s="79"/>
      <c r="N1008" s="79"/>
      <c r="O1008" s="80"/>
      <c r="P1008" s="80"/>
      <c r="Q1008" s="122"/>
      <c r="R1008" s="81">
        <f t="shared" si="58"/>
        <v>0</v>
      </c>
      <c r="S1008" s="140" t="e">
        <f t="array" ref="S1008">INDEX('G Project Timeline-OPM update'!$G$7:$L$35,MATCH(1,('G Project Timeline-OPM update'!$C$7:$C$35=N1008)*('G Project Timeline-OPM update'!$B$7:$B$35=M1008)*('G Project Timeline-OPM update'!$D$7:$D$35=O1008),0),MATCH(P1008,'G Project Timeline-OPM update'!$G$4:$L$4,0))-14</f>
        <v>#N/A</v>
      </c>
      <c r="T1008" s="81" t="e">
        <f t="shared" si="51"/>
        <v>#N/A</v>
      </c>
      <c r="U1008" s="83" t="str">
        <f>IFERROR(VLOOKUP(G1008,'Bidding list 26'!$B$2:$P$38,15,0),"")</f>
        <v/>
      </c>
      <c r="V1008" s="83" t="e">
        <f t="shared" si="52"/>
        <v>#N/A</v>
      </c>
      <c r="W1008" s="83" t="e">
        <f t="shared" si="60"/>
        <v>#VALUE!</v>
      </c>
      <c r="X1008" s="83" t="e">
        <f t="shared" si="53"/>
        <v>#N/A</v>
      </c>
      <c r="Y1008" s="122"/>
      <c r="Z1008" s="122"/>
      <c r="AA1008" s="122"/>
      <c r="AB1008" s="122"/>
      <c r="AC1008" s="122"/>
      <c r="AD1008" s="122"/>
      <c r="AE1008" s="122"/>
      <c r="AF1008" s="122"/>
      <c r="AG1008" s="122"/>
      <c r="AH1008" s="87"/>
      <c r="AI1008" s="122"/>
      <c r="AJ1008" s="60"/>
      <c r="AK1008" s="5"/>
      <c r="AL1008" s="3">
        <f t="shared" si="54"/>
        <v>0</v>
      </c>
      <c r="AM1008" s="3">
        <f t="shared" si="55"/>
        <v>0</v>
      </c>
      <c r="AN1008" s="3">
        <f t="shared" si="56"/>
        <v>0</v>
      </c>
      <c r="AO1008" s="3">
        <f t="shared" si="57"/>
        <v>0</v>
      </c>
    </row>
    <row r="1009" spans="1:41" ht="13">
      <c r="A1009" s="81"/>
      <c r="B1009" s="122"/>
      <c r="C1009" s="122"/>
      <c r="D1009" s="122"/>
      <c r="E1009" s="122"/>
      <c r="F1009" s="81"/>
      <c r="G1009" s="122"/>
      <c r="H1009" s="122" t="e">
        <f>VLOOKUP(G1009,'Bidding list 26'!$B$4:$G$277,6,0)</f>
        <v>#N/A</v>
      </c>
      <c r="I1009" s="77" t="e">
        <f>VLOOKUP(G1009,'Bidding list 26'!$B$4:$I$1016,8,0)</f>
        <v>#N/A</v>
      </c>
      <c r="J1009" s="81"/>
      <c r="K1009" s="78" t="e">
        <f t="shared" si="59"/>
        <v>#N/A</v>
      </c>
      <c r="L1009" s="81"/>
      <c r="M1009" s="79"/>
      <c r="N1009" s="79"/>
      <c r="O1009" s="80"/>
      <c r="P1009" s="80"/>
      <c r="Q1009" s="122"/>
      <c r="R1009" s="81">
        <f t="shared" si="58"/>
        <v>0</v>
      </c>
      <c r="S1009" s="140" t="e">
        <f t="array" ref="S1009">INDEX('G Project Timeline-OPM update'!$G$7:$L$35,MATCH(1,('G Project Timeline-OPM update'!$C$7:$C$35=N1009)*('G Project Timeline-OPM update'!$B$7:$B$35=M1009)*('G Project Timeline-OPM update'!$D$7:$D$35=O1009),0),MATCH(P1009,'G Project Timeline-OPM update'!$G$4:$L$4,0))-14</f>
        <v>#N/A</v>
      </c>
      <c r="T1009" s="81" t="e">
        <f t="shared" si="51"/>
        <v>#N/A</v>
      </c>
      <c r="U1009" s="83" t="str">
        <f>IFERROR(VLOOKUP(G1009,'Bidding list 26'!$B$2:$P$38,15,0),"")</f>
        <v/>
      </c>
      <c r="V1009" s="83" t="e">
        <f t="shared" si="52"/>
        <v>#N/A</v>
      </c>
      <c r="W1009" s="83" t="e">
        <f t="shared" si="60"/>
        <v>#VALUE!</v>
      </c>
      <c r="X1009" s="83" t="e">
        <f t="shared" si="53"/>
        <v>#N/A</v>
      </c>
      <c r="Y1009" s="122"/>
      <c r="Z1009" s="122"/>
      <c r="AA1009" s="122"/>
      <c r="AB1009" s="122"/>
      <c r="AC1009" s="122"/>
      <c r="AD1009" s="122"/>
      <c r="AE1009" s="122"/>
      <c r="AF1009" s="122"/>
      <c r="AG1009" s="122"/>
      <c r="AH1009" s="87"/>
      <c r="AI1009" s="122"/>
      <c r="AJ1009" s="60"/>
      <c r="AK1009" s="5"/>
      <c r="AL1009" s="3">
        <f t="shared" si="54"/>
        <v>0</v>
      </c>
      <c r="AM1009" s="3">
        <f t="shared" si="55"/>
        <v>0</v>
      </c>
      <c r="AN1009" s="3">
        <f t="shared" si="56"/>
        <v>0</v>
      </c>
      <c r="AO1009" s="3">
        <f t="shared" si="57"/>
        <v>0</v>
      </c>
    </row>
    <row r="1010" spans="1:41" ht="13">
      <c r="A1010" s="81"/>
      <c r="B1010" s="122"/>
      <c r="C1010" s="122"/>
      <c r="D1010" s="122"/>
      <c r="E1010" s="122"/>
      <c r="F1010" s="81"/>
      <c r="G1010" s="122"/>
      <c r="H1010" s="122" t="e">
        <f>VLOOKUP(G1010,'Bidding list 26'!$B$4:$G$277,6,0)</f>
        <v>#N/A</v>
      </c>
      <c r="I1010" s="77" t="e">
        <f>VLOOKUP(G1010,'Bidding list 26'!$B$4:$I$1016,8,0)</f>
        <v>#N/A</v>
      </c>
      <c r="J1010" s="81"/>
      <c r="K1010" s="78" t="e">
        <f t="shared" si="59"/>
        <v>#N/A</v>
      </c>
      <c r="L1010" s="81"/>
      <c r="M1010" s="79"/>
      <c r="N1010" s="79"/>
      <c r="O1010" s="80"/>
      <c r="P1010" s="80"/>
      <c r="Q1010" s="122"/>
      <c r="R1010" s="81">
        <f t="shared" si="58"/>
        <v>0</v>
      </c>
      <c r="S1010" s="140" t="e">
        <f t="array" ref="S1010">INDEX('G Project Timeline-OPM update'!$G$7:$L$35,MATCH(1,('G Project Timeline-OPM update'!$C$7:$C$35=N1010)*('G Project Timeline-OPM update'!$B$7:$B$35=M1010)*('G Project Timeline-OPM update'!$D$7:$D$35=O1010),0),MATCH(P1010,'G Project Timeline-OPM update'!$G$4:$L$4,0))-14</f>
        <v>#N/A</v>
      </c>
      <c r="T1010" s="81" t="e">
        <f t="shared" si="51"/>
        <v>#N/A</v>
      </c>
      <c r="U1010" s="83" t="str">
        <f>IFERROR(VLOOKUP(G1010,'Bidding list 26'!$B$2:$P$38,15,0),"")</f>
        <v/>
      </c>
      <c r="V1010" s="83" t="e">
        <f t="shared" si="52"/>
        <v>#N/A</v>
      </c>
      <c r="W1010" s="83" t="e">
        <f t="shared" si="60"/>
        <v>#VALUE!</v>
      </c>
      <c r="X1010" s="83" t="e">
        <f t="shared" si="53"/>
        <v>#N/A</v>
      </c>
      <c r="Y1010" s="122"/>
      <c r="Z1010" s="122"/>
      <c r="AA1010" s="122"/>
      <c r="AB1010" s="122"/>
      <c r="AC1010" s="122"/>
      <c r="AD1010" s="122"/>
      <c r="AE1010" s="122"/>
      <c r="AF1010" s="122"/>
      <c r="AG1010" s="122"/>
      <c r="AH1010" s="87"/>
      <c r="AI1010" s="122"/>
      <c r="AJ1010" s="60"/>
      <c r="AK1010" s="5"/>
      <c r="AL1010" s="3">
        <f t="shared" si="54"/>
        <v>0</v>
      </c>
      <c r="AM1010" s="3">
        <f t="shared" si="55"/>
        <v>0</v>
      </c>
      <c r="AN1010" s="3">
        <f t="shared" si="56"/>
        <v>0</v>
      </c>
      <c r="AO1010" s="3">
        <f t="shared" si="57"/>
        <v>0</v>
      </c>
    </row>
    <row r="1011" spans="1:41" ht="13">
      <c r="A1011" s="81"/>
      <c r="B1011" s="122"/>
      <c r="C1011" s="122"/>
      <c r="D1011" s="122"/>
      <c r="E1011" s="122"/>
      <c r="F1011" s="81"/>
      <c r="G1011" s="122"/>
      <c r="H1011" s="122" t="e">
        <f>VLOOKUP(G1011,'Bidding list 26'!$B$4:$G$277,6,0)</f>
        <v>#N/A</v>
      </c>
      <c r="I1011" s="77" t="e">
        <f>VLOOKUP(G1011,'Bidding list 26'!$B$4:$I$1016,8,0)</f>
        <v>#N/A</v>
      </c>
      <c r="J1011" s="81"/>
      <c r="K1011" s="78" t="e">
        <f t="shared" si="59"/>
        <v>#N/A</v>
      </c>
      <c r="L1011" s="81"/>
      <c r="M1011" s="79"/>
      <c r="N1011" s="79"/>
      <c r="O1011" s="80"/>
      <c r="P1011" s="80"/>
      <c r="Q1011" s="122"/>
      <c r="R1011" s="81">
        <f t="shared" si="58"/>
        <v>0</v>
      </c>
      <c r="S1011" s="140" t="e">
        <f t="array" ref="S1011">INDEX('G Project Timeline-OPM update'!$G$7:$L$35,MATCH(1,('G Project Timeline-OPM update'!$C$7:$C$35=N1011)*('G Project Timeline-OPM update'!$B$7:$B$35=M1011)*('G Project Timeline-OPM update'!$D$7:$D$35=O1011),0),MATCH(P1011,'G Project Timeline-OPM update'!$G$4:$L$4,0))-14</f>
        <v>#N/A</v>
      </c>
      <c r="T1011" s="81" t="e">
        <f t="shared" si="51"/>
        <v>#N/A</v>
      </c>
      <c r="U1011" s="83" t="str">
        <f>IFERROR(VLOOKUP(G1011,'Bidding list 26'!$B$2:$P$38,15,0),"")</f>
        <v/>
      </c>
      <c r="V1011" s="83" t="e">
        <f t="shared" si="52"/>
        <v>#N/A</v>
      </c>
      <c r="W1011" s="83" t="e">
        <f t="shared" si="60"/>
        <v>#VALUE!</v>
      </c>
      <c r="X1011" s="83" t="e">
        <f t="shared" si="53"/>
        <v>#N/A</v>
      </c>
      <c r="Y1011" s="122"/>
      <c r="Z1011" s="122"/>
      <c r="AA1011" s="122"/>
      <c r="AB1011" s="122"/>
      <c r="AC1011" s="122"/>
      <c r="AD1011" s="122"/>
      <c r="AE1011" s="122"/>
      <c r="AF1011" s="122"/>
      <c r="AG1011" s="122"/>
      <c r="AH1011" s="87"/>
      <c r="AI1011" s="122"/>
      <c r="AJ1011" s="60"/>
      <c r="AK1011" s="5"/>
      <c r="AL1011" s="3">
        <f t="shared" si="54"/>
        <v>0</v>
      </c>
      <c r="AM1011" s="3">
        <f t="shared" si="55"/>
        <v>0</v>
      </c>
      <c r="AN1011" s="3">
        <f t="shared" si="56"/>
        <v>0</v>
      </c>
      <c r="AO1011" s="3">
        <f t="shared" si="57"/>
        <v>0</v>
      </c>
    </row>
    <row r="1012" spans="1:41" ht="13">
      <c r="A1012" s="81"/>
      <c r="B1012" s="122"/>
      <c r="C1012" s="122"/>
      <c r="D1012" s="122"/>
      <c r="E1012" s="122"/>
      <c r="F1012" s="81"/>
      <c r="G1012" s="122"/>
      <c r="H1012" s="122" t="e">
        <f>VLOOKUP(G1012,'Bidding list 26'!$B$4:$G$277,6,0)</f>
        <v>#N/A</v>
      </c>
      <c r="I1012" s="77" t="e">
        <f>VLOOKUP(G1012,'Bidding list 26'!$B$4:$I$1016,8,0)</f>
        <v>#N/A</v>
      </c>
      <c r="J1012" s="81"/>
      <c r="K1012" s="78" t="e">
        <f t="shared" si="59"/>
        <v>#N/A</v>
      </c>
      <c r="L1012" s="81"/>
      <c r="M1012" s="79"/>
      <c r="N1012" s="79"/>
      <c r="O1012" s="80"/>
      <c r="P1012" s="80"/>
      <c r="Q1012" s="122"/>
      <c r="R1012" s="81">
        <f t="shared" si="58"/>
        <v>0</v>
      </c>
      <c r="S1012" s="140" t="e">
        <f t="array" ref="S1012">INDEX('G Project Timeline-OPM update'!$G$7:$L$35,MATCH(1,('G Project Timeline-OPM update'!$C$7:$C$35=N1012)*('G Project Timeline-OPM update'!$B$7:$B$35=M1012)*('G Project Timeline-OPM update'!$D$7:$D$35=O1012),0),MATCH(P1012,'G Project Timeline-OPM update'!$G$4:$L$4,0))-14</f>
        <v>#N/A</v>
      </c>
      <c r="T1012" s="81" t="e">
        <f t="shared" si="51"/>
        <v>#N/A</v>
      </c>
      <c r="U1012" s="83" t="str">
        <f>IFERROR(VLOOKUP(G1012,'Bidding list 26'!$B$2:$P$38,15,0),"")</f>
        <v/>
      </c>
      <c r="V1012" s="83" t="e">
        <f t="shared" si="52"/>
        <v>#N/A</v>
      </c>
      <c r="W1012" s="83" t="e">
        <f t="shared" si="60"/>
        <v>#VALUE!</v>
      </c>
      <c r="X1012" s="83" t="e">
        <f t="shared" si="53"/>
        <v>#N/A</v>
      </c>
      <c r="Y1012" s="122"/>
      <c r="Z1012" s="122"/>
      <c r="AA1012" s="122"/>
      <c r="AB1012" s="122"/>
      <c r="AC1012" s="122"/>
      <c r="AD1012" s="122"/>
      <c r="AE1012" s="122"/>
      <c r="AF1012" s="122"/>
      <c r="AG1012" s="122"/>
      <c r="AH1012" s="87"/>
      <c r="AI1012" s="122"/>
      <c r="AJ1012" s="60"/>
      <c r="AK1012" s="5"/>
      <c r="AL1012" s="3">
        <f t="shared" si="54"/>
        <v>0</v>
      </c>
      <c r="AM1012" s="3">
        <f t="shared" si="55"/>
        <v>0</v>
      </c>
      <c r="AN1012" s="3">
        <f t="shared" si="56"/>
        <v>0</v>
      </c>
      <c r="AO1012" s="3">
        <f t="shared" si="57"/>
        <v>0</v>
      </c>
    </row>
  </sheetData>
  <phoneticPr fontId="61" type="noConversion"/>
  <conditionalFormatting sqref="W1:X1012">
    <cfRule type="cellIs" dxfId="2" priority="1" operator="equal">
      <formula>"Late"</formula>
    </cfRule>
  </conditionalFormatting>
  <conditionalFormatting sqref="AB1:AB1012">
    <cfRule type="expression" dxfId="1" priority="2">
      <formula>COUNTIF(AB:AB,AB2)&gt;1</formula>
    </cfRule>
  </conditionalFormatting>
  <dataValidations count="38">
    <dataValidation type="custom" allowBlank="1" showDropDown="1" showErrorMessage="1" sqref="J158" xr:uid="{00000000-0002-0000-0300-000000000000}">
      <formula1>ISNUMBER(J158:J1154)</formula1>
    </dataValidation>
    <dataValidation type="custom" allowBlank="1" showDropDown="1" showErrorMessage="1" sqref="J22" xr:uid="{00000000-0002-0000-0300-000001000000}">
      <formula1>ISNUMBER(J22:J1034)</formula1>
    </dataValidation>
    <dataValidation type="list" allowBlank="1" showErrorMessage="1" sqref="AA2:AA153 AE2:AE153 AE155:AE159 AA155:AA160 AC2:AC160 AE162:AE177 AA162:AA192 AC162:AC192 AE179:AE192 AA194:AA198" xr:uid="{00000000-0002-0000-0300-000002000000}">
      <formula1>"Pending,In Progress,Done"</formula1>
    </dataValidation>
    <dataValidation type="custom" allowBlank="1" showDropDown="1" showErrorMessage="1" sqref="I161:I199" xr:uid="{00000000-0002-0000-0300-000003000000}">
      <formula1>ISNUMBER(I161:I1114)</formula1>
    </dataValidation>
    <dataValidation type="list" allowBlank="1" showErrorMessage="1" sqref="G2:G102 G108:G140 G144:G147 G155:G157" xr:uid="{00000000-0002-0000-0300-000005000000}">
      <formula1>#REF!</formula1>
    </dataValidation>
    <dataValidation type="custom" allowBlank="1" showDropDown="1" showErrorMessage="1" sqref="I43:I51 I90:I98 I110:I115" xr:uid="{00000000-0002-0000-0300-000006000000}">
      <formula1>ISNUMBER(I43:I999)</formula1>
    </dataValidation>
    <dataValidation type="custom" allowBlank="1" showDropDown="1" showErrorMessage="1" sqref="J102" xr:uid="{00000000-0002-0000-0300-000007000000}">
      <formula1>ISNUMBER(J102:J1101)</formula1>
    </dataValidation>
    <dataValidation type="custom" allowBlank="1" showDropDown="1" showErrorMessage="1" sqref="J11:J12" xr:uid="{00000000-0002-0000-0300-000008000000}">
      <formula1>ISNUMBER(J11:J1014)</formula1>
    </dataValidation>
    <dataValidation type="custom" allowBlank="1" showDropDown="1" showErrorMessage="1" sqref="I13:I21 I24:I27" xr:uid="{00000000-0002-0000-0300-000009000000}">
      <formula1>ISNUMBER(I13:I983)</formula1>
    </dataValidation>
    <dataValidation type="custom" allowBlank="1" showDropDown="1" showErrorMessage="1" sqref="J52:J64 J78:J89 J116:J119" xr:uid="{00000000-0002-0000-0300-00000A000000}">
      <formula1>ISNUMBER(J52:J1047)</formula1>
    </dataValidation>
    <dataValidation type="custom" allowBlank="1" showDropDown="1" showErrorMessage="1" sqref="I62:I64 I74:I77 I154:I160" xr:uid="{00000000-0002-0000-0300-00000B000000}">
      <formula1>ISNUMBER(I62:I1014)</formula1>
    </dataValidation>
    <dataValidation type="custom" allowBlank="1" showDropDown="1" showErrorMessage="1" sqref="I99:I101" xr:uid="{00000000-0002-0000-0300-00000D000000}">
      <formula1>ISNUMBER(I99:I1058)</formula1>
    </dataValidation>
    <dataValidation type="custom" allowBlank="1" showDropDown="1" showErrorMessage="1" sqref="A8:A102 Q2:Q102 A108:A140 Q108:Q140 A144:A147 A162:A191" xr:uid="{00000000-0002-0000-0300-00000E000000}">
      <formula1>OR(NOT(ISERROR(DATEVALUE(A2))), AND(ISNUMBER(A2), LEFT(CELL("format", A2))="D"))</formula1>
    </dataValidation>
    <dataValidation type="custom" allowBlank="1" showDropDown="1" showErrorMessage="1" sqref="J120:J134" xr:uid="{00000000-0002-0000-0300-000010000000}">
      <formula1>ISNUMBER(J120:J1118)</formula1>
    </dataValidation>
    <dataValidation type="custom" allowBlank="1" showDropDown="1" showErrorMessage="1" sqref="I8:I12 I23 I28:I42" xr:uid="{00000000-0002-0000-0300-000012000000}">
      <formula1>ISNUMBER(I8:I977)</formula1>
    </dataValidation>
    <dataValidation type="custom" allowBlank="1" showDropDown="1" showErrorMessage="1" sqref="J10" xr:uid="{00000000-0002-0000-0300-000013000000}">
      <formula1>ISNUMBER(J10:J985)</formula1>
    </dataValidation>
    <dataValidation type="custom" allowBlank="1" showDropDown="1" showErrorMessage="1" sqref="I6:J7" xr:uid="{00000000-0002-0000-0300-000014000000}">
      <formula1>ISNUMBER(I6:I971)</formula1>
    </dataValidation>
    <dataValidation type="custom" allowBlank="1" showDropDown="1" showErrorMessage="1" sqref="I22" xr:uid="{00000000-0002-0000-0300-000015000000}">
      <formula1>ISNUMBER(I22:I993)</formula1>
    </dataValidation>
    <dataValidation type="custom" allowBlank="1" showDropDown="1" showErrorMessage="1" sqref="I102" xr:uid="{00000000-0002-0000-0300-000016000000}">
      <formula1>ISNUMBER(I102:I1060)</formula1>
    </dataValidation>
    <dataValidation type="custom" allowBlank="1" showDropDown="1" showErrorMessage="1" sqref="J144:J147" xr:uid="{00000000-0002-0000-0300-000017000000}">
      <formula1>ISNUMBER(J144:J1132)</formula1>
    </dataValidation>
    <dataValidation type="custom" allowBlank="1" showDropDown="1" showErrorMessage="1" sqref="J65:J73" xr:uid="{00000000-0002-0000-0300-000018000000}">
      <formula1>ISNUMBER(J65:J1056)</formula1>
    </dataValidation>
    <dataValidation type="custom" allowBlank="1" showDropDown="1" showErrorMessage="1" sqref="J135:J140" xr:uid="{00000000-0002-0000-0300-000019000000}">
      <formula1>ISNUMBER(J135:J1136)</formula1>
    </dataValidation>
    <dataValidation type="custom" allowBlank="1" showDropDown="1" showErrorMessage="1" sqref="I2:J5" xr:uid="{00000000-0002-0000-0300-00001A000000}">
      <formula1>ISNUMBER(I2:I966)</formula1>
    </dataValidation>
    <dataValidation type="list" allowBlank="1" showErrorMessage="1" sqref="Y2:Y153 Y155:Y160" xr:uid="{00000000-0002-0000-0300-00001B000000}">
      <formula1>"New Buy,Leverage"</formula1>
    </dataValidation>
    <dataValidation type="custom" allowBlank="1" showDropDown="1" showErrorMessage="1" sqref="J8" xr:uid="{00000000-0002-0000-0300-00001C000000}">
      <formula1>ISNUMBER(J8:J982)</formula1>
    </dataValidation>
    <dataValidation type="custom" allowBlank="1" showDropDown="1" showErrorMessage="1" sqref="J13:J21 J24:J27" xr:uid="{00000000-0002-0000-0300-00001D000000}">
      <formula1>ISNUMBER(J13:J1024)</formula1>
    </dataValidation>
    <dataValidation type="custom" allowBlank="1" showDropDown="1" showErrorMessage="1" sqref="J43:J51 J90:J98 J110:J115" xr:uid="{00000000-0002-0000-0300-00001E000000}">
      <formula1>ISNUMBER(J43:J1040)</formula1>
    </dataValidation>
    <dataValidation type="list" allowBlank="1" showErrorMessage="1" sqref="Z141:Z192" xr:uid="{00000000-0002-0000-0300-00001F000000}">
      <formula1>"G,Q,L"</formula1>
    </dataValidation>
    <dataValidation type="custom" allowBlank="1" showDropDown="1" showErrorMessage="1" sqref="I108:I109 I120:I134" xr:uid="{00000000-0002-0000-0300-000020000000}">
      <formula1>ISNUMBER(I108:I1065)</formula1>
    </dataValidation>
    <dataValidation type="custom" allowBlank="1" showDropDown="1" showErrorMessage="1" sqref="I135:I140" xr:uid="{00000000-0002-0000-0300-000021000000}">
      <formula1>ISNUMBER(I135:I1095)</formula1>
    </dataValidation>
    <dataValidation type="custom" allowBlank="1" showDropDown="1" showErrorMessage="1" sqref="I52:I61 I78:I89 I116:I119 I200:I1012" xr:uid="{00000000-0002-0000-0300-000022000000}">
      <formula1>ISNUMBER(I52:I1006)</formula1>
    </dataValidation>
    <dataValidation type="custom" allowBlank="1" showDropDown="1" showErrorMessage="1" sqref="I65:I73" xr:uid="{00000000-0002-0000-0300-000023000000}">
      <formula1>ISNUMBER(I65:I1015)</formula1>
    </dataValidation>
    <dataValidation type="custom" allowBlank="1" showDropDown="1" showErrorMessage="1" sqref="J74:J77" xr:uid="{00000000-0002-0000-0300-000024000000}">
      <formula1>ISNUMBER(J74:J1067)</formula1>
    </dataValidation>
    <dataValidation type="custom" allowBlank="1" showDropDown="1" showErrorMessage="1" sqref="I144:I147" xr:uid="{00000000-0002-0000-0300-000025000000}">
      <formula1>ISNUMBER(I144:I1091)</formula1>
    </dataValidation>
    <dataValidation type="custom" allowBlank="1" showDropDown="1" showErrorMessage="1" sqref="J108:J109" xr:uid="{00000000-0002-0000-0300-000026000000}">
      <formula1>ISNUMBER(J108:J1100)</formula1>
    </dataValidation>
    <dataValidation type="custom" allowBlank="1" showDropDown="1" showErrorMessage="1" sqref="J23 J28:J42" xr:uid="{00000000-0002-0000-0300-000028000000}">
      <formula1>ISNUMBER(J23:J1033)</formula1>
    </dataValidation>
    <dataValidation type="custom" allowBlank="1" showDropDown="1" showErrorMessage="1" sqref="J9" xr:uid="{00000000-0002-0000-0300-000029000000}">
      <formula1>ISNUMBER(J9:J982)</formula1>
    </dataValidation>
    <dataValidation type="custom" allowBlank="1" showDropDown="1" showErrorMessage="1" sqref="J99:J101" xr:uid="{00000000-0002-0000-0300-00002A000000}">
      <formula1>ISNUMBER(J99:J1099)</formula1>
    </dataValidation>
  </dataValidations>
  <hyperlinks>
    <hyperlink ref="E2" r:id="rId1" xr:uid="{00000000-0004-0000-0300-000000000000}"/>
    <hyperlink ref="E3" r:id="rId2" xr:uid="{00000000-0004-0000-0300-000001000000}"/>
    <hyperlink ref="E4" r:id="rId3" xr:uid="{00000000-0004-0000-0300-000002000000}"/>
    <hyperlink ref="E5" r:id="rId4" xr:uid="{00000000-0004-0000-0300-000003000000}"/>
    <hyperlink ref="E8" r:id="rId5" xr:uid="{00000000-0004-0000-0300-000004000000}"/>
    <hyperlink ref="E9" r:id="rId6" xr:uid="{00000000-0004-0000-0300-000005000000}"/>
    <hyperlink ref="E10" r:id="rId7" xr:uid="{00000000-0004-0000-0300-000006000000}"/>
    <hyperlink ref="E13" r:id="rId8" xr:uid="{00000000-0004-0000-0300-000007000000}"/>
    <hyperlink ref="E14" r:id="rId9" xr:uid="{00000000-0004-0000-0300-000008000000}"/>
    <hyperlink ref="E15" r:id="rId10" xr:uid="{00000000-0004-0000-0300-000009000000}"/>
    <hyperlink ref="E16" r:id="rId11" xr:uid="{00000000-0004-0000-0300-00000A000000}"/>
    <hyperlink ref="E17" r:id="rId12" xr:uid="{00000000-0004-0000-0300-00000B000000}"/>
    <hyperlink ref="E18" r:id="rId13" xr:uid="{00000000-0004-0000-0300-00000C000000}"/>
    <hyperlink ref="E19" r:id="rId14" xr:uid="{00000000-0004-0000-0300-00000D000000}"/>
    <hyperlink ref="E20" r:id="rId15" xr:uid="{00000000-0004-0000-0300-00000E000000}"/>
    <hyperlink ref="E21" r:id="rId16" xr:uid="{00000000-0004-0000-0300-00000F000000}"/>
    <hyperlink ref="E22" r:id="rId17" xr:uid="{00000000-0004-0000-0300-000010000000}"/>
    <hyperlink ref="E23" r:id="rId18" xr:uid="{00000000-0004-0000-0300-000011000000}"/>
    <hyperlink ref="E24" r:id="rId19" xr:uid="{00000000-0004-0000-0300-000012000000}"/>
    <hyperlink ref="E25" r:id="rId20" xr:uid="{00000000-0004-0000-0300-000013000000}"/>
    <hyperlink ref="E26" r:id="rId21" xr:uid="{00000000-0004-0000-0300-000014000000}"/>
    <hyperlink ref="E27" r:id="rId22" xr:uid="{00000000-0004-0000-0300-000015000000}"/>
    <hyperlink ref="E59" r:id="rId23" xr:uid="{00000000-0004-0000-0300-000016000000}"/>
    <hyperlink ref="E60" r:id="rId24" xr:uid="{00000000-0004-0000-0300-000017000000}"/>
    <hyperlink ref="E61" r:id="rId25" xr:uid="{00000000-0004-0000-0300-000018000000}"/>
    <hyperlink ref="E62" r:id="rId26" xr:uid="{00000000-0004-0000-0300-000019000000}"/>
    <hyperlink ref="E63" r:id="rId27" xr:uid="{00000000-0004-0000-0300-00001A000000}"/>
    <hyperlink ref="E64" r:id="rId28" xr:uid="{00000000-0004-0000-0300-00001B000000}"/>
    <hyperlink ref="E65" r:id="rId29" xr:uid="{00000000-0004-0000-0300-00001C000000}"/>
    <hyperlink ref="E66" r:id="rId30" xr:uid="{00000000-0004-0000-0300-00001D000000}"/>
    <hyperlink ref="E67" r:id="rId31" xr:uid="{00000000-0004-0000-0300-00001E000000}"/>
    <hyperlink ref="E68" r:id="rId32" xr:uid="{00000000-0004-0000-0300-00001F000000}"/>
    <hyperlink ref="E69" r:id="rId33" xr:uid="{00000000-0004-0000-0300-000020000000}"/>
    <hyperlink ref="E70" r:id="rId34" xr:uid="{00000000-0004-0000-0300-000021000000}"/>
    <hyperlink ref="E71" r:id="rId35" xr:uid="{00000000-0004-0000-0300-000022000000}"/>
    <hyperlink ref="E72" r:id="rId36" xr:uid="{00000000-0004-0000-0300-000023000000}"/>
    <hyperlink ref="E73" r:id="rId37" xr:uid="{00000000-0004-0000-0300-000024000000}"/>
    <hyperlink ref="E74" r:id="rId38" xr:uid="{00000000-0004-0000-0300-000025000000}"/>
    <hyperlink ref="E75" r:id="rId39" xr:uid="{00000000-0004-0000-0300-000026000000}"/>
    <hyperlink ref="E76" r:id="rId40" xr:uid="{00000000-0004-0000-0300-000027000000}"/>
    <hyperlink ref="E77" r:id="rId41" xr:uid="{00000000-0004-0000-0300-000028000000}"/>
    <hyperlink ref="E84" r:id="rId42" xr:uid="{00000000-0004-0000-0300-000029000000}"/>
    <hyperlink ref="E85" r:id="rId43" xr:uid="{00000000-0004-0000-0300-00002A000000}"/>
    <hyperlink ref="E86" r:id="rId44" xr:uid="{00000000-0004-0000-0300-00002B000000}"/>
    <hyperlink ref="E87" r:id="rId45" xr:uid="{00000000-0004-0000-0300-00002C000000}"/>
    <hyperlink ref="E88" r:id="rId46" xr:uid="{00000000-0004-0000-0300-00002D000000}"/>
    <hyperlink ref="E89" r:id="rId47" xr:uid="{00000000-0004-0000-0300-00002E000000}"/>
    <hyperlink ref="E102" r:id="rId48" xr:uid="{00000000-0004-0000-0300-00002F000000}"/>
    <hyperlink ref="E106" r:id="rId49" xr:uid="{00000000-0004-0000-0300-000030000000}"/>
    <hyperlink ref="E107" r:id="rId50" xr:uid="{00000000-0004-0000-0300-000031000000}"/>
    <hyperlink ref="E110" r:id="rId51" xr:uid="{00000000-0004-0000-0300-000032000000}"/>
    <hyperlink ref="E111" r:id="rId52" xr:uid="{00000000-0004-0000-0300-000033000000}"/>
    <hyperlink ref="E112" r:id="rId53" xr:uid="{00000000-0004-0000-0300-000034000000}"/>
    <hyperlink ref="E113" r:id="rId54" xr:uid="{00000000-0004-0000-0300-000035000000}"/>
    <hyperlink ref="E114" r:id="rId55" xr:uid="{00000000-0004-0000-0300-000036000000}"/>
    <hyperlink ref="E115" r:id="rId56" xr:uid="{00000000-0004-0000-0300-000037000000}"/>
    <hyperlink ref="E120" r:id="rId57" xr:uid="{00000000-0004-0000-0300-000038000000}"/>
    <hyperlink ref="E121" r:id="rId58" xr:uid="{00000000-0004-0000-0300-000039000000}"/>
    <hyperlink ref="E122" r:id="rId59" xr:uid="{00000000-0004-0000-0300-00003A000000}"/>
    <hyperlink ref="E123" r:id="rId60" xr:uid="{00000000-0004-0000-0300-00003B000000}"/>
    <hyperlink ref="E124" r:id="rId61" xr:uid="{00000000-0004-0000-0300-00003C000000}"/>
    <hyperlink ref="E125" r:id="rId62" xr:uid="{00000000-0004-0000-0300-00003D000000}"/>
    <hyperlink ref="E126" r:id="rId63" xr:uid="{00000000-0004-0000-0300-00003E000000}"/>
    <hyperlink ref="E127" r:id="rId64" xr:uid="{00000000-0004-0000-0300-00003F000000}"/>
    <hyperlink ref="E128" r:id="rId65" xr:uid="{00000000-0004-0000-0300-000040000000}"/>
    <hyperlink ref="E129" r:id="rId66" xr:uid="{00000000-0004-0000-0300-000041000000}"/>
    <hyperlink ref="E130" r:id="rId67" xr:uid="{00000000-0004-0000-0300-000042000000}"/>
    <hyperlink ref="E131" r:id="rId68" xr:uid="{00000000-0004-0000-0300-000043000000}"/>
    <hyperlink ref="E132" r:id="rId69" xr:uid="{00000000-0004-0000-0300-000044000000}"/>
    <hyperlink ref="E133" r:id="rId70" xr:uid="{00000000-0004-0000-0300-000045000000}"/>
    <hyperlink ref="E134" r:id="rId71" xr:uid="{00000000-0004-0000-0300-000046000000}"/>
    <hyperlink ref="E135" r:id="rId72" xr:uid="{00000000-0004-0000-0300-000047000000}"/>
    <hyperlink ref="E136" r:id="rId73" xr:uid="{00000000-0004-0000-0300-000048000000}"/>
    <hyperlink ref="E137" r:id="rId74" xr:uid="{00000000-0004-0000-0300-000049000000}"/>
    <hyperlink ref="E138" r:id="rId75" xr:uid="{00000000-0004-0000-0300-00004A000000}"/>
    <hyperlink ref="E139" r:id="rId76" xr:uid="{00000000-0004-0000-0300-00004B000000}"/>
    <hyperlink ref="E140" r:id="rId77" xr:uid="{00000000-0004-0000-0300-00004C000000}"/>
    <hyperlink ref="E141" r:id="rId78" xr:uid="{00000000-0004-0000-0300-00004D000000}"/>
    <hyperlink ref="E142" r:id="rId79" xr:uid="{00000000-0004-0000-0300-00004E000000}"/>
    <hyperlink ref="E143" r:id="rId80" xr:uid="{00000000-0004-0000-0300-00004F000000}"/>
    <hyperlink ref="E148" r:id="rId81" xr:uid="{00000000-0004-0000-0300-000050000000}"/>
    <hyperlink ref="E149" r:id="rId82" xr:uid="{00000000-0004-0000-0300-000051000000}"/>
    <hyperlink ref="E150" r:id="rId83" xr:uid="{00000000-0004-0000-0300-000052000000}"/>
    <hyperlink ref="E151" r:id="rId84" xr:uid="{00000000-0004-0000-0300-000053000000}"/>
    <hyperlink ref="E152" r:id="rId85" xr:uid="{00000000-0004-0000-0300-000054000000}"/>
    <hyperlink ref="E153" r:id="rId86" xr:uid="{00000000-0004-0000-0300-000055000000}"/>
    <hyperlink ref="E155" r:id="rId87" xr:uid="{00000000-0004-0000-0300-000056000000}"/>
    <hyperlink ref="E156" r:id="rId88" xr:uid="{00000000-0004-0000-0300-000057000000}"/>
    <hyperlink ref="E157" r:id="rId89" xr:uid="{00000000-0004-0000-0300-000058000000}"/>
    <hyperlink ref="E158" r:id="rId90" xr:uid="{00000000-0004-0000-0300-000059000000}"/>
    <hyperlink ref="E159" r:id="rId91" xr:uid="{00000000-0004-0000-0300-00005A000000}"/>
    <hyperlink ref="E160" r:id="rId92" xr:uid="{00000000-0004-0000-0300-00005B000000}"/>
  </hyperlinks>
  <pageMargins left="0.7" right="0.7" top="0.75" bottom="0.75" header="0.3" footer="0.3"/>
  <legacyDrawing r:id="rId9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300-000004000000}">
          <x14:formula1>
            <xm:f>'G Project Timeline-OPM update'!$G$4:$M$4</xm:f>
          </x14:formula1>
          <xm:sqref>P2:P1012</xm:sqref>
        </x14:dataValidation>
        <x14:dataValidation type="list" allowBlank="1" showErrorMessage="1" xr:uid="{00000000-0002-0000-0300-00000C000000}">
          <x14:formula1>
            <xm:f>'Bidding list 26'!$B$4:$B$96</xm:f>
          </x14:formula1>
          <xm:sqref>G103:G107 G141:G143 G148:G154 G158:G1012</xm:sqref>
        </x14:dataValidation>
        <x14:dataValidation type="list" allowBlank="1" showErrorMessage="1" xr:uid="{00000000-0002-0000-0300-00000F000000}">
          <x14:formula1>
            <xm:f>'G Project Timeline-OPM update'!$C$7:$C$51</xm:f>
          </x14:formula1>
          <xm:sqref>L13:L27 N2:N1012</xm:sqref>
        </x14:dataValidation>
        <x14:dataValidation type="list" allowBlank="1" showErrorMessage="1" xr:uid="{00000000-0002-0000-0300-000011000000}">
          <x14:formula1>
            <xm:f>'G Project Timeline-OPM update'!$B$7:$B$47</xm:f>
          </x14:formula1>
          <xm:sqref>M2:M1012</xm:sqref>
        </x14:dataValidation>
        <x14:dataValidation type="list" allowBlank="1" showErrorMessage="1" xr:uid="{00000000-0002-0000-0300-000027000000}">
          <x14:formula1>
            <xm:f>'G Project Timeline-OPM update'!$D$7:$D$51</xm:f>
          </x14:formula1>
          <xm:sqref>O2:O1012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J17"/>
  <sheetViews>
    <sheetView workbookViewId="0"/>
  </sheetViews>
  <sheetFormatPr baseColWidth="10" defaultColWidth="12.6640625" defaultRowHeight="15.75" customHeight="1"/>
  <cols>
    <col min="1" max="1" width="26" customWidth="1"/>
    <col min="4" max="4" width="16.1640625" customWidth="1"/>
    <col min="5" max="5" width="13.5" customWidth="1"/>
    <col min="6" max="6" width="28.33203125" customWidth="1"/>
    <col min="8" max="8" width="48.33203125" customWidth="1"/>
    <col min="9" max="9" width="17.6640625" customWidth="1"/>
    <col min="10" max="10" width="34.1640625" customWidth="1"/>
  </cols>
  <sheetData>
    <row r="2" spans="1:10">
      <c r="A2" s="174" t="s">
        <v>830</v>
      </c>
    </row>
    <row r="3" spans="1:10" ht="15.75" customHeight="1">
      <c r="A3" s="13" t="s">
        <v>831</v>
      </c>
      <c r="B3" s="13" t="s">
        <v>832</v>
      </c>
      <c r="C3" s="13" t="s">
        <v>833</v>
      </c>
      <c r="D3" s="13" t="s">
        <v>834</v>
      </c>
      <c r="E3" s="13" t="s">
        <v>835</v>
      </c>
      <c r="F3" s="13" t="s">
        <v>836</v>
      </c>
      <c r="G3" s="175" t="s">
        <v>837</v>
      </c>
      <c r="H3" s="175" t="s">
        <v>838</v>
      </c>
      <c r="I3" s="13" t="s">
        <v>839</v>
      </c>
      <c r="J3" s="13"/>
    </row>
    <row r="4" spans="1:10" ht="15.75" customHeight="1">
      <c r="A4" s="346" t="s">
        <v>840</v>
      </c>
      <c r="B4" s="176" t="s">
        <v>33</v>
      </c>
      <c r="C4" s="176">
        <v>378</v>
      </c>
      <c r="D4" s="176">
        <v>0</v>
      </c>
      <c r="E4" s="176">
        <f t="shared" ref="E4:E6" si="0">C4-D4</f>
        <v>378</v>
      </c>
      <c r="F4" s="176">
        <v>378</v>
      </c>
      <c r="G4" s="176">
        <f>92+40+120+5+7+12-14</f>
        <v>262</v>
      </c>
      <c r="H4" s="177" t="s">
        <v>841</v>
      </c>
      <c r="I4" s="5">
        <f t="shared" ref="I4:I9" si="1">C4-G4</f>
        <v>116</v>
      </c>
      <c r="J4" s="5"/>
    </row>
    <row r="5" spans="1:10" ht="15.75" customHeight="1">
      <c r="A5" s="347"/>
      <c r="B5" s="176" t="s">
        <v>842</v>
      </c>
      <c r="C5" s="176">
        <v>24</v>
      </c>
      <c r="D5" s="176">
        <v>0</v>
      </c>
      <c r="E5" s="176">
        <f t="shared" si="0"/>
        <v>24</v>
      </c>
      <c r="F5" s="176">
        <v>24</v>
      </c>
      <c r="G5" s="176">
        <v>0</v>
      </c>
      <c r="H5" s="5"/>
      <c r="I5" s="5">
        <f t="shared" si="1"/>
        <v>24</v>
      </c>
      <c r="J5" s="348" t="s">
        <v>843</v>
      </c>
    </row>
    <row r="6" spans="1:10" ht="15.75" customHeight="1">
      <c r="A6" s="350" t="s">
        <v>516</v>
      </c>
      <c r="B6" s="176" t="s">
        <v>33</v>
      </c>
      <c r="C6" s="176">
        <v>121</v>
      </c>
      <c r="D6" s="176">
        <v>0</v>
      </c>
      <c r="E6" s="176">
        <f t="shared" si="0"/>
        <v>121</v>
      </c>
      <c r="F6" s="176">
        <f>121-48</f>
        <v>73</v>
      </c>
      <c r="G6" s="176">
        <v>80</v>
      </c>
      <c r="H6" s="5" t="s">
        <v>844</v>
      </c>
      <c r="I6" s="5">
        <f t="shared" si="1"/>
        <v>41</v>
      </c>
      <c r="J6" s="349"/>
    </row>
    <row r="7" spans="1:10" ht="15.75" customHeight="1">
      <c r="A7" s="347"/>
      <c r="B7" s="176" t="s">
        <v>842</v>
      </c>
      <c r="C7" s="176">
        <v>3</v>
      </c>
      <c r="D7" s="176">
        <v>0</v>
      </c>
      <c r="E7" s="176">
        <v>3</v>
      </c>
      <c r="F7" s="176">
        <v>0</v>
      </c>
      <c r="G7" s="176">
        <v>0</v>
      </c>
      <c r="H7" s="5"/>
      <c r="I7" s="5">
        <f t="shared" si="1"/>
        <v>3</v>
      </c>
      <c r="J7" s="349"/>
    </row>
    <row r="8" spans="1:10" ht="15.75" customHeight="1">
      <c r="A8" s="14" t="s">
        <v>845</v>
      </c>
      <c r="B8" s="176" t="s">
        <v>33</v>
      </c>
      <c r="C8" s="176">
        <v>140</v>
      </c>
      <c r="D8" s="176">
        <v>0</v>
      </c>
      <c r="E8" s="176">
        <f>C8-D8</f>
        <v>140</v>
      </c>
      <c r="F8" s="176">
        <v>0</v>
      </c>
      <c r="G8" s="176">
        <v>140</v>
      </c>
      <c r="H8" s="5" t="s">
        <v>846</v>
      </c>
      <c r="I8" s="5">
        <f t="shared" si="1"/>
        <v>0</v>
      </c>
      <c r="J8" s="349"/>
    </row>
    <row r="9" spans="1:10" ht="15.75" customHeight="1">
      <c r="A9" s="351" t="s">
        <v>847</v>
      </c>
      <c r="B9" s="352"/>
      <c r="C9" s="14">
        <f t="shared" ref="C9:G9" si="2">SUM(C4:C8)</f>
        <v>666</v>
      </c>
      <c r="D9" s="14">
        <f t="shared" si="2"/>
        <v>0</v>
      </c>
      <c r="E9" s="14">
        <f t="shared" si="2"/>
        <v>666</v>
      </c>
      <c r="F9" s="14">
        <f t="shared" si="2"/>
        <v>475</v>
      </c>
      <c r="G9" s="14">
        <f t="shared" si="2"/>
        <v>482</v>
      </c>
      <c r="H9" s="5"/>
      <c r="I9" s="5">
        <f t="shared" si="1"/>
        <v>184</v>
      </c>
      <c r="J9" s="347"/>
    </row>
    <row r="10" spans="1:10" ht="15.75" customHeight="1">
      <c r="F10" s="3" t="s">
        <v>848</v>
      </c>
      <c r="I10" s="3">
        <v>92</v>
      </c>
      <c r="J10" s="3" t="s">
        <v>849</v>
      </c>
    </row>
    <row r="11" spans="1:10" ht="15.75" customHeight="1">
      <c r="B11" s="178"/>
      <c r="C11" s="178"/>
      <c r="F11" s="3" t="s">
        <v>850</v>
      </c>
      <c r="G11" s="3">
        <f>804-475</f>
        <v>329</v>
      </c>
      <c r="I11" s="3">
        <f>SUM(I9:I10)</f>
        <v>276</v>
      </c>
    </row>
    <row r="12" spans="1:10" ht="15.75" customHeight="1">
      <c r="B12" s="178"/>
      <c r="C12" s="178"/>
    </row>
    <row r="13" spans="1:10" ht="15.75" customHeight="1">
      <c r="B13" s="178"/>
      <c r="C13" s="178"/>
    </row>
    <row r="14" spans="1:10" ht="15.75" customHeight="1">
      <c r="A14" s="3" t="s">
        <v>851</v>
      </c>
    </row>
    <row r="17" spans="4:4" ht="15.75" customHeight="1">
      <c r="D17" s="3"/>
    </row>
  </sheetData>
  <mergeCells count="4">
    <mergeCell ref="A4:A5"/>
    <mergeCell ref="J5:J9"/>
    <mergeCell ref="A6:A7"/>
    <mergeCell ref="A9:B9"/>
  </mergeCells>
  <phoneticPr fontId="6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outlinePr summaryBelow="0" summaryRight="0"/>
  </sheetPr>
  <dimension ref="A1:AQ113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2.6640625" customWidth="1"/>
    <col min="2" max="2" width="13.6640625" customWidth="1"/>
    <col min="3" max="3" width="17" customWidth="1"/>
    <col min="4" max="4" width="15" customWidth="1"/>
    <col min="5" max="5" width="21.83203125" customWidth="1"/>
    <col min="6" max="6" width="15" customWidth="1"/>
    <col min="7" max="7" width="63.1640625" customWidth="1"/>
    <col min="8" max="8" width="25.1640625" customWidth="1"/>
    <col min="9" max="9" width="10.1640625" customWidth="1"/>
    <col min="10" max="10" width="7.6640625" customWidth="1"/>
    <col min="11" max="11" width="12.1640625" customWidth="1"/>
    <col min="12" max="12" width="22" customWidth="1"/>
    <col min="17" max="17" width="16.33203125" hidden="1" customWidth="1"/>
    <col min="18" max="18" width="17.33203125" hidden="1" customWidth="1"/>
    <col min="19" max="19" width="21.1640625" hidden="1" customWidth="1"/>
    <col min="20" max="20" width="14.5" hidden="1" customWidth="1"/>
    <col min="21" max="21" width="12.6640625" hidden="1"/>
    <col min="22" max="22" width="14.6640625" hidden="1" customWidth="1"/>
    <col min="23" max="23" width="12.6640625" hidden="1"/>
    <col min="26" max="26" width="22.1640625" customWidth="1"/>
    <col min="27" max="27" width="29.83203125" customWidth="1"/>
    <col min="28" max="28" width="14.33203125" customWidth="1"/>
    <col min="29" max="29" width="19.1640625" customWidth="1"/>
    <col min="30" max="30" width="21.5" customWidth="1"/>
    <col min="31" max="31" width="30.83203125" customWidth="1"/>
    <col min="32" max="32" width="18.33203125" customWidth="1"/>
    <col min="33" max="33" width="18.1640625" customWidth="1"/>
    <col min="34" max="34" width="34.6640625" customWidth="1"/>
    <col min="35" max="35" width="28.1640625" customWidth="1"/>
    <col min="36" max="36" width="81.6640625" customWidth="1"/>
    <col min="38" max="38" width="15.6640625" customWidth="1"/>
  </cols>
  <sheetData>
    <row r="1" spans="1:43" ht="28">
      <c r="A1" s="179" t="s">
        <v>119</v>
      </c>
      <c r="B1" s="179" t="s">
        <v>3</v>
      </c>
      <c r="C1" s="180" t="s">
        <v>120</v>
      </c>
      <c r="D1" s="180" t="s">
        <v>121</v>
      </c>
      <c r="E1" s="180" t="s">
        <v>122</v>
      </c>
      <c r="F1" s="180" t="s">
        <v>123</v>
      </c>
      <c r="G1" s="180" t="s">
        <v>2</v>
      </c>
      <c r="H1" s="181" t="s">
        <v>124</v>
      </c>
      <c r="I1" s="179" t="s">
        <v>125</v>
      </c>
      <c r="J1" s="179" t="s">
        <v>126</v>
      </c>
      <c r="K1" s="182" t="s">
        <v>127</v>
      </c>
      <c r="L1" s="179" t="s">
        <v>128</v>
      </c>
      <c r="M1" s="183" t="s">
        <v>4</v>
      </c>
      <c r="N1" s="183" t="s">
        <v>5</v>
      </c>
      <c r="O1" s="183" t="s">
        <v>88</v>
      </c>
      <c r="P1" s="183" t="s">
        <v>6</v>
      </c>
      <c r="Q1" s="179" t="s">
        <v>130</v>
      </c>
      <c r="R1" s="179" t="s">
        <v>131</v>
      </c>
      <c r="S1" s="184" t="s">
        <v>7</v>
      </c>
      <c r="T1" s="184" t="s">
        <v>132</v>
      </c>
      <c r="U1" s="184" t="s">
        <v>852</v>
      </c>
      <c r="V1" s="184" t="s">
        <v>853</v>
      </c>
      <c r="W1" s="184" t="s">
        <v>854</v>
      </c>
      <c r="X1" s="183" t="s">
        <v>137</v>
      </c>
      <c r="Y1" s="185" t="s">
        <v>138</v>
      </c>
      <c r="Z1" s="185" t="s">
        <v>139</v>
      </c>
      <c r="AA1" s="185" t="s">
        <v>140</v>
      </c>
      <c r="AB1" s="185" t="s">
        <v>141</v>
      </c>
      <c r="AC1" s="185" t="s">
        <v>142</v>
      </c>
      <c r="AD1" s="185" t="s">
        <v>143</v>
      </c>
      <c r="AE1" s="185" t="s">
        <v>144</v>
      </c>
      <c r="AF1" s="69" t="s">
        <v>145</v>
      </c>
      <c r="AG1" s="69" t="s">
        <v>146</v>
      </c>
      <c r="AH1" s="186" t="s">
        <v>147</v>
      </c>
      <c r="AI1" s="181" t="s">
        <v>149</v>
      </c>
      <c r="AJ1" s="187"/>
      <c r="AK1" s="73" t="s">
        <v>150</v>
      </c>
      <c r="AL1" s="73" t="s">
        <v>855</v>
      </c>
      <c r="AM1" s="73" t="s">
        <v>152</v>
      </c>
      <c r="AN1" s="73" t="s">
        <v>153</v>
      </c>
      <c r="AO1" s="187"/>
      <c r="AP1" s="187"/>
      <c r="AQ1" s="187"/>
    </row>
    <row r="2" spans="1:43" ht="70">
      <c r="A2" s="29">
        <v>46035</v>
      </c>
      <c r="B2" s="74" t="s">
        <v>26</v>
      </c>
      <c r="C2" s="74" t="s">
        <v>856</v>
      </c>
      <c r="D2" s="74" t="s">
        <v>857</v>
      </c>
      <c r="E2" s="91" t="s">
        <v>858</v>
      </c>
      <c r="F2" s="74" t="s">
        <v>859</v>
      </c>
      <c r="G2" s="74" t="s">
        <v>48</v>
      </c>
      <c r="H2" s="94" t="str">
        <f>VLOOKUP(G2,'Bidding list 26'!$B$4:$G$277,6,0)</f>
        <v>DELL Pro Tower QCT1250, Core i3-14100, 8GB DDR5, 512GB SSD, Integrated graphics card, Keyboard and
Mouse, 3Yrs Wty</v>
      </c>
      <c r="I2" s="77">
        <v>10870000</v>
      </c>
      <c r="J2" s="188">
        <v>2</v>
      </c>
      <c r="K2" s="189">
        <f t="shared" ref="K2:K118" si="0">I2*J2</f>
        <v>21740000</v>
      </c>
      <c r="L2" s="74" t="s">
        <v>860</v>
      </c>
      <c r="M2" s="79"/>
      <c r="N2" s="128" t="s">
        <v>861</v>
      </c>
      <c r="O2" s="80" t="s">
        <v>95</v>
      </c>
      <c r="P2" s="80" t="s">
        <v>57</v>
      </c>
      <c r="Q2" s="29">
        <v>46052</v>
      </c>
      <c r="R2" s="81">
        <f t="shared" ref="R2:R99" si="1">Q2-A2</f>
        <v>17</v>
      </c>
      <c r="S2" s="82">
        <f t="array" ref="S2">INDEX('NONG Project Timeline-OPM updat'!$D$8:$I$65,MATCH(1,('NONG Project Timeline-OPM updat'!$B$8:$B$65=N2)*('NONG Project Timeline-OPM updat'!$C$8:$C$65=O2),0),MATCH(P2,'NONG Project Timeline-OPM updat'!$D$5:$I$5,0))-14</f>
        <v>46074</v>
      </c>
      <c r="T2" s="81">
        <f t="shared" ref="T2:T99" si="2">S2-A2</f>
        <v>39</v>
      </c>
      <c r="U2" s="83">
        <f>IFERROR(VLOOKUP(G2,'Bidding list 26'!$B$2:$P$28,15,0),"")</f>
        <v>50</v>
      </c>
      <c r="V2" s="84">
        <f t="shared" ref="V2:V99" si="3">S2-U2</f>
        <v>46024</v>
      </c>
      <c r="W2" s="83" t="str">
        <f t="shared" ref="W2:W99" si="4">IF(A2&gt;V2,"Late", "On time")</f>
        <v>Late</v>
      </c>
      <c r="X2" s="85" t="s">
        <v>157</v>
      </c>
      <c r="Y2" s="74"/>
      <c r="Z2" s="74" t="s">
        <v>158</v>
      </c>
      <c r="AA2" s="74"/>
      <c r="AB2" s="74" t="s">
        <v>158</v>
      </c>
      <c r="AC2" s="74"/>
      <c r="AD2" s="74" t="s">
        <v>158</v>
      </c>
      <c r="AE2" s="190"/>
      <c r="AF2" s="98"/>
      <c r="AG2" s="87">
        <v>46073</v>
      </c>
      <c r="AH2" s="88" t="s">
        <v>862</v>
      </c>
      <c r="AI2" s="5"/>
      <c r="AJ2" s="3" t="str">
        <f t="shared" ref="AJ2:AJ99" si="5">B2&amp;G2&amp;J2&amp;N2&amp;X2&amp;AA2</f>
        <v>FAEIPC2OR6New Buy</v>
      </c>
      <c r="AK2" s="3">
        <f t="shared" ref="AK2:AK99" si="6">IF(Z2="Done",$J2,0)</f>
        <v>2</v>
      </c>
      <c r="AL2" s="3">
        <f t="shared" ref="AL2:AL99" si="7">IF(AB2="Done",$J2,0)</f>
        <v>2</v>
      </c>
      <c r="AM2" s="3">
        <f t="shared" ref="AM2:AM99" si="8">IF(AD2="Done",$J2,0)</f>
        <v>2</v>
      </c>
      <c r="AN2" s="3">
        <f t="shared" ref="AN2:AN37" si="9">IF(AG2&lt;&gt;"",$J2,0)</f>
        <v>2</v>
      </c>
    </row>
    <row r="3" spans="1:43" ht="28">
      <c r="A3" s="29">
        <v>46035</v>
      </c>
      <c r="B3" s="74" t="s">
        <v>26</v>
      </c>
      <c r="C3" s="74" t="s">
        <v>856</v>
      </c>
      <c r="D3" s="74" t="s">
        <v>857</v>
      </c>
      <c r="E3" s="91" t="s">
        <v>858</v>
      </c>
      <c r="F3" s="74"/>
      <c r="G3" s="74" t="s">
        <v>65</v>
      </c>
      <c r="H3" s="94" t="str">
        <f>VLOOKUP(G3,'Bidding list 26'!$B$4:$G$277,6,0)</f>
        <v>DELL E2225HM, 21.5 inch HDMI cable, 3Yrs Wty</v>
      </c>
      <c r="I3" s="77">
        <v>1980000</v>
      </c>
      <c r="J3" s="188">
        <v>2</v>
      </c>
      <c r="K3" s="189">
        <f t="shared" si="0"/>
        <v>3960000</v>
      </c>
      <c r="L3" s="74" t="s">
        <v>860</v>
      </c>
      <c r="M3" s="79"/>
      <c r="N3" s="128" t="s">
        <v>861</v>
      </c>
      <c r="O3" s="80" t="s">
        <v>95</v>
      </c>
      <c r="P3" s="80" t="s">
        <v>57</v>
      </c>
      <c r="Q3" s="29">
        <v>46052</v>
      </c>
      <c r="R3" s="81">
        <f t="shared" si="1"/>
        <v>17</v>
      </c>
      <c r="S3" s="82">
        <f t="array" ref="S3">INDEX('NONG Project Timeline-OPM updat'!$D$8:$I$65,MATCH(1,('NONG Project Timeline-OPM updat'!$B$8:$B$65=N3)*('NONG Project Timeline-OPM updat'!$C$8:$C$65=O3),0),MATCH(P3,'NONG Project Timeline-OPM updat'!$D$5:$I$5,0))-14</f>
        <v>46074</v>
      </c>
      <c r="T3" s="81">
        <f t="shared" si="2"/>
        <v>39</v>
      </c>
      <c r="U3" s="83" t="str">
        <f>IFERROR(VLOOKUP(G3,'Bidding list 26'!$B$2:$P$28,15,0),"")</f>
        <v/>
      </c>
      <c r="V3" s="84" t="e">
        <f t="shared" si="3"/>
        <v>#VALUE!</v>
      </c>
      <c r="W3" s="83" t="e">
        <f t="shared" si="4"/>
        <v>#VALUE!</v>
      </c>
      <c r="X3" s="85" t="s">
        <v>157</v>
      </c>
      <c r="Y3" s="74"/>
      <c r="Z3" s="74" t="s">
        <v>158</v>
      </c>
      <c r="AA3" s="74" t="s">
        <v>863</v>
      </c>
      <c r="AB3" s="74" t="s">
        <v>158</v>
      </c>
      <c r="AC3" s="74" t="s">
        <v>864</v>
      </c>
      <c r="AD3" s="74" t="s">
        <v>158</v>
      </c>
      <c r="AE3" s="74" t="s">
        <v>864</v>
      </c>
      <c r="AF3" s="98"/>
      <c r="AG3" s="87">
        <v>46073</v>
      </c>
      <c r="AH3" s="88" t="s">
        <v>865</v>
      </c>
      <c r="AI3" s="5"/>
      <c r="AJ3" s="3" t="str">
        <f t="shared" si="5"/>
        <v>FAEMonitor 12OR6New BuyFATP-NPI-OR6-MVA2601-101OM</v>
      </c>
      <c r="AK3" s="3">
        <f t="shared" si="6"/>
        <v>2</v>
      </c>
      <c r="AL3" s="3">
        <f t="shared" si="7"/>
        <v>2</v>
      </c>
      <c r="AM3" s="3">
        <f t="shared" si="8"/>
        <v>2</v>
      </c>
      <c r="AN3" s="3">
        <f t="shared" si="9"/>
        <v>2</v>
      </c>
    </row>
    <row r="4" spans="1:43" ht="98">
      <c r="A4" s="29">
        <v>46037</v>
      </c>
      <c r="B4" s="74" t="s">
        <v>866</v>
      </c>
      <c r="C4" s="74" t="s">
        <v>867</v>
      </c>
      <c r="D4" s="74" t="s">
        <v>868</v>
      </c>
      <c r="E4" s="91" t="s">
        <v>869</v>
      </c>
      <c r="F4" s="188">
        <v>4478</v>
      </c>
      <c r="G4" s="74" t="s">
        <v>51</v>
      </c>
      <c r="H4" s="94" t="str">
        <f>VLOOKUP(G4,'Bidding list 26'!$B$4:$G$277,6,0)</f>
        <v>DELL Pro Tower (QCT1250), Intel Core i5-14500 vPro, Ram 16GB DDR5, SSD 1TB, RJ45/ USB3.0*3 /USB2.0*3 / HDMI / Serial Port /
Power supply 360W, Keyboard and Mouse, 3Yrs Wty</v>
      </c>
      <c r="I4" s="77">
        <v>14200000</v>
      </c>
      <c r="J4" s="188">
        <v>2</v>
      </c>
      <c r="K4" s="189">
        <f t="shared" si="0"/>
        <v>28400000</v>
      </c>
      <c r="L4" s="74" t="s">
        <v>860</v>
      </c>
      <c r="M4" s="79"/>
      <c r="N4" s="128" t="s">
        <v>861</v>
      </c>
      <c r="O4" s="80" t="s">
        <v>95</v>
      </c>
      <c r="P4" s="80" t="s">
        <v>57</v>
      </c>
      <c r="Q4" s="29">
        <v>46052</v>
      </c>
      <c r="R4" s="81">
        <f t="shared" si="1"/>
        <v>15</v>
      </c>
      <c r="S4" s="82">
        <f t="array" ref="S4">INDEX('NONG Project Timeline-OPM updat'!$D$8:$I$65,MATCH(1,('NONG Project Timeline-OPM updat'!$B$8:$B$65=N4)*('NONG Project Timeline-OPM updat'!$C$8:$C$65=O4),0),MATCH(P4,'NONG Project Timeline-OPM updat'!$D$5:$I$5,0))-14</f>
        <v>46074</v>
      </c>
      <c r="T4" s="81">
        <f t="shared" si="2"/>
        <v>37</v>
      </c>
      <c r="U4" s="83">
        <f>IFERROR(VLOOKUP(G4,'Bidding list 26'!$B$2:$P$28,15,0),"")</f>
        <v>70</v>
      </c>
      <c r="V4" s="84">
        <f t="shared" si="3"/>
        <v>46004</v>
      </c>
      <c r="W4" s="83" t="str">
        <f t="shared" si="4"/>
        <v>Late</v>
      </c>
      <c r="X4" s="85" t="s">
        <v>157</v>
      </c>
      <c r="Y4" s="74"/>
      <c r="Z4" s="74" t="s">
        <v>158</v>
      </c>
      <c r="AA4" s="74" t="s">
        <v>863</v>
      </c>
      <c r="AB4" s="74" t="s">
        <v>158</v>
      </c>
      <c r="AC4" s="74" t="s">
        <v>870</v>
      </c>
      <c r="AD4" s="74" t="s">
        <v>158</v>
      </c>
      <c r="AE4" s="74" t="s">
        <v>870</v>
      </c>
      <c r="AF4" s="98"/>
      <c r="AG4" s="87">
        <v>46066</v>
      </c>
      <c r="AH4" s="88" t="s">
        <v>871</v>
      </c>
      <c r="AI4" s="5"/>
      <c r="AJ4" s="3" t="str">
        <f t="shared" si="5"/>
        <v>WHIPC+2OR6New BuyFATP-NPI-OR6-MVA2601-101OM</v>
      </c>
      <c r="AK4" s="3">
        <f t="shared" si="6"/>
        <v>2</v>
      </c>
      <c r="AL4" s="3">
        <f t="shared" si="7"/>
        <v>2</v>
      </c>
      <c r="AM4" s="3">
        <f t="shared" si="8"/>
        <v>2</v>
      </c>
      <c r="AN4" s="3">
        <f t="shared" si="9"/>
        <v>2</v>
      </c>
    </row>
    <row r="5" spans="1:43" ht="28">
      <c r="A5" s="29">
        <v>46037</v>
      </c>
      <c r="B5" s="74" t="s">
        <v>866</v>
      </c>
      <c r="C5" s="74" t="s">
        <v>867</v>
      </c>
      <c r="D5" s="74" t="s">
        <v>868</v>
      </c>
      <c r="E5" s="91" t="s">
        <v>869</v>
      </c>
      <c r="F5" s="188">
        <v>4478</v>
      </c>
      <c r="G5" s="74" t="s">
        <v>65</v>
      </c>
      <c r="H5" s="94" t="str">
        <f>VLOOKUP(G5,'Bidding list 26'!$B$4:$G$277,6,0)</f>
        <v>DELL E2225HM, 21.5 inch HDMI cable, 3Yrs Wty</v>
      </c>
      <c r="I5" s="77">
        <v>1980000</v>
      </c>
      <c r="J5" s="188">
        <v>2</v>
      </c>
      <c r="K5" s="189">
        <f t="shared" si="0"/>
        <v>3960000</v>
      </c>
      <c r="L5" s="74" t="s">
        <v>860</v>
      </c>
      <c r="M5" s="79"/>
      <c r="N5" s="128" t="s">
        <v>861</v>
      </c>
      <c r="O5" s="80" t="s">
        <v>95</v>
      </c>
      <c r="P5" s="80" t="s">
        <v>57</v>
      </c>
      <c r="Q5" s="29">
        <v>46052</v>
      </c>
      <c r="R5" s="81">
        <f t="shared" si="1"/>
        <v>15</v>
      </c>
      <c r="S5" s="82">
        <f t="array" ref="S5">INDEX('NONG Project Timeline-OPM updat'!$D$8:$I$65,MATCH(1,('NONG Project Timeline-OPM updat'!$B$8:$B$65=N5)*('NONG Project Timeline-OPM updat'!$C$8:$C$65=O5),0),MATCH(P5,'NONG Project Timeline-OPM updat'!$D$5:$I$5,0))-14</f>
        <v>46074</v>
      </c>
      <c r="T5" s="81">
        <f t="shared" si="2"/>
        <v>37</v>
      </c>
      <c r="U5" s="83" t="str">
        <f>IFERROR(VLOOKUP(G5,'Bidding list 26'!$B$2:$P$28,15,0),"")</f>
        <v/>
      </c>
      <c r="V5" s="84" t="e">
        <f t="shared" si="3"/>
        <v>#VALUE!</v>
      </c>
      <c r="W5" s="83" t="e">
        <f t="shared" si="4"/>
        <v>#VALUE!</v>
      </c>
      <c r="X5" s="85" t="s">
        <v>157</v>
      </c>
      <c r="Y5" s="74"/>
      <c r="Z5" s="74" t="s">
        <v>158</v>
      </c>
      <c r="AA5" s="74"/>
      <c r="AB5" s="74" t="s">
        <v>158</v>
      </c>
      <c r="AC5" s="74"/>
      <c r="AD5" s="74" t="s">
        <v>158</v>
      </c>
      <c r="AE5" s="74"/>
      <c r="AF5" s="98"/>
      <c r="AG5" s="87">
        <v>46073</v>
      </c>
      <c r="AH5" s="88" t="s">
        <v>872</v>
      </c>
      <c r="AI5" s="5"/>
      <c r="AJ5" s="3" t="str">
        <f t="shared" si="5"/>
        <v>WHMonitor 12OR6New Buy</v>
      </c>
      <c r="AK5" s="3">
        <f t="shared" si="6"/>
        <v>2</v>
      </c>
      <c r="AL5" s="3">
        <f t="shared" si="7"/>
        <v>2</v>
      </c>
      <c r="AM5" s="3">
        <f t="shared" si="8"/>
        <v>2</v>
      </c>
      <c r="AN5" s="3">
        <f t="shared" si="9"/>
        <v>2</v>
      </c>
    </row>
    <row r="6" spans="1:43" ht="84">
      <c r="A6" s="29">
        <v>46037</v>
      </c>
      <c r="B6" s="85" t="s">
        <v>866</v>
      </c>
      <c r="C6" s="85" t="s">
        <v>867</v>
      </c>
      <c r="D6" s="85" t="s">
        <v>868</v>
      </c>
      <c r="E6" s="191" t="s">
        <v>869</v>
      </c>
      <c r="F6" s="192">
        <v>4478</v>
      </c>
      <c r="G6" s="85" t="s">
        <v>71</v>
      </c>
      <c r="H6" s="88" t="str">
        <f>VLOOKUP(G6,'Bidding list 26'!$B$4:$G$277,6,0)</f>
        <v>C61-4850, Not including RFID module. Includes: 64GB 27-key Android 11, controller with battery, charging dock, charging adapter, glass screen protector</v>
      </c>
      <c r="I6" s="89">
        <v>15500000</v>
      </c>
      <c r="J6" s="192">
        <v>1</v>
      </c>
      <c r="K6" s="193">
        <f t="shared" si="0"/>
        <v>15500000</v>
      </c>
      <c r="L6" s="85" t="s">
        <v>860</v>
      </c>
      <c r="M6" s="79"/>
      <c r="N6" s="128" t="s">
        <v>861</v>
      </c>
      <c r="O6" s="80" t="s">
        <v>95</v>
      </c>
      <c r="P6" s="80" t="s">
        <v>57</v>
      </c>
      <c r="Q6" s="29">
        <v>46084</v>
      </c>
      <c r="R6" s="81">
        <f t="shared" si="1"/>
        <v>47</v>
      </c>
      <c r="S6" s="82">
        <f t="array" ref="S6">INDEX('NONG Project Timeline-OPM updat'!$D$8:$I$65,MATCH(1,('NONG Project Timeline-OPM updat'!$B$8:$B$65=N6)*('NONG Project Timeline-OPM updat'!$C$8:$C$65=O6),0),MATCH(P6,'NONG Project Timeline-OPM updat'!$D$5:$I$5,0))-14</f>
        <v>46074</v>
      </c>
      <c r="T6" s="81">
        <f t="shared" si="2"/>
        <v>37</v>
      </c>
      <c r="U6" s="83">
        <f>IFERROR(VLOOKUP(G6,'Bidding list 26'!$B$2:$P$28,15,0),"")</f>
        <v>65</v>
      </c>
      <c r="V6" s="84">
        <f t="shared" si="3"/>
        <v>46009</v>
      </c>
      <c r="W6" s="83" t="str">
        <f t="shared" si="4"/>
        <v>Late</v>
      </c>
      <c r="X6" s="85" t="s">
        <v>157</v>
      </c>
      <c r="Y6" s="85"/>
      <c r="Z6" s="74" t="s">
        <v>158</v>
      </c>
      <c r="AA6" s="85" t="s">
        <v>873</v>
      </c>
      <c r="AB6" s="74" t="s">
        <v>158</v>
      </c>
      <c r="AC6" s="85" t="s">
        <v>874</v>
      </c>
      <c r="AD6" s="74" t="s">
        <v>158</v>
      </c>
      <c r="AE6" s="85" t="s">
        <v>875</v>
      </c>
      <c r="AF6" s="98"/>
      <c r="AG6" s="87">
        <v>46112</v>
      </c>
      <c r="AH6" s="88" t="s">
        <v>876</v>
      </c>
      <c r="AI6" s="5"/>
      <c r="AJ6" s="3" t="str">
        <f t="shared" si="5"/>
        <v>WHPDA CHAINWAY C61-48501OR6New BuyFATP-NPI-OR6-MVA2602-112OM</v>
      </c>
      <c r="AK6" s="3">
        <f t="shared" si="6"/>
        <v>1</v>
      </c>
      <c r="AL6" s="3">
        <f t="shared" si="7"/>
        <v>1</v>
      </c>
      <c r="AM6" s="3">
        <f t="shared" si="8"/>
        <v>1</v>
      </c>
      <c r="AN6" s="3">
        <f t="shared" si="9"/>
        <v>1</v>
      </c>
    </row>
    <row r="7" spans="1:43" ht="56">
      <c r="A7" s="29">
        <v>46041</v>
      </c>
      <c r="B7" s="85" t="s">
        <v>877</v>
      </c>
      <c r="C7" s="85" t="s">
        <v>878</v>
      </c>
      <c r="D7" s="85" t="s">
        <v>879</v>
      </c>
      <c r="E7" s="191" t="s">
        <v>880</v>
      </c>
      <c r="F7" s="192">
        <v>4493</v>
      </c>
      <c r="G7" s="74" t="s">
        <v>59</v>
      </c>
      <c r="H7" s="94" t="str">
        <f>VLOOKUP(G7,'Bidding list 26'!$B$4:$G$277,6,0)</f>
        <v xml:space="preserve">LAMITOUCH LM-30 CPU:i3-6100, RAM 16GB DDR4 3200, SSD 256G, Slot: CAT61/HDMI1/VGA1/USB8        </v>
      </c>
      <c r="I7" s="77">
        <v>7800000</v>
      </c>
      <c r="J7" s="188">
        <v>440</v>
      </c>
      <c r="K7" s="189">
        <f t="shared" si="0"/>
        <v>3432000000</v>
      </c>
      <c r="L7" s="74" t="s">
        <v>881</v>
      </c>
      <c r="M7" s="79"/>
      <c r="N7" s="128" t="s">
        <v>882</v>
      </c>
      <c r="O7" s="80" t="s">
        <v>95</v>
      </c>
      <c r="P7" s="80" t="s">
        <v>43</v>
      </c>
      <c r="Q7" s="29">
        <v>46076</v>
      </c>
      <c r="R7" s="81">
        <f t="shared" si="1"/>
        <v>35</v>
      </c>
      <c r="S7" s="82">
        <f t="array" ref="S7">INDEX('NONG Project Timeline-OPM updat'!$D$8:$I$65,MATCH(1,('NONG Project Timeline-OPM updat'!$B$8:$B$65=N7)*('NONG Project Timeline-OPM updat'!$C$8:$C$65=O7),0),MATCH(P7,'NONG Project Timeline-OPM updat'!$D$5:$I$5,0))-14</f>
        <v>-14</v>
      </c>
      <c r="T7" s="81">
        <f t="shared" si="2"/>
        <v>-46055</v>
      </c>
      <c r="U7" s="83">
        <f>IFERROR(VLOOKUP(G7,'Bidding list 26'!$B$2:$P$28,15,0),"")</f>
        <v>80</v>
      </c>
      <c r="V7" s="84">
        <f t="shared" si="3"/>
        <v>-94</v>
      </c>
      <c r="W7" s="83" t="str">
        <f t="shared" si="4"/>
        <v>Late</v>
      </c>
      <c r="X7" s="85" t="s">
        <v>157</v>
      </c>
      <c r="Y7" s="74"/>
      <c r="Z7" s="74" t="s">
        <v>158</v>
      </c>
      <c r="AA7" s="88" t="s">
        <v>883</v>
      </c>
      <c r="AB7" s="74" t="s">
        <v>158</v>
      </c>
      <c r="AC7" s="74" t="s">
        <v>884</v>
      </c>
      <c r="AD7" s="74" t="s">
        <v>158</v>
      </c>
      <c r="AE7" s="85" t="s">
        <v>885</v>
      </c>
      <c r="AF7" s="98" t="s">
        <v>886</v>
      </c>
      <c r="AG7" s="87" t="s">
        <v>887</v>
      </c>
      <c r="AH7" s="85" t="s">
        <v>888</v>
      </c>
      <c r="AI7" s="60" t="s">
        <v>889</v>
      </c>
      <c r="AJ7" s="3" t="str">
        <f t="shared" si="5"/>
        <v>MEMini PC (Assy)440OR5New BuyL10-MP-OR5-MVA2601-103OM / L10-MP-OR5-MVA2601-105OM</v>
      </c>
      <c r="AK7" s="3">
        <f t="shared" si="6"/>
        <v>440</v>
      </c>
      <c r="AL7" s="3">
        <f t="shared" si="7"/>
        <v>440</v>
      </c>
      <c r="AM7" s="3">
        <f t="shared" si="8"/>
        <v>440</v>
      </c>
      <c r="AN7" s="3">
        <f t="shared" si="9"/>
        <v>440</v>
      </c>
    </row>
    <row r="8" spans="1:43" ht="42">
      <c r="A8" s="29">
        <v>46041</v>
      </c>
      <c r="B8" s="85" t="s">
        <v>877</v>
      </c>
      <c r="C8" s="85" t="s">
        <v>878</v>
      </c>
      <c r="D8" s="85" t="s">
        <v>879</v>
      </c>
      <c r="E8" s="191" t="s">
        <v>880</v>
      </c>
      <c r="F8" s="192">
        <v>4493</v>
      </c>
      <c r="G8" s="74" t="s">
        <v>67</v>
      </c>
      <c r="H8" s="94" t="str">
        <f>VLOOKUP(G8,'Bidding list 26'!$B$4:$G$277,6,0)</f>
        <v>VA1903H-2, 19 inch, VGA cable + HDMI cable / Brand: VIEWSONIC</v>
      </c>
      <c r="I8" s="77">
        <v>1240000</v>
      </c>
      <c r="J8" s="188">
        <v>360</v>
      </c>
      <c r="K8" s="189">
        <f t="shared" si="0"/>
        <v>446400000</v>
      </c>
      <c r="L8" s="74" t="s">
        <v>881</v>
      </c>
      <c r="M8" s="79"/>
      <c r="N8" s="128" t="s">
        <v>882</v>
      </c>
      <c r="O8" s="80" t="s">
        <v>95</v>
      </c>
      <c r="P8" s="80" t="s">
        <v>43</v>
      </c>
      <c r="Q8" s="29">
        <v>46076</v>
      </c>
      <c r="R8" s="81">
        <f t="shared" si="1"/>
        <v>35</v>
      </c>
      <c r="S8" s="82">
        <f t="array" ref="S8">INDEX('NONG Project Timeline-OPM updat'!$D$8:$I$65,MATCH(1,('NONG Project Timeline-OPM updat'!$B$8:$B$65=N8)*('NONG Project Timeline-OPM updat'!$C$8:$C$65=O8),0),MATCH(P8,'NONG Project Timeline-OPM updat'!$D$5:$I$5,0))-14</f>
        <v>-14</v>
      </c>
      <c r="T8" s="81">
        <f t="shared" si="2"/>
        <v>-46055</v>
      </c>
      <c r="U8" s="83" t="str">
        <f>IFERROR(VLOOKUP(G8,'Bidding list 26'!$B$2:$P$28,15,0),"")</f>
        <v/>
      </c>
      <c r="V8" s="84" t="e">
        <f t="shared" si="3"/>
        <v>#VALUE!</v>
      </c>
      <c r="W8" s="83" t="e">
        <f t="shared" si="4"/>
        <v>#VALUE!</v>
      </c>
      <c r="X8" s="85" t="s">
        <v>157</v>
      </c>
      <c r="Y8" s="74"/>
      <c r="Z8" s="74" t="s">
        <v>158</v>
      </c>
      <c r="AA8" s="74" t="s">
        <v>890</v>
      </c>
      <c r="AB8" s="74" t="s">
        <v>158</v>
      </c>
      <c r="AC8" s="74" t="s">
        <v>891</v>
      </c>
      <c r="AD8" s="74" t="s">
        <v>158</v>
      </c>
      <c r="AE8" s="74" t="s">
        <v>892</v>
      </c>
      <c r="AF8" s="98"/>
      <c r="AG8" s="87" t="s">
        <v>893</v>
      </c>
      <c r="AH8" s="88" t="s">
        <v>894</v>
      </c>
      <c r="AI8" s="5"/>
      <c r="AJ8" s="3" t="str">
        <f t="shared" si="5"/>
        <v>MEMonitor 2360OR5New BuyL10-MP-OR5-MVA2601-103OM</v>
      </c>
      <c r="AK8" s="3">
        <f t="shared" si="6"/>
        <v>360</v>
      </c>
      <c r="AL8" s="3">
        <f t="shared" si="7"/>
        <v>360</v>
      </c>
      <c r="AM8" s="3">
        <f t="shared" si="8"/>
        <v>360</v>
      </c>
      <c r="AN8" s="3">
        <f t="shared" si="9"/>
        <v>360</v>
      </c>
    </row>
    <row r="9" spans="1:43" ht="28">
      <c r="A9" s="29">
        <v>46041</v>
      </c>
      <c r="B9" s="85" t="s">
        <v>877</v>
      </c>
      <c r="C9" s="85" t="s">
        <v>878</v>
      </c>
      <c r="D9" s="85" t="s">
        <v>879</v>
      </c>
      <c r="E9" s="191" t="s">
        <v>880</v>
      </c>
      <c r="F9" s="192">
        <v>4493</v>
      </c>
      <c r="G9" s="74" t="s">
        <v>895</v>
      </c>
      <c r="H9" s="94" t="str">
        <f>VLOOKUP(G9,'Bidding list 26'!$B$4:$G$277,6,0)</f>
        <v>NEWLAND HH220-HD, USB cable</v>
      </c>
      <c r="I9" s="77">
        <v>2400000</v>
      </c>
      <c r="J9" s="188">
        <v>330</v>
      </c>
      <c r="K9" s="189">
        <f t="shared" si="0"/>
        <v>792000000</v>
      </c>
      <c r="L9" s="74" t="s">
        <v>881</v>
      </c>
      <c r="M9" s="79"/>
      <c r="N9" s="128" t="s">
        <v>882</v>
      </c>
      <c r="O9" s="80" t="s">
        <v>95</v>
      </c>
      <c r="P9" s="80" t="s">
        <v>43</v>
      </c>
      <c r="Q9" s="29">
        <v>46076</v>
      </c>
      <c r="R9" s="81">
        <f t="shared" si="1"/>
        <v>35</v>
      </c>
      <c r="S9" s="82">
        <f t="array" ref="S9">INDEX('NONG Project Timeline-OPM updat'!$D$8:$I$65,MATCH(1,('NONG Project Timeline-OPM updat'!$B$8:$B$65=N9)*('NONG Project Timeline-OPM updat'!$C$8:$C$65=O9),0),MATCH(P9,'NONG Project Timeline-OPM updat'!$D$5:$I$5,0))-14</f>
        <v>-14</v>
      </c>
      <c r="T9" s="81">
        <f t="shared" si="2"/>
        <v>-46055</v>
      </c>
      <c r="U9" s="83">
        <f>IFERROR(VLOOKUP(G9,'Bidding list 26'!$B$2:$P$28,15,0),"")</f>
        <v>35</v>
      </c>
      <c r="V9" s="84">
        <f t="shared" si="3"/>
        <v>-49</v>
      </c>
      <c r="W9" s="83" t="str">
        <f t="shared" si="4"/>
        <v>Late</v>
      </c>
      <c r="X9" s="85" t="s">
        <v>157</v>
      </c>
      <c r="Y9" s="74"/>
      <c r="Z9" s="74" t="s">
        <v>158</v>
      </c>
      <c r="AA9" s="74" t="s">
        <v>890</v>
      </c>
      <c r="AB9" s="74" t="s">
        <v>158</v>
      </c>
      <c r="AC9" s="74" t="s">
        <v>896</v>
      </c>
      <c r="AD9" s="74" t="s">
        <v>158</v>
      </c>
      <c r="AE9" s="74" t="s">
        <v>897</v>
      </c>
      <c r="AF9" s="98"/>
      <c r="AG9" s="87" t="s">
        <v>898</v>
      </c>
      <c r="AH9" s="88" t="s">
        <v>899</v>
      </c>
      <c r="AI9" s="5"/>
      <c r="AJ9" s="3" t="str">
        <f t="shared" si="5"/>
        <v>MEBarcode Scanner NEWLAND HH220-HD, USB cable330OR5New BuyL10-MP-OR5-MVA2601-103OM</v>
      </c>
      <c r="AK9" s="3">
        <f t="shared" si="6"/>
        <v>330</v>
      </c>
      <c r="AL9" s="3">
        <f t="shared" si="7"/>
        <v>330</v>
      </c>
      <c r="AM9" s="3">
        <f t="shared" si="8"/>
        <v>330</v>
      </c>
      <c r="AN9" s="3">
        <f t="shared" si="9"/>
        <v>330</v>
      </c>
    </row>
    <row r="10" spans="1:43" ht="28">
      <c r="A10" s="29">
        <v>46041</v>
      </c>
      <c r="B10" s="85" t="s">
        <v>877</v>
      </c>
      <c r="C10" s="85" t="s">
        <v>878</v>
      </c>
      <c r="D10" s="85" t="s">
        <v>879</v>
      </c>
      <c r="E10" s="191" t="s">
        <v>880</v>
      </c>
      <c r="F10" s="192">
        <v>4493</v>
      </c>
      <c r="G10" s="74" t="s">
        <v>29</v>
      </c>
      <c r="H10" s="94" t="str">
        <f>VLOOKUP(G10,'Bidding list 26'!$B$4:$G$277,6,0)</f>
        <v xml:space="preserve">ZT610, 600dpi </v>
      </c>
      <c r="I10" s="77">
        <v>48800000</v>
      </c>
      <c r="J10" s="188">
        <v>16</v>
      </c>
      <c r="K10" s="189">
        <f t="shared" si="0"/>
        <v>780800000</v>
      </c>
      <c r="L10" s="74" t="s">
        <v>881</v>
      </c>
      <c r="M10" s="79"/>
      <c r="N10" s="128" t="s">
        <v>882</v>
      </c>
      <c r="O10" s="80" t="s">
        <v>95</v>
      </c>
      <c r="P10" s="80" t="s">
        <v>43</v>
      </c>
      <c r="Q10" s="29">
        <v>46076</v>
      </c>
      <c r="R10" s="81">
        <f t="shared" si="1"/>
        <v>35</v>
      </c>
      <c r="S10" s="82">
        <f t="array" ref="S10">INDEX('NONG Project Timeline-OPM updat'!$D$8:$I$65,MATCH(1,('NONG Project Timeline-OPM updat'!$B$8:$B$65=N10)*('NONG Project Timeline-OPM updat'!$C$8:$C$65=O10),0),MATCH(P10,'NONG Project Timeline-OPM updat'!$D$5:$I$5,0))-14</f>
        <v>-14</v>
      </c>
      <c r="T10" s="81">
        <f t="shared" si="2"/>
        <v>-46055</v>
      </c>
      <c r="U10" s="83">
        <f>IFERROR(VLOOKUP(G10,'Bidding list 26'!$B$2:$P$28,15,0),"")</f>
        <v>50</v>
      </c>
      <c r="V10" s="84">
        <f t="shared" si="3"/>
        <v>-64</v>
      </c>
      <c r="W10" s="83" t="str">
        <f t="shared" si="4"/>
        <v>Late</v>
      </c>
      <c r="X10" s="85" t="s">
        <v>157</v>
      </c>
      <c r="Y10" s="74"/>
      <c r="Z10" s="74" t="s">
        <v>158</v>
      </c>
      <c r="AA10" s="74" t="s">
        <v>890</v>
      </c>
      <c r="AB10" s="74" t="s">
        <v>158</v>
      </c>
      <c r="AC10" s="74" t="s">
        <v>900</v>
      </c>
      <c r="AD10" s="74" t="s">
        <v>158</v>
      </c>
      <c r="AE10" s="74" t="s">
        <v>900</v>
      </c>
      <c r="AF10" s="98"/>
      <c r="AG10" s="87" t="s">
        <v>887</v>
      </c>
      <c r="AH10" s="88" t="s">
        <v>901</v>
      </c>
      <c r="AI10" s="5"/>
      <c r="AJ10" s="3" t="str">
        <f t="shared" si="5"/>
        <v>MEBarcode Printer  ZEBRA16OR5New BuyL10-MP-OR5-MVA2601-103OM</v>
      </c>
      <c r="AK10" s="3">
        <f t="shared" si="6"/>
        <v>16</v>
      </c>
      <c r="AL10" s="3">
        <f t="shared" si="7"/>
        <v>16</v>
      </c>
      <c r="AM10" s="3">
        <f t="shared" si="8"/>
        <v>16</v>
      </c>
      <c r="AN10" s="3">
        <f t="shared" si="9"/>
        <v>16</v>
      </c>
    </row>
    <row r="11" spans="1:43" ht="56">
      <c r="A11" s="29">
        <v>46048</v>
      </c>
      <c r="B11" s="74" t="s">
        <v>26</v>
      </c>
      <c r="C11" s="74" t="s">
        <v>856</v>
      </c>
      <c r="D11" s="74" t="s">
        <v>857</v>
      </c>
      <c r="E11" s="91" t="s">
        <v>858</v>
      </c>
      <c r="F11" s="74"/>
      <c r="G11" s="74" t="s">
        <v>902</v>
      </c>
      <c r="H11" s="94" t="str">
        <f>VLOOKUP(G11,'Bidding list 26'!$B$4:$G$277,6,0)</f>
        <v>Pro Tower QCT1250, Core i7-14700, 16GB DDR5, 512GB SSD, Keyboard and Mouse, 3Yrs Wty</v>
      </c>
      <c r="I11" s="77">
        <v>19280000</v>
      </c>
      <c r="J11" s="188">
        <v>4</v>
      </c>
      <c r="K11" s="189">
        <f t="shared" si="0"/>
        <v>77120000</v>
      </c>
      <c r="L11" s="74" t="s">
        <v>860</v>
      </c>
      <c r="M11" s="79"/>
      <c r="N11" s="128" t="s">
        <v>861</v>
      </c>
      <c r="O11" s="80" t="s">
        <v>95</v>
      </c>
      <c r="P11" s="80" t="s">
        <v>57</v>
      </c>
      <c r="Q11" s="29">
        <v>46082</v>
      </c>
      <c r="R11" s="81">
        <f t="shared" si="1"/>
        <v>34</v>
      </c>
      <c r="S11" s="82">
        <f t="array" ref="S11">INDEX('NONG Project Timeline-OPM updat'!$D$8:$I$65,MATCH(1,('NONG Project Timeline-OPM updat'!$B$8:$B$65=N11)*('NONG Project Timeline-OPM updat'!$C$8:$C$65=O11),0),MATCH(P11,'NONG Project Timeline-OPM updat'!$D$5:$I$5,0))-14</f>
        <v>46074</v>
      </c>
      <c r="T11" s="81">
        <f t="shared" si="2"/>
        <v>26</v>
      </c>
      <c r="U11" s="83">
        <f>IFERROR(VLOOKUP(G11,'Bidding list 26'!$B$2:$P$28,15,0),"")</f>
        <v>70</v>
      </c>
      <c r="V11" s="84">
        <f t="shared" si="3"/>
        <v>46004</v>
      </c>
      <c r="W11" s="83" t="str">
        <f t="shared" si="4"/>
        <v>Late</v>
      </c>
      <c r="X11" s="85" t="s">
        <v>157</v>
      </c>
      <c r="Y11" s="74"/>
      <c r="Z11" s="74" t="s">
        <v>158</v>
      </c>
      <c r="AA11" s="74" t="s">
        <v>903</v>
      </c>
      <c r="AB11" s="74" t="s">
        <v>158</v>
      </c>
      <c r="AC11" s="74" t="s">
        <v>904</v>
      </c>
      <c r="AD11" s="74" t="s">
        <v>158</v>
      </c>
      <c r="AE11" s="74" t="s">
        <v>904</v>
      </c>
      <c r="AF11" s="98"/>
      <c r="AG11" s="87">
        <v>46081</v>
      </c>
      <c r="AH11" s="94" t="s">
        <v>905</v>
      </c>
      <c r="AI11" s="5"/>
      <c r="AJ11" s="3" t="str">
        <f t="shared" si="5"/>
        <v>FAEIPC++4OR6New BuyFATP-NPI-OR6-MVA2601-106OM</v>
      </c>
      <c r="AK11" s="3">
        <f t="shared" si="6"/>
        <v>4</v>
      </c>
      <c r="AL11" s="3">
        <f t="shared" si="7"/>
        <v>4</v>
      </c>
      <c r="AM11" s="3">
        <f t="shared" si="8"/>
        <v>4</v>
      </c>
      <c r="AN11" s="3">
        <f t="shared" si="9"/>
        <v>4</v>
      </c>
    </row>
    <row r="12" spans="1:43" ht="28">
      <c r="A12" s="29">
        <v>46048</v>
      </c>
      <c r="B12" s="74" t="s">
        <v>26</v>
      </c>
      <c r="C12" s="74" t="s">
        <v>856</v>
      </c>
      <c r="D12" s="74" t="s">
        <v>857</v>
      </c>
      <c r="E12" s="91" t="s">
        <v>858</v>
      </c>
      <c r="F12" s="74"/>
      <c r="G12" s="74" t="s">
        <v>65</v>
      </c>
      <c r="H12" s="94" t="str">
        <f>VLOOKUP(G12,'Bidding list 26'!$B$4:$G$277,6,0)</f>
        <v>DELL E2225HM, 21.5 inch HDMI cable, 3Yrs Wty</v>
      </c>
      <c r="I12" s="77">
        <v>1980000</v>
      </c>
      <c r="J12" s="188">
        <v>4</v>
      </c>
      <c r="K12" s="189">
        <f t="shared" si="0"/>
        <v>7920000</v>
      </c>
      <c r="L12" s="74" t="s">
        <v>860</v>
      </c>
      <c r="M12" s="79"/>
      <c r="N12" s="128" t="s">
        <v>861</v>
      </c>
      <c r="O12" s="80" t="s">
        <v>95</v>
      </c>
      <c r="P12" s="80" t="s">
        <v>57</v>
      </c>
      <c r="Q12" s="29">
        <v>46082</v>
      </c>
      <c r="R12" s="81">
        <f t="shared" si="1"/>
        <v>34</v>
      </c>
      <c r="S12" s="82">
        <f t="array" ref="S12">INDEX('NONG Project Timeline-OPM updat'!$D$8:$I$65,MATCH(1,('NONG Project Timeline-OPM updat'!$B$8:$B$65=N12)*('NONG Project Timeline-OPM updat'!$C$8:$C$65=O12),0),MATCH(P12,'NONG Project Timeline-OPM updat'!$D$5:$I$5,0))-14</f>
        <v>46074</v>
      </c>
      <c r="T12" s="81">
        <f t="shared" si="2"/>
        <v>26</v>
      </c>
      <c r="U12" s="83" t="str">
        <f>IFERROR(VLOOKUP(G12,'Bidding list 26'!$B$2:$P$28,15,0),"")</f>
        <v/>
      </c>
      <c r="V12" s="84" t="e">
        <f t="shared" si="3"/>
        <v>#VALUE!</v>
      </c>
      <c r="W12" s="83" t="e">
        <f t="shared" si="4"/>
        <v>#VALUE!</v>
      </c>
      <c r="X12" s="85" t="s">
        <v>157</v>
      </c>
      <c r="Y12" s="74"/>
      <c r="Z12" s="74" t="s">
        <v>158</v>
      </c>
      <c r="AA12" s="74" t="s">
        <v>903</v>
      </c>
      <c r="AB12" s="74" t="s">
        <v>158</v>
      </c>
      <c r="AC12" s="74" t="s">
        <v>906</v>
      </c>
      <c r="AD12" s="74" t="s">
        <v>158</v>
      </c>
      <c r="AE12" s="74" t="s">
        <v>907</v>
      </c>
      <c r="AF12" s="98"/>
      <c r="AG12" s="87">
        <v>46081</v>
      </c>
      <c r="AH12" s="94" t="s">
        <v>908</v>
      </c>
      <c r="AI12" s="5"/>
      <c r="AJ12" s="3" t="str">
        <f t="shared" si="5"/>
        <v>FAEMonitor 14OR6New BuyFATP-NPI-OR6-MVA2601-106OM</v>
      </c>
      <c r="AK12" s="3">
        <f t="shared" si="6"/>
        <v>4</v>
      </c>
      <c r="AL12" s="3">
        <f t="shared" si="7"/>
        <v>4</v>
      </c>
      <c r="AM12" s="3">
        <f t="shared" si="8"/>
        <v>4</v>
      </c>
      <c r="AN12" s="3">
        <f t="shared" si="9"/>
        <v>4</v>
      </c>
    </row>
    <row r="13" spans="1:43" ht="70">
      <c r="A13" s="29">
        <v>46051</v>
      </c>
      <c r="B13" s="85" t="s">
        <v>909</v>
      </c>
      <c r="C13" s="85" t="s">
        <v>910</v>
      </c>
      <c r="D13" s="85" t="s">
        <v>911</v>
      </c>
      <c r="E13" s="191" t="s">
        <v>912</v>
      </c>
      <c r="F13" s="192">
        <v>3802</v>
      </c>
      <c r="G13" s="85" t="s">
        <v>48</v>
      </c>
      <c r="H13" s="88" t="str">
        <f>VLOOKUP(G13,'Bidding list 26'!$B$4:$G$277,6,0)</f>
        <v>DELL Pro Tower QCT1250, Core i3-14100, 8GB DDR5, 512GB SSD, Integrated graphics card, Keyboard and
Mouse, 3Yrs Wty</v>
      </c>
      <c r="I13" s="89">
        <v>10870000</v>
      </c>
      <c r="J13" s="192">
        <v>4</v>
      </c>
      <c r="K13" s="193">
        <f t="shared" si="0"/>
        <v>43480000</v>
      </c>
      <c r="L13" s="85" t="s">
        <v>913</v>
      </c>
      <c r="M13" s="79"/>
      <c r="N13" s="128" t="s">
        <v>914</v>
      </c>
      <c r="O13" s="80"/>
      <c r="P13" s="80"/>
      <c r="Q13" s="29">
        <v>46082</v>
      </c>
      <c r="R13" s="81">
        <f t="shared" si="1"/>
        <v>31</v>
      </c>
      <c r="S13" s="140" t="e">
        <f t="array" ref="S13">INDEX('NONG Project Timeline-OPM updat'!$D$8:$I$65,MATCH(1,('NONG Project Timeline-OPM updat'!$B$8:$B$65=N13)*('NONG Project Timeline-OPM updat'!$C$8:$C$65=O13),0),MATCH(P13,'NONG Project Timeline-OPM updat'!$D$5:$I$5,0))-14</f>
        <v>#N/A</v>
      </c>
      <c r="T13" s="81" t="e">
        <f t="shared" si="2"/>
        <v>#N/A</v>
      </c>
      <c r="U13" s="83">
        <f>IFERROR(VLOOKUP(G13,'Bidding list 26'!$B$2:$P$28,15,0),"")</f>
        <v>50</v>
      </c>
      <c r="V13" s="83" t="e">
        <f t="shared" si="3"/>
        <v>#N/A</v>
      </c>
      <c r="W13" s="83" t="e">
        <f t="shared" si="4"/>
        <v>#N/A</v>
      </c>
      <c r="X13" s="85" t="s">
        <v>157</v>
      </c>
      <c r="Y13" s="85"/>
      <c r="Z13" s="74" t="s">
        <v>158</v>
      </c>
      <c r="AA13" s="85" t="s">
        <v>915</v>
      </c>
      <c r="AB13" s="74" t="s">
        <v>158</v>
      </c>
      <c r="AC13" s="85" t="s">
        <v>916</v>
      </c>
      <c r="AD13" s="74" t="s">
        <v>158</v>
      </c>
      <c r="AE13" s="85" t="s">
        <v>916</v>
      </c>
      <c r="AF13" s="98"/>
      <c r="AG13" s="87">
        <v>46080</v>
      </c>
      <c r="AH13" s="88" t="s">
        <v>917</v>
      </c>
      <c r="AI13" s="5"/>
      <c r="AJ13" s="3" t="str">
        <f t="shared" si="5"/>
        <v>PQEIPC4LD8New BuyFATP-NPI-LD8-MVA2601-111OM</v>
      </c>
      <c r="AK13" s="3">
        <f t="shared" si="6"/>
        <v>4</v>
      </c>
      <c r="AL13" s="3">
        <f t="shared" si="7"/>
        <v>4</v>
      </c>
      <c r="AM13" s="3">
        <f t="shared" si="8"/>
        <v>4</v>
      </c>
      <c r="AN13" s="3">
        <f t="shared" si="9"/>
        <v>4</v>
      </c>
    </row>
    <row r="14" spans="1:43" ht="42">
      <c r="A14" s="29">
        <v>46051</v>
      </c>
      <c r="B14" s="85" t="s">
        <v>909</v>
      </c>
      <c r="C14" s="85" t="s">
        <v>910</v>
      </c>
      <c r="D14" s="85" t="s">
        <v>911</v>
      </c>
      <c r="E14" s="191" t="s">
        <v>912</v>
      </c>
      <c r="F14" s="192">
        <v>3802</v>
      </c>
      <c r="G14" s="85" t="s">
        <v>67</v>
      </c>
      <c r="H14" s="88" t="str">
        <f>VLOOKUP(G14,'Bidding list 26'!$B$4:$G$277,6,0)</f>
        <v>VA1903H-2, 19 inch, VGA cable + HDMI cable / Brand: VIEWSONIC</v>
      </c>
      <c r="I14" s="89">
        <v>1240000</v>
      </c>
      <c r="J14" s="192">
        <v>4</v>
      </c>
      <c r="K14" s="193">
        <f t="shared" si="0"/>
        <v>4960000</v>
      </c>
      <c r="L14" s="85" t="s">
        <v>913</v>
      </c>
      <c r="M14" s="79"/>
      <c r="N14" s="128" t="s">
        <v>914</v>
      </c>
      <c r="O14" s="80"/>
      <c r="P14" s="80"/>
      <c r="Q14" s="29">
        <v>46082</v>
      </c>
      <c r="R14" s="81">
        <f t="shared" si="1"/>
        <v>31</v>
      </c>
      <c r="S14" s="140" t="e">
        <f t="array" ref="S14">INDEX('NONG Project Timeline-OPM updat'!$D$8:$I$65,MATCH(1,('NONG Project Timeline-OPM updat'!$B$8:$B$65=N14)*('NONG Project Timeline-OPM updat'!$C$8:$C$65=O14),0),MATCH(P14,'NONG Project Timeline-OPM updat'!$D$5:$I$5,0))-14</f>
        <v>#N/A</v>
      </c>
      <c r="T14" s="81" t="e">
        <f t="shared" si="2"/>
        <v>#N/A</v>
      </c>
      <c r="U14" s="83" t="str">
        <f>IFERROR(VLOOKUP(G14,'Bidding list 26'!$B$2:$P$28,15,0),"")</f>
        <v/>
      </c>
      <c r="V14" s="83" t="e">
        <f t="shared" si="3"/>
        <v>#N/A</v>
      </c>
      <c r="W14" s="83" t="e">
        <f t="shared" si="4"/>
        <v>#N/A</v>
      </c>
      <c r="X14" s="85" t="s">
        <v>157</v>
      </c>
      <c r="Y14" s="85"/>
      <c r="Z14" s="74" t="s">
        <v>158</v>
      </c>
      <c r="AA14" s="85"/>
      <c r="AB14" s="74" t="s">
        <v>158</v>
      </c>
      <c r="AC14" s="85"/>
      <c r="AD14" s="74" t="s">
        <v>158</v>
      </c>
      <c r="AE14" s="85"/>
      <c r="AF14" s="98"/>
      <c r="AG14" s="87">
        <v>46080</v>
      </c>
      <c r="AH14" s="85" t="s">
        <v>918</v>
      </c>
      <c r="AI14" s="5"/>
      <c r="AJ14" s="3" t="str">
        <f t="shared" si="5"/>
        <v>PQEMonitor 24LD8New Buy</v>
      </c>
      <c r="AK14" s="3">
        <f t="shared" si="6"/>
        <v>4</v>
      </c>
      <c r="AL14" s="3">
        <f t="shared" si="7"/>
        <v>4</v>
      </c>
      <c r="AM14" s="3">
        <f t="shared" si="8"/>
        <v>4</v>
      </c>
      <c r="AN14" s="3">
        <f t="shared" si="9"/>
        <v>4</v>
      </c>
    </row>
    <row r="15" spans="1:43" ht="28">
      <c r="A15" s="29">
        <v>46051</v>
      </c>
      <c r="B15" s="85" t="s">
        <v>909</v>
      </c>
      <c r="C15" s="85" t="s">
        <v>910</v>
      </c>
      <c r="D15" s="85" t="s">
        <v>911</v>
      </c>
      <c r="E15" s="191" t="s">
        <v>912</v>
      </c>
      <c r="F15" s="192">
        <v>3802</v>
      </c>
      <c r="G15" s="85" t="s">
        <v>42</v>
      </c>
      <c r="H15" s="88" t="str">
        <f>VLOOKUP(G15,'Bidding list 26'!$B$4:$G$277,6,0)</f>
        <v>SEUIC HS505HDP-2530 ,USB cable</v>
      </c>
      <c r="I15" s="89">
        <v>3300000</v>
      </c>
      <c r="J15" s="192">
        <v>3</v>
      </c>
      <c r="K15" s="193">
        <f t="shared" si="0"/>
        <v>9900000</v>
      </c>
      <c r="L15" s="85" t="s">
        <v>913</v>
      </c>
      <c r="M15" s="79"/>
      <c r="N15" s="128" t="s">
        <v>914</v>
      </c>
      <c r="O15" s="80"/>
      <c r="P15" s="80"/>
      <c r="Q15" s="29">
        <v>46082</v>
      </c>
      <c r="R15" s="81">
        <f t="shared" si="1"/>
        <v>31</v>
      </c>
      <c r="S15" s="140" t="e">
        <f t="array" ref="S15">INDEX('NONG Project Timeline-OPM updat'!$D$8:$I$65,MATCH(1,('NONG Project Timeline-OPM updat'!$B$8:$B$65=N15)*('NONG Project Timeline-OPM updat'!$C$8:$C$65=O15),0),MATCH(P15,'NONG Project Timeline-OPM updat'!$D$5:$I$5,0))-14</f>
        <v>#N/A</v>
      </c>
      <c r="T15" s="81" t="e">
        <f t="shared" si="2"/>
        <v>#N/A</v>
      </c>
      <c r="U15" s="83">
        <f>IFERROR(VLOOKUP(G15,'Bidding list 26'!$B$2:$P$28,15,0),"")</f>
        <v>50</v>
      </c>
      <c r="V15" s="83" t="e">
        <f t="shared" si="3"/>
        <v>#N/A</v>
      </c>
      <c r="W15" s="83" t="e">
        <f t="shared" si="4"/>
        <v>#N/A</v>
      </c>
      <c r="X15" s="85" t="s">
        <v>157</v>
      </c>
      <c r="Y15" s="85"/>
      <c r="Z15" s="74" t="s">
        <v>158</v>
      </c>
      <c r="AA15" s="85" t="s">
        <v>919</v>
      </c>
      <c r="AB15" s="74" t="s">
        <v>158</v>
      </c>
      <c r="AC15" s="85" t="s">
        <v>920</v>
      </c>
      <c r="AD15" s="74" t="s">
        <v>158</v>
      </c>
      <c r="AE15" s="85" t="s">
        <v>921</v>
      </c>
      <c r="AF15" s="98"/>
      <c r="AG15" s="87">
        <v>46097</v>
      </c>
      <c r="AH15" s="85" t="s">
        <v>922</v>
      </c>
      <c r="AI15" s="5"/>
      <c r="AJ15" s="3" t="str">
        <f t="shared" si="5"/>
        <v>PQEBarcode Scanner SEUIC HS505HDP-2530 ,USB cable3LD8New BuyFATP-NPI-LD8-MVA2601-110OM</v>
      </c>
      <c r="AK15" s="3">
        <f t="shared" si="6"/>
        <v>3</v>
      </c>
      <c r="AL15" s="3">
        <f t="shared" si="7"/>
        <v>3</v>
      </c>
      <c r="AM15" s="3">
        <f t="shared" si="8"/>
        <v>3</v>
      </c>
      <c r="AN15" s="3">
        <f t="shared" si="9"/>
        <v>3</v>
      </c>
    </row>
    <row r="16" spans="1:43" ht="56">
      <c r="A16" s="29">
        <v>46052</v>
      </c>
      <c r="B16" s="85" t="s">
        <v>47</v>
      </c>
      <c r="C16" s="85" t="s">
        <v>923</v>
      </c>
      <c r="D16" s="85" t="s">
        <v>924</v>
      </c>
      <c r="E16" s="191" t="s">
        <v>925</v>
      </c>
      <c r="F16" s="192">
        <v>4179</v>
      </c>
      <c r="G16" s="85" t="s">
        <v>902</v>
      </c>
      <c r="H16" s="88" t="str">
        <f>VLOOKUP(G16,'Bidding list 26'!$B$4:$G$277,6,0)</f>
        <v>Pro Tower QCT1250, Core i7-14700, 16GB DDR5, 512GB SSD, Keyboard and Mouse, 3Yrs Wty</v>
      </c>
      <c r="I16" s="89">
        <v>19280000</v>
      </c>
      <c r="J16" s="192">
        <v>8</v>
      </c>
      <c r="K16" s="193">
        <f t="shared" si="0"/>
        <v>154240000</v>
      </c>
      <c r="L16" s="85" t="s">
        <v>926</v>
      </c>
      <c r="M16" s="79"/>
      <c r="N16" s="128" t="s">
        <v>914</v>
      </c>
      <c r="O16" s="80" t="s">
        <v>95</v>
      </c>
      <c r="P16" s="80" t="s">
        <v>86</v>
      </c>
      <c r="Q16" s="29">
        <v>46082</v>
      </c>
      <c r="R16" s="81">
        <f t="shared" si="1"/>
        <v>30</v>
      </c>
      <c r="S16" s="194">
        <f t="array" ref="S16">INDEX('NONG Project Timeline-OPM updat'!$D$8:$I$65,MATCH(1,('NONG Project Timeline-OPM updat'!$B$8:$B$65=N16)*('NONG Project Timeline-OPM updat'!$C$8:$C$65=O16),0),MATCH(P16,'NONG Project Timeline-OPM updat'!$D$5:$I$5,0))-14</f>
        <v>46160</v>
      </c>
      <c r="T16" s="81">
        <f t="shared" si="2"/>
        <v>108</v>
      </c>
      <c r="U16" s="83">
        <f>IFERROR(VLOOKUP(G16,'Bidding list 26'!$B$2:$P$28,15,0),"")</f>
        <v>70</v>
      </c>
      <c r="V16" s="195">
        <f t="shared" si="3"/>
        <v>46090</v>
      </c>
      <c r="W16" s="83" t="str">
        <f t="shared" si="4"/>
        <v>On time</v>
      </c>
      <c r="X16" s="85" t="s">
        <v>157</v>
      </c>
      <c r="Y16" s="85"/>
      <c r="Z16" s="74" t="s">
        <v>158</v>
      </c>
      <c r="AA16" s="85" t="s">
        <v>919</v>
      </c>
      <c r="AB16" s="74" t="s">
        <v>158</v>
      </c>
      <c r="AC16" s="85" t="s">
        <v>927</v>
      </c>
      <c r="AD16" s="74" t="s">
        <v>158</v>
      </c>
      <c r="AE16" s="85" t="s">
        <v>927</v>
      </c>
      <c r="AF16" s="98"/>
      <c r="AG16" s="87">
        <v>46080</v>
      </c>
      <c r="AH16" s="88" t="s">
        <v>928</v>
      </c>
      <c r="AI16" s="5"/>
      <c r="AJ16" s="3" t="str">
        <f t="shared" si="5"/>
        <v>TEIPC++8LD8New BuyFATP-NPI-LD8-MVA2601-110OM</v>
      </c>
      <c r="AK16" s="3">
        <f t="shared" si="6"/>
        <v>8</v>
      </c>
      <c r="AL16" s="3">
        <f t="shared" si="7"/>
        <v>8</v>
      </c>
      <c r="AM16" s="3">
        <f t="shared" si="8"/>
        <v>8</v>
      </c>
      <c r="AN16" s="3">
        <f t="shared" si="9"/>
        <v>8</v>
      </c>
    </row>
    <row r="17" spans="1:40" ht="42">
      <c r="A17" s="29">
        <v>46052</v>
      </c>
      <c r="B17" s="85" t="s">
        <v>47</v>
      </c>
      <c r="C17" s="85" t="s">
        <v>923</v>
      </c>
      <c r="D17" s="85" t="s">
        <v>924</v>
      </c>
      <c r="E17" s="191" t="s">
        <v>925</v>
      </c>
      <c r="F17" s="192">
        <v>4179</v>
      </c>
      <c r="G17" s="85" t="s">
        <v>67</v>
      </c>
      <c r="H17" s="88" t="str">
        <f>VLOOKUP(G17,'Bidding list 26'!$B$4:$G$277,6,0)</f>
        <v>VA1903H-2, 19 inch, VGA cable + HDMI cable / Brand: VIEWSONIC</v>
      </c>
      <c r="I17" s="89">
        <v>1240000</v>
      </c>
      <c r="J17" s="192">
        <v>8</v>
      </c>
      <c r="K17" s="193">
        <f t="shared" si="0"/>
        <v>9920000</v>
      </c>
      <c r="L17" s="85" t="s">
        <v>926</v>
      </c>
      <c r="M17" s="79"/>
      <c r="N17" s="128" t="s">
        <v>914</v>
      </c>
      <c r="O17" s="80" t="s">
        <v>95</v>
      </c>
      <c r="P17" s="80" t="s">
        <v>86</v>
      </c>
      <c r="Q17" s="29">
        <v>46082</v>
      </c>
      <c r="R17" s="81">
        <f t="shared" si="1"/>
        <v>30</v>
      </c>
      <c r="S17" s="194">
        <f t="array" ref="S17">INDEX('NONG Project Timeline-OPM updat'!$D$8:$I$65,MATCH(1,('NONG Project Timeline-OPM updat'!$B$8:$B$65=N17)*('NONG Project Timeline-OPM updat'!$C$8:$C$65=O17),0),MATCH(P17,'NONG Project Timeline-OPM updat'!$D$5:$I$5,0))-14</f>
        <v>46160</v>
      </c>
      <c r="T17" s="81">
        <f t="shared" si="2"/>
        <v>108</v>
      </c>
      <c r="U17" s="83" t="str">
        <f>IFERROR(VLOOKUP(G17,'Bidding list 26'!$B$2:$P$28,15,0),"")</f>
        <v/>
      </c>
      <c r="V17" s="195" t="e">
        <f t="shared" si="3"/>
        <v>#VALUE!</v>
      </c>
      <c r="W17" s="83" t="e">
        <f t="shared" si="4"/>
        <v>#VALUE!</v>
      </c>
      <c r="X17" s="85" t="s">
        <v>157</v>
      </c>
      <c r="Y17" s="85"/>
      <c r="Z17" s="74" t="s">
        <v>158</v>
      </c>
      <c r="AA17" s="85"/>
      <c r="AB17" s="74" t="s">
        <v>158</v>
      </c>
      <c r="AC17" s="85"/>
      <c r="AD17" s="74" t="s">
        <v>158</v>
      </c>
      <c r="AE17" s="85"/>
      <c r="AF17" s="98"/>
      <c r="AG17" s="87">
        <v>46080</v>
      </c>
      <c r="AH17" s="88" t="s">
        <v>929</v>
      </c>
      <c r="AI17" s="5"/>
      <c r="AJ17" s="3" t="str">
        <f t="shared" si="5"/>
        <v>TEMonitor 28LD8New Buy</v>
      </c>
      <c r="AK17" s="3">
        <f t="shared" si="6"/>
        <v>8</v>
      </c>
      <c r="AL17" s="3">
        <f t="shared" si="7"/>
        <v>8</v>
      </c>
      <c r="AM17" s="3">
        <f t="shared" si="8"/>
        <v>8</v>
      </c>
      <c r="AN17" s="3">
        <f t="shared" si="9"/>
        <v>8</v>
      </c>
    </row>
    <row r="18" spans="1:40" ht="40.5" customHeight="1">
      <c r="A18" s="29">
        <v>46052</v>
      </c>
      <c r="B18" s="85" t="s">
        <v>47</v>
      </c>
      <c r="C18" s="85" t="s">
        <v>923</v>
      </c>
      <c r="D18" s="85" t="s">
        <v>924</v>
      </c>
      <c r="E18" s="191" t="s">
        <v>925</v>
      </c>
      <c r="F18" s="192">
        <v>4179</v>
      </c>
      <c r="G18" s="85" t="s">
        <v>39</v>
      </c>
      <c r="H18" s="88" t="str">
        <f>VLOOKUP(G18,'Bidding list 26'!$B$4:$G$277,6,0)</f>
        <v>HS505DP, USB cable</v>
      </c>
      <c r="I18" s="89">
        <v>2300000</v>
      </c>
      <c r="J18" s="192">
        <v>8</v>
      </c>
      <c r="K18" s="193">
        <f t="shared" si="0"/>
        <v>18400000</v>
      </c>
      <c r="L18" s="85" t="s">
        <v>926</v>
      </c>
      <c r="M18" s="79"/>
      <c r="N18" s="128" t="s">
        <v>914</v>
      </c>
      <c r="O18" s="80" t="s">
        <v>95</v>
      </c>
      <c r="P18" s="80" t="s">
        <v>86</v>
      </c>
      <c r="Q18" s="29">
        <v>46082</v>
      </c>
      <c r="R18" s="81">
        <f t="shared" si="1"/>
        <v>30</v>
      </c>
      <c r="S18" s="194">
        <f t="array" ref="S18">INDEX('NONG Project Timeline-OPM updat'!$D$8:$I$65,MATCH(1,('NONG Project Timeline-OPM updat'!$B$8:$B$65=N18)*('NONG Project Timeline-OPM updat'!$C$8:$C$65=O18),0),MATCH(P18,'NONG Project Timeline-OPM updat'!$D$5:$I$5,0))-14</f>
        <v>46160</v>
      </c>
      <c r="T18" s="81">
        <f t="shared" si="2"/>
        <v>108</v>
      </c>
      <c r="U18" s="83">
        <f>IFERROR(VLOOKUP(G18,'Bidding list 26'!$B$2:$P$28,15,0),"")</f>
        <v>50</v>
      </c>
      <c r="V18" s="195">
        <f t="shared" si="3"/>
        <v>46110</v>
      </c>
      <c r="W18" s="83" t="str">
        <f t="shared" si="4"/>
        <v>On time</v>
      </c>
      <c r="X18" s="85" t="s">
        <v>157</v>
      </c>
      <c r="Y18" s="85"/>
      <c r="Z18" s="74" t="s">
        <v>158</v>
      </c>
      <c r="AA18" s="85" t="s">
        <v>919</v>
      </c>
      <c r="AB18" s="74" t="s">
        <v>158</v>
      </c>
      <c r="AC18" s="85" t="s">
        <v>921</v>
      </c>
      <c r="AD18" s="74" t="s">
        <v>158</v>
      </c>
      <c r="AE18" s="85" t="s">
        <v>921</v>
      </c>
      <c r="AF18" s="98"/>
      <c r="AG18" s="87">
        <v>46097</v>
      </c>
      <c r="AH18" s="85" t="s">
        <v>930</v>
      </c>
      <c r="AI18" s="196">
        <v>46098.558333333334</v>
      </c>
      <c r="AJ18" s="3" t="str">
        <f t="shared" si="5"/>
        <v>TEBarcode Scanner SEUIC HS505DP, USB cable8LD8New BuyFATP-NPI-LD8-MVA2601-110OM</v>
      </c>
      <c r="AK18" s="3">
        <f t="shared" si="6"/>
        <v>8</v>
      </c>
      <c r="AL18" s="3">
        <f t="shared" si="7"/>
        <v>8</v>
      </c>
      <c r="AM18" s="3">
        <f t="shared" si="8"/>
        <v>8</v>
      </c>
      <c r="AN18" s="3">
        <f t="shared" si="9"/>
        <v>8</v>
      </c>
    </row>
    <row r="19" spans="1:40" ht="40.5" customHeight="1">
      <c r="A19" s="29">
        <v>46052</v>
      </c>
      <c r="B19" s="85" t="s">
        <v>866</v>
      </c>
      <c r="C19" s="85" t="s">
        <v>867</v>
      </c>
      <c r="D19" s="85" t="s">
        <v>868</v>
      </c>
      <c r="E19" s="191" t="s">
        <v>869</v>
      </c>
      <c r="F19" s="192">
        <v>4478</v>
      </c>
      <c r="G19" s="85" t="s">
        <v>48</v>
      </c>
      <c r="H19" s="88" t="str">
        <f>VLOOKUP(G19,'Bidding list 26'!$B$4:$G$277,6,0)</f>
        <v>DELL Pro Tower QCT1250, Core i3-14100, 8GB DDR5, 512GB SSD, Integrated graphics card, Keyboard and
Mouse, 3Yrs Wty</v>
      </c>
      <c r="I19" s="89">
        <v>10870000</v>
      </c>
      <c r="J19" s="192">
        <v>3</v>
      </c>
      <c r="K19" s="193">
        <f t="shared" si="0"/>
        <v>32610000</v>
      </c>
      <c r="L19" s="85" t="s">
        <v>914</v>
      </c>
      <c r="M19" s="79"/>
      <c r="N19" s="128" t="s">
        <v>914</v>
      </c>
      <c r="O19" s="80" t="s">
        <v>95</v>
      </c>
      <c r="P19" s="80" t="s">
        <v>86</v>
      </c>
      <c r="Q19" s="29">
        <v>46076</v>
      </c>
      <c r="R19" s="81">
        <f t="shared" si="1"/>
        <v>24</v>
      </c>
      <c r="S19" s="194">
        <f t="array" ref="S19">INDEX('NONG Project Timeline-OPM updat'!$D$8:$I$65,MATCH(1,('NONG Project Timeline-OPM updat'!$B$8:$B$65=N19)*('NONG Project Timeline-OPM updat'!$C$8:$C$65=O19),0),MATCH(P19,'NONG Project Timeline-OPM updat'!$D$5:$I$5,0))-14</f>
        <v>46160</v>
      </c>
      <c r="T19" s="81">
        <f t="shared" si="2"/>
        <v>108</v>
      </c>
      <c r="U19" s="83">
        <f>IFERROR(VLOOKUP(G19,'Bidding list 26'!$B$2:$P$28,15,0),"")</f>
        <v>50</v>
      </c>
      <c r="V19" s="195">
        <f t="shared" si="3"/>
        <v>46110</v>
      </c>
      <c r="W19" s="83" t="str">
        <f t="shared" si="4"/>
        <v>On time</v>
      </c>
      <c r="X19" s="85" t="s">
        <v>187</v>
      </c>
      <c r="Y19" s="85"/>
      <c r="Z19" s="74" t="s">
        <v>158</v>
      </c>
      <c r="AA19" s="85" t="s">
        <v>915</v>
      </c>
      <c r="AB19" s="74" t="s">
        <v>158</v>
      </c>
      <c r="AC19" s="85" t="s">
        <v>916</v>
      </c>
      <c r="AD19" s="74" t="s">
        <v>158</v>
      </c>
      <c r="AE19" s="85" t="s">
        <v>916</v>
      </c>
      <c r="AF19" s="98"/>
      <c r="AG19" s="87">
        <v>46080</v>
      </c>
      <c r="AH19" s="88" t="s">
        <v>931</v>
      </c>
      <c r="AI19" s="5"/>
      <c r="AJ19" s="3" t="str">
        <f t="shared" si="5"/>
        <v>WHIPC3LD8LeverageFATP-NPI-LD8-MVA2601-111OM</v>
      </c>
      <c r="AK19" s="3">
        <f t="shared" si="6"/>
        <v>3</v>
      </c>
      <c r="AL19" s="3">
        <f t="shared" si="7"/>
        <v>3</v>
      </c>
      <c r="AM19" s="3">
        <f t="shared" si="8"/>
        <v>3</v>
      </c>
      <c r="AN19" s="3">
        <f t="shared" si="9"/>
        <v>3</v>
      </c>
    </row>
    <row r="20" spans="1:40" ht="40.5" customHeight="1">
      <c r="A20" s="29">
        <v>46052</v>
      </c>
      <c r="B20" s="74" t="s">
        <v>866</v>
      </c>
      <c r="C20" s="74" t="s">
        <v>867</v>
      </c>
      <c r="D20" s="74" t="s">
        <v>868</v>
      </c>
      <c r="E20" s="91" t="s">
        <v>869</v>
      </c>
      <c r="F20" s="188">
        <v>4478</v>
      </c>
      <c r="G20" s="74" t="s">
        <v>65</v>
      </c>
      <c r="H20" s="94" t="str">
        <f>VLOOKUP(G20,'Bidding list 26'!$B$4:$G$277,6,0)</f>
        <v>DELL E2225HM, 21.5 inch HDMI cable, 3Yrs Wty</v>
      </c>
      <c r="I20" s="77">
        <v>1980000</v>
      </c>
      <c r="J20" s="188">
        <v>3</v>
      </c>
      <c r="K20" s="189">
        <f t="shared" si="0"/>
        <v>5940000</v>
      </c>
      <c r="L20" s="74" t="s">
        <v>914</v>
      </c>
      <c r="M20" s="79"/>
      <c r="N20" s="128" t="s">
        <v>914</v>
      </c>
      <c r="O20" s="80" t="s">
        <v>95</v>
      </c>
      <c r="P20" s="80" t="s">
        <v>86</v>
      </c>
      <c r="Q20" s="29">
        <v>46076</v>
      </c>
      <c r="R20" s="81">
        <f t="shared" si="1"/>
        <v>24</v>
      </c>
      <c r="S20" s="194">
        <f t="array" ref="S20">INDEX('NONG Project Timeline-OPM updat'!$D$8:$I$65,MATCH(1,('NONG Project Timeline-OPM updat'!$B$8:$B$65=N20)*('NONG Project Timeline-OPM updat'!$C$8:$C$65=O20),0),MATCH(P20,'NONG Project Timeline-OPM updat'!$D$5:$I$5,0))-14</f>
        <v>46160</v>
      </c>
      <c r="T20" s="81">
        <f t="shared" si="2"/>
        <v>108</v>
      </c>
      <c r="U20" s="83" t="str">
        <f>IFERROR(VLOOKUP(G20,'Bidding list 26'!$B$2:$P$28,15,0),"")</f>
        <v/>
      </c>
      <c r="V20" s="195" t="e">
        <f t="shared" si="3"/>
        <v>#VALUE!</v>
      </c>
      <c r="W20" s="83" t="e">
        <f t="shared" si="4"/>
        <v>#VALUE!</v>
      </c>
      <c r="X20" s="85" t="s">
        <v>157</v>
      </c>
      <c r="Y20" s="74"/>
      <c r="Z20" s="74" t="s">
        <v>158</v>
      </c>
      <c r="AA20" s="74" t="s">
        <v>919</v>
      </c>
      <c r="AB20" s="74" t="s">
        <v>158</v>
      </c>
      <c r="AC20" s="74" t="s">
        <v>932</v>
      </c>
      <c r="AD20" s="74" t="s">
        <v>158</v>
      </c>
      <c r="AE20" s="74" t="s">
        <v>932</v>
      </c>
      <c r="AF20" s="98"/>
      <c r="AG20" s="87">
        <v>46080</v>
      </c>
      <c r="AH20" s="94" t="s">
        <v>933</v>
      </c>
      <c r="AI20" s="5"/>
      <c r="AJ20" s="3" t="str">
        <f t="shared" si="5"/>
        <v>WHMonitor 13LD8New BuyFATP-NPI-LD8-MVA2601-110OM</v>
      </c>
      <c r="AK20" s="3">
        <f t="shared" si="6"/>
        <v>3</v>
      </c>
      <c r="AL20" s="3">
        <f t="shared" si="7"/>
        <v>3</v>
      </c>
      <c r="AM20" s="3">
        <f t="shared" si="8"/>
        <v>3</v>
      </c>
      <c r="AN20" s="3">
        <f t="shared" si="9"/>
        <v>3</v>
      </c>
    </row>
    <row r="21" spans="1:40" ht="40.5" customHeight="1">
      <c r="A21" s="29">
        <v>46052</v>
      </c>
      <c r="B21" s="74" t="s">
        <v>866</v>
      </c>
      <c r="C21" s="74" t="s">
        <v>867</v>
      </c>
      <c r="D21" s="74" t="s">
        <v>868</v>
      </c>
      <c r="E21" s="91" t="s">
        <v>869</v>
      </c>
      <c r="F21" s="188">
        <v>4478</v>
      </c>
      <c r="G21" s="74" t="s">
        <v>29</v>
      </c>
      <c r="H21" s="94" t="str">
        <f>VLOOKUP(G21,'Bidding list 26'!$B$4:$G$277,6,0)</f>
        <v xml:space="preserve">ZT610, 600dpi </v>
      </c>
      <c r="I21" s="77">
        <v>48800000</v>
      </c>
      <c r="J21" s="188">
        <v>1</v>
      </c>
      <c r="K21" s="189">
        <f t="shared" si="0"/>
        <v>48800000</v>
      </c>
      <c r="L21" s="74" t="s">
        <v>914</v>
      </c>
      <c r="M21" s="79"/>
      <c r="N21" s="128" t="s">
        <v>914</v>
      </c>
      <c r="O21" s="80" t="s">
        <v>95</v>
      </c>
      <c r="P21" s="80" t="s">
        <v>86</v>
      </c>
      <c r="Q21" s="29">
        <v>46076</v>
      </c>
      <c r="R21" s="81">
        <f t="shared" si="1"/>
        <v>24</v>
      </c>
      <c r="S21" s="194">
        <f t="array" ref="S21">INDEX('NONG Project Timeline-OPM updat'!$D$8:$I$65,MATCH(1,('NONG Project Timeline-OPM updat'!$B$8:$B$65=N21)*('NONG Project Timeline-OPM updat'!$C$8:$C$65=O21),0),MATCH(P21,'NONG Project Timeline-OPM updat'!$D$5:$I$5,0))-14</f>
        <v>46160</v>
      </c>
      <c r="T21" s="81">
        <f t="shared" si="2"/>
        <v>108</v>
      </c>
      <c r="U21" s="83">
        <f>IFERROR(VLOOKUP(G21,'Bidding list 26'!$B$2:$P$28,15,0),"")</f>
        <v>50</v>
      </c>
      <c r="V21" s="195">
        <f t="shared" si="3"/>
        <v>46110</v>
      </c>
      <c r="W21" s="83" t="str">
        <f t="shared" si="4"/>
        <v>On time</v>
      </c>
      <c r="X21" s="85" t="s">
        <v>157</v>
      </c>
      <c r="Y21" s="74"/>
      <c r="Z21" s="74" t="s">
        <v>158</v>
      </c>
      <c r="AA21" s="74" t="s">
        <v>919</v>
      </c>
      <c r="AB21" s="74" t="s">
        <v>158</v>
      </c>
      <c r="AC21" s="74" t="s">
        <v>934</v>
      </c>
      <c r="AD21" s="74" t="s">
        <v>158</v>
      </c>
      <c r="AE21" s="74" t="s">
        <v>934</v>
      </c>
      <c r="AF21" s="98"/>
      <c r="AG21" s="87">
        <v>46104</v>
      </c>
      <c r="AH21" s="94" t="s">
        <v>935</v>
      </c>
      <c r="AI21" s="5"/>
      <c r="AJ21" s="3" t="str">
        <f t="shared" si="5"/>
        <v>WHBarcode Printer  ZEBRA1LD8New BuyFATP-NPI-LD8-MVA2601-110OM</v>
      </c>
      <c r="AK21" s="3">
        <f t="shared" si="6"/>
        <v>1</v>
      </c>
      <c r="AL21" s="3">
        <f t="shared" si="7"/>
        <v>1</v>
      </c>
      <c r="AM21" s="3">
        <f t="shared" si="8"/>
        <v>1</v>
      </c>
      <c r="AN21" s="3">
        <f t="shared" si="9"/>
        <v>1</v>
      </c>
    </row>
    <row r="22" spans="1:40" ht="40.5" customHeight="1">
      <c r="A22" s="29">
        <v>46052</v>
      </c>
      <c r="B22" s="85" t="s">
        <v>866</v>
      </c>
      <c r="C22" s="85" t="s">
        <v>867</v>
      </c>
      <c r="D22" s="85" t="s">
        <v>868</v>
      </c>
      <c r="E22" s="191" t="s">
        <v>869</v>
      </c>
      <c r="F22" s="192">
        <v>4478</v>
      </c>
      <c r="G22" s="85" t="s">
        <v>71</v>
      </c>
      <c r="H22" s="88" t="str">
        <f>VLOOKUP(G22,'Bidding list 26'!$B$4:$G$277,6,0)</f>
        <v>C61-4850, Not including RFID module. Includes: 64GB 27-key Android 11, controller with battery, charging dock, charging adapter, glass screen protector</v>
      </c>
      <c r="I22" s="89">
        <v>15500000</v>
      </c>
      <c r="J22" s="192">
        <v>3</v>
      </c>
      <c r="K22" s="193">
        <f t="shared" si="0"/>
        <v>46500000</v>
      </c>
      <c r="L22" s="85" t="s">
        <v>914</v>
      </c>
      <c r="M22" s="79"/>
      <c r="N22" s="128" t="s">
        <v>914</v>
      </c>
      <c r="O22" s="80" t="s">
        <v>95</v>
      </c>
      <c r="P22" s="80" t="s">
        <v>86</v>
      </c>
      <c r="Q22" s="29">
        <v>46076</v>
      </c>
      <c r="R22" s="81">
        <f t="shared" si="1"/>
        <v>24</v>
      </c>
      <c r="S22" s="194">
        <f t="array" ref="S22">INDEX('NONG Project Timeline-OPM updat'!$D$8:$I$65,MATCH(1,('NONG Project Timeline-OPM updat'!$B$8:$B$65=N22)*('NONG Project Timeline-OPM updat'!$C$8:$C$65=O22),0),MATCH(P22,'NONG Project Timeline-OPM updat'!$D$5:$I$5,0))-14</f>
        <v>46160</v>
      </c>
      <c r="T22" s="81">
        <f t="shared" si="2"/>
        <v>108</v>
      </c>
      <c r="U22" s="83">
        <f>IFERROR(VLOOKUP(G22,'Bidding list 26'!$B$2:$P$28,15,0),"")</f>
        <v>65</v>
      </c>
      <c r="V22" s="195">
        <f t="shared" si="3"/>
        <v>46095</v>
      </c>
      <c r="W22" s="83" t="str">
        <f t="shared" si="4"/>
        <v>On time</v>
      </c>
      <c r="X22" s="85" t="s">
        <v>157</v>
      </c>
      <c r="Y22" s="85"/>
      <c r="Z22" s="74" t="s">
        <v>158</v>
      </c>
      <c r="AA22" s="85" t="s">
        <v>936</v>
      </c>
      <c r="AB22" s="74" t="s">
        <v>158</v>
      </c>
      <c r="AC22" s="85" t="s">
        <v>937</v>
      </c>
      <c r="AD22" s="74" t="s">
        <v>158</v>
      </c>
      <c r="AE22" s="85" t="s">
        <v>921</v>
      </c>
      <c r="AF22" s="98"/>
      <c r="AG22" s="87">
        <v>46149</v>
      </c>
      <c r="AH22" s="88" t="s">
        <v>938</v>
      </c>
      <c r="AI22" s="5" t="s">
        <v>939</v>
      </c>
      <c r="AJ22" s="3" t="str">
        <f t="shared" si="5"/>
        <v>WHPDA CHAINWAY C61-48503LD8New BuyFATP-NPI-LD8-MVA2602-113OM</v>
      </c>
      <c r="AK22" s="3">
        <f t="shared" si="6"/>
        <v>3</v>
      </c>
      <c r="AL22" s="3">
        <f t="shared" si="7"/>
        <v>3</v>
      </c>
      <c r="AM22" s="3">
        <f t="shared" si="8"/>
        <v>3</v>
      </c>
      <c r="AN22" s="3">
        <f t="shared" si="9"/>
        <v>3</v>
      </c>
    </row>
    <row r="23" spans="1:40" ht="40.5" customHeight="1">
      <c r="A23" s="29">
        <v>46052</v>
      </c>
      <c r="B23" s="74" t="s">
        <v>940</v>
      </c>
      <c r="C23" s="74" t="s">
        <v>941</v>
      </c>
      <c r="D23" s="74" t="s">
        <v>942</v>
      </c>
      <c r="E23" s="74" t="s">
        <v>943</v>
      </c>
      <c r="F23" s="188">
        <v>4324</v>
      </c>
      <c r="G23" s="74" t="s">
        <v>67</v>
      </c>
      <c r="H23" s="94" t="str">
        <f>VLOOKUP(G23,'Bidding list 26'!$B$4:$G$277,6,0)</f>
        <v>VA1903H-2, 19 inch, VGA cable + HDMI cable / Brand: VIEWSONIC</v>
      </c>
      <c r="I23" s="77">
        <v>1240000</v>
      </c>
      <c r="J23" s="188">
        <v>10</v>
      </c>
      <c r="K23" s="189">
        <f t="shared" si="0"/>
        <v>12400000</v>
      </c>
      <c r="L23" s="74" t="s">
        <v>914</v>
      </c>
      <c r="M23" s="79"/>
      <c r="N23" s="128" t="s">
        <v>914</v>
      </c>
      <c r="O23" s="80" t="s">
        <v>95</v>
      </c>
      <c r="P23" s="80" t="s">
        <v>86</v>
      </c>
      <c r="Q23" s="29">
        <v>46076</v>
      </c>
      <c r="R23" s="81">
        <f t="shared" si="1"/>
        <v>24</v>
      </c>
      <c r="S23" s="194">
        <f t="array" ref="S23">INDEX('NONG Project Timeline-OPM updat'!$D$8:$I$65,MATCH(1,('NONG Project Timeline-OPM updat'!$B$8:$B$65=N23)*('NONG Project Timeline-OPM updat'!$C$8:$C$65=O23),0),MATCH(P23,'NONG Project Timeline-OPM updat'!$D$5:$I$5,0))-14</f>
        <v>46160</v>
      </c>
      <c r="T23" s="81">
        <f t="shared" si="2"/>
        <v>108</v>
      </c>
      <c r="U23" s="83" t="str">
        <f>IFERROR(VLOOKUP(G23,'Bidding list 26'!$B$2:$P$28,15,0),"")</f>
        <v/>
      </c>
      <c r="V23" s="195" t="e">
        <f t="shared" si="3"/>
        <v>#VALUE!</v>
      </c>
      <c r="W23" s="83" t="e">
        <f t="shared" si="4"/>
        <v>#VALUE!</v>
      </c>
      <c r="X23" s="85" t="s">
        <v>157</v>
      </c>
      <c r="Y23" s="74"/>
      <c r="Z23" s="74" t="s">
        <v>158</v>
      </c>
      <c r="AA23" s="74"/>
      <c r="AB23" s="74" t="s">
        <v>158</v>
      </c>
      <c r="AC23" s="74"/>
      <c r="AD23" s="74" t="s">
        <v>158</v>
      </c>
      <c r="AE23" s="74"/>
      <c r="AF23" s="98"/>
      <c r="AG23" s="87">
        <v>46080</v>
      </c>
      <c r="AH23" s="94" t="s">
        <v>944</v>
      </c>
      <c r="AI23" s="5"/>
      <c r="AJ23" s="3" t="str">
        <f t="shared" si="5"/>
        <v>MFG Monitor 210LD8New Buy</v>
      </c>
      <c r="AK23" s="3">
        <f t="shared" si="6"/>
        <v>10</v>
      </c>
      <c r="AL23" s="3">
        <f t="shared" si="7"/>
        <v>10</v>
      </c>
      <c r="AM23" s="3">
        <f t="shared" si="8"/>
        <v>10</v>
      </c>
      <c r="AN23" s="3">
        <f t="shared" si="9"/>
        <v>10</v>
      </c>
    </row>
    <row r="24" spans="1:40" ht="40.5" customHeight="1">
      <c r="A24" s="29">
        <v>46052</v>
      </c>
      <c r="B24" s="74" t="s">
        <v>940</v>
      </c>
      <c r="C24" s="74" t="s">
        <v>941</v>
      </c>
      <c r="D24" s="74" t="s">
        <v>942</v>
      </c>
      <c r="E24" s="74" t="s">
        <v>943</v>
      </c>
      <c r="F24" s="188">
        <v>4324</v>
      </c>
      <c r="G24" s="74" t="s">
        <v>51</v>
      </c>
      <c r="H24" s="94" t="str">
        <f>VLOOKUP(G24,'Bidding list 26'!$B$4:$G$277,6,0)</f>
        <v>DELL Pro Tower (QCT1250), Intel Core i5-14500 vPro, Ram 16GB DDR5, SSD 1TB, RJ45/ USB3.0*3 /USB2.0*3 / HDMI / Serial Port /
Power supply 360W, Keyboard and Mouse, 3Yrs Wty</v>
      </c>
      <c r="I24" s="77">
        <v>14200000</v>
      </c>
      <c r="J24" s="188">
        <v>1</v>
      </c>
      <c r="K24" s="189">
        <f t="shared" si="0"/>
        <v>14200000</v>
      </c>
      <c r="L24" s="74" t="s">
        <v>914</v>
      </c>
      <c r="M24" s="79"/>
      <c r="N24" s="128" t="s">
        <v>914</v>
      </c>
      <c r="O24" s="80" t="s">
        <v>95</v>
      </c>
      <c r="P24" s="80" t="s">
        <v>86</v>
      </c>
      <c r="Q24" s="29">
        <v>46076</v>
      </c>
      <c r="R24" s="81">
        <f t="shared" si="1"/>
        <v>24</v>
      </c>
      <c r="S24" s="194">
        <f t="array" ref="S24">INDEX('NONG Project Timeline-OPM updat'!$D$8:$I$65,MATCH(1,('NONG Project Timeline-OPM updat'!$B$8:$B$65=N24)*('NONG Project Timeline-OPM updat'!$C$8:$C$65=O24),0),MATCH(P24,'NONG Project Timeline-OPM updat'!$D$5:$I$5,0))-14</f>
        <v>46160</v>
      </c>
      <c r="T24" s="81">
        <f t="shared" si="2"/>
        <v>108</v>
      </c>
      <c r="U24" s="83">
        <f>IFERROR(VLOOKUP(G24,'Bidding list 26'!$B$2:$P$28,15,0),"")</f>
        <v>70</v>
      </c>
      <c r="V24" s="195">
        <f t="shared" si="3"/>
        <v>46090</v>
      </c>
      <c r="W24" s="83" t="str">
        <f t="shared" si="4"/>
        <v>On time</v>
      </c>
      <c r="X24" s="85" t="s">
        <v>157</v>
      </c>
      <c r="Y24" s="74"/>
      <c r="Z24" s="74" t="s">
        <v>158</v>
      </c>
      <c r="AA24" s="74" t="s">
        <v>919</v>
      </c>
      <c r="AB24" s="74" t="s">
        <v>158</v>
      </c>
      <c r="AC24" s="74" t="s">
        <v>945</v>
      </c>
      <c r="AD24" s="74" t="s">
        <v>158</v>
      </c>
      <c r="AE24" s="74" t="s">
        <v>945</v>
      </c>
      <c r="AF24" s="98"/>
      <c r="AG24" s="87">
        <v>46080</v>
      </c>
      <c r="AH24" s="94" t="s">
        <v>946</v>
      </c>
      <c r="AI24" s="5"/>
      <c r="AJ24" s="3" t="str">
        <f t="shared" si="5"/>
        <v>MFG IPC+1LD8New BuyFATP-NPI-LD8-MVA2601-110OM</v>
      </c>
      <c r="AK24" s="3">
        <f t="shared" si="6"/>
        <v>1</v>
      </c>
      <c r="AL24" s="3">
        <f t="shared" si="7"/>
        <v>1</v>
      </c>
      <c r="AM24" s="3">
        <f t="shared" si="8"/>
        <v>1</v>
      </c>
      <c r="AN24" s="3">
        <f t="shared" si="9"/>
        <v>1</v>
      </c>
    </row>
    <row r="25" spans="1:40" ht="40.5" customHeight="1">
      <c r="A25" s="29">
        <v>46052</v>
      </c>
      <c r="B25" s="74" t="s">
        <v>940</v>
      </c>
      <c r="C25" s="74" t="s">
        <v>941</v>
      </c>
      <c r="D25" s="74" t="s">
        <v>942</v>
      </c>
      <c r="E25" s="74" t="s">
        <v>943</v>
      </c>
      <c r="F25" s="188">
        <v>4324</v>
      </c>
      <c r="G25" s="74" t="s">
        <v>39</v>
      </c>
      <c r="H25" s="94" t="str">
        <f>VLOOKUP(G25,'Bidding list 26'!$B$4:$G$277,6,0)</f>
        <v>HS505DP, USB cable</v>
      </c>
      <c r="I25" s="77">
        <v>2300000</v>
      </c>
      <c r="J25" s="188">
        <v>9</v>
      </c>
      <c r="K25" s="189">
        <f t="shared" si="0"/>
        <v>20700000</v>
      </c>
      <c r="L25" s="74" t="s">
        <v>914</v>
      </c>
      <c r="M25" s="79"/>
      <c r="N25" s="128" t="s">
        <v>914</v>
      </c>
      <c r="O25" s="80" t="s">
        <v>95</v>
      </c>
      <c r="P25" s="80" t="s">
        <v>86</v>
      </c>
      <c r="Q25" s="29">
        <v>46076</v>
      </c>
      <c r="R25" s="81">
        <f t="shared" si="1"/>
        <v>24</v>
      </c>
      <c r="S25" s="194">
        <f t="array" ref="S25">INDEX('NONG Project Timeline-OPM updat'!$D$8:$I$65,MATCH(1,('NONG Project Timeline-OPM updat'!$B$8:$B$65=N25)*('NONG Project Timeline-OPM updat'!$C$8:$C$65=O25),0),MATCH(P25,'NONG Project Timeline-OPM updat'!$D$5:$I$5,0))-14</f>
        <v>46160</v>
      </c>
      <c r="T25" s="81">
        <f t="shared" si="2"/>
        <v>108</v>
      </c>
      <c r="U25" s="83">
        <f>IFERROR(VLOOKUP(G25,'Bidding list 26'!$B$2:$P$28,15,0),"")</f>
        <v>50</v>
      </c>
      <c r="V25" s="195">
        <f t="shared" si="3"/>
        <v>46110</v>
      </c>
      <c r="W25" s="83" t="str">
        <f t="shared" si="4"/>
        <v>On time</v>
      </c>
      <c r="X25" s="85" t="s">
        <v>157</v>
      </c>
      <c r="Y25" s="74"/>
      <c r="Z25" s="74" t="s">
        <v>158</v>
      </c>
      <c r="AA25" s="74" t="s">
        <v>919</v>
      </c>
      <c r="AB25" s="74" t="s">
        <v>158</v>
      </c>
      <c r="AC25" s="74" t="s">
        <v>921</v>
      </c>
      <c r="AD25" s="74" t="s">
        <v>158</v>
      </c>
      <c r="AE25" s="74" t="s">
        <v>921</v>
      </c>
      <c r="AF25" s="98"/>
      <c r="AG25" s="87">
        <v>46112</v>
      </c>
      <c r="AH25" s="94" t="s">
        <v>947</v>
      </c>
      <c r="AI25" s="196">
        <v>46102.45208333333</v>
      </c>
      <c r="AJ25" s="3" t="str">
        <f t="shared" si="5"/>
        <v>MFG Barcode Scanner SEUIC HS505DP, USB cable9LD8New BuyFATP-NPI-LD8-MVA2601-110OM</v>
      </c>
      <c r="AK25" s="3">
        <f t="shared" si="6"/>
        <v>9</v>
      </c>
      <c r="AL25" s="3">
        <f t="shared" si="7"/>
        <v>9</v>
      </c>
      <c r="AM25" s="3">
        <f t="shared" si="8"/>
        <v>9</v>
      </c>
      <c r="AN25" s="3">
        <f t="shared" si="9"/>
        <v>9</v>
      </c>
    </row>
    <row r="26" spans="1:40" ht="40.5" customHeight="1">
      <c r="A26" s="29">
        <v>46052</v>
      </c>
      <c r="B26" s="74" t="s">
        <v>940</v>
      </c>
      <c r="C26" s="74" t="s">
        <v>941</v>
      </c>
      <c r="D26" s="74" t="s">
        <v>942</v>
      </c>
      <c r="E26" s="74" t="s">
        <v>943</v>
      </c>
      <c r="F26" s="188">
        <v>4324</v>
      </c>
      <c r="G26" s="74" t="s">
        <v>29</v>
      </c>
      <c r="H26" s="94" t="str">
        <f>VLOOKUP(G26,'Bidding list 26'!$B$4:$G$277,6,0)</f>
        <v xml:space="preserve">ZT610, 600dpi </v>
      </c>
      <c r="I26" s="77">
        <v>48800000</v>
      </c>
      <c r="J26" s="188">
        <v>3</v>
      </c>
      <c r="K26" s="189">
        <f t="shared" si="0"/>
        <v>146400000</v>
      </c>
      <c r="L26" s="74" t="s">
        <v>914</v>
      </c>
      <c r="M26" s="79"/>
      <c r="N26" s="128" t="s">
        <v>914</v>
      </c>
      <c r="O26" s="80" t="s">
        <v>95</v>
      </c>
      <c r="P26" s="80" t="s">
        <v>86</v>
      </c>
      <c r="Q26" s="29">
        <v>46076</v>
      </c>
      <c r="R26" s="81">
        <f t="shared" si="1"/>
        <v>24</v>
      </c>
      <c r="S26" s="194">
        <f t="array" ref="S26">INDEX('NONG Project Timeline-OPM updat'!$D$8:$I$65,MATCH(1,('NONG Project Timeline-OPM updat'!$B$8:$B$65=N26)*('NONG Project Timeline-OPM updat'!$C$8:$C$65=O26),0),MATCH(P26,'NONG Project Timeline-OPM updat'!$D$5:$I$5,0))-14</f>
        <v>46160</v>
      </c>
      <c r="T26" s="81">
        <f t="shared" si="2"/>
        <v>108</v>
      </c>
      <c r="U26" s="83">
        <f>IFERROR(VLOOKUP(G26,'Bidding list 26'!$B$2:$P$28,15,0),"")</f>
        <v>50</v>
      </c>
      <c r="V26" s="195">
        <f t="shared" si="3"/>
        <v>46110</v>
      </c>
      <c r="W26" s="83" t="str">
        <f t="shared" si="4"/>
        <v>On time</v>
      </c>
      <c r="X26" s="85" t="s">
        <v>157</v>
      </c>
      <c r="Y26" s="74"/>
      <c r="Z26" s="74" t="s">
        <v>158</v>
      </c>
      <c r="AA26" s="74" t="s">
        <v>919</v>
      </c>
      <c r="AB26" s="74" t="s">
        <v>158</v>
      </c>
      <c r="AC26" s="74" t="s">
        <v>934</v>
      </c>
      <c r="AD26" s="74" t="s">
        <v>158</v>
      </c>
      <c r="AE26" s="74" t="s">
        <v>934</v>
      </c>
      <c r="AF26" s="98"/>
      <c r="AG26" s="87">
        <v>46080</v>
      </c>
      <c r="AH26" s="94" t="s">
        <v>948</v>
      </c>
      <c r="AI26" s="5"/>
      <c r="AJ26" s="3" t="str">
        <f t="shared" si="5"/>
        <v>MFG Barcode Printer  ZEBRA3LD8New BuyFATP-NPI-LD8-MVA2601-110OM</v>
      </c>
      <c r="AK26" s="3">
        <f t="shared" si="6"/>
        <v>3</v>
      </c>
      <c r="AL26" s="3">
        <f t="shared" si="7"/>
        <v>3</v>
      </c>
      <c r="AM26" s="3">
        <f t="shared" si="8"/>
        <v>3</v>
      </c>
      <c r="AN26" s="3">
        <f t="shared" si="9"/>
        <v>3</v>
      </c>
    </row>
    <row r="27" spans="1:40" ht="40.5" customHeight="1">
      <c r="A27" s="29">
        <v>46052</v>
      </c>
      <c r="B27" s="74" t="s">
        <v>940</v>
      </c>
      <c r="C27" s="74" t="s">
        <v>941</v>
      </c>
      <c r="D27" s="74" t="s">
        <v>942</v>
      </c>
      <c r="E27" s="74" t="s">
        <v>943</v>
      </c>
      <c r="F27" s="188">
        <v>4324</v>
      </c>
      <c r="G27" s="74" t="s">
        <v>48</v>
      </c>
      <c r="H27" s="94" t="str">
        <f>VLOOKUP(G27,'Bidding list 26'!$B$4:$G$277,6,0)</f>
        <v>DELL Pro Tower QCT1250, Core i3-14100, 8GB DDR5, 512GB SSD, Integrated graphics card, Keyboard and
Mouse, 3Yrs Wty</v>
      </c>
      <c r="I27" s="77">
        <v>10870000</v>
      </c>
      <c r="J27" s="188">
        <v>10</v>
      </c>
      <c r="K27" s="189">
        <f t="shared" si="0"/>
        <v>108700000</v>
      </c>
      <c r="L27" s="74" t="s">
        <v>914</v>
      </c>
      <c r="M27" s="79"/>
      <c r="N27" s="128" t="s">
        <v>914</v>
      </c>
      <c r="O27" s="80" t="s">
        <v>95</v>
      </c>
      <c r="P27" s="80" t="s">
        <v>86</v>
      </c>
      <c r="Q27" s="29">
        <v>46076</v>
      </c>
      <c r="R27" s="81">
        <f t="shared" si="1"/>
        <v>24</v>
      </c>
      <c r="S27" s="194">
        <f t="array" ref="S27">INDEX('NONG Project Timeline-OPM updat'!$D$8:$I$65,MATCH(1,('NONG Project Timeline-OPM updat'!$B$8:$B$65=N27)*('NONG Project Timeline-OPM updat'!$C$8:$C$65=O27),0),MATCH(P27,'NONG Project Timeline-OPM updat'!$D$5:$I$5,0))-14</f>
        <v>46160</v>
      </c>
      <c r="T27" s="81">
        <f t="shared" si="2"/>
        <v>108</v>
      </c>
      <c r="U27" s="83">
        <f>IFERROR(VLOOKUP(G27,'Bidding list 26'!$B$2:$P$28,15,0),"")</f>
        <v>50</v>
      </c>
      <c r="V27" s="195">
        <f t="shared" si="3"/>
        <v>46110</v>
      </c>
      <c r="W27" s="83" t="str">
        <f t="shared" si="4"/>
        <v>On time</v>
      </c>
      <c r="X27" s="85" t="s">
        <v>157</v>
      </c>
      <c r="Y27" s="74"/>
      <c r="Z27" s="74" t="s">
        <v>158</v>
      </c>
      <c r="AA27" s="74" t="s">
        <v>915</v>
      </c>
      <c r="AB27" s="74" t="s">
        <v>158</v>
      </c>
      <c r="AC27" s="74" t="s">
        <v>916</v>
      </c>
      <c r="AD27" s="74" t="s">
        <v>158</v>
      </c>
      <c r="AE27" s="74" t="s">
        <v>916</v>
      </c>
      <c r="AF27" s="98"/>
      <c r="AG27" s="87">
        <v>46080</v>
      </c>
      <c r="AH27" s="94" t="s">
        <v>949</v>
      </c>
      <c r="AI27" s="5"/>
      <c r="AJ27" s="3" t="str">
        <f t="shared" si="5"/>
        <v>MFG IPC10LD8New BuyFATP-NPI-LD8-MVA2601-111OM</v>
      </c>
      <c r="AK27" s="3">
        <f t="shared" si="6"/>
        <v>10</v>
      </c>
      <c r="AL27" s="3">
        <f t="shared" si="7"/>
        <v>10</v>
      </c>
      <c r="AM27" s="3">
        <f t="shared" si="8"/>
        <v>10</v>
      </c>
      <c r="AN27" s="3">
        <f t="shared" si="9"/>
        <v>10</v>
      </c>
    </row>
    <row r="28" spans="1:40" ht="40.5" customHeight="1">
      <c r="A28" s="29">
        <v>46052</v>
      </c>
      <c r="B28" s="74" t="s">
        <v>44</v>
      </c>
      <c r="C28" s="74" t="s">
        <v>950</v>
      </c>
      <c r="D28" s="74" t="s">
        <v>951</v>
      </c>
      <c r="E28" s="91" t="s">
        <v>952</v>
      </c>
      <c r="F28" s="188">
        <v>4160</v>
      </c>
      <c r="G28" s="74" t="s">
        <v>48</v>
      </c>
      <c r="H28" s="94" t="str">
        <f>VLOOKUP(G28,'Bidding list 26'!$B$4:$G$277,6,0)</f>
        <v>DELL Pro Tower QCT1250, Core i3-14100, 8GB DDR5, 512GB SSD, Integrated graphics card, Keyboard and
Mouse, 3Yrs Wty</v>
      </c>
      <c r="I28" s="77">
        <v>10870000</v>
      </c>
      <c r="J28" s="188">
        <v>10</v>
      </c>
      <c r="K28" s="189">
        <f t="shared" si="0"/>
        <v>108700000</v>
      </c>
      <c r="L28" s="74" t="s">
        <v>914</v>
      </c>
      <c r="M28" s="79"/>
      <c r="N28" s="128" t="s">
        <v>914</v>
      </c>
      <c r="O28" s="80"/>
      <c r="P28" s="80"/>
      <c r="Q28" s="29">
        <v>46076</v>
      </c>
      <c r="R28" s="81">
        <f t="shared" si="1"/>
        <v>24</v>
      </c>
      <c r="S28" s="140" t="e">
        <f t="array" ref="S28">INDEX('NONG Project Timeline-OPM updat'!$D$8:$I$65,MATCH(1,('NONG Project Timeline-OPM updat'!$B$8:$B$65=N28)*('NONG Project Timeline-OPM updat'!$C$8:$C$65=O28),0),MATCH(P28,'NONG Project Timeline-OPM updat'!$D$5:$I$5,0))-14</f>
        <v>#N/A</v>
      </c>
      <c r="T28" s="81" t="e">
        <f t="shared" si="2"/>
        <v>#N/A</v>
      </c>
      <c r="U28" s="83">
        <f>IFERROR(VLOOKUP(G28,'Bidding list 26'!$B$2:$P$28,15,0),"")</f>
        <v>50</v>
      </c>
      <c r="V28" s="83" t="e">
        <f t="shared" si="3"/>
        <v>#N/A</v>
      </c>
      <c r="W28" s="83" t="e">
        <f t="shared" si="4"/>
        <v>#N/A</v>
      </c>
      <c r="X28" s="85" t="s">
        <v>157</v>
      </c>
      <c r="Y28" s="74"/>
      <c r="Z28" s="74" t="s">
        <v>158</v>
      </c>
      <c r="AA28" s="74" t="s">
        <v>915</v>
      </c>
      <c r="AB28" s="74" t="s">
        <v>158</v>
      </c>
      <c r="AC28" s="74" t="s">
        <v>916</v>
      </c>
      <c r="AD28" s="74" t="s">
        <v>158</v>
      </c>
      <c r="AE28" s="74" t="s">
        <v>916</v>
      </c>
      <c r="AF28" s="98"/>
      <c r="AG28" s="87">
        <v>46080</v>
      </c>
      <c r="AH28" s="94" t="s">
        <v>953</v>
      </c>
      <c r="AI28" s="5"/>
      <c r="AJ28" s="3" t="str">
        <f t="shared" si="5"/>
        <v>IQCIPC10LD8New BuyFATP-NPI-LD8-MVA2601-111OM</v>
      </c>
      <c r="AK28" s="3">
        <f t="shared" si="6"/>
        <v>10</v>
      </c>
      <c r="AL28" s="3">
        <f t="shared" si="7"/>
        <v>10</v>
      </c>
      <c r="AM28" s="3">
        <f t="shared" si="8"/>
        <v>10</v>
      </c>
      <c r="AN28" s="3">
        <f t="shared" si="9"/>
        <v>10</v>
      </c>
    </row>
    <row r="29" spans="1:40" ht="40.5" customHeight="1">
      <c r="A29" s="29">
        <v>46052</v>
      </c>
      <c r="B29" s="74" t="s">
        <v>44</v>
      </c>
      <c r="C29" s="74" t="s">
        <v>950</v>
      </c>
      <c r="D29" s="74" t="s">
        <v>951</v>
      </c>
      <c r="E29" s="91" t="s">
        <v>952</v>
      </c>
      <c r="F29" s="188">
        <v>4160</v>
      </c>
      <c r="G29" s="74" t="s">
        <v>67</v>
      </c>
      <c r="H29" s="94" t="str">
        <f>VLOOKUP(G29,'Bidding list 26'!$B$4:$G$277,6,0)</f>
        <v>VA1903H-2, 19 inch, VGA cable + HDMI cable / Brand: VIEWSONIC</v>
      </c>
      <c r="I29" s="77">
        <v>1240000</v>
      </c>
      <c r="J29" s="188">
        <v>10</v>
      </c>
      <c r="K29" s="189">
        <f t="shared" si="0"/>
        <v>12400000</v>
      </c>
      <c r="L29" s="74" t="s">
        <v>914</v>
      </c>
      <c r="M29" s="79"/>
      <c r="N29" s="128" t="s">
        <v>914</v>
      </c>
      <c r="O29" s="80"/>
      <c r="P29" s="80"/>
      <c r="Q29" s="29">
        <v>46076</v>
      </c>
      <c r="R29" s="81">
        <f t="shared" si="1"/>
        <v>24</v>
      </c>
      <c r="S29" s="140" t="e">
        <f t="array" ref="S29">INDEX('NONG Project Timeline-OPM updat'!$D$8:$I$65,MATCH(1,('NONG Project Timeline-OPM updat'!$B$8:$B$65=N29)*('NONG Project Timeline-OPM updat'!$C$8:$C$65=O29),0),MATCH(P29,'NONG Project Timeline-OPM updat'!$D$5:$I$5,0))-14</f>
        <v>#N/A</v>
      </c>
      <c r="T29" s="81" t="e">
        <f t="shared" si="2"/>
        <v>#N/A</v>
      </c>
      <c r="U29" s="83" t="str">
        <f>IFERROR(VLOOKUP(G29,'Bidding list 26'!$B$2:$P$28,15,0),"")</f>
        <v/>
      </c>
      <c r="V29" s="83" t="e">
        <f t="shared" si="3"/>
        <v>#N/A</v>
      </c>
      <c r="W29" s="83" t="e">
        <f t="shared" si="4"/>
        <v>#N/A</v>
      </c>
      <c r="X29" s="85" t="s">
        <v>157</v>
      </c>
      <c r="Y29" s="74"/>
      <c r="Z29" s="74" t="s">
        <v>158</v>
      </c>
      <c r="AA29" s="74"/>
      <c r="AB29" s="74" t="s">
        <v>158</v>
      </c>
      <c r="AC29" s="74"/>
      <c r="AD29" s="74" t="s">
        <v>158</v>
      </c>
      <c r="AE29" s="74"/>
      <c r="AF29" s="98"/>
      <c r="AG29" s="87">
        <v>46080</v>
      </c>
      <c r="AH29" s="94" t="s">
        <v>954</v>
      </c>
      <c r="AI29" s="5"/>
      <c r="AJ29" s="3" t="str">
        <f t="shared" si="5"/>
        <v>IQCMonitor 210LD8New Buy</v>
      </c>
      <c r="AK29" s="3">
        <f t="shared" si="6"/>
        <v>10</v>
      </c>
      <c r="AL29" s="3">
        <f t="shared" si="7"/>
        <v>10</v>
      </c>
      <c r="AM29" s="3">
        <f t="shared" si="8"/>
        <v>10</v>
      </c>
      <c r="AN29" s="3">
        <f t="shared" si="9"/>
        <v>10</v>
      </c>
    </row>
    <row r="30" spans="1:40" ht="40.5" customHeight="1">
      <c r="A30" s="29">
        <v>46052</v>
      </c>
      <c r="B30" s="74" t="s">
        <v>44</v>
      </c>
      <c r="C30" s="74" t="s">
        <v>950</v>
      </c>
      <c r="D30" s="74" t="s">
        <v>951</v>
      </c>
      <c r="E30" s="91" t="s">
        <v>952</v>
      </c>
      <c r="F30" s="188">
        <v>4160</v>
      </c>
      <c r="G30" s="74" t="s">
        <v>39</v>
      </c>
      <c r="H30" s="94" t="str">
        <f>VLOOKUP(G30,'Bidding list 26'!$B$4:$G$277,6,0)</f>
        <v>HS505DP, USB cable</v>
      </c>
      <c r="I30" s="77">
        <v>2300000</v>
      </c>
      <c r="J30" s="188">
        <v>10</v>
      </c>
      <c r="K30" s="189">
        <f t="shared" si="0"/>
        <v>23000000</v>
      </c>
      <c r="L30" s="74" t="s">
        <v>914</v>
      </c>
      <c r="M30" s="79"/>
      <c r="N30" s="128" t="s">
        <v>914</v>
      </c>
      <c r="O30" s="80"/>
      <c r="P30" s="80"/>
      <c r="Q30" s="29">
        <v>46076</v>
      </c>
      <c r="R30" s="81">
        <f t="shared" si="1"/>
        <v>24</v>
      </c>
      <c r="S30" s="140" t="e">
        <f t="array" ref="S30">INDEX('NONG Project Timeline-OPM updat'!$D$8:$I$65,MATCH(1,('NONG Project Timeline-OPM updat'!$B$8:$B$65=N30)*('NONG Project Timeline-OPM updat'!$C$8:$C$65=O30),0),MATCH(P30,'NONG Project Timeline-OPM updat'!$D$5:$I$5,0))-14</f>
        <v>#N/A</v>
      </c>
      <c r="T30" s="81" t="e">
        <f t="shared" si="2"/>
        <v>#N/A</v>
      </c>
      <c r="U30" s="83">
        <f>IFERROR(VLOOKUP(G30,'Bidding list 26'!$B$2:$P$28,15,0),"")</f>
        <v>50</v>
      </c>
      <c r="V30" s="83" t="e">
        <f t="shared" si="3"/>
        <v>#N/A</v>
      </c>
      <c r="W30" s="83" t="e">
        <f t="shared" si="4"/>
        <v>#N/A</v>
      </c>
      <c r="X30" s="85" t="s">
        <v>157</v>
      </c>
      <c r="Y30" s="74"/>
      <c r="Z30" s="74" t="s">
        <v>158</v>
      </c>
      <c r="AA30" s="74" t="s">
        <v>919</v>
      </c>
      <c r="AB30" s="74" t="s">
        <v>158</v>
      </c>
      <c r="AC30" s="74" t="s">
        <v>921</v>
      </c>
      <c r="AD30" s="74" t="s">
        <v>158</v>
      </c>
      <c r="AE30" s="74" t="s">
        <v>921</v>
      </c>
      <c r="AF30" s="98"/>
      <c r="AG30" s="87">
        <v>46112</v>
      </c>
      <c r="AH30" s="94" t="s">
        <v>955</v>
      </c>
      <c r="AI30" s="196">
        <v>46098.558333333334</v>
      </c>
      <c r="AJ30" s="3" t="str">
        <f t="shared" si="5"/>
        <v>IQCBarcode Scanner SEUIC HS505DP, USB cable10LD8New BuyFATP-NPI-LD8-MVA2601-110OM</v>
      </c>
      <c r="AK30" s="3">
        <f t="shared" si="6"/>
        <v>10</v>
      </c>
      <c r="AL30" s="3">
        <f t="shared" si="7"/>
        <v>10</v>
      </c>
      <c r="AM30" s="3">
        <f t="shared" si="8"/>
        <v>10</v>
      </c>
      <c r="AN30" s="3">
        <f t="shared" si="9"/>
        <v>10</v>
      </c>
    </row>
    <row r="31" spans="1:40" ht="40.5" customHeight="1">
      <c r="A31" s="29">
        <v>46062</v>
      </c>
      <c r="B31" s="85" t="s">
        <v>33</v>
      </c>
      <c r="C31" s="85" t="s">
        <v>941</v>
      </c>
      <c r="D31" s="85" t="s">
        <v>956</v>
      </c>
      <c r="E31" s="85" t="s">
        <v>943</v>
      </c>
      <c r="F31" s="192">
        <v>4324</v>
      </c>
      <c r="G31" s="85" t="s">
        <v>67</v>
      </c>
      <c r="H31" s="88" t="str">
        <f>VLOOKUP(G31,'Bidding list 26'!$B$4:$G$277,6,0)</f>
        <v>VA1903H-2, 19 inch, VGA cable + HDMI cable / Brand: VIEWSONIC</v>
      </c>
      <c r="I31" s="89">
        <v>1240000</v>
      </c>
      <c r="J31" s="192">
        <v>18</v>
      </c>
      <c r="K31" s="193">
        <f t="shared" si="0"/>
        <v>22320000</v>
      </c>
      <c r="L31" s="85" t="s">
        <v>957</v>
      </c>
      <c r="M31" s="79"/>
      <c r="N31" s="128" t="s">
        <v>958</v>
      </c>
      <c r="O31" s="80" t="s">
        <v>95</v>
      </c>
      <c r="P31" s="80" t="s">
        <v>86</v>
      </c>
      <c r="Q31" s="151"/>
      <c r="R31" s="81">
        <f t="shared" si="1"/>
        <v>-46062</v>
      </c>
      <c r="S31" s="82">
        <f t="array" ref="S31">INDEX('NONG Project Timeline-OPM updat'!$D$8:$I$65,MATCH(1,('NONG Project Timeline-OPM updat'!$B$8:$B$65=N31)*('NONG Project Timeline-OPM updat'!$C$8:$C$65=O31),0),MATCH(P31,'NONG Project Timeline-OPM updat'!$D$5:$I$5,0))-14</f>
        <v>46178</v>
      </c>
      <c r="T31" s="81">
        <f t="shared" si="2"/>
        <v>116</v>
      </c>
      <c r="U31" s="83" t="str">
        <f>IFERROR(VLOOKUP(G31,'Bidding list 26'!$B$2:$P$28,15,0),"")</f>
        <v/>
      </c>
      <c r="V31" s="84" t="e">
        <f t="shared" si="3"/>
        <v>#VALUE!</v>
      </c>
      <c r="W31" s="83" t="e">
        <f t="shared" si="4"/>
        <v>#VALUE!</v>
      </c>
      <c r="X31" s="85" t="s">
        <v>157</v>
      </c>
      <c r="Y31" s="85"/>
      <c r="Z31" s="74" t="s">
        <v>158</v>
      </c>
      <c r="AA31" s="85" t="s">
        <v>959</v>
      </c>
      <c r="AB31" s="74" t="s">
        <v>158</v>
      </c>
      <c r="AC31" s="85" t="s">
        <v>960</v>
      </c>
      <c r="AD31" s="74" t="s">
        <v>158</v>
      </c>
      <c r="AE31" s="85" t="s">
        <v>960</v>
      </c>
      <c r="AF31" s="98"/>
      <c r="AG31" s="87">
        <v>46097</v>
      </c>
      <c r="AH31" s="88" t="s">
        <v>961</v>
      </c>
      <c r="AI31" s="5"/>
      <c r="AJ31" s="3" t="str">
        <f t="shared" si="5"/>
        <v>MFGMonitor 218MH2New BuyFATP-NPI-MH2-MVA2602-114OM</v>
      </c>
      <c r="AK31" s="3">
        <f t="shared" si="6"/>
        <v>18</v>
      </c>
      <c r="AL31" s="3">
        <f t="shared" si="7"/>
        <v>18</v>
      </c>
      <c r="AM31" s="3">
        <f t="shared" si="8"/>
        <v>18</v>
      </c>
      <c r="AN31" s="3">
        <f t="shared" si="9"/>
        <v>18</v>
      </c>
    </row>
    <row r="32" spans="1:40" ht="40.5" customHeight="1">
      <c r="A32" s="29">
        <v>46062</v>
      </c>
      <c r="B32" s="85" t="s">
        <v>33</v>
      </c>
      <c r="C32" s="85" t="s">
        <v>941</v>
      </c>
      <c r="D32" s="85" t="s">
        <v>956</v>
      </c>
      <c r="E32" s="85" t="s">
        <v>943</v>
      </c>
      <c r="F32" s="192">
        <v>4324</v>
      </c>
      <c r="G32" s="85" t="s">
        <v>59</v>
      </c>
      <c r="H32" s="88" t="str">
        <f>VLOOKUP(G32,'Bidding list 26'!$B$4:$G$277,6,0)</f>
        <v xml:space="preserve">LAMITOUCH LM-30 CPU:i3-6100, RAM 16GB DDR4 3200, SSD 256G, Slot: CAT61/HDMI1/VGA1/USB8        </v>
      </c>
      <c r="I32" s="89">
        <v>7800000</v>
      </c>
      <c r="J32" s="192">
        <v>18</v>
      </c>
      <c r="K32" s="193">
        <f t="shared" si="0"/>
        <v>140400000</v>
      </c>
      <c r="L32" s="85" t="s">
        <v>958</v>
      </c>
      <c r="M32" s="79"/>
      <c r="N32" s="128" t="s">
        <v>958</v>
      </c>
      <c r="O32" s="80" t="s">
        <v>95</v>
      </c>
      <c r="P32" s="80" t="s">
        <v>86</v>
      </c>
      <c r="Q32" s="151"/>
      <c r="R32" s="81">
        <f t="shared" si="1"/>
        <v>-46062</v>
      </c>
      <c r="S32" s="82">
        <f t="array" ref="S32">INDEX('NONG Project Timeline-OPM updat'!$D$8:$I$65,MATCH(1,('NONG Project Timeline-OPM updat'!$B$8:$B$65=N32)*('NONG Project Timeline-OPM updat'!$C$8:$C$65=O32),0),MATCH(P32,'NONG Project Timeline-OPM updat'!$D$5:$I$5,0))-14</f>
        <v>46178</v>
      </c>
      <c r="T32" s="81">
        <f t="shared" si="2"/>
        <v>116</v>
      </c>
      <c r="U32" s="83">
        <f>IFERROR(VLOOKUP(G32,'Bidding list 26'!$B$2:$P$28,15,0),"")</f>
        <v>80</v>
      </c>
      <c r="V32" s="84">
        <f t="shared" si="3"/>
        <v>46098</v>
      </c>
      <c r="W32" s="83" t="str">
        <f t="shared" si="4"/>
        <v>On time</v>
      </c>
      <c r="X32" s="85" t="s">
        <v>157</v>
      </c>
      <c r="Y32" s="85"/>
      <c r="Z32" s="74" t="s">
        <v>158</v>
      </c>
      <c r="AA32" s="85" t="s">
        <v>959</v>
      </c>
      <c r="AB32" s="74" t="s">
        <v>158</v>
      </c>
      <c r="AC32" s="85" t="s">
        <v>962</v>
      </c>
      <c r="AD32" s="74" t="s">
        <v>158</v>
      </c>
      <c r="AE32" s="85" t="s">
        <v>962</v>
      </c>
      <c r="AF32" s="98" t="s">
        <v>202</v>
      </c>
      <c r="AG32" s="114" t="s">
        <v>963</v>
      </c>
      <c r="AH32" s="88" t="s">
        <v>964</v>
      </c>
      <c r="AI32" s="5"/>
      <c r="AJ32" s="3" t="str">
        <f t="shared" si="5"/>
        <v>MFGMini PC (Assy)18MH2New BuyFATP-NPI-MH2-MVA2602-114OM</v>
      </c>
      <c r="AK32" s="3">
        <f t="shared" si="6"/>
        <v>18</v>
      </c>
      <c r="AL32" s="3">
        <f t="shared" si="7"/>
        <v>18</v>
      </c>
      <c r="AM32" s="3">
        <f t="shared" si="8"/>
        <v>18</v>
      </c>
      <c r="AN32" s="3">
        <f t="shared" si="9"/>
        <v>18</v>
      </c>
    </row>
    <row r="33" spans="1:40" ht="40.5" customHeight="1">
      <c r="A33" s="29">
        <v>46062</v>
      </c>
      <c r="B33" s="85" t="s">
        <v>33</v>
      </c>
      <c r="C33" s="85" t="s">
        <v>941</v>
      </c>
      <c r="D33" s="85" t="s">
        <v>956</v>
      </c>
      <c r="E33" s="85" t="s">
        <v>943</v>
      </c>
      <c r="F33" s="192">
        <v>4324</v>
      </c>
      <c r="G33" s="85" t="s">
        <v>42</v>
      </c>
      <c r="H33" s="88" t="str">
        <f>VLOOKUP(G33,'Bidding list 26'!$B$4:$G$277,6,0)</f>
        <v>SEUIC HS505HDP-2530 ,USB cable</v>
      </c>
      <c r="I33" s="89">
        <v>3300000</v>
      </c>
      <c r="J33" s="192">
        <v>18</v>
      </c>
      <c r="K33" s="193">
        <f t="shared" si="0"/>
        <v>59400000</v>
      </c>
      <c r="L33" s="85" t="s">
        <v>958</v>
      </c>
      <c r="M33" s="79"/>
      <c r="N33" s="128" t="s">
        <v>958</v>
      </c>
      <c r="O33" s="80" t="s">
        <v>95</v>
      </c>
      <c r="P33" s="80" t="s">
        <v>86</v>
      </c>
      <c r="Q33" s="151"/>
      <c r="R33" s="81">
        <f t="shared" si="1"/>
        <v>-46062</v>
      </c>
      <c r="S33" s="82">
        <f t="array" ref="S33">INDEX('NONG Project Timeline-OPM updat'!$D$8:$I$65,MATCH(1,('NONG Project Timeline-OPM updat'!$B$8:$B$65=N33)*('NONG Project Timeline-OPM updat'!$C$8:$C$65=O33),0),MATCH(P33,'NONG Project Timeline-OPM updat'!$D$5:$I$5,0))-14</f>
        <v>46178</v>
      </c>
      <c r="T33" s="81">
        <f t="shared" si="2"/>
        <v>116</v>
      </c>
      <c r="U33" s="83">
        <f>IFERROR(VLOOKUP(G33,'Bidding list 26'!$B$2:$P$28,15,0),"")</f>
        <v>50</v>
      </c>
      <c r="V33" s="84">
        <f t="shared" si="3"/>
        <v>46128</v>
      </c>
      <c r="W33" s="83" t="str">
        <f t="shared" si="4"/>
        <v>On time</v>
      </c>
      <c r="X33" s="85" t="s">
        <v>157</v>
      </c>
      <c r="Y33" s="74"/>
      <c r="Z33" s="74" t="s">
        <v>158</v>
      </c>
      <c r="AA33" s="85" t="s">
        <v>965</v>
      </c>
      <c r="AB33" s="74" t="s">
        <v>158</v>
      </c>
      <c r="AC33" s="85" t="s">
        <v>966</v>
      </c>
      <c r="AD33" s="74" t="s">
        <v>158</v>
      </c>
      <c r="AE33" s="85" t="s">
        <v>967</v>
      </c>
      <c r="AF33" s="98"/>
      <c r="AG33" s="87">
        <v>46137</v>
      </c>
      <c r="AH33" s="88" t="s">
        <v>968</v>
      </c>
      <c r="AI33" s="5"/>
      <c r="AJ33" s="3" t="str">
        <f t="shared" si="5"/>
        <v>MFGBarcode Scanner SEUIC HS505HDP-2530 ,USB cable18MH2New BuyFATP-NPI-MH2-MVA2603-22OM</v>
      </c>
      <c r="AK33" s="3">
        <f t="shared" si="6"/>
        <v>18</v>
      </c>
      <c r="AL33" s="3">
        <f t="shared" si="7"/>
        <v>18</v>
      </c>
      <c r="AM33" s="3">
        <f t="shared" si="8"/>
        <v>18</v>
      </c>
      <c r="AN33" s="3">
        <f t="shared" si="9"/>
        <v>18</v>
      </c>
    </row>
    <row r="34" spans="1:40" ht="40.5" customHeight="1">
      <c r="A34" s="29">
        <v>46076</v>
      </c>
      <c r="B34" s="85" t="s">
        <v>47</v>
      </c>
      <c r="C34" s="85" t="s">
        <v>923</v>
      </c>
      <c r="D34" s="85" t="s">
        <v>924</v>
      </c>
      <c r="E34" s="191" t="s">
        <v>925</v>
      </c>
      <c r="F34" s="192">
        <v>4179</v>
      </c>
      <c r="G34" s="85" t="s">
        <v>53</v>
      </c>
      <c r="H34" s="88" t="str">
        <f>VLOOKUP(G34,'Bidding list 26'!$B$4:$G$277,6,0)</f>
        <v>Pro Tower QCT1250, Ultra 5 235, Ram 16GB DDR5, SSD
512GB, Integrated graphics card, Power 180W, HDMI &amp; DP Port,
Keyboard and Mouse, 3Yrs Wty</v>
      </c>
      <c r="I34" s="89">
        <v>18717000</v>
      </c>
      <c r="J34" s="192">
        <v>3</v>
      </c>
      <c r="K34" s="193">
        <f t="shared" si="0"/>
        <v>56151000</v>
      </c>
      <c r="L34" s="85" t="s">
        <v>957</v>
      </c>
      <c r="M34" s="79"/>
      <c r="N34" s="128" t="s">
        <v>958</v>
      </c>
      <c r="O34" s="80" t="s">
        <v>95</v>
      </c>
      <c r="P34" s="80" t="s">
        <v>86</v>
      </c>
      <c r="Q34" s="29">
        <v>46090</v>
      </c>
      <c r="R34" s="81">
        <f t="shared" si="1"/>
        <v>14</v>
      </c>
      <c r="S34" s="82">
        <f t="array" ref="S34">INDEX('NONG Project Timeline-OPM updat'!$D$8:$I$65,MATCH(1,('NONG Project Timeline-OPM updat'!$B$8:$B$65=N34)*('NONG Project Timeline-OPM updat'!$C$8:$C$65=O34),0),MATCH(P34,'NONG Project Timeline-OPM updat'!$D$5:$I$5,0))-14</f>
        <v>46178</v>
      </c>
      <c r="T34" s="81">
        <f t="shared" si="2"/>
        <v>102</v>
      </c>
      <c r="U34" s="83">
        <f>IFERROR(VLOOKUP(G34,'Bidding list 26'!$B$2:$P$28,15,0),"")</f>
        <v>70</v>
      </c>
      <c r="V34" s="84">
        <f t="shared" si="3"/>
        <v>46108</v>
      </c>
      <c r="W34" s="83" t="str">
        <f t="shared" si="4"/>
        <v>On time</v>
      </c>
      <c r="X34" s="85" t="s">
        <v>157</v>
      </c>
      <c r="Y34" s="85" t="s">
        <v>254</v>
      </c>
      <c r="Z34" s="74" t="s">
        <v>158</v>
      </c>
      <c r="AA34" s="85" t="s">
        <v>969</v>
      </c>
      <c r="AB34" s="74" t="s">
        <v>158</v>
      </c>
      <c r="AC34" s="85" t="s">
        <v>970</v>
      </c>
      <c r="AD34" s="74" t="s">
        <v>158</v>
      </c>
      <c r="AE34" s="85" t="s">
        <v>970</v>
      </c>
      <c r="AF34" s="98"/>
      <c r="AG34" s="87">
        <v>46135</v>
      </c>
      <c r="AH34" s="88" t="s">
        <v>971</v>
      </c>
      <c r="AI34" s="5"/>
      <c r="AJ34" s="3" t="str">
        <f t="shared" si="5"/>
        <v>TEIPC+(updated)3MH2New BuyFATP-NPI-MH2-MVA2603-09OM</v>
      </c>
      <c r="AK34" s="3">
        <f t="shared" si="6"/>
        <v>3</v>
      </c>
      <c r="AL34" s="3">
        <f t="shared" si="7"/>
        <v>3</v>
      </c>
      <c r="AM34" s="3">
        <f t="shared" si="8"/>
        <v>3</v>
      </c>
      <c r="AN34" s="3">
        <f t="shared" si="9"/>
        <v>3</v>
      </c>
    </row>
    <row r="35" spans="1:40" ht="40.5" customHeight="1">
      <c r="A35" s="29">
        <v>46076</v>
      </c>
      <c r="B35" s="85" t="s">
        <v>47</v>
      </c>
      <c r="C35" s="85" t="s">
        <v>923</v>
      </c>
      <c r="D35" s="85" t="s">
        <v>924</v>
      </c>
      <c r="E35" s="191" t="s">
        <v>925</v>
      </c>
      <c r="F35" s="192">
        <v>4179</v>
      </c>
      <c r="G35" s="85" t="s">
        <v>67</v>
      </c>
      <c r="H35" s="88" t="str">
        <f>VLOOKUP(G35,'Bidding list 26'!$B$4:$G$277,6,0)</f>
        <v>VA1903H-2, 19 inch, VGA cable + HDMI cable / Brand: VIEWSONIC</v>
      </c>
      <c r="I35" s="89">
        <v>1240000</v>
      </c>
      <c r="J35" s="192">
        <v>3</v>
      </c>
      <c r="K35" s="193">
        <f t="shared" si="0"/>
        <v>3720000</v>
      </c>
      <c r="L35" s="85" t="s">
        <v>957</v>
      </c>
      <c r="M35" s="79"/>
      <c r="N35" s="128" t="s">
        <v>958</v>
      </c>
      <c r="O35" s="80" t="s">
        <v>95</v>
      </c>
      <c r="P35" s="80" t="s">
        <v>86</v>
      </c>
      <c r="Q35" s="29">
        <v>46090</v>
      </c>
      <c r="R35" s="81">
        <f t="shared" si="1"/>
        <v>14</v>
      </c>
      <c r="S35" s="82">
        <f t="array" ref="S35">INDEX('NONG Project Timeline-OPM updat'!$D$8:$I$65,MATCH(1,('NONG Project Timeline-OPM updat'!$B$8:$B$65=N35)*('NONG Project Timeline-OPM updat'!$C$8:$C$65=O35),0),MATCH(P35,'NONG Project Timeline-OPM updat'!$D$5:$I$5,0))-14</f>
        <v>46178</v>
      </c>
      <c r="T35" s="81">
        <f t="shared" si="2"/>
        <v>102</v>
      </c>
      <c r="U35" s="83" t="str">
        <f>IFERROR(VLOOKUP(G35,'Bidding list 26'!$B$2:$P$28,15,0),"")</f>
        <v/>
      </c>
      <c r="V35" s="84" t="e">
        <f t="shared" si="3"/>
        <v>#VALUE!</v>
      </c>
      <c r="W35" s="83" t="e">
        <f t="shared" si="4"/>
        <v>#VALUE!</v>
      </c>
      <c r="X35" s="85" t="s">
        <v>157</v>
      </c>
      <c r="Y35" s="85"/>
      <c r="Z35" s="74" t="s">
        <v>158</v>
      </c>
      <c r="AA35" s="85" t="s">
        <v>972</v>
      </c>
      <c r="AB35" s="74" t="s">
        <v>158</v>
      </c>
      <c r="AC35" s="85" t="s">
        <v>973</v>
      </c>
      <c r="AD35" s="74" t="s">
        <v>158</v>
      </c>
      <c r="AE35" s="85" t="s">
        <v>973</v>
      </c>
      <c r="AF35" s="98"/>
      <c r="AG35" s="87">
        <v>46097</v>
      </c>
      <c r="AH35" s="88" t="s">
        <v>974</v>
      </c>
      <c r="AI35" s="5"/>
      <c r="AJ35" s="3" t="str">
        <f t="shared" si="5"/>
        <v>TEMonitor 23MH2New BuyFATP-NPI-MH2-MVA2602-116OM</v>
      </c>
      <c r="AK35" s="3">
        <f t="shared" si="6"/>
        <v>3</v>
      </c>
      <c r="AL35" s="3">
        <f t="shared" si="7"/>
        <v>3</v>
      </c>
      <c r="AM35" s="3">
        <f t="shared" si="8"/>
        <v>3</v>
      </c>
      <c r="AN35" s="3">
        <f t="shared" si="9"/>
        <v>3</v>
      </c>
    </row>
    <row r="36" spans="1:40" ht="40.5" customHeight="1">
      <c r="A36" s="29">
        <v>46076</v>
      </c>
      <c r="B36" s="85" t="s">
        <v>47</v>
      </c>
      <c r="C36" s="85" t="s">
        <v>923</v>
      </c>
      <c r="D36" s="85" t="s">
        <v>924</v>
      </c>
      <c r="E36" s="191" t="s">
        <v>925</v>
      </c>
      <c r="F36" s="192">
        <v>4179</v>
      </c>
      <c r="G36" s="85" t="s">
        <v>39</v>
      </c>
      <c r="H36" s="88" t="str">
        <f>VLOOKUP(G36,'Bidding list 26'!$B$4:$G$277,6,0)</f>
        <v>HS505DP, USB cable</v>
      </c>
      <c r="I36" s="89">
        <v>2300000</v>
      </c>
      <c r="J36" s="192">
        <v>3</v>
      </c>
      <c r="K36" s="193">
        <f t="shared" si="0"/>
        <v>6900000</v>
      </c>
      <c r="L36" s="85" t="s">
        <v>957</v>
      </c>
      <c r="M36" s="79"/>
      <c r="N36" s="128" t="s">
        <v>958</v>
      </c>
      <c r="O36" s="80" t="s">
        <v>95</v>
      </c>
      <c r="P36" s="80" t="s">
        <v>86</v>
      </c>
      <c r="Q36" s="29">
        <v>46090</v>
      </c>
      <c r="R36" s="81">
        <f t="shared" si="1"/>
        <v>14</v>
      </c>
      <c r="S36" s="82">
        <f t="array" ref="S36">INDEX('NONG Project Timeline-OPM updat'!$D$8:$I$65,MATCH(1,('NONG Project Timeline-OPM updat'!$B$8:$B$65=N36)*('NONG Project Timeline-OPM updat'!$C$8:$C$65=O36),0),MATCH(P36,'NONG Project Timeline-OPM updat'!$D$5:$I$5,0))-14</f>
        <v>46178</v>
      </c>
      <c r="T36" s="81">
        <f t="shared" si="2"/>
        <v>102</v>
      </c>
      <c r="U36" s="83">
        <f>IFERROR(VLOOKUP(G36,'Bidding list 26'!$B$2:$P$28,15,0),"")</f>
        <v>50</v>
      </c>
      <c r="V36" s="84">
        <f t="shared" si="3"/>
        <v>46128</v>
      </c>
      <c r="W36" s="83" t="str">
        <f t="shared" si="4"/>
        <v>On time</v>
      </c>
      <c r="X36" s="85" t="s">
        <v>157</v>
      </c>
      <c r="Y36" s="74"/>
      <c r="Z36" s="74" t="s">
        <v>158</v>
      </c>
      <c r="AA36" s="85" t="s">
        <v>965</v>
      </c>
      <c r="AB36" s="74" t="s">
        <v>158</v>
      </c>
      <c r="AC36" s="85" t="s">
        <v>966</v>
      </c>
      <c r="AD36" s="74" t="s">
        <v>158</v>
      </c>
      <c r="AE36" s="85" t="s">
        <v>967</v>
      </c>
      <c r="AF36" s="87">
        <v>46137</v>
      </c>
      <c r="AG36" s="3" t="s">
        <v>975</v>
      </c>
      <c r="AH36" s="88" t="s">
        <v>976</v>
      </c>
      <c r="AI36" s="5"/>
      <c r="AJ36" s="3" t="str">
        <f t="shared" si="5"/>
        <v>TEBarcode Scanner SEUIC HS505DP, USB cable3MH2New BuyFATP-NPI-MH2-MVA2603-22OM</v>
      </c>
      <c r="AK36" s="3">
        <f t="shared" si="6"/>
        <v>3</v>
      </c>
      <c r="AL36" s="3">
        <f t="shared" si="7"/>
        <v>3</v>
      </c>
      <c r="AM36" s="3">
        <f t="shared" si="8"/>
        <v>3</v>
      </c>
      <c r="AN36" s="3">
        <f t="shared" si="9"/>
        <v>3</v>
      </c>
    </row>
    <row r="37" spans="1:40" ht="40.5" customHeight="1">
      <c r="A37" s="29">
        <v>46077</v>
      </c>
      <c r="B37" s="85" t="s">
        <v>909</v>
      </c>
      <c r="C37" s="85" t="s">
        <v>977</v>
      </c>
      <c r="D37" s="85" t="s">
        <v>978</v>
      </c>
      <c r="E37" s="191" t="s">
        <v>979</v>
      </c>
      <c r="F37" s="192">
        <v>4006</v>
      </c>
      <c r="G37" s="85" t="s">
        <v>67</v>
      </c>
      <c r="H37" s="88" t="str">
        <f>VLOOKUP(G37,'Bidding list 26'!$B$4:$G$277,6,0)</f>
        <v>VA1903H-2, 19 inch, VGA cable + HDMI cable / Brand: VIEWSONIC</v>
      </c>
      <c r="I37" s="89">
        <v>1240000</v>
      </c>
      <c r="J37" s="192">
        <v>4</v>
      </c>
      <c r="K37" s="193">
        <f t="shared" si="0"/>
        <v>4960000</v>
      </c>
      <c r="L37" s="85" t="s">
        <v>980</v>
      </c>
      <c r="M37" s="79"/>
      <c r="N37" s="128" t="s">
        <v>980</v>
      </c>
      <c r="O37" s="80" t="s">
        <v>95</v>
      </c>
      <c r="P37" s="80" t="s">
        <v>86</v>
      </c>
      <c r="Q37" s="29">
        <v>46090</v>
      </c>
      <c r="R37" s="81">
        <f t="shared" si="1"/>
        <v>13</v>
      </c>
      <c r="S37" s="140">
        <f t="array" ref="S37">INDEX('NONG Project Timeline-OPM updat'!$D$8:$I$65,MATCH(1,('NONG Project Timeline-OPM updat'!$B$8:$B$65=N37)*('NONG Project Timeline-OPM updat'!$C$8:$C$65=O37),0),MATCH(P37,'NONG Project Timeline-OPM updat'!$D$5:$I$5,0))-14</f>
        <v>-14</v>
      </c>
      <c r="T37" s="133">
        <f t="shared" si="2"/>
        <v>-46091</v>
      </c>
      <c r="U37" s="83" t="str">
        <f>IFERROR(VLOOKUP(G37,'Bidding list 26'!$B$2:$P$28,15,0),"")</f>
        <v/>
      </c>
      <c r="V37" s="83" t="e">
        <f t="shared" si="3"/>
        <v>#VALUE!</v>
      </c>
      <c r="W37" s="83" t="e">
        <f t="shared" si="4"/>
        <v>#VALUE!</v>
      </c>
      <c r="X37" s="85" t="s">
        <v>157</v>
      </c>
      <c r="Y37" s="85"/>
      <c r="Z37" s="74" t="s">
        <v>158</v>
      </c>
      <c r="AA37" s="74" t="s">
        <v>981</v>
      </c>
      <c r="AB37" s="74" t="s">
        <v>158</v>
      </c>
      <c r="AC37" s="85" t="s">
        <v>982</v>
      </c>
      <c r="AD37" s="74" t="s">
        <v>158</v>
      </c>
      <c r="AE37" s="85" t="s">
        <v>982</v>
      </c>
      <c r="AF37" s="98"/>
      <c r="AG37" s="87">
        <v>46141</v>
      </c>
      <c r="AH37" s="88" t="s">
        <v>983</v>
      </c>
      <c r="AI37" s="5"/>
      <c r="AJ37" s="3" t="str">
        <f t="shared" si="5"/>
        <v>PQEMonitor 24BM2New BuyFATP-NPI-BM2-MVA2602-118OM</v>
      </c>
      <c r="AK37" s="3">
        <f t="shared" si="6"/>
        <v>4</v>
      </c>
      <c r="AL37" s="3">
        <f t="shared" si="7"/>
        <v>4</v>
      </c>
      <c r="AM37" s="3">
        <f t="shared" si="8"/>
        <v>4</v>
      </c>
      <c r="AN37" s="3">
        <f t="shared" si="9"/>
        <v>4</v>
      </c>
    </row>
    <row r="38" spans="1:40" ht="40.5" customHeight="1">
      <c r="A38" s="29">
        <v>46077</v>
      </c>
      <c r="B38" s="85" t="s">
        <v>909</v>
      </c>
      <c r="C38" s="85" t="s">
        <v>977</v>
      </c>
      <c r="D38" s="85" t="s">
        <v>978</v>
      </c>
      <c r="E38" s="105" t="s">
        <v>979</v>
      </c>
      <c r="F38" s="192">
        <v>4006</v>
      </c>
      <c r="G38" s="85" t="s">
        <v>54</v>
      </c>
      <c r="H38" s="88" t="str">
        <f>VLOOKUP(G38,'Bidding list 26'!$B$4:$G$277,6,0)</f>
        <v>Pro Tower QCT1250, Ultra 7 265, Ram 16GB DDR5, SSD
512GB, Integrated graphics card, Power 180W, HDMI &amp; DP Port,
Keyboard and Mouse, 3Yrs Wty</v>
      </c>
      <c r="I38" s="89">
        <v>26752000</v>
      </c>
      <c r="J38" s="192">
        <v>3</v>
      </c>
      <c r="K38" s="193">
        <f t="shared" si="0"/>
        <v>80256000</v>
      </c>
      <c r="L38" s="85" t="s">
        <v>980</v>
      </c>
      <c r="M38" s="79"/>
      <c r="N38" s="128" t="s">
        <v>980</v>
      </c>
      <c r="O38" s="80" t="s">
        <v>95</v>
      </c>
      <c r="P38" s="80" t="s">
        <v>86</v>
      </c>
      <c r="Q38" s="29">
        <v>46090</v>
      </c>
      <c r="R38" s="81">
        <f t="shared" si="1"/>
        <v>13</v>
      </c>
      <c r="S38" s="140">
        <f t="array" ref="S38">INDEX('NONG Project Timeline-OPM updat'!$D$8:$I$65,MATCH(1,('NONG Project Timeline-OPM updat'!$B$8:$B$65=N38)*('NONG Project Timeline-OPM updat'!$C$8:$C$65=O38),0),MATCH(P38,'NONG Project Timeline-OPM updat'!$D$5:$I$5,0))-14</f>
        <v>-14</v>
      </c>
      <c r="T38" s="133">
        <f t="shared" si="2"/>
        <v>-46091</v>
      </c>
      <c r="U38" s="83">
        <f>IFERROR(VLOOKUP(G38,'Bidding list 26'!$B$2:$P$28,15,0),"")</f>
        <v>70</v>
      </c>
      <c r="V38" s="83">
        <f t="shared" si="3"/>
        <v>-84</v>
      </c>
      <c r="W38" s="83" t="str">
        <f t="shared" si="4"/>
        <v>Late</v>
      </c>
      <c r="X38" s="85" t="s">
        <v>157</v>
      </c>
      <c r="Y38" s="85" t="s">
        <v>254</v>
      </c>
      <c r="Z38" s="74" t="s">
        <v>158</v>
      </c>
      <c r="AA38" s="85" t="s">
        <v>984</v>
      </c>
      <c r="AB38" s="74" t="s">
        <v>158</v>
      </c>
      <c r="AC38" s="85" t="s">
        <v>985</v>
      </c>
      <c r="AD38" s="74" t="s">
        <v>158</v>
      </c>
      <c r="AE38" s="85" t="s">
        <v>985</v>
      </c>
      <c r="AF38" s="98"/>
      <c r="AG38" s="87">
        <v>46125</v>
      </c>
      <c r="AH38" s="88" t="s">
        <v>986</v>
      </c>
      <c r="AI38" s="5"/>
      <c r="AJ38" s="3" t="str">
        <f t="shared" si="5"/>
        <v>PQEIPC++(updated)3BM2New BuyFATP-NPI-BM2-MVA2603-10OM</v>
      </c>
      <c r="AK38" s="3">
        <f t="shared" si="6"/>
        <v>3</v>
      </c>
      <c r="AL38" s="3">
        <f t="shared" si="7"/>
        <v>3</v>
      </c>
      <c r="AM38" s="3">
        <f t="shared" si="8"/>
        <v>3</v>
      </c>
      <c r="AN38" s="3">
        <f>IF(AG37&lt;&gt;"",$J38,0)</f>
        <v>3</v>
      </c>
    </row>
    <row r="39" spans="1:40" ht="40.5" customHeight="1">
      <c r="A39" s="29">
        <v>46077</v>
      </c>
      <c r="B39" s="85" t="s">
        <v>909</v>
      </c>
      <c r="C39" s="85" t="s">
        <v>977</v>
      </c>
      <c r="D39" s="85" t="s">
        <v>978</v>
      </c>
      <c r="E39" s="191" t="s">
        <v>979</v>
      </c>
      <c r="F39" s="192">
        <v>4006</v>
      </c>
      <c r="G39" s="74" t="s">
        <v>59</v>
      </c>
      <c r="H39" s="94" t="str">
        <f>VLOOKUP(G39,'Bidding list 26'!$B$4:$G$277,6,0)</f>
        <v xml:space="preserve">LAMITOUCH LM-30 CPU:i3-6100, RAM 16GB DDR4 3200, SSD 256G, Slot: CAT61/HDMI1/VGA1/USB8        </v>
      </c>
      <c r="I39" s="77">
        <v>7800000</v>
      </c>
      <c r="J39" s="188">
        <v>14</v>
      </c>
      <c r="K39" s="189">
        <f t="shared" si="0"/>
        <v>109200000</v>
      </c>
      <c r="L39" s="74" t="s">
        <v>980</v>
      </c>
      <c r="M39" s="79"/>
      <c r="N39" s="128" t="s">
        <v>980</v>
      </c>
      <c r="O39" s="80" t="s">
        <v>95</v>
      </c>
      <c r="P39" s="80" t="s">
        <v>86</v>
      </c>
      <c r="Q39" s="29">
        <v>46090</v>
      </c>
      <c r="R39" s="81">
        <f t="shared" si="1"/>
        <v>13</v>
      </c>
      <c r="S39" s="140">
        <f t="array" ref="S39">INDEX('NONG Project Timeline-OPM updat'!$D$8:$I$65,MATCH(1,('NONG Project Timeline-OPM updat'!$B$8:$B$65=N39)*('NONG Project Timeline-OPM updat'!$C$8:$C$65=O39),0),MATCH(P39,'NONG Project Timeline-OPM updat'!$D$5:$I$5,0))-14</f>
        <v>-14</v>
      </c>
      <c r="T39" s="133">
        <f t="shared" si="2"/>
        <v>-46091</v>
      </c>
      <c r="U39" s="83">
        <f>IFERROR(VLOOKUP(G39,'Bidding list 26'!$B$2:$P$28,15,0),"")</f>
        <v>80</v>
      </c>
      <c r="V39" s="83">
        <f t="shared" si="3"/>
        <v>-94</v>
      </c>
      <c r="W39" s="83" t="str">
        <f t="shared" si="4"/>
        <v>Late</v>
      </c>
      <c r="X39" s="85" t="s">
        <v>157</v>
      </c>
      <c r="Y39" s="74"/>
      <c r="Z39" s="74" t="s">
        <v>158</v>
      </c>
      <c r="AA39" s="74" t="s">
        <v>981</v>
      </c>
      <c r="AB39" s="74" t="s">
        <v>158</v>
      </c>
      <c r="AC39" s="74" t="s">
        <v>987</v>
      </c>
      <c r="AD39" s="74" t="s">
        <v>158</v>
      </c>
      <c r="AE39" s="85" t="s">
        <v>987</v>
      </c>
      <c r="AF39" s="98" t="s">
        <v>202</v>
      </c>
      <c r="AG39" s="148" t="s">
        <v>988</v>
      </c>
      <c r="AH39" s="88" t="s">
        <v>989</v>
      </c>
      <c r="AI39" s="5"/>
      <c r="AJ39" s="3" t="str">
        <f t="shared" si="5"/>
        <v>PQEMini PC (Assy)14BM2New BuyFATP-NPI-BM2-MVA2602-118OM</v>
      </c>
      <c r="AK39" s="3">
        <f t="shared" si="6"/>
        <v>14</v>
      </c>
      <c r="AL39" s="3">
        <f t="shared" si="7"/>
        <v>14</v>
      </c>
      <c r="AM39" s="3">
        <f t="shared" si="8"/>
        <v>14</v>
      </c>
      <c r="AN39" s="3">
        <f>IF(AG39&lt;&gt;"",$J39,0)</f>
        <v>14</v>
      </c>
    </row>
    <row r="40" spans="1:40" ht="40.5" customHeight="1">
      <c r="A40" s="29">
        <v>46077</v>
      </c>
      <c r="B40" s="85" t="s">
        <v>909</v>
      </c>
      <c r="C40" s="85" t="s">
        <v>977</v>
      </c>
      <c r="D40" s="85" t="s">
        <v>978</v>
      </c>
      <c r="E40" s="191" t="s">
        <v>979</v>
      </c>
      <c r="F40" s="192">
        <v>4006</v>
      </c>
      <c r="G40" s="74" t="s">
        <v>39</v>
      </c>
      <c r="H40" s="94" t="str">
        <f>VLOOKUP(G40,'Bidding list 26'!$B$4:$G$277,6,0)</f>
        <v>HS505DP, USB cable</v>
      </c>
      <c r="I40" s="77">
        <v>2300000</v>
      </c>
      <c r="J40" s="188">
        <v>16</v>
      </c>
      <c r="K40" s="189">
        <f t="shared" si="0"/>
        <v>36800000</v>
      </c>
      <c r="L40" s="74" t="s">
        <v>980</v>
      </c>
      <c r="M40" s="79"/>
      <c r="N40" s="128" t="s">
        <v>980</v>
      </c>
      <c r="O40" s="80" t="s">
        <v>95</v>
      </c>
      <c r="P40" s="80" t="s">
        <v>86</v>
      </c>
      <c r="Q40" s="29">
        <v>46090</v>
      </c>
      <c r="R40" s="81">
        <f t="shared" si="1"/>
        <v>13</v>
      </c>
      <c r="S40" s="140">
        <f t="array" ref="S40">INDEX('NONG Project Timeline-OPM updat'!$D$8:$I$65,MATCH(1,('NONG Project Timeline-OPM updat'!$B$8:$B$65=N40)*('NONG Project Timeline-OPM updat'!$C$8:$C$65=O40),0),MATCH(P40,'NONG Project Timeline-OPM updat'!$D$5:$I$5,0))-14</f>
        <v>-14</v>
      </c>
      <c r="T40" s="133">
        <f t="shared" si="2"/>
        <v>-46091</v>
      </c>
      <c r="U40" s="83">
        <f>IFERROR(VLOOKUP(G40,'Bidding list 26'!$B$2:$P$28,15,0),"")</f>
        <v>50</v>
      </c>
      <c r="V40" s="83">
        <f t="shared" si="3"/>
        <v>-64</v>
      </c>
      <c r="W40" s="83" t="str">
        <f t="shared" si="4"/>
        <v>Late</v>
      </c>
      <c r="X40" s="85" t="s">
        <v>157</v>
      </c>
      <c r="Y40" s="74"/>
      <c r="Z40" s="74" t="s">
        <v>158</v>
      </c>
      <c r="AA40" s="74" t="s">
        <v>990</v>
      </c>
      <c r="AB40" s="74" t="s">
        <v>158</v>
      </c>
      <c r="AC40" s="74" t="s">
        <v>991</v>
      </c>
      <c r="AD40" s="74" t="s">
        <v>158</v>
      </c>
      <c r="AE40" s="74" t="s">
        <v>967</v>
      </c>
      <c r="AF40" s="87">
        <v>46137</v>
      </c>
      <c r="AG40" s="3" t="s">
        <v>992</v>
      </c>
      <c r="AH40" s="94" t="s">
        <v>993</v>
      </c>
      <c r="AI40" s="5"/>
      <c r="AJ40" s="3" t="str">
        <f t="shared" si="5"/>
        <v>PQEBarcode Scanner SEUIC HS505DP, USB cable16BM2New BuyFATP-NPI-BM2-MVA2603-23OM</v>
      </c>
      <c r="AK40" s="3">
        <f t="shared" si="6"/>
        <v>16</v>
      </c>
      <c r="AL40" s="3">
        <f t="shared" si="7"/>
        <v>16</v>
      </c>
      <c r="AM40" s="3">
        <f t="shared" si="8"/>
        <v>16</v>
      </c>
      <c r="AN40" s="3">
        <f>IF(AF40&lt;&gt;"",$J40,0)</f>
        <v>16</v>
      </c>
    </row>
    <row r="41" spans="1:40" ht="40.5" customHeight="1">
      <c r="A41" s="29">
        <v>46077</v>
      </c>
      <c r="B41" s="85" t="s">
        <v>33</v>
      </c>
      <c r="C41" s="85" t="s">
        <v>941</v>
      </c>
      <c r="D41" s="85" t="s">
        <v>956</v>
      </c>
      <c r="E41" s="85" t="s">
        <v>943</v>
      </c>
      <c r="F41" s="192">
        <v>4324</v>
      </c>
      <c r="G41" s="74" t="s">
        <v>67</v>
      </c>
      <c r="H41" s="94" t="str">
        <f>VLOOKUP(G41,'Bidding list 26'!$B$4:$G$277,6,0)</f>
        <v>VA1903H-2, 19 inch, VGA cable + HDMI cable / Brand: VIEWSONIC</v>
      </c>
      <c r="I41" s="77">
        <v>1240000</v>
      </c>
      <c r="J41" s="188">
        <v>11</v>
      </c>
      <c r="K41" s="189">
        <f t="shared" si="0"/>
        <v>13640000</v>
      </c>
      <c r="L41" s="85" t="s">
        <v>980</v>
      </c>
      <c r="M41" s="79"/>
      <c r="N41" s="128" t="s">
        <v>980</v>
      </c>
      <c r="O41" s="80" t="s">
        <v>95</v>
      </c>
      <c r="P41" s="80" t="s">
        <v>86</v>
      </c>
      <c r="Q41" s="29">
        <v>46090</v>
      </c>
      <c r="R41" s="81">
        <f t="shared" si="1"/>
        <v>13</v>
      </c>
      <c r="S41" s="140">
        <f t="array" ref="S41">INDEX('NONG Project Timeline-OPM updat'!$D$8:$I$65,MATCH(1,('NONG Project Timeline-OPM updat'!$B$8:$B$65=N41)*('NONG Project Timeline-OPM updat'!$C$8:$C$65=O41),0),MATCH(P41,'NONG Project Timeline-OPM updat'!$D$5:$I$5,0))-14</f>
        <v>-14</v>
      </c>
      <c r="T41" s="133">
        <f t="shared" si="2"/>
        <v>-46091</v>
      </c>
      <c r="U41" s="83" t="str">
        <f>IFERROR(VLOOKUP(G41,'Bidding list 26'!$B$2:$P$28,15,0),"")</f>
        <v/>
      </c>
      <c r="V41" s="83" t="e">
        <f t="shared" si="3"/>
        <v>#VALUE!</v>
      </c>
      <c r="W41" s="83" t="e">
        <f t="shared" si="4"/>
        <v>#VALUE!</v>
      </c>
      <c r="X41" s="85" t="s">
        <v>157</v>
      </c>
      <c r="Y41" s="74"/>
      <c r="Z41" s="74" t="s">
        <v>158</v>
      </c>
      <c r="AA41" s="74" t="s">
        <v>981</v>
      </c>
      <c r="AB41" s="74" t="s">
        <v>158</v>
      </c>
      <c r="AC41" s="74" t="s">
        <v>982</v>
      </c>
      <c r="AD41" s="74" t="s">
        <v>158</v>
      </c>
      <c r="AE41" s="74" t="s">
        <v>982</v>
      </c>
      <c r="AF41" s="197"/>
      <c r="AG41" s="87">
        <v>46141</v>
      </c>
      <c r="AH41" s="94" t="s">
        <v>994</v>
      </c>
      <c r="AI41" s="5"/>
      <c r="AJ41" s="3" t="str">
        <f t="shared" si="5"/>
        <v>MFGMonitor 211BM2New BuyFATP-NPI-BM2-MVA2602-118OM</v>
      </c>
      <c r="AK41" s="3">
        <f t="shared" si="6"/>
        <v>11</v>
      </c>
      <c r="AL41" s="3">
        <f t="shared" si="7"/>
        <v>11</v>
      </c>
      <c r="AM41" s="3">
        <f t="shared" si="8"/>
        <v>11</v>
      </c>
      <c r="AN41" s="3">
        <f t="shared" ref="AN41:AN50" si="10">IF(AG41&lt;&gt;"",$J41,0)</f>
        <v>11</v>
      </c>
    </row>
    <row r="42" spans="1:40" ht="40.5" customHeight="1">
      <c r="A42" s="29">
        <v>46077</v>
      </c>
      <c r="B42" s="85" t="s">
        <v>33</v>
      </c>
      <c r="C42" s="85" t="s">
        <v>941</v>
      </c>
      <c r="D42" s="85" t="s">
        <v>956</v>
      </c>
      <c r="E42" s="85" t="s">
        <v>943</v>
      </c>
      <c r="F42" s="192">
        <v>4324</v>
      </c>
      <c r="G42" s="74" t="s">
        <v>59</v>
      </c>
      <c r="H42" s="94" t="str">
        <f>VLOOKUP(G42,'Bidding list 26'!$B$4:$G$277,6,0)</f>
        <v xml:space="preserve">LAMITOUCH LM-30 CPU:i3-6100, RAM 16GB DDR4 3200, SSD 256G, Slot: CAT61/HDMI1/VGA1/USB8        </v>
      </c>
      <c r="I42" s="77">
        <v>7800000</v>
      </c>
      <c r="J42" s="188">
        <v>11</v>
      </c>
      <c r="K42" s="189">
        <f t="shared" si="0"/>
        <v>85800000</v>
      </c>
      <c r="L42" s="85" t="s">
        <v>980</v>
      </c>
      <c r="M42" s="79"/>
      <c r="N42" s="128" t="s">
        <v>980</v>
      </c>
      <c r="O42" s="80" t="s">
        <v>95</v>
      </c>
      <c r="P42" s="80" t="s">
        <v>86</v>
      </c>
      <c r="Q42" s="29">
        <v>46090</v>
      </c>
      <c r="R42" s="81">
        <f t="shared" si="1"/>
        <v>13</v>
      </c>
      <c r="S42" s="140">
        <f t="array" ref="S42">INDEX('NONG Project Timeline-OPM updat'!$D$8:$I$65,MATCH(1,('NONG Project Timeline-OPM updat'!$B$8:$B$65=N42)*('NONG Project Timeline-OPM updat'!$C$8:$C$65=O42),0),MATCH(P42,'NONG Project Timeline-OPM updat'!$D$5:$I$5,0))-14</f>
        <v>-14</v>
      </c>
      <c r="T42" s="133">
        <f t="shared" si="2"/>
        <v>-46091</v>
      </c>
      <c r="U42" s="83">
        <f>IFERROR(VLOOKUP(G42,'Bidding list 26'!$B$2:$P$28,15,0),"")</f>
        <v>80</v>
      </c>
      <c r="V42" s="83">
        <f t="shared" si="3"/>
        <v>-94</v>
      </c>
      <c r="W42" s="83" t="str">
        <f t="shared" si="4"/>
        <v>Late</v>
      </c>
      <c r="X42" s="85" t="s">
        <v>157</v>
      </c>
      <c r="Y42" s="74"/>
      <c r="Z42" s="74" t="s">
        <v>158</v>
      </c>
      <c r="AA42" s="74" t="s">
        <v>981</v>
      </c>
      <c r="AB42" s="74" t="s">
        <v>158</v>
      </c>
      <c r="AC42" s="74" t="s">
        <v>987</v>
      </c>
      <c r="AD42" s="74" t="s">
        <v>158</v>
      </c>
      <c r="AE42" s="74" t="s">
        <v>987</v>
      </c>
      <c r="AF42" s="98" t="s">
        <v>202</v>
      </c>
      <c r="AG42" s="114" t="s">
        <v>995</v>
      </c>
      <c r="AH42" s="94" t="s">
        <v>996</v>
      </c>
      <c r="AI42" s="5"/>
      <c r="AJ42" s="3" t="str">
        <f t="shared" si="5"/>
        <v>MFGMini PC (Assy)11BM2New BuyFATP-NPI-BM2-MVA2602-118OM</v>
      </c>
      <c r="AK42" s="3">
        <f t="shared" si="6"/>
        <v>11</v>
      </c>
      <c r="AL42" s="3">
        <f t="shared" si="7"/>
        <v>11</v>
      </c>
      <c r="AM42" s="3">
        <f t="shared" si="8"/>
        <v>11</v>
      </c>
      <c r="AN42" s="3">
        <f t="shared" si="10"/>
        <v>11</v>
      </c>
    </row>
    <row r="43" spans="1:40" ht="40.5" customHeight="1">
      <c r="A43" s="29">
        <v>46077</v>
      </c>
      <c r="B43" s="85" t="s">
        <v>33</v>
      </c>
      <c r="C43" s="85" t="s">
        <v>941</v>
      </c>
      <c r="D43" s="85" t="s">
        <v>956</v>
      </c>
      <c r="E43" s="85" t="s">
        <v>943</v>
      </c>
      <c r="F43" s="192">
        <v>4324</v>
      </c>
      <c r="G43" s="74" t="s">
        <v>39</v>
      </c>
      <c r="H43" s="94" t="str">
        <f>VLOOKUP(G43,'Bidding list 26'!$B$4:$G$277,6,0)</f>
        <v>HS505DP, USB cable</v>
      </c>
      <c r="I43" s="77">
        <v>2300000</v>
      </c>
      <c r="J43" s="188">
        <v>10</v>
      </c>
      <c r="K43" s="189">
        <f t="shared" si="0"/>
        <v>23000000</v>
      </c>
      <c r="L43" s="85" t="s">
        <v>980</v>
      </c>
      <c r="M43" s="79"/>
      <c r="N43" s="128" t="s">
        <v>980</v>
      </c>
      <c r="O43" s="80" t="s">
        <v>95</v>
      </c>
      <c r="P43" s="80" t="s">
        <v>86</v>
      </c>
      <c r="Q43" s="29">
        <v>46090</v>
      </c>
      <c r="R43" s="81">
        <f t="shared" si="1"/>
        <v>13</v>
      </c>
      <c r="S43" s="140">
        <f t="array" ref="S43">INDEX('NONG Project Timeline-OPM updat'!$D$8:$I$65,MATCH(1,('NONG Project Timeline-OPM updat'!$B$8:$B$65=N43)*('NONG Project Timeline-OPM updat'!$C$8:$C$65=O43),0),MATCH(P43,'NONG Project Timeline-OPM updat'!$D$5:$I$5,0))-14</f>
        <v>-14</v>
      </c>
      <c r="T43" s="133">
        <f t="shared" si="2"/>
        <v>-46091</v>
      </c>
      <c r="U43" s="83">
        <f>IFERROR(VLOOKUP(G43,'Bidding list 26'!$B$2:$P$28,15,0),"")</f>
        <v>50</v>
      </c>
      <c r="V43" s="83">
        <f t="shared" si="3"/>
        <v>-64</v>
      </c>
      <c r="W43" s="83" t="str">
        <f t="shared" si="4"/>
        <v>Late</v>
      </c>
      <c r="X43" s="85" t="s">
        <v>157</v>
      </c>
      <c r="Y43" s="74"/>
      <c r="Z43" s="74" t="s">
        <v>158</v>
      </c>
      <c r="AA43" s="74" t="s">
        <v>990</v>
      </c>
      <c r="AB43" s="74" t="s">
        <v>158</v>
      </c>
      <c r="AC43" s="74" t="s">
        <v>991</v>
      </c>
      <c r="AD43" s="74" t="s">
        <v>158</v>
      </c>
      <c r="AE43" s="74" t="s">
        <v>967</v>
      </c>
      <c r="AF43" s="98"/>
      <c r="AG43" s="87">
        <v>46167</v>
      </c>
      <c r="AH43" s="94" t="s">
        <v>997</v>
      </c>
      <c r="AI43" s="5" t="s">
        <v>998</v>
      </c>
      <c r="AJ43" s="3" t="str">
        <f t="shared" si="5"/>
        <v>MFGBarcode Scanner SEUIC HS505DP, USB cable10BM2New BuyFATP-NPI-BM2-MVA2603-23OM</v>
      </c>
      <c r="AK43" s="3">
        <f t="shared" si="6"/>
        <v>10</v>
      </c>
      <c r="AL43" s="3">
        <f t="shared" si="7"/>
        <v>10</v>
      </c>
      <c r="AM43" s="3">
        <f t="shared" si="8"/>
        <v>10</v>
      </c>
      <c r="AN43" s="3">
        <f t="shared" si="10"/>
        <v>10</v>
      </c>
    </row>
    <row r="44" spans="1:40" ht="40.5" customHeight="1">
      <c r="A44" s="29">
        <v>46077</v>
      </c>
      <c r="B44" s="85" t="s">
        <v>33</v>
      </c>
      <c r="C44" s="85" t="s">
        <v>941</v>
      </c>
      <c r="D44" s="85" t="s">
        <v>956</v>
      </c>
      <c r="E44" s="85" t="s">
        <v>943</v>
      </c>
      <c r="F44" s="192">
        <v>4324</v>
      </c>
      <c r="G44" s="74" t="s">
        <v>29</v>
      </c>
      <c r="H44" s="94" t="str">
        <f>VLOOKUP(G44,'Bidding list 26'!$B$4:$G$277,6,0)</f>
        <v xml:space="preserve">ZT610, 600dpi </v>
      </c>
      <c r="I44" s="77">
        <v>48800000</v>
      </c>
      <c r="J44" s="188">
        <v>4</v>
      </c>
      <c r="K44" s="189">
        <f t="shared" si="0"/>
        <v>195200000</v>
      </c>
      <c r="L44" s="85" t="s">
        <v>980</v>
      </c>
      <c r="M44" s="79"/>
      <c r="N44" s="128" t="s">
        <v>980</v>
      </c>
      <c r="O44" s="80" t="s">
        <v>95</v>
      </c>
      <c r="P44" s="80" t="s">
        <v>86</v>
      </c>
      <c r="Q44" s="29">
        <v>46090</v>
      </c>
      <c r="R44" s="81">
        <f t="shared" si="1"/>
        <v>13</v>
      </c>
      <c r="S44" s="140">
        <f t="array" ref="S44">INDEX('NONG Project Timeline-OPM updat'!$D$8:$I$65,MATCH(1,('NONG Project Timeline-OPM updat'!$B$8:$B$65=N44)*('NONG Project Timeline-OPM updat'!$C$8:$C$65=O44),0),MATCH(P44,'NONG Project Timeline-OPM updat'!$D$5:$I$5,0))-14</f>
        <v>-14</v>
      </c>
      <c r="T44" s="133">
        <f t="shared" si="2"/>
        <v>-46091</v>
      </c>
      <c r="U44" s="83">
        <f>IFERROR(VLOOKUP(G44,'Bidding list 26'!$B$2:$P$28,15,0),"")</f>
        <v>50</v>
      </c>
      <c r="V44" s="83">
        <f t="shared" si="3"/>
        <v>-64</v>
      </c>
      <c r="W44" s="83" t="str">
        <f t="shared" si="4"/>
        <v>Late</v>
      </c>
      <c r="X44" s="85" t="s">
        <v>157</v>
      </c>
      <c r="Y44" s="74"/>
      <c r="Z44" s="74" t="s">
        <v>158</v>
      </c>
      <c r="AA44" s="74" t="s">
        <v>981</v>
      </c>
      <c r="AB44" s="74" t="s">
        <v>158</v>
      </c>
      <c r="AC44" s="74" t="s">
        <v>999</v>
      </c>
      <c r="AD44" s="74" t="s">
        <v>158</v>
      </c>
      <c r="AE44" s="74" t="s">
        <v>999</v>
      </c>
      <c r="AF44" s="98"/>
      <c r="AG44" s="87">
        <v>46114</v>
      </c>
      <c r="AH44" s="94" t="s">
        <v>1000</v>
      </c>
      <c r="AI44" s="101" t="s">
        <v>1001</v>
      </c>
      <c r="AJ44" s="3" t="str">
        <f t="shared" si="5"/>
        <v>MFGBarcode Printer  ZEBRA4BM2New BuyFATP-NPI-BM2-MVA2602-118OM</v>
      </c>
      <c r="AK44" s="3">
        <f t="shared" si="6"/>
        <v>4</v>
      </c>
      <c r="AL44" s="3">
        <f t="shared" si="7"/>
        <v>4</v>
      </c>
      <c r="AM44" s="3">
        <f t="shared" si="8"/>
        <v>4</v>
      </c>
      <c r="AN44" s="3">
        <f t="shared" si="10"/>
        <v>4</v>
      </c>
    </row>
    <row r="45" spans="1:40" ht="40.5" customHeight="1">
      <c r="A45" s="29">
        <v>46078</v>
      </c>
      <c r="B45" s="74" t="s">
        <v>909</v>
      </c>
      <c r="C45" s="74" t="s">
        <v>1002</v>
      </c>
      <c r="D45" s="74" t="s">
        <v>1003</v>
      </c>
      <c r="E45" s="74" t="s">
        <v>1004</v>
      </c>
      <c r="F45" s="192">
        <v>3802</v>
      </c>
      <c r="G45" s="74" t="s">
        <v>48</v>
      </c>
      <c r="H45" s="94" t="str">
        <f>VLOOKUP(G45,'Bidding list 26'!$B$4:$G$277,6,0)</f>
        <v>DELL Pro Tower QCT1250, Core i3-14100, 8GB DDR5, 512GB SSD, Integrated graphics card, Keyboard and
Mouse, 3Yrs Wty</v>
      </c>
      <c r="I45" s="77">
        <v>10870000</v>
      </c>
      <c r="J45" s="188">
        <v>6</v>
      </c>
      <c r="K45" s="189">
        <f t="shared" si="0"/>
        <v>65220000</v>
      </c>
      <c r="L45" s="74" t="s">
        <v>958</v>
      </c>
      <c r="M45" s="79"/>
      <c r="N45" s="128" t="s">
        <v>958</v>
      </c>
      <c r="O45" s="80" t="s">
        <v>95</v>
      </c>
      <c r="P45" s="80" t="s">
        <v>86</v>
      </c>
      <c r="Q45" s="29">
        <v>46113</v>
      </c>
      <c r="R45" s="81">
        <f t="shared" si="1"/>
        <v>35</v>
      </c>
      <c r="S45" s="82">
        <f t="array" ref="S45">INDEX('NONG Project Timeline-OPM updat'!$D$8:$I$65,MATCH(1,('NONG Project Timeline-OPM updat'!$B$8:$B$65=N45)*('NONG Project Timeline-OPM updat'!$C$8:$C$65=O45),0),MATCH(P45,'NONG Project Timeline-OPM updat'!$D$5:$I$5,0))-14</f>
        <v>46178</v>
      </c>
      <c r="T45" s="81">
        <f t="shared" si="2"/>
        <v>100</v>
      </c>
      <c r="U45" s="83">
        <f>IFERROR(VLOOKUP(G45,'Bidding list 26'!$B$2:$P$28,15,0),"")</f>
        <v>50</v>
      </c>
      <c r="V45" s="84">
        <f t="shared" si="3"/>
        <v>46128</v>
      </c>
      <c r="W45" s="83" t="str">
        <f t="shared" si="4"/>
        <v>On time</v>
      </c>
      <c r="X45" s="85" t="s">
        <v>157</v>
      </c>
      <c r="Y45" s="85" t="s">
        <v>254</v>
      </c>
      <c r="Z45" s="74" t="s">
        <v>158</v>
      </c>
      <c r="AA45" s="74" t="s">
        <v>969</v>
      </c>
      <c r="AB45" s="74" t="s">
        <v>158</v>
      </c>
      <c r="AC45" s="74" t="s">
        <v>1005</v>
      </c>
      <c r="AD45" s="74" t="s">
        <v>158</v>
      </c>
      <c r="AE45" s="94" t="s">
        <v>1006</v>
      </c>
      <c r="AF45" s="98"/>
      <c r="AG45" s="87">
        <v>46107</v>
      </c>
      <c r="AH45" s="94" t="s">
        <v>1007</v>
      </c>
      <c r="AI45" s="5"/>
      <c r="AJ45" s="3" t="str">
        <f t="shared" si="5"/>
        <v>PQEIPC6MH2New BuyFATP-NPI-MH2-MVA2603-09OM</v>
      </c>
      <c r="AK45" s="3">
        <f t="shared" si="6"/>
        <v>6</v>
      </c>
      <c r="AL45" s="3">
        <f t="shared" si="7"/>
        <v>6</v>
      </c>
      <c r="AM45" s="3">
        <f t="shared" si="8"/>
        <v>6</v>
      </c>
      <c r="AN45" s="3">
        <f t="shared" si="10"/>
        <v>6</v>
      </c>
    </row>
    <row r="46" spans="1:40" ht="40.5" customHeight="1">
      <c r="A46" s="29">
        <v>46078</v>
      </c>
      <c r="B46" s="74" t="s">
        <v>909</v>
      </c>
      <c r="C46" s="74" t="s">
        <v>1002</v>
      </c>
      <c r="D46" s="74" t="s">
        <v>1003</v>
      </c>
      <c r="E46" s="74" t="s">
        <v>1004</v>
      </c>
      <c r="F46" s="192">
        <v>3802</v>
      </c>
      <c r="G46" s="74" t="s">
        <v>67</v>
      </c>
      <c r="H46" s="94" t="str">
        <f>VLOOKUP(G46,'Bidding list 26'!$B$4:$G$277,6,0)</f>
        <v>VA1903H-2, 19 inch, VGA cable + HDMI cable / Brand: VIEWSONIC</v>
      </c>
      <c r="I46" s="77">
        <v>1240000</v>
      </c>
      <c r="J46" s="188">
        <v>6</v>
      </c>
      <c r="K46" s="189">
        <f t="shared" si="0"/>
        <v>7440000</v>
      </c>
      <c r="L46" s="74" t="s">
        <v>958</v>
      </c>
      <c r="M46" s="79"/>
      <c r="N46" s="128" t="s">
        <v>958</v>
      </c>
      <c r="O46" s="80" t="s">
        <v>95</v>
      </c>
      <c r="P46" s="80" t="s">
        <v>86</v>
      </c>
      <c r="Q46" s="29">
        <v>46113</v>
      </c>
      <c r="R46" s="81">
        <f t="shared" si="1"/>
        <v>35</v>
      </c>
      <c r="S46" s="82">
        <f t="array" ref="S46">INDEX('NONG Project Timeline-OPM updat'!$D$8:$I$65,MATCH(1,('NONG Project Timeline-OPM updat'!$B$8:$B$65=N46)*('NONG Project Timeline-OPM updat'!$C$8:$C$65=O46),0),MATCH(P46,'NONG Project Timeline-OPM updat'!$D$5:$I$5,0))-14</f>
        <v>46178</v>
      </c>
      <c r="T46" s="81">
        <f t="shared" si="2"/>
        <v>100</v>
      </c>
      <c r="U46" s="83" t="str">
        <f>IFERROR(VLOOKUP(G46,'Bidding list 26'!$B$2:$P$28,15,0),"")</f>
        <v/>
      </c>
      <c r="V46" s="84" t="e">
        <f t="shared" si="3"/>
        <v>#VALUE!</v>
      </c>
      <c r="W46" s="83" t="e">
        <f t="shared" si="4"/>
        <v>#VALUE!</v>
      </c>
      <c r="X46" s="85" t="s">
        <v>157</v>
      </c>
      <c r="Y46" s="74"/>
      <c r="Z46" s="74" t="s">
        <v>158</v>
      </c>
      <c r="AA46" s="74" t="s">
        <v>1008</v>
      </c>
      <c r="AB46" s="74" t="s">
        <v>158</v>
      </c>
      <c r="AC46" s="74" t="s">
        <v>1009</v>
      </c>
      <c r="AD46" s="74" t="s">
        <v>158</v>
      </c>
      <c r="AE46" s="74" t="s">
        <v>1009</v>
      </c>
      <c r="AF46" s="98"/>
      <c r="AG46" s="87" t="s">
        <v>1010</v>
      </c>
      <c r="AH46" s="94" t="s">
        <v>1011</v>
      </c>
      <c r="AI46" s="5"/>
      <c r="AJ46" s="3" t="str">
        <f t="shared" si="5"/>
        <v>PQEMonitor 26MH2New BuyFATP-NPI-MH2-MVA2602-119OM</v>
      </c>
      <c r="AK46" s="3">
        <f t="shared" si="6"/>
        <v>6</v>
      </c>
      <c r="AL46" s="3">
        <f t="shared" si="7"/>
        <v>6</v>
      </c>
      <c r="AM46" s="3">
        <f t="shared" si="8"/>
        <v>6</v>
      </c>
      <c r="AN46" s="3">
        <f t="shared" si="10"/>
        <v>6</v>
      </c>
    </row>
    <row r="47" spans="1:40" ht="40.5" customHeight="1">
      <c r="A47" s="29">
        <v>46078</v>
      </c>
      <c r="B47" s="74" t="s">
        <v>909</v>
      </c>
      <c r="C47" s="74" t="s">
        <v>1002</v>
      </c>
      <c r="D47" s="74" t="s">
        <v>1003</v>
      </c>
      <c r="E47" s="74" t="s">
        <v>1004</v>
      </c>
      <c r="F47" s="192">
        <v>3802</v>
      </c>
      <c r="G47" s="74" t="s">
        <v>39</v>
      </c>
      <c r="H47" s="94" t="str">
        <f>VLOOKUP(G47,'Bidding list 26'!$B$4:$G$277,6,0)</f>
        <v>HS505DP, USB cable</v>
      </c>
      <c r="I47" s="77">
        <v>2300000</v>
      </c>
      <c r="J47" s="188">
        <v>5</v>
      </c>
      <c r="K47" s="189">
        <f t="shared" si="0"/>
        <v>11500000</v>
      </c>
      <c r="L47" s="74" t="s">
        <v>958</v>
      </c>
      <c r="M47" s="79"/>
      <c r="N47" s="128" t="s">
        <v>958</v>
      </c>
      <c r="O47" s="80" t="s">
        <v>95</v>
      </c>
      <c r="P47" s="80" t="s">
        <v>86</v>
      </c>
      <c r="Q47" s="29">
        <v>46113</v>
      </c>
      <c r="R47" s="81">
        <f t="shared" si="1"/>
        <v>35</v>
      </c>
      <c r="S47" s="82">
        <f t="array" ref="S47">INDEX('NONG Project Timeline-OPM updat'!$D$8:$I$65,MATCH(1,('NONG Project Timeline-OPM updat'!$B$8:$B$65=N47)*('NONG Project Timeline-OPM updat'!$C$8:$C$65=O47),0),MATCH(P47,'NONG Project Timeline-OPM updat'!$D$5:$I$5,0))-14</f>
        <v>46178</v>
      </c>
      <c r="T47" s="81">
        <f t="shared" si="2"/>
        <v>100</v>
      </c>
      <c r="U47" s="83">
        <f>IFERROR(VLOOKUP(G47,'Bidding list 26'!$B$2:$P$28,15,0),"")</f>
        <v>50</v>
      </c>
      <c r="V47" s="84">
        <f t="shared" si="3"/>
        <v>46128</v>
      </c>
      <c r="W47" s="83" t="str">
        <f t="shared" si="4"/>
        <v>On time</v>
      </c>
      <c r="X47" s="85" t="s">
        <v>157</v>
      </c>
      <c r="Y47" s="74"/>
      <c r="Z47" s="74" t="s">
        <v>158</v>
      </c>
      <c r="AA47" s="74" t="s">
        <v>965</v>
      </c>
      <c r="AB47" s="74" t="s">
        <v>158</v>
      </c>
      <c r="AC47" s="74" t="s">
        <v>966</v>
      </c>
      <c r="AD47" s="74" t="s">
        <v>158</v>
      </c>
      <c r="AE47" s="74" t="s">
        <v>967</v>
      </c>
      <c r="AF47" s="98"/>
      <c r="AG47" s="87">
        <v>46137</v>
      </c>
      <c r="AH47" s="94" t="s">
        <v>1012</v>
      </c>
      <c r="AI47" s="198">
        <v>46157.613888888889</v>
      </c>
      <c r="AJ47" s="3" t="str">
        <f t="shared" si="5"/>
        <v>PQEBarcode Scanner SEUIC HS505DP, USB cable5MH2New BuyFATP-NPI-MH2-MVA2603-22OM</v>
      </c>
      <c r="AK47" s="3">
        <f t="shared" si="6"/>
        <v>5</v>
      </c>
      <c r="AL47" s="3">
        <f t="shared" si="7"/>
        <v>5</v>
      </c>
      <c r="AM47" s="3">
        <f t="shared" si="8"/>
        <v>5</v>
      </c>
      <c r="AN47" s="3">
        <f t="shared" si="10"/>
        <v>5</v>
      </c>
    </row>
    <row r="48" spans="1:40" ht="98">
      <c r="A48" s="29">
        <v>46083</v>
      </c>
      <c r="B48" s="74" t="s">
        <v>47</v>
      </c>
      <c r="C48" s="74" t="s">
        <v>1013</v>
      </c>
      <c r="D48" s="74" t="s">
        <v>1014</v>
      </c>
      <c r="E48" s="75" t="s">
        <v>1015</v>
      </c>
      <c r="F48" s="74"/>
      <c r="G48" s="74" t="s">
        <v>53</v>
      </c>
      <c r="H48" s="94" t="str">
        <f>VLOOKUP(G48,'Bidding list 26'!$B$4:$G$277,6,0)</f>
        <v>Pro Tower QCT1250, Ultra 5 235, Ram 16GB DDR5, SSD
512GB, Integrated graphics card, Power 180W, HDMI &amp; DP Port,
Keyboard and Mouse, 3Yrs Wty</v>
      </c>
      <c r="I48" s="77">
        <v>18717000</v>
      </c>
      <c r="J48" s="188">
        <v>13</v>
      </c>
      <c r="K48" s="189">
        <f t="shared" si="0"/>
        <v>243321000</v>
      </c>
      <c r="L48" s="74" t="s">
        <v>860</v>
      </c>
      <c r="M48" s="79"/>
      <c r="N48" s="128" t="s">
        <v>861</v>
      </c>
      <c r="O48" s="80" t="s">
        <v>95</v>
      </c>
      <c r="P48" s="80" t="s">
        <v>57</v>
      </c>
      <c r="Q48" s="29">
        <v>46113</v>
      </c>
      <c r="R48" s="81">
        <f t="shared" si="1"/>
        <v>30</v>
      </c>
      <c r="S48" s="82">
        <f t="array" ref="S48">INDEX('NONG Project Timeline-OPM updat'!$D$8:$I$65,MATCH(1,('NONG Project Timeline-OPM updat'!$B$8:$B$65=N48)*('NONG Project Timeline-OPM updat'!$C$8:$C$65=O48),0),MATCH(P48,'NONG Project Timeline-OPM updat'!$D$5:$I$5,0))-14</f>
        <v>46074</v>
      </c>
      <c r="T48" s="81">
        <f t="shared" si="2"/>
        <v>-9</v>
      </c>
      <c r="U48" s="83">
        <f>IFERROR(VLOOKUP(G48,'Bidding list 26'!$B$2:$P$28,15,0),"")</f>
        <v>70</v>
      </c>
      <c r="V48" s="84">
        <f t="shared" si="3"/>
        <v>46004</v>
      </c>
      <c r="W48" s="83" t="str">
        <f t="shared" si="4"/>
        <v>Late</v>
      </c>
      <c r="X48" s="85" t="s">
        <v>157</v>
      </c>
      <c r="Y48" s="74"/>
      <c r="Z48" s="74" t="s">
        <v>158</v>
      </c>
      <c r="AA48" s="74" t="s">
        <v>1016</v>
      </c>
      <c r="AB48" s="74" t="s">
        <v>158</v>
      </c>
      <c r="AC48" s="74" t="s">
        <v>1017</v>
      </c>
      <c r="AD48" s="74" t="s">
        <v>158</v>
      </c>
      <c r="AE48" s="74" t="s">
        <v>1017</v>
      </c>
      <c r="AF48" s="98"/>
      <c r="AG48" s="87">
        <v>46135</v>
      </c>
      <c r="AH48" s="94" t="s">
        <v>1018</v>
      </c>
      <c r="AI48" s="5"/>
      <c r="AJ48" s="3" t="str">
        <f t="shared" si="5"/>
        <v>TEIPC+(updated)13OR6New BuyFATP-NPI-OR6-MVA2603-02OM / SMT-NPI-OR6-MVA2603-15OM</v>
      </c>
      <c r="AK48" s="3">
        <f t="shared" si="6"/>
        <v>13</v>
      </c>
      <c r="AL48" s="3">
        <f t="shared" si="7"/>
        <v>13</v>
      </c>
      <c r="AM48" s="3">
        <f t="shared" si="8"/>
        <v>13</v>
      </c>
      <c r="AN48" s="3">
        <f t="shared" si="10"/>
        <v>13</v>
      </c>
    </row>
    <row r="49" spans="1:40" ht="42">
      <c r="A49" s="29">
        <v>46083</v>
      </c>
      <c r="B49" s="74" t="s">
        <v>47</v>
      </c>
      <c r="C49" s="74" t="s">
        <v>1019</v>
      </c>
      <c r="D49" s="74" t="s">
        <v>1014</v>
      </c>
      <c r="E49" s="91" t="s">
        <v>1015</v>
      </c>
      <c r="F49" s="74"/>
      <c r="G49" s="74" t="s">
        <v>67</v>
      </c>
      <c r="H49" s="94" t="str">
        <f>VLOOKUP(G49,'Bidding list 26'!$B$4:$G$277,6,0)</f>
        <v>VA1903H-2, 19 inch, VGA cable + HDMI cable / Brand: VIEWSONIC</v>
      </c>
      <c r="I49" s="77">
        <v>1240000</v>
      </c>
      <c r="J49" s="188">
        <v>14</v>
      </c>
      <c r="K49" s="189">
        <f t="shared" si="0"/>
        <v>17360000</v>
      </c>
      <c r="L49" s="74" t="s">
        <v>860</v>
      </c>
      <c r="M49" s="79"/>
      <c r="N49" s="128" t="s">
        <v>861</v>
      </c>
      <c r="O49" s="80" t="s">
        <v>95</v>
      </c>
      <c r="P49" s="80" t="s">
        <v>57</v>
      </c>
      <c r="Q49" s="29">
        <v>46113</v>
      </c>
      <c r="R49" s="81">
        <f t="shared" si="1"/>
        <v>30</v>
      </c>
      <c r="S49" s="82">
        <f t="array" ref="S49">INDEX('NONG Project Timeline-OPM updat'!$D$8:$I$65,MATCH(1,('NONG Project Timeline-OPM updat'!$B$8:$B$65=N49)*('NONG Project Timeline-OPM updat'!$C$8:$C$65=O49),0),MATCH(P49,'NONG Project Timeline-OPM updat'!$D$5:$I$5,0))-14</f>
        <v>46074</v>
      </c>
      <c r="T49" s="81">
        <f t="shared" si="2"/>
        <v>-9</v>
      </c>
      <c r="U49" s="83" t="str">
        <f>IFERROR(VLOOKUP(G49,'Bidding list 26'!$B$2:$P$28,15,0),"")</f>
        <v/>
      </c>
      <c r="V49" s="84" t="e">
        <f t="shared" si="3"/>
        <v>#VALUE!</v>
      </c>
      <c r="W49" s="83" t="e">
        <f t="shared" si="4"/>
        <v>#VALUE!</v>
      </c>
      <c r="X49" s="85" t="s">
        <v>157</v>
      </c>
      <c r="Y49" s="74"/>
      <c r="Z49" s="74" t="s">
        <v>158</v>
      </c>
      <c r="AA49" s="74" t="s">
        <v>1016</v>
      </c>
      <c r="AB49" s="74" t="s">
        <v>158</v>
      </c>
      <c r="AC49" s="74" t="s">
        <v>1020</v>
      </c>
      <c r="AD49" s="74" t="s">
        <v>158</v>
      </c>
      <c r="AE49" s="74" t="s">
        <v>1020</v>
      </c>
      <c r="AF49" s="98"/>
      <c r="AG49" s="87">
        <v>46154</v>
      </c>
      <c r="AH49" s="94" t="s">
        <v>1021</v>
      </c>
      <c r="AI49" s="101" t="s">
        <v>1022</v>
      </c>
      <c r="AJ49" s="3" t="str">
        <f t="shared" si="5"/>
        <v>TEMonitor 214OR6New BuyFATP-NPI-OR6-MVA2603-02OM / SMT-NPI-OR6-MVA2603-15OM</v>
      </c>
      <c r="AK49" s="3">
        <f t="shared" si="6"/>
        <v>14</v>
      </c>
      <c r="AL49" s="3">
        <f t="shared" si="7"/>
        <v>14</v>
      </c>
      <c r="AM49" s="3">
        <f t="shared" si="8"/>
        <v>14</v>
      </c>
      <c r="AN49" s="3">
        <f t="shared" si="10"/>
        <v>14</v>
      </c>
    </row>
    <row r="50" spans="1:40" ht="42">
      <c r="A50" s="29">
        <v>46083</v>
      </c>
      <c r="B50" s="74" t="s">
        <v>47</v>
      </c>
      <c r="C50" s="74" t="s">
        <v>1019</v>
      </c>
      <c r="D50" s="74" t="s">
        <v>1014</v>
      </c>
      <c r="E50" s="91" t="s">
        <v>1015</v>
      </c>
      <c r="F50" s="74"/>
      <c r="G50" s="74" t="s">
        <v>1023</v>
      </c>
      <c r="H50" s="101" t="str">
        <f>VLOOKUP(G50,'Bidding list 26'!$B$4:$G$277,6,0)</f>
        <v>NUC 15 PRO Tall/ U7-255H/16GB DDR5/512GB NVMe SSD, 3Yrs Wty</v>
      </c>
      <c r="I50" s="199">
        <v>20870000</v>
      </c>
      <c r="J50" s="188">
        <v>1</v>
      </c>
      <c r="K50" s="78">
        <f t="shared" si="0"/>
        <v>20870000</v>
      </c>
      <c r="L50" s="74" t="s">
        <v>860</v>
      </c>
      <c r="M50" s="79"/>
      <c r="N50" s="128" t="s">
        <v>861</v>
      </c>
      <c r="O50" s="80" t="s">
        <v>95</v>
      </c>
      <c r="P50" s="80" t="s">
        <v>57</v>
      </c>
      <c r="Q50" s="29">
        <v>46113</v>
      </c>
      <c r="R50" s="81">
        <f t="shared" si="1"/>
        <v>30</v>
      </c>
      <c r="S50" s="82">
        <f t="array" ref="S50">INDEX('NONG Project Timeline-OPM updat'!$D$8:$I$65,MATCH(1,('NONG Project Timeline-OPM updat'!$B$8:$B$65=N50)*('NONG Project Timeline-OPM updat'!$C$8:$C$65=O50),0),MATCH(P50,'NONG Project Timeline-OPM updat'!$D$5:$I$5,0))-14</f>
        <v>46074</v>
      </c>
      <c r="T50" s="81">
        <f t="shared" si="2"/>
        <v>-9</v>
      </c>
      <c r="U50" s="83">
        <f>IFERROR(VLOOKUP(G50,'Bidding list 26'!$B$2:$P$28,15,0),"")</f>
        <v>50</v>
      </c>
      <c r="V50" s="84">
        <f t="shared" si="3"/>
        <v>46024</v>
      </c>
      <c r="W50" s="83" t="str">
        <f t="shared" si="4"/>
        <v>Late</v>
      </c>
      <c r="X50" s="85" t="s">
        <v>157</v>
      </c>
      <c r="Y50" s="85"/>
      <c r="Z50" s="74" t="s">
        <v>158</v>
      </c>
      <c r="AA50" s="74" t="s">
        <v>1024</v>
      </c>
      <c r="AB50" s="74" t="s">
        <v>158</v>
      </c>
      <c r="AC50" s="74" t="s">
        <v>1025</v>
      </c>
      <c r="AD50" s="74" t="s">
        <v>158</v>
      </c>
      <c r="AE50" s="74" t="s">
        <v>1025</v>
      </c>
      <c r="AF50" s="98"/>
      <c r="AG50" s="87">
        <v>46106</v>
      </c>
      <c r="AH50" s="94" t="s">
        <v>1026</v>
      </c>
      <c r="AI50" s="5"/>
      <c r="AJ50" s="3" t="str">
        <f t="shared" si="5"/>
        <v>TEMini PC ASUS NUC 15 (TE only)1OR6New BuyFATP-NPI-OR6-MVA2603-02OM</v>
      </c>
      <c r="AK50" s="3">
        <f t="shared" si="6"/>
        <v>1</v>
      </c>
      <c r="AL50" s="3">
        <f t="shared" si="7"/>
        <v>1</v>
      </c>
      <c r="AM50" s="3">
        <f t="shared" si="8"/>
        <v>1</v>
      </c>
      <c r="AN50" s="3">
        <f t="shared" si="10"/>
        <v>1</v>
      </c>
    </row>
    <row r="51" spans="1:40" ht="14">
      <c r="A51" s="29">
        <v>46083</v>
      </c>
      <c r="B51" s="74" t="s">
        <v>47</v>
      </c>
      <c r="C51" s="74" t="s">
        <v>1013</v>
      </c>
      <c r="D51" s="74" t="s">
        <v>1014</v>
      </c>
      <c r="E51" s="91" t="s">
        <v>1015</v>
      </c>
      <c r="F51" s="74"/>
      <c r="G51" s="74" t="s">
        <v>39</v>
      </c>
      <c r="H51" s="94" t="str">
        <f>VLOOKUP(G51,'Bidding list 26'!$B$4:$G$277,6,0)</f>
        <v>HS505DP, USB cable</v>
      </c>
      <c r="I51" s="77">
        <v>2300000</v>
      </c>
      <c r="J51" s="188">
        <v>13</v>
      </c>
      <c r="K51" s="189">
        <f t="shared" si="0"/>
        <v>29900000</v>
      </c>
      <c r="L51" s="74" t="s">
        <v>860</v>
      </c>
      <c r="M51" s="79"/>
      <c r="N51" s="128" t="s">
        <v>861</v>
      </c>
      <c r="O51" s="80" t="s">
        <v>95</v>
      </c>
      <c r="P51" s="80" t="s">
        <v>57</v>
      </c>
      <c r="Q51" s="29">
        <v>46113</v>
      </c>
      <c r="R51" s="81">
        <f t="shared" si="1"/>
        <v>30</v>
      </c>
      <c r="S51" s="82">
        <f t="array" ref="S51">INDEX('NONG Project Timeline-OPM updat'!$D$8:$I$65,MATCH(1,('NONG Project Timeline-OPM updat'!$B$8:$B$65=N51)*('NONG Project Timeline-OPM updat'!$C$8:$C$65=O51),0),MATCH(P51,'NONG Project Timeline-OPM updat'!$D$5:$I$5,0))-14</f>
        <v>46074</v>
      </c>
      <c r="T51" s="81">
        <f t="shared" si="2"/>
        <v>-9</v>
      </c>
      <c r="U51" s="83">
        <f>IFERROR(VLOOKUP(G51,'Bidding list 26'!$B$2:$P$28,15,0),"")</f>
        <v>50</v>
      </c>
      <c r="V51" s="84">
        <f t="shared" si="3"/>
        <v>46024</v>
      </c>
      <c r="W51" s="83" t="str">
        <f t="shared" si="4"/>
        <v>Late</v>
      </c>
      <c r="X51" s="85" t="s">
        <v>157</v>
      </c>
      <c r="Y51" s="74"/>
      <c r="Z51" s="74" t="s">
        <v>158</v>
      </c>
      <c r="AA51" s="74" t="s">
        <v>1027</v>
      </c>
      <c r="AB51" s="74" t="s">
        <v>158</v>
      </c>
      <c r="AC51" s="74" t="s">
        <v>1028</v>
      </c>
      <c r="AD51" s="74" t="s">
        <v>158</v>
      </c>
      <c r="AE51" s="74" t="s">
        <v>1029</v>
      </c>
      <c r="AF51" s="87">
        <v>46137</v>
      </c>
      <c r="AG51" s="200">
        <v>46146</v>
      </c>
      <c r="AH51" s="94" t="s">
        <v>1030</v>
      </c>
      <c r="AI51" s="198">
        <v>46146.427083333336</v>
      </c>
      <c r="AJ51" s="3" t="str">
        <f t="shared" si="5"/>
        <v>TEBarcode Scanner SEUIC HS505DP, USB cable13OR6New BuyFATP-NPI-OR6-MVA2603-24OM</v>
      </c>
      <c r="AK51" s="3">
        <f t="shared" si="6"/>
        <v>13</v>
      </c>
      <c r="AL51" s="3">
        <f t="shared" si="7"/>
        <v>13</v>
      </c>
      <c r="AM51" s="3">
        <f t="shared" si="8"/>
        <v>13</v>
      </c>
      <c r="AN51" s="3">
        <f>IF(AF51&lt;&gt;"",$J51,0)</f>
        <v>13</v>
      </c>
    </row>
    <row r="52" spans="1:40" ht="98">
      <c r="A52" s="29">
        <v>46083</v>
      </c>
      <c r="B52" s="74" t="s">
        <v>866</v>
      </c>
      <c r="C52" s="74" t="s">
        <v>867</v>
      </c>
      <c r="D52" s="74" t="s">
        <v>868</v>
      </c>
      <c r="E52" s="191" t="s">
        <v>869</v>
      </c>
      <c r="F52" s="83">
        <v>4478</v>
      </c>
      <c r="G52" s="74" t="s">
        <v>50</v>
      </c>
      <c r="H52" s="94" t="str">
        <f>VLOOKUP(G52,'Bidding list 26'!$B$4:$G$277,6,0)</f>
        <v>Pro Tower QCT1250, Core i3-14100, Ram 8GB DDR5, SSD
512GB, Integrated graphics card, Power 180W, HDMI &amp; DP Port,
Keyboard and Mouse, 3Yrs Wty</v>
      </c>
      <c r="I52" s="77">
        <v>13888000</v>
      </c>
      <c r="J52" s="188">
        <v>3</v>
      </c>
      <c r="K52" s="189">
        <f t="shared" si="0"/>
        <v>41664000</v>
      </c>
      <c r="L52" s="74" t="s">
        <v>957</v>
      </c>
      <c r="M52" s="79"/>
      <c r="N52" s="128" t="s">
        <v>958</v>
      </c>
      <c r="O52" s="80" t="s">
        <v>95</v>
      </c>
      <c r="P52" s="80" t="s">
        <v>86</v>
      </c>
      <c r="Q52" s="151"/>
      <c r="R52" s="81">
        <f t="shared" si="1"/>
        <v>-46083</v>
      </c>
      <c r="S52" s="82">
        <f t="array" ref="S52">INDEX('NONG Project Timeline-OPM updat'!$D$8:$I$65,MATCH(1,('NONG Project Timeline-OPM updat'!$B$8:$B$65=N52)*('NONG Project Timeline-OPM updat'!$C$8:$C$65=O52),0),MATCH(P52,'NONG Project Timeline-OPM updat'!$D$5:$I$5,0))-14</f>
        <v>46178</v>
      </c>
      <c r="T52" s="81">
        <f t="shared" si="2"/>
        <v>95</v>
      </c>
      <c r="U52" s="83">
        <f>IFERROR(VLOOKUP(G52,'Bidding list 26'!$B$2:$P$28,15,0),"")</f>
        <v>50</v>
      </c>
      <c r="V52" s="84">
        <f t="shared" si="3"/>
        <v>46128</v>
      </c>
      <c r="W52" s="83" t="str">
        <f t="shared" si="4"/>
        <v>On time</v>
      </c>
      <c r="X52" s="85" t="s">
        <v>157</v>
      </c>
      <c r="Y52" s="74"/>
      <c r="Z52" s="74" t="s">
        <v>158</v>
      </c>
      <c r="AA52" s="74" t="s">
        <v>1031</v>
      </c>
      <c r="AB52" s="74" t="s">
        <v>158</v>
      </c>
      <c r="AC52" s="74" t="s">
        <v>1032</v>
      </c>
      <c r="AD52" s="74" t="s">
        <v>158</v>
      </c>
      <c r="AE52" s="94" t="s">
        <v>1033</v>
      </c>
      <c r="AF52" s="98"/>
      <c r="AG52" s="87">
        <v>46107</v>
      </c>
      <c r="AH52" s="94" t="s">
        <v>1034</v>
      </c>
      <c r="AI52" s="5"/>
      <c r="AJ52" s="3" t="str">
        <f t="shared" si="5"/>
        <v>WHIPC(updated)3MH2New BuyFATP-NPI-MH2-MVA2603-06OM</v>
      </c>
      <c r="AK52" s="3">
        <f t="shared" si="6"/>
        <v>3</v>
      </c>
      <c r="AL52" s="3">
        <f t="shared" si="7"/>
        <v>3</v>
      </c>
      <c r="AM52" s="3">
        <f t="shared" si="8"/>
        <v>3</v>
      </c>
      <c r="AN52" s="3">
        <f t="shared" ref="AN52:AN76" si="11">IF(AG52&lt;&gt;"",$J52,0)</f>
        <v>3</v>
      </c>
    </row>
    <row r="53" spans="1:40" ht="28">
      <c r="A53" s="29">
        <v>46083</v>
      </c>
      <c r="B53" s="74" t="s">
        <v>866</v>
      </c>
      <c r="C53" s="74" t="s">
        <v>867</v>
      </c>
      <c r="D53" s="74" t="s">
        <v>868</v>
      </c>
      <c r="E53" s="191" t="s">
        <v>869</v>
      </c>
      <c r="F53" s="83">
        <v>4478</v>
      </c>
      <c r="G53" s="74" t="s">
        <v>65</v>
      </c>
      <c r="H53" s="94" t="str">
        <f>VLOOKUP(G53,'Bidding list 26'!$B$4:$G$277,6,0)</f>
        <v>DELL E2225HM, 21.5 inch HDMI cable, 3Yrs Wty</v>
      </c>
      <c r="I53" s="77">
        <v>1980000</v>
      </c>
      <c r="J53" s="188">
        <v>3</v>
      </c>
      <c r="K53" s="189">
        <f t="shared" si="0"/>
        <v>5940000</v>
      </c>
      <c r="L53" s="74" t="s">
        <v>957</v>
      </c>
      <c r="M53" s="79"/>
      <c r="N53" s="128" t="s">
        <v>958</v>
      </c>
      <c r="O53" s="80" t="s">
        <v>95</v>
      </c>
      <c r="P53" s="80" t="s">
        <v>86</v>
      </c>
      <c r="Q53" s="151"/>
      <c r="R53" s="81">
        <f t="shared" si="1"/>
        <v>-46083</v>
      </c>
      <c r="S53" s="82">
        <f t="array" ref="S53">INDEX('NONG Project Timeline-OPM updat'!$D$8:$I$65,MATCH(1,('NONG Project Timeline-OPM updat'!$B$8:$B$65=N53)*('NONG Project Timeline-OPM updat'!$C$8:$C$65=O53),0),MATCH(P53,'NONG Project Timeline-OPM updat'!$D$5:$I$5,0))-14</f>
        <v>46178</v>
      </c>
      <c r="T53" s="81">
        <f t="shared" si="2"/>
        <v>95</v>
      </c>
      <c r="U53" s="83" t="str">
        <f>IFERROR(VLOOKUP(G53,'Bidding list 26'!$B$2:$P$28,15,0),"")</f>
        <v/>
      </c>
      <c r="V53" s="84" t="e">
        <f t="shared" si="3"/>
        <v>#VALUE!</v>
      </c>
      <c r="W53" s="83" t="e">
        <f t="shared" si="4"/>
        <v>#VALUE!</v>
      </c>
      <c r="X53" s="85" t="s">
        <v>157</v>
      </c>
      <c r="Y53" s="74"/>
      <c r="Z53" s="74" t="s">
        <v>158</v>
      </c>
      <c r="AA53" s="74" t="s">
        <v>1031</v>
      </c>
      <c r="AB53" s="74" t="s">
        <v>158</v>
      </c>
      <c r="AC53" s="74" t="s">
        <v>1035</v>
      </c>
      <c r="AD53" s="74" t="s">
        <v>158</v>
      </c>
      <c r="AE53" s="74" t="s">
        <v>1035</v>
      </c>
      <c r="AF53" s="98"/>
      <c r="AG53" s="87">
        <v>46254</v>
      </c>
      <c r="AH53" s="94" t="s">
        <v>1036</v>
      </c>
      <c r="AI53" s="5"/>
      <c r="AJ53" s="3" t="str">
        <f t="shared" si="5"/>
        <v>WHMonitor 13MH2New BuyFATP-NPI-MH2-MVA2603-06OM</v>
      </c>
      <c r="AK53" s="3">
        <f t="shared" si="6"/>
        <v>3</v>
      </c>
      <c r="AL53" s="3">
        <f t="shared" si="7"/>
        <v>3</v>
      </c>
      <c r="AM53" s="3">
        <f t="shared" si="8"/>
        <v>3</v>
      </c>
      <c r="AN53" s="3">
        <f t="shared" si="11"/>
        <v>3</v>
      </c>
    </row>
    <row r="54" spans="1:40" ht="28">
      <c r="A54" s="29">
        <v>46083</v>
      </c>
      <c r="B54" s="74" t="s">
        <v>866</v>
      </c>
      <c r="C54" s="74" t="s">
        <v>867</v>
      </c>
      <c r="D54" s="74" t="s">
        <v>868</v>
      </c>
      <c r="E54" s="191" t="s">
        <v>869</v>
      </c>
      <c r="F54" s="83">
        <v>4478</v>
      </c>
      <c r="G54" s="74" t="s">
        <v>14</v>
      </c>
      <c r="H54" s="94" t="str">
        <f>VLOOKUP(G54,'Bidding list 26'!$B$4:$G$277,6,0)</f>
        <v>ZEBRA DS8178,USB cable PCS Wireless Scanner</v>
      </c>
      <c r="I54" s="77">
        <v>5800000</v>
      </c>
      <c r="J54" s="188">
        <v>2</v>
      </c>
      <c r="K54" s="189">
        <f t="shared" si="0"/>
        <v>11600000</v>
      </c>
      <c r="L54" s="74" t="s">
        <v>957</v>
      </c>
      <c r="M54" s="79"/>
      <c r="N54" s="128" t="s">
        <v>958</v>
      </c>
      <c r="O54" s="80" t="s">
        <v>95</v>
      </c>
      <c r="P54" s="80" t="s">
        <v>86</v>
      </c>
      <c r="Q54" s="151"/>
      <c r="R54" s="81">
        <f t="shared" si="1"/>
        <v>-46083</v>
      </c>
      <c r="S54" s="82">
        <f t="array" ref="S54">INDEX('NONG Project Timeline-OPM updat'!$D$8:$I$65,MATCH(1,('NONG Project Timeline-OPM updat'!$B$8:$B$65=N54)*('NONG Project Timeline-OPM updat'!$C$8:$C$65=O54),0),MATCH(P54,'NONG Project Timeline-OPM updat'!$D$5:$I$5,0))-14</f>
        <v>46178</v>
      </c>
      <c r="T54" s="81">
        <f t="shared" si="2"/>
        <v>95</v>
      </c>
      <c r="U54" s="83">
        <f>IFERROR(VLOOKUP(G54,'Bidding list 26'!$B$2:$P$28,15,0),"")</f>
        <v>65</v>
      </c>
      <c r="V54" s="84">
        <f t="shared" si="3"/>
        <v>46113</v>
      </c>
      <c r="W54" s="83" t="str">
        <f t="shared" si="4"/>
        <v>On time</v>
      </c>
      <c r="X54" s="85" t="s">
        <v>157</v>
      </c>
      <c r="Y54" s="85"/>
      <c r="Z54" s="74" t="s">
        <v>158</v>
      </c>
      <c r="AA54" s="74" t="s">
        <v>1037</v>
      </c>
      <c r="AB54" s="74" t="s">
        <v>158</v>
      </c>
      <c r="AC54" s="74" t="s">
        <v>1038</v>
      </c>
      <c r="AD54" s="74" t="s">
        <v>158</v>
      </c>
      <c r="AE54" s="74" t="s">
        <v>1039</v>
      </c>
      <c r="AF54" s="98"/>
      <c r="AG54" s="87">
        <v>46259</v>
      </c>
      <c r="AH54" s="94" t="s">
        <v>1040</v>
      </c>
      <c r="AI54" s="5"/>
      <c r="AJ54" s="3" t="str">
        <f t="shared" si="5"/>
        <v>WH Barcode Scanner ZEBRA DS8178,USB cable2MH2New BuyFATP-NPI-MH2-MVA2603-11OM</v>
      </c>
      <c r="AK54" s="3">
        <f t="shared" si="6"/>
        <v>2</v>
      </c>
      <c r="AL54" s="3">
        <f t="shared" si="7"/>
        <v>2</v>
      </c>
      <c r="AM54" s="3">
        <f t="shared" si="8"/>
        <v>2</v>
      </c>
      <c r="AN54" s="3">
        <f t="shared" si="11"/>
        <v>2</v>
      </c>
    </row>
    <row r="55" spans="1:40" ht="28">
      <c r="A55" s="29">
        <v>46083</v>
      </c>
      <c r="B55" s="74" t="s">
        <v>866</v>
      </c>
      <c r="C55" s="74" t="s">
        <v>867</v>
      </c>
      <c r="D55" s="74" t="s">
        <v>868</v>
      </c>
      <c r="E55" s="191" t="s">
        <v>869</v>
      </c>
      <c r="F55" s="83">
        <v>4478</v>
      </c>
      <c r="G55" s="74" t="s">
        <v>29</v>
      </c>
      <c r="H55" s="94" t="str">
        <f>VLOOKUP(G55,'Bidding list 26'!$B$4:$G$277,6,0)</f>
        <v xml:space="preserve">ZT610, 600dpi </v>
      </c>
      <c r="I55" s="77">
        <v>48800000</v>
      </c>
      <c r="J55" s="188">
        <v>1</v>
      </c>
      <c r="K55" s="189">
        <f t="shared" si="0"/>
        <v>48800000</v>
      </c>
      <c r="L55" s="74" t="s">
        <v>957</v>
      </c>
      <c r="M55" s="79"/>
      <c r="N55" s="128" t="s">
        <v>958</v>
      </c>
      <c r="O55" s="80" t="s">
        <v>95</v>
      </c>
      <c r="P55" s="80" t="s">
        <v>86</v>
      </c>
      <c r="Q55" s="151"/>
      <c r="R55" s="81">
        <f t="shared" si="1"/>
        <v>-46083</v>
      </c>
      <c r="S55" s="82">
        <f t="array" ref="S55">INDEX('NONG Project Timeline-OPM updat'!$D$8:$I$65,MATCH(1,('NONG Project Timeline-OPM updat'!$B$8:$B$65=N55)*('NONG Project Timeline-OPM updat'!$C$8:$C$65=O55),0),MATCH(P55,'NONG Project Timeline-OPM updat'!$D$5:$I$5,0))-14</f>
        <v>46178</v>
      </c>
      <c r="T55" s="81">
        <f t="shared" si="2"/>
        <v>95</v>
      </c>
      <c r="U55" s="83">
        <f>IFERROR(VLOOKUP(G55,'Bidding list 26'!$B$2:$P$28,15,0),"")</f>
        <v>50</v>
      </c>
      <c r="V55" s="84">
        <f t="shared" si="3"/>
        <v>46128</v>
      </c>
      <c r="W55" s="83" t="str">
        <f t="shared" si="4"/>
        <v>On time</v>
      </c>
      <c r="X55" s="85" t="s">
        <v>157</v>
      </c>
      <c r="Y55" s="74"/>
      <c r="Z55" s="74" t="s">
        <v>158</v>
      </c>
      <c r="AA55" s="74" t="s">
        <v>1031</v>
      </c>
      <c r="AB55" s="74" t="s">
        <v>158</v>
      </c>
      <c r="AC55" s="74" t="s">
        <v>1041</v>
      </c>
      <c r="AD55" s="74" t="s">
        <v>158</v>
      </c>
      <c r="AE55" s="94" t="s">
        <v>1041</v>
      </c>
      <c r="AF55" s="98"/>
      <c r="AG55" s="87">
        <v>46162</v>
      </c>
      <c r="AH55" s="94" t="s">
        <v>1042</v>
      </c>
      <c r="AI55" s="101" t="s">
        <v>1043</v>
      </c>
      <c r="AJ55" s="3" t="str">
        <f t="shared" si="5"/>
        <v>WHBarcode Printer  ZEBRA1MH2New BuyFATP-NPI-MH2-MVA2603-06OM</v>
      </c>
      <c r="AK55" s="3">
        <f t="shared" si="6"/>
        <v>1</v>
      </c>
      <c r="AL55" s="3">
        <f t="shared" si="7"/>
        <v>1</v>
      </c>
      <c r="AM55" s="3">
        <f t="shared" si="8"/>
        <v>1</v>
      </c>
      <c r="AN55" s="3">
        <f t="shared" si="11"/>
        <v>1</v>
      </c>
    </row>
    <row r="56" spans="1:40" ht="84">
      <c r="A56" s="29">
        <v>46083</v>
      </c>
      <c r="B56" s="74" t="s">
        <v>866</v>
      </c>
      <c r="C56" s="74" t="s">
        <v>867</v>
      </c>
      <c r="D56" s="74" t="s">
        <v>868</v>
      </c>
      <c r="E56" s="191" t="s">
        <v>869</v>
      </c>
      <c r="F56" s="83">
        <v>4478</v>
      </c>
      <c r="G56" s="74" t="s">
        <v>71</v>
      </c>
      <c r="H56" s="94" t="str">
        <f>VLOOKUP(G56,'Bidding list 26'!$B$4:$G$277,6,0)</f>
        <v>C61-4850, Not including RFID module. Includes: 64GB 27-key Android 11, controller with battery, charging dock, charging adapter, glass screen protector</v>
      </c>
      <c r="I56" s="77">
        <v>15500000</v>
      </c>
      <c r="J56" s="188">
        <v>5</v>
      </c>
      <c r="K56" s="189">
        <f t="shared" si="0"/>
        <v>77500000</v>
      </c>
      <c r="L56" s="74" t="s">
        <v>957</v>
      </c>
      <c r="M56" s="79"/>
      <c r="N56" s="128" t="s">
        <v>958</v>
      </c>
      <c r="O56" s="80" t="s">
        <v>95</v>
      </c>
      <c r="P56" s="80" t="s">
        <v>86</v>
      </c>
      <c r="Q56" s="151"/>
      <c r="R56" s="81">
        <f t="shared" si="1"/>
        <v>-46083</v>
      </c>
      <c r="S56" s="82">
        <f t="array" ref="S56">INDEX('NONG Project Timeline-OPM updat'!$D$8:$I$65,MATCH(1,('NONG Project Timeline-OPM updat'!$B$8:$B$65=N56)*('NONG Project Timeline-OPM updat'!$C$8:$C$65=O56),0),MATCH(P56,'NONG Project Timeline-OPM updat'!$D$5:$I$5,0))-14</f>
        <v>46178</v>
      </c>
      <c r="T56" s="81">
        <f t="shared" si="2"/>
        <v>95</v>
      </c>
      <c r="U56" s="83">
        <f>IFERROR(VLOOKUP(G56,'Bidding list 26'!$B$2:$P$28,15,0),"")</f>
        <v>65</v>
      </c>
      <c r="V56" s="84">
        <f t="shared" si="3"/>
        <v>46113</v>
      </c>
      <c r="W56" s="83" t="str">
        <f t="shared" si="4"/>
        <v>On time</v>
      </c>
      <c r="X56" s="85" t="s">
        <v>157</v>
      </c>
      <c r="Y56" s="74"/>
      <c r="Z56" s="74" t="s">
        <v>158</v>
      </c>
      <c r="AA56" s="74" t="s">
        <v>1031</v>
      </c>
      <c r="AB56" s="74" t="s">
        <v>158</v>
      </c>
      <c r="AC56" s="74" t="s">
        <v>1044</v>
      </c>
      <c r="AD56" s="74" t="s">
        <v>158</v>
      </c>
      <c r="AE56" s="74" t="s">
        <v>1045</v>
      </c>
      <c r="AF56" s="197"/>
      <c r="AG56" s="87">
        <v>46149</v>
      </c>
      <c r="AH56" s="94" t="s">
        <v>1046</v>
      </c>
      <c r="AI56" s="5" t="s">
        <v>265</v>
      </c>
      <c r="AJ56" s="3" t="str">
        <f t="shared" si="5"/>
        <v>WHPDA CHAINWAY C61-48505MH2New BuyFATP-NPI-MH2-MVA2603-06OM</v>
      </c>
      <c r="AK56" s="3">
        <f t="shared" si="6"/>
        <v>5</v>
      </c>
      <c r="AL56" s="3">
        <f t="shared" si="7"/>
        <v>5</v>
      </c>
      <c r="AM56" s="3">
        <f t="shared" si="8"/>
        <v>5</v>
      </c>
      <c r="AN56" s="3">
        <f t="shared" si="11"/>
        <v>5</v>
      </c>
    </row>
    <row r="57" spans="1:40" ht="98">
      <c r="A57" s="29">
        <v>46083</v>
      </c>
      <c r="B57" s="74" t="s">
        <v>866</v>
      </c>
      <c r="C57" s="74" t="s">
        <v>867</v>
      </c>
      <c r="D57" s="74" t="s">
        <v>868</v>
      </c>
      <c r="E57" s="191" t="s">
        <v>869</v>
      </c>
      <c r="F57" s="83">
        <v>4478</v>
      </c>
      <c r="G57" s="74" t="s">
        <v>50</v>
      </c>
      <c r="H57" s="94" t="str">
        <f>VLOOKUP(G57,'Bidding list 26'!$B$4:$G$277,6,0)</f>
        <v>Pro Tower QCT1250, Core i3-14100, Ram 8GB DDR5, SSD
512GB, Integrated graphics card, Power 180W, HDMI &amp; DP Port,
Keyboard and Mouse, 3Yrs Wty</v>
      </c>
      <c r="I57" s="77">
        <v>13888000</v>
      </c>
      <c r="J57" s="188">
        <v>3</v>
      </c>
      <c r="K57" s="189">
        <f t="shared" si="0"/>
        <v>41664000</v>
      </c>
      <c r="L57" s="74" t="s">
        <v>1047</v>
      </c>
      <c r="M57" s="79"/>
      <c r="N57" s="128" t="s">
        <v>1047</v>
      </c>
      <c r="O57" s="80" t="s">
        <v>95</v>
      </c>
      <c r="P57" s="80" t="s">
        <v>21</v>
      </c>
      <c r="Q57" s="151"/>
      <c r="R57" s="81">
        <f t="shared" si="1"/>
        <v>-46083</v>
      </c>
      <c r="S57" s="140">
        <f t="array" ref="S57">INDEX('NONG Project Timeline-OPM updat'!$D$8:$I$65,MATCH(1,('NONG Project Timeline-OPM updat'!$B$8:$B$65=N57)*('NONG Project Timeline-OPM updat'!$C$8:$C$65=O57),0),MATCH(P57,'NONG Project Timeline-OPM updat'!$D$5:$I$5,0))-14</f>
        <v>-14</v>
      </c>
      <c r="T57" s="133">
        <f t="shared" si="2"/>
        <v>-46097</v>
      </c>
      <c r="U57" s="83">
        <f>IFERROR(VLOOKUP(G57,'Bidding list 26'!$B$2:$P$28,15,0),"")</f>
        <v>50</v>
      </c>
      <c r="V57" s="83">
        <f t="shared" si="3"/>
        <v>-64</v>
      </c>
      <c r="W57" s="83" t="str">
        <f t="shared" si="4"/>
        <v>Late</v>
      </c>
      <c r="X57" s="85" t="s">
        <v>157</v>
      </c>
      <c r="Y57" s="74"/>
      <c r="Z57" s="74" t="s">
        <v>158</v>
      </c>
      <c r="AA57" s="74" t="s">
        <v>1048</v>
      </c>
      <c r="AB57" s="74" t="s">
        <v>158</v>
      </c>
      <c r="AC57" s="74" t="s">
        <v>1049</v>
      </c>
      <c r="AD57" s="74" t="s">
        <v>158</v>
      </c>
      <c r="AE57" s="74" t="s">
        <v>1049</v>
      </c>
      <c r="AF57" s="98"/>
      <c r="AG57" s="87" t="s">
        <v>1050</v>
      </c>
      <c r="AH57" s="94" t="s">
        <v>1051</v>
      </c>
      <c r="AI57" s="5"/>
      <c r="AJ57" s="3" t="str">
        <f t="shared" si="5"/>
        <v>WHIPC(updated)3AS3New BuyFATP-MP-AS3-MVA2603-07OM</v>
      </c>
      <c r="AK57" s="3">
        <f t="shared" si="6"/>
        <v>3</v>
      </c>
      <c r="AL57" s="3">
        <f t="shared" si="7"/>
        <v>3</v>
      </c>
      <c r="AM57" s="3">
        <f t="shared" si="8"/>
        <v>3</v>
      </c>
      <c r="AN57" s="3">
        <f t="shared" si="11"/>
        <v>3</v>
      </c>
    </row>
    <row r="58" spans="1:40" ht="28">
      <c r="A58" s="29">
        <v>46083</v>
      </c>
      <c r="B58" s="74" t="s">
        <v>866</v>
      </c>
      <c r="C58" s="74" t="s">
        <v>867</v>
      </c>
      <c r="D58" s="74" t="s">
        <v>868</v>
      </c>
      <c r="E58" s="191" t="s">
        <v>869</v>
      </c>
      <c r="F58" s="83">
        <v>4478</v>
      </c>
      <c r="G58" s="74" t="s">
        <v>65</v>
      </c>
      <c r="H58" s="94" t="str">
        <f>VLOOKUP(G58,'Bidding list 26'!$B$4:$G$277,6,0)</f>
        <v>DELL E2225HM, 21.5 inch HDMI cable, 3Yrs Wty</v>
      </c>
      <c r="I58" s="77">
        <v>1980000</v>
      </c>
      <c r="J58" s="188">
        <v>3</v>
      </c>
      <c r="K58" s="189">
        <f t="shared" si="0"/>
        <v>5940000</v>
      </c>
      <c r="L58" s="74" t="s">
        <v>1047</v>
      </c>
      <c r="M58" s="79"/>
      <c r="N58" s="128" t="s">
        <v>1047</v>
      </c>
      <c r="O58" s="80" t="s">
        <v>95</v>
      </c>
      <c r="P58" s="80" t="s">
        <v>21</v>
      </c>
      <c r="Q58" s="151"/>
      <c r="R58" s="81">
        <f t="shared" si="1"/>
        <v>-46083</v>
      </c>
      <c r="S58" s="140">
        <f t="array" ref="S58">INDEX('NONG Project Timeline-OPM updat'!$D$8:$I$65,MATCH(1,('NONG Project Timeline-OPM updat'!$B$8:$B$65=N58)*('NONG Project Timeline-OPM updat'!$C$8:$C$65=O58),0),MATCH(P58,'NONG Project Timeline-OPM updat'!$D$5:$I$5,0))-14</f>
        <v>-14</v>
      </c>
      <c r="T58" s="133">
        <f t="shared" si="2"/>
        <v>-46097</v>
      </c>
      <c r="U58" s="83" t="str">
        <f>IFERROR(VLOOKUP(G58,'Bidding list 26'!$B$2:$P$28,15,0),"")</f>
        <v/>
      </c>
      <c r="V58" s="83" t="e">
        <f t="shared" si="3"/>
        <v>#VALUE!</v>
      </c>
      <c r="W58" s="83" t="e">
        <f t="shared" si="4"/>
        <v>#VALUE!</v>
      </c>
      <c r="X58" s="85" t="s">
        <v>157</v>
      </c>
      <c r="Y58" s="74"/>
      <c r="Z58" s="74" t="s">
        <v>158</v>
      </c>
      <c r="AA58" s="74" t="s">
        <v>1048</v>
      </c>
      <c r="AB58" s="74" t="s">
        <v>158</v>
      </c>
      <c r="AC58" s="74" t="s">
        <v>1052</v>
      </c>
      <c r="AD58" s="74" t="s">
        <v>158</v>
      </c>
      <c r="AE58" s="74" t="s">
        <v>1052</v>
      </c>
      <c r="AF58" s="98"/>
      <c r="AG58" s="87" t="s">
        <v>1053</v>
      </c>
      <c r="AH58" s="94" t="s">
        <v>1054</v>
      </c>
      <c r="AI58" s="5"/>
      <c r="AJ58" s="3" t="str">
        <f t="shared" si="5"/>
        <v>WHMonitor 13AS3New BuyFATP-MP-AS3-MVA2603-07OM</v>
      </c>
      <c r="AK58" s="3">
        <f t="shared" si="6"/>
        <v>3</v>
      </c>
      <c r="AL58" s="3">
        <f t="shared" si="7"/>
        <v>3</v>
      </c>
      <c r="AM58" s="3">
        <f t="shared" si="8"/>
        <v>3</v>
      </c>
      <c r="AN58" s="3">
        <f t="shared" si="11"/>
        <v>3</v>
      </c>
    </row>
    <row r="59" spans="1:40" ht="28">
      <c r="A59" s="29">
        <v>46083</v>
      </c>
      <c r="B59" s="74" t="s">
        <v>866</v>
      </c>
      <c r="C59" s="74" t="s">
        <v>867</v>
      </c>
      <c r="D59" s="74" t="s">
        <v>868</v>
      </c>
      <c r="E59" s="191" t="s">
        <v>869</v>
      </c>
      <c r="F59" s="83">
        <v>4478</v>
      </c>
      <c r="G59" s="74" t="s">
        <v>14</v>
      </c>
      <c r="H59" s="94" t="str">
        <f>VLOOKUP(G59,'Bidding list 26'!$B$4:$G$277,6,0)</f>
        <v>ZEBRA DS8178,USB cable PCS Wireless Scanner</v>
      </c>
      <c r="I59" s="77">
        <v>5800000</v>
      </c>
      <c r="J59" s="188">
        <v>2</v>
      </c>
      <c r="K59" s="189">
        <f t="shared" si="0"/>
        <v>11600000</v>
      </c>
      <c r="L59" s="74" t="s">
        <v>1047</v>
      </c>
      <c r="M59" s="79"/>
      <c r="N59" s="128" t="s">
        <v>1047</v>
      </c>
      <c r="O59" s="80" t="s">
        <v>95</v>
      </c>
      <c r="P59" s="80" t="s">
        <v>21</v>
      </c>
      <c r="Q59" s="151"/>
      <c r="R59" s="81">
        <f t="shared" si="1"/>
        <v>-46083</v>
      </c>
      <c r="S59" s="140">
        <f t="array" ref="S59">INDEX('NONG Project Timeline-OPM updat'!$D$8:$I$65,MATCH(1,('NONG Project Timeline-OPM updat'!$B$8:$B$65=N59)*('NONG Project Timeline-OPM updat'!$C$8:$C$65=O59),0),MATCH(P59,'NONG Project Timeline-OPM updat'!$D$5:$I$5,0))-14</f>
        <v>-14</v>
      </c>
      <c r="T59" s="133">
        <f t="shared" si="2"/>
        <v>-46097</v>
      </c>
      <c r="U59" s="83">
        <f>IFERROR(VLOOKUP(G59,'Bidding list 26'!$B$2:$P$28,15,0),"")</f>
        <v>65</v>
      </c>
      <c r="V59" s="83">
        <f t="shared" si="3"/>
        <v>-79</v>
      </c>
      <c r="W59" s="83" t="str">
        <f t="shared" si="4"/>
        <v>Late</v>
      </c>
      <c r="X59" s="85" t="s">
        <v>157</v>
      </c>
      <c r="Y59" s="85"/>
      <c r="Z59" s="74" t="s">
        <v>158</v>
      </c>
      <c r="AA59" s="74" t="s">
        <v>1055</v>
      </c>
      <c r="AB59" s="74" t="s">
        <v>158</v>
      </c>
      <c r="AC59" s="74" t="s">
        <v>1056</v>
      </c>
      <c r="AD59" s="74" t="s">
        <v>158</v>
      </c>
      <c r="AE59" s="74" t="s">
        <v>1057</v>
      </c>
      <c r="AF59" s="98"/>
      <c r="AG59" s="87">
        <v>46137</v>
      </c>
      <c r="AH59" s="94" t="s">
        <v>1058</v>
      </c>
      <c r="AI59" s="5"/>
      <c r="AJ59" s="3" t="str">
        <f t="shared" si="5"/>
        <v>WH Barcode Scanner ZEBRA DS8178,USB cable2AS3New BuyFATP-MP-AS3-MVA2603-12OM</v>
      </c>
      <c r="AK59" s="3">
        <f t="shared" si="6"/>
        <v>2</v>
      </c>
      <c r="AL59" s="3">
        <f t="shared" si="7"/>
        <v>2</v>
      </c>
      <c r="AM59" s="3">
        <f t="shared" si="8"/>
        <v>2</v>
      </c>
      <c r="AN59" s="3">
        <f t="shared" si="11"/>
        <v>2</v>
      </c>
    </row>
    <row r="60" spans="1:40" ht="84">
      <c r="A60" s="29">
        <v>46083</v>
      </c>
      <c r="B60" s="74" t="s">
        <v>866</v>
      </c>
      <c r="C60" s="74" t="s">
        <v>867</v>
      </c>
      <c r="D60" s="74" t="s">
        <v>868</v>
      </c>
      <c r="E60" s="191" t="s">
        <v>869</v>
      </c>
      <c r="F60" s="83">
        <v>4478</v>
      </c>
      <c r="G60" s="74" t="s">
        <v>71</v>
      </c>
      <c r="H60" s="94" t="str">
        <f>VLOOKUP(G60,'Bidding list 26'!$B$4:$G$277,6,0)</f>
        <v>C61-4850, Not including RFID module. Includes: 64GB 27-key Android 11, controller with battery, charging dock, charging adapter, glass screen protector</v>
      </c>
      <c r="I60" s="77">
        <v>15500000</v>
      </c>
      <c r="J60" s="188">
        <v>2</v>
      </c>
      <c r="K60" s="189">
        <f t="shared" si="0"/>
        <v>31000000</v>
      </c>
      <c r="L60" s="74" t="s">
        <v>1047</v>
      </c>
      <c r="M60" s="79"/>
      <c r="N60" s="128" t="s">
        <v>1047</v>
      </c>
      <c r="O60" s="80" t="s">
        <v>95</v>
      </c>
      <c r="P60" s="80" t="s">
        <v>21</v>
      </c>
      <c r="Q60" s="151"/>
      <c r="R60" s="81">
        <f t="shared" si="1"/>
        <v>-46083</v>
      </c>
      <c r="S60" s="140">
        <f t="array" ref="S60">INDEX('NONG Project Timeline-OPM updat'!$D$8:$I$65,MATCH(1,('NONG Project Timeline-OPM updat'!$B$8:$B$65=N60)*('NONG Project Timeline-OPM updat'!$C$8:$C$65=O60),0),MATCH(P60,'NONG Project Timeline-OPM updat'!$D$5:$I$5,0))-14</f>
        <v>-14</v>
      </c>
      <c r="T60" s="133">
        <f t="shared" si="2"/>
        <v>-46097</v>
      </c>
      <c r="U60" s="83">
        <f>IFERROR(VLOOKUP(G60,'Bidding list 26'!$B$2:$P$28,15,0),"")</f>
        <v>65</v>
      </c>
      <c r="V60" s="83">
        <f t="shared" si="3"/>
        <v>-79</v>
      </c>
      <c r="W60" s="83" t="str">
        <f t="shared" si="4"/>
        <v>Late</v>
      </c>
      <c r="X60" s="85" t="s">
        <v>157</v>
      </c>
      <c r="Y60" s="74"/>
      <c r="Z60" s="74" t="s">
        <v>158</v>
      </c>
      <c r="AA60" s="74" t="s">
        <v>1048</v>
      </c>
      <c r="AB60" s="74" t="s">
        <v>158</v>
      </c>
      <c r="AC60" s="74" t="s">
        <v>1059</v>
      </c>
      <c r="AD60" s="74" t="s">
        <v>158</v>
      </c>
      <c r="AE60" s="74" t="s">
        <v>1060</v>
      </c>
      <c r="AF60" s="98"/>
      <c r="AG60" s="87">
        <v>46149</v>
      </c>
      <c r="AH60" s="94" t="s">
        <v>1061</v>
      </c>
      <c r="AI60" s="5" t="s">
        <v>1062</v>
      </c>
      <c r="AJ60" s="3" t="str">
        <f t="shared" si="5"/>
        <v>WHPDA CHAINWAY C61-48502AS3New BuyFATP-MP-AS3-MVA2603-07OM</v>
      </c>
      <c r="AK60" s="3">
        <f t="shared" si="6"/>
        <v>2</v>
      </c>
      <c r="AL60" s="3">
        <f t="shared" si="7"/>
        <v>2</v>
      </c>
      <c r="AM60" s="3">
        <f t="shared" si="8"/>
        <v>2</v>
      </c>
      <c r="AN60" s="3">
        <f t="shared" si="11"/>
        <v>2</v>
      </c>
    </row>
    <row r="61" spans="1:40" ht="98">
      <c r="A61" s="29">
        <v>46083</v>
      </c>
      <c r="B61" s="74" t="s">
        <v>866</v>
      </c>
      <c r="C61" s="74" t="s">
        <v>867</v>
      </c>
      <c r="D61" s="74" t="s">
        <v>868</v>
      </c>
      <c r="E61" s="191" t="s">
        <v>869</v>
      </c>
      <c r="F61" s="83">
        <v>4478</v>
      </c>
      <c r="G61" s="74" t="s">
        <v>50</v>
      </c>
      <c r="H61" s="94" t="str">
        <f>VLOOKUP(G61,'Bidding list 26'!$B$4:$G$277,6,0)</f>
        <v>Pro Tower QCT1250, Core i3-14100, Ram 8GB DDR5, SSD
512GB, Integrated graphics card, Power 180W, HDMI &amp; DP Port,
Keyboard and Mouse, 3Yrs Wty</v>
      </c>
      <c r="I61" s="77">
        <v>13888000</v>
      </c>
      <c r="J61" s="188">
        <v>3</v>
      </c>
      <c r="K61" s="189">
        <f t="shared" si="0"/>
        <v>41664000</v>
      </c>
      <c r="L61" s="74" t="s">
        <v>980</v>
      </c>
      <c r="M61" s="79"/>
      <c r="N61" s="128" t="s">
        <v>980</v>
      </c>
      <c r="O61" s="80" t="s">
        <v>95</v>
      </c>
      <c r="P61" s="80" t="s">
        <v>86</v>
      </c>
      <c r="Q61" s="151"/>
      <c r="R61" s="81">
        <f t="shared" si="1"/>
        <v>-46083</v>
      </c>
      <c r="S61" s="140">
        <f t="array" ref="S61">INDEX('NONG Project Timeline-OPM updat'!$D$8:$I$65,MATCH(1,('NONG Project Timeline-OPM updat'!$B$8:$B$65=N61)*('NONG Project Timeline-OPM updat'!$C$8:$C$65=O61),0),MATCH(P61,'NONG Project Timeline-OPM updat'!$D$5:$I$5,0))-14</f>
        <v>-14</v>
      </c>
      <c r="T61" s="133">
        <f t="shared" si="2"/>
        <v>-46097</v>
      </c>
      <c r="U61" s="83">
        <f>IFERROR(VLOOKUP(G61,'Bidding list 26'!$B$2:$P$28,15,0),"")</f>
        <v>50</v>
      </c>
      <c r="V61" s="83">
        <f t="shared" si="3"/>
        <v>-64</v>
      </c>
      <c r="W61" s="83" t="str">
        <f t="shared" si="4"/>
        <v>Late</v>
      </c>
      <c r="X61" s="85" t="s">
        <v>157</v>
      </c>
      <c r="Y61" s="74"/>
      <c r="Z61" s="74" t="s">
        <v>158</v>
      </c>
      <c r="AA61" s="74" t="s">
        <v>1063</v>
      </c>
      <c r="AB61" s="74" t="s">
        <v>158</v>
      </c>
      <c r="AC61" s="74" t="s">
        <v>1064</v>
      </c>
      <c r="AD61" s="74" t="s">
        <v>158</v>
      </c>
      <c r="AE61" s="74" t="s">
        <v>1064</v>
      </c>
      <c r="AF61" s="98"/>
      <c r="AG61" s="87" t="s">
        <v>1065</v>
      </c>
      <c r="AH61" s="94" t="s">
        <v>1066</v>
      </c>
      <c r="AI61" s="101" t="s">
        <v>1067</v>
      </c>
      <c r="AJ61" s="3" t="str">
        <f t="shared" si="5"/>
        <v>WHIPC(updated)3BM2New BuyFATP-NPI-BM2-MVA2602-08OM</v>
      </c>
      <c r="AK61" s="3">
        <f t="shared" si="6"/>
        <v>3</v>
      </c>
      <c r="AL61" s="3">
        <f t="shared" si="7"/>
        <v>3</v>
      </c>
      <c r="AM61" s="3">
        <f t="shared" si="8"/>
        <v>3</v>
      </c>
      <c r="AN61" s="3">
        <f t="shared" si="11"/>
        <v>3</v>
      </c>
    </row>
    <row r="62" spans="1:40" ht="28">
      <c r="A62" s="29">
        <v>46083</v>
      </c>
      <c r="B62" s="74" t="s">
        <v>866</v>
      </c>
      <c r="C62" s="74" t="s">
        <v>867</v>
      </c>
      <c r="D62" s="74" t="s">
        <v>868</v>
      </c>
      <c r="E62" s="191" t="s">
        <v>869</v>
      </c>
      <c r="F62" s="83">
        <v>4478</v>
      </c>
      <c r="G62" s="74" t="s">
        <v>65</v>
      </c>
      <c r="H62" s="94" t="str">
        <f>VLOOKUP(G62,'Bidding list 26'!$B$4:$G$277,6,0)</f>
        <v>DELL E2225HM, 21.5 inch HDMI cable, 3Yrs Wty</v>
      </c>
      <c r="I62" s="77">
        <v>1980000</v>
      </c>
      <c r="J62" s="188">
        <v>3</v>
      </c>
      <c r="K62" s="189">
        <f t="shared" si="0"/>
        <v>5940000</v>
      </c>
      <c r="L62" s="74" t="s">
        <v>980</v>
      </c>
      <c r="M62" s="79"/>
      <c r="N62" s="128" t="s">
        <v>980</v>
      </c>
      <c r="O62" s="80" t="s">
        <v>95</v>
      </c>
      <c r="P62" s="80" t="s">
        <v>86</v>
      </c>
      <c r="Q62" s="151"/>
      <c r="R62" s="81">
        <f t="shared" si="1"/>
        <v>-46083</v>
      </c>
      <c r="S62" s="140">
        <f t="array" ref="S62">INDEX('NONG Project Timeline-OPM updat'!$D$8:$I$65,MATCH(1,('NONG Project Timeline-OPM updat'!$B$8:$B$65=N62)*('NONG Project Timeline-OPM updat'!$C$8:$C$65=O62),0),MATCH(P62,'NONG Project Timeline-OPM updat'!$D$5:$I$5,0))-14</f>
        <v>-14</v>
      </c>
      <c r="T62" s="133">
        <f t="shared" si="2"/>
        <v>-46097</v>
      </c>
      <c r="U62" s="83" t="str">
        <f>IFERROR(VLOOKUP(G62,'Bidding list 26'!$B$2:$P$28,15,0),"")</f>
        <v/>
      </c>
      <c r="V62" s="83" t="e">
        <f t="shared" si="3"/>
        <v>#VALUE!</v>
      </c>
      <c r="W62" s="83" t="e">
        <f t="shared" si="4"/>
        <v>#VALUE!</v>
      </c>
      <c r="X62" s="85" t="s">
        <v>157</v>
      </c>
      <c r="Y62" s="74"/>
      <c r="Z62" s="74" t="s">
        <v>158</v>
      </c>
      <c r="AA62" s="74" t="s">
        <v>1063</v>
      </c>
      <c r="AB62" s="74" t="s">
        <v>158</v>
      </c>
      <c r="AC62" s="74" t="s">
        <v>1068</v>
      </c>
      <c r="AD62" s="74" t="s">
        <v>158</v>
      </c>
      <c r="AE62" s="74" t="s">
        <v>1068</v>
      </c>
      <c r="AF62" s="98"/>
      <c r="AG62" s="87">
        <v>46123</v>
      </c>
      <c r="AH62" s="94" t="s">
        <v>1069</v>
      </c>
      <c r="AI62" s="5"/>
      <c r="AJ62" s="3" t="str">
        <f t="shared" si="5"/>
        <v>WHMonitor 13BM2New BuyFATP-NPI-BM2-MVA2602-08OM</v>
      </c>
      <c r="AK62" s="3">
        <f t="shared" si="6"/>
        <v>3</v>
      </c>
      <c r="AL62" s="3">
        <f t="shared" si="7"/>
        <v>3</v>
      </c>
      <c r="AM62" s="3">
        <f t="shared" si="8"/>
        <v>3</v>
      </c>
      <c r="AN62" s="3">
        <f t="shared" si="11"/>
        <v>3</v>
      </c>
    </row>
    <row r="63" spans="1:40" ht="28">
      <c r="A63" s="29">
        <v>46083</v>
      </c>
      <c r="B63" s="74" t="s">
        <v>866</v>
      </c>
      <c r="C63" s="74" t="s">
        <v>867</v>
      </c>
      <c r="D63" s="74" t="s">
        <v>868</v>
      </c>
      <c r="E63" s="191" t="s">
        <v>869</v>
      </c>
      <c r="F63" s="83">
        <v>4478</v>
      </c>
      <c r="G63" s="74" t="s">
        <v>14</v>
      </c>
      <c r="H63" s="94" t="str">
        <f>VLOOKUP(G63,'Bidding list 26'!$B$4:$G$277,6,0)</f>
        <v>ZEBRA DS8178,USB cable PCS Wireless Scanner</v>
      </c>
      <c r="I63" s="77">
        <v>5800000</v>
      </c>
      <c r="J63" s="188">
        <v>3</v>
      </c>
      <c r="K63" s="189">
        <f t="shared" si="0"/>
        <v>17400000</v>
      </c>
      <c r="L63" s="74" t="s">
        <v>980</v>
      </c>
      <c r="M63" s="79"/>
      <c r="N63" s="128" t="s">
        <v>980</v>
      </c>
      <c r="O63" s="80" t="s">
        <v>95</v>
      </c>
      <c r="P63" s="80" t="s">
        <v>86</v>
      </c>
      <c r="Q63" s="151"/>
      <c r="R63" s="81">
        <f t="shared" si="1"/>
        <v>-46083</v>
      </c>
      <c r="S63" s="140">
        <f t="array" ref="S63">INDEX('NONG Project Timeline-OPM updat'!$D$8:$I$65,MATCH(1,('NONG Project Timeline-OPM updat'!$B$8:$B$65=N63)*('NONG Project Timeline-OPM updat'!$C$8:$C$65=O63),0),MATCH(P63,'NONG Project Timeline-OPM updat'!$D$5:$I$5,0))-14</f>
        <v>-14</v>
      </c>
      <c r="T63" s="133">
        <f t="shared" si="2"/>
        <v>-46097</v>
      </c>
      <c r="U63" s="83">
        <f>IFERROR(VLOOKUP(G63,'Bidding list 26'!$B$2:$P$28,15,0),"")</f>
        <v>65</v>
      </c>
      <c r="V63" s="83">
        <f t="shared" si="3"/>
        <v>-79</v>
      </c>
      <c r="W63" s="83" t="str">
        <f t="shared" si="4"/>
        <v>Late</v>
      </c>
      <c r="X63" s="85" t="s">
        <v>157</v>
      </c>
      <c r="Y63" s="85"/>
      <c r="Z63" s="74" t="s">
        <v>158</v>
      </c>
      <c r="AA63" s="74" t="s">
        <v>1070</v>
      </c>
      <c r="AB63" s="74" t="s">
        <v>158</v>
      </c>
      <c r="AC63" s="74" t="s">
        <v>1071</v>
      </c>
      <c r="AD63" s="74" t="s">
        <v>158</v>
      </c>
      <c r="AE63" s="74" t="s">
        <v>1057</v>
      </c>
      <c r="AF63" s="98"/>
      <c r="AG63" s="87">
        <v>46137</v>
      </c>
      <c r="AH63" s="94" t="s">
        <v>1072</v>
      </c>
      <c r="AI63" s="5"/>
      <c r="AJ63" s="3" t="str">
        <f t="shared" si="5"/>
        <v>WH Barcode Scanner ZEBRA DS8178,USB cable3BM2New BuyFATP-NPI-BM2-MVA2602-13OM</v>
      </c>
      <c r="AK63" s="3">
        <f t="shared" si="6"/>
        <v>3</v>
      </c>
      <c r="AL63" s="3">
        <f t="shared" si="7"/>
        <v>3</v>
      </c>
      <c r="AM63" s="3">
        <f t="shared" si="8"/>
        <v>3</v>
      </c>
      <c r="AN63" s="3">
        <f t="shared" si="11"/>
        <v>3</v>
      </c>
    </row>
    <row r="64" spans="1:40" ht="28">
      <c r="A64" s="29">
        <v>46083</v>
      </c>
      <c r="B64" s="74" t="s">
        <v>866</v>
      </c>
      <c r="C64" s="74" t="s">
        <v>867</v>
      </c>
      <c r="D64" s="74" t="s">
        <v>868</v>
      </c>
      <c r="E64" s="191" t="s">
        <v>869</v>
      </c>
      <c r="F64" s="83">
        <v>4478</v>
      </c>
      <c r="G64" s="74" t="s">
        <v>29</v>
      </c>
      <c r="H64" s="94" t="str">
        <f>VLOOKUP(G64,'Bidding list 26'!$B$4:$G$277,6,0)</f>
        <v xml:space="preserve">ZT610, 600dpi </v>
      </c>
      <c r="I64" s="77">
        <v>48800000</v>
      </c>
      <c r="J64" s="188">
        <v>1</v>
      </c>
      <c r="K64" s="189">
        <f t="shared" si="0"/>
        <v>48800000</v>
      </c>
      <c r="L64" s="74" t="s">
        <v>980</v>
      </c>
      <c r="M64" s="79"/>
      <c r="N64" s="128" t="s">
        <v>980</v>
      </c>
      <c r="O64" s="80" t="s">
        <v>95</v>
      </c>
      <c r="P64" s="80" t="s">
        <v>86</v>
      </c>
      <c r="Q64" s="151"/>
      <c r="R64" s="81">
        <f t="shared" si="1"/>
        <v>-46083</v>
      </c>
      <c r="S64" s="140">
        <f t="array" ref="S64">INDEX('NONG Project Timeline-OPM updat'!$D$8:$I$65,MATCH(1,('NONG Project Timeline-OPM updat'!$B$8:$B$65=N64)*('NONG Project Timeline-OPM updat'!$C$8:$C$65=O64),0),MATCH(P64,'NONG Project Timeline-OPM updat'!$D$5:$I$5,0))-14</f>
        <v>-14</v>
      </c>
      <c r="T64" s="133">
        <f t="shared" si="2"/>
        <v>-46097</v>
      </c>
      <c r="U64" s="83">
        <f>IFERROR(VLOOKUP(G64,'Bidding list 26'!$B$2:$P$28,15,0),"")</f>
        <v>50</v>
      </c>
      <c r="V64" s="83">
        <f t="shared" si="3"/>
        <v>-64</v>
      </c>
      <c r="W64" s="83" t="str">
        <f t="shared" si="4"/>
        <v>Late</v>
      </c>
      <c r="X64" s="85" t="s">
        <v>157</v>
      </c>
      <c r="Y64" s="74"/>
      <c r="Z64" s="74" t="s">
        <v>158</v>
      </c>
      <c r="AA64" s="74" t="s">
        <v>1063</v>
      </c>
      <c r="AB64" s="74" t="s">
        <v>158</v>
      </c>
      <c r="AC64" s="74" t="s">
        <v>1073</v>
      </c>
      <c r="AD64" s="74" t="s">
        <v>158</v>
      </c>
      <c r="AE64" s="74" t="s">
        <v>1073</v>
      </c>
      <c r="AF64" s="98"/>
      <c r="AG64" s="87">
        <v>46162</v>
      </c>
      <c r="AH64" s="94" t="s">
        <v>1074</v>
      </c>
      <c r="AI64" s="101" t="s">
        <v>1043</v>
      </c>
      <c r="AJ64" s="3" t="str">
        <f t="shared" si="5"/>
        <v>WHBarcode Printer  ZEBRA1BM2New BuyFATP-NPI-BM2-MVA2602-08OM</v>
      </c>
      <c r="AK64" s="3">
        <f t="shared" si="6"/>
        <v>1</v>
      </c>
      <c r="AL64" s="3">
        <f t="shared" si="7"/>
        <v>1</v>
      </c>
      <c r="AM64" s="3">
        <f t="shared" si="8"/>
        <v>1</v>
      </c>
      <c r="AN64" s="3">
        <f t="shared" si="11"/>
        <v>1</v>
      </c>
    </row>
    <row r="65" spans="1:40" ht="84">
      <c r="A65" s="29">
        <v>46083</v>
      </c>
      <c r="B65" s="74" t="s">
        <v>866</v>
      </c>
      <c r="C65" s="74" t="s">
        <v>867</v>
      </c>
      <c r="D65" s="74" t="s">
        <v>868</v>
      </c>
      <c r="E65" s="191" t="s">
        <v>869</v>
      </c>
      <c r="F65" s="83">
        <v>4478</v>
      </c>
      <c r="G65" s="74" t="s">
        <v>71</v>
      </c>
      <c r="H65" s="94" t="str">
        <f>VLOOKUP(G65,'Bidding list 26'!$B$4:$G$277,6,0)</f>
        <v>C61-4850, Not including RFID module. Includes: 64GB 27-key Android 11, controller with battery, charging dock, charging adapter, glass screen protector</v>
      </c>
      <c r="I65" s="77">
        <v>15500000</v>
      </c>
      <c r="J65" s="188">
        <v>2</v>
      </c>
      <c r="K65" s="189">
        <f t="shared" si="0"/>
        <v>31000000</v>
      </c>
      <c r="L65" s="74" t="s">
        <v>980</v>
      </c>
      <c r="M65" s="79"/>
      <c r="N65" s="128" t="s">
        <v>980</v>
      </c>
      <c r="O65" s="80" t="s">
        <v>95</v>
      </c>
      <c r="P65" s="80" t="s">
        <v>86</v>
      </c>
      <c r="Q65" s="151"/>
      <c r="R65" s="81">
        <f t="shared" si="1"/>
        <v>-46083</v>
      </c>
      <c r="S65" s="140">
        <f t="array" ref="S65">INDEX('NONG Project Timeline-OPM updat'!$D$8:$I$65,MATCH(1,('NONG Project Timeline-OPM updat'!$B$8:$B$65=N65)*('NONG Project Timeline-OPM updat'!$C$8:$C$65=O65),0),MATCH(P65,'NONG Project Timeline-OPM updat'!$D$5:$I$5,0))-14</f>
        <v>-14</v>
      </c>
      <c r="T65" s="133">
        <f t="shared" si="2"/>
        <v>-46097</v>
      </c>
      <c r="U65" s="83">
        <f>IFERROR(VLOOKUP(G65,'Bidding list 26'!$B$2:$P$28,15,0),"")</f>
        <v>65</v>
      </c>
      <c r="V65" s="83">
        <f t="shared" si="3"/>
        <v>-79</v>
      </c>
      <c r="W65" s="83" t="str">
        <f t="shared" si="4"/>
        <v>Late</v>
      </c>
      <c r="X65" s="85" t="s">
        <v>157</v>
      </c>
      <c r="Y65" s="74"/>
      <c r="Z65" s="74" t="s">
        <v>158</v>
      </c>
      <c r="AA65" s="74" t="s">
        <v>1063</v>
      </c>
      <c r="AB65" s="74" t="s">
        <v>158</v>
      </c>
      <c r="AC65" s="74" t="s">
        <v>1075</v>
      </c>
      <c r="AD65" s="74" t="s">
        <v>158</v>
      </c>
      <c r="AE65" s="74" t="s">
        <v>1060</v>
      </c>
      <c r="AF65" s="98"/>
      <c r="AG65" s="87">
        <v>46149</v>
      </c>
      <c r="AH65" s="94" t="s">
        <v>1076</v>
      </c>
      <c r="AI65" s="5" t="s">
        <v>1062</v>
      </c>
      <c r="AJ65" s="3" t="str">
        <f t="shared" si="5"/>
        <v>WHPDA CHAINWAY C61-48502BM2New BuyFATP-NPI-BM2-MVA2602-08OM</v>
      </c>
      <c r="AK65" s="3">
        <f t="shared" si="6"/>
        <v>2</v>
      </c>
      <c r="AL65" s="3">
        <f t="shared" si="7"/>
        <v>2</v>
      </c>
      <c r="AM65" s="3">
        <f t="shared" si="8"/>
        <v>2</v>
      </c>
      <c r="AN65" s="3">
        <f t="shared" si="11"/>
        <v>2</v>
      </c>
    </row>
    <row r="66" spans="1:40" ht="42">
      <c r="A66" s="29">
        <v>46089</v>
      </c>
      <c r="B66" s="74" t="s">
        <v>47</v>
      </c>
      <c r="C66" s="74" t="s">
        <v>1019</v>
      </c>
      <c r="D66" s="74" t="s">
        <v>1014</v>
      </c>
      <c r="E66" s="91" t="s">
        <v>1015</v>
      </c>
      <c r="F66" s="74"/>
      <c r="G66" s="74" t="s">
        <v>67</v>
      </c>
      <c r="H66" s="94" t="str">
        <f>VLOOKUP(G66,'Bidding list 26'!$B$4:$G$277,6,0)</f>
        <v>VA1903H-2, 19 inch, VGA cable + HDMI cable / Brand: VIEWSONIC</v>
      </c>
      <c r="I66" s="77">
        <v>1240000</v>
      </c>
      <c r="J66" s="188">
        <v>5</v>
      </c>
      <c r="K66" s="189">
        <f t="shared" si="0"/>
        <v>6200000</v>
      </c>
      <c r="L66" s="74" t="s">
        <v>860</v>
      </c>
      <c r="M66" s="79"/>
      <c r="N66" s="128" t="s">
        <v>861</v>
      </c>
      <c r="O66" s="80"/>
      <c r="P66" s="80" t="s">
        <v>57</v>
      </c>
      <c r="Q66" s="29">
        <v>46113</v>
      </c>
      <c r="R66" s="81">
        <f t="shared" si="1"/>
        <v>24</v>
      </c>
      <c r="S66" s="140" t="e">
        <f t="array" ref="S66">INDEX('NONG Project Timeline-OPM updat'!$D$8:$I$65,MATCH(1,('NONG Project Timeline-OPM updat'!$B$8:$B$65=N66)*('NONG Project Timeline-OPM updat'!$C$8:$C$65=O66),0),MATCH(P66,'NONG Project Timeline-OPM updat'!$D$5:$I$5,0))-14</f>
        <v>#N/A</v>
      </c>
      <c r="T66" s="81" t="e">
        <f t="shared" si="2"/>
        <v>#N/A</v>
      </c>
      <c r="U66" s="83" t="str">
        <f>IFERROR(VLOOKUP(G66,'Bidding list 26'!$B$2:$P$28,15,0),"")</f>
        <v/>
      </c>
      <c r="V66" s="83" t="e">
        <f t="shared" si="3"/>
        <v>#N/A</v>
      </c>
      <c r="W66" s="83" t="e">
        <f t="shared" si="4"/>
        <v>#N/A</v>
      </c>
      <c r="X66" s="85" t="s">
        <v>157</v>
      </c>
      <c r="Y66" s="74"/>
      <c r="Z66" s="74" t="s">
        <v>158</v>
      </c>
      <c r="AA66" s="74" t="s">
        <v>1077</v>
      </c>
      <c r="AB66" s="74" t="s">
        <v>158</v>
      </c>
      <c r="AC66" s="74" t="s">
        <v>1078</v>
      </c>
      <c r="AD66" s="74" t="s">
        <v>158</v>
      </c>
      <c r="AE66" s="74" t="s">
        <v>1078</v>
      </c>
      <c r="AF66" s="98"/>
      <c r="AG66" s="87" t="s">
        <v>1078</v>
      </c>
      <c r="AH66" s="94" t="s">
        <v>1079</v>
      </c>
      <c r="AI66" s="5"/>
      <c r="AJ66" s="3" t="str">
        <f t="shared" si="5"/>
        <v>TEMonitor 25OR6New BuyFATP-NPI-OR6-MVA2603-14OM</v>
      </c>
      <c r="AK66" s="3">
        <f t="shared" si="6"/>
        <v>5</v>
      </c>
      <c r="AL66" s="3">
        <f t="shared" si="7"/>
        <v>5</v>
      </c>
      <c r="AM66" s="3">
        <f t="shared" si="8"/>
        <v>5</v>
      </c>
      <c r="AN66" s="3">
        <f t="shared" si="11"/>
        <v>5</v>
      </c>
    </row>
    <row r="67" spans="1:40" ht="98">
      <c r="A67" s="29">
        <v>46091</v>
      </c>
      <c r="B67" s="74" t="s">
        <v>47</v>
      </c>
      <c r="C67" s="74" t="s">
        <v>1080</v>
      </c>
      <c r="D67" s="74" t="s">
        <v>1081</v>
      </c>
      <c r="E67" s="75" t="s">
        <v>1082</v>
      </c>
      <c r="F67" s="192">
        <v>4179</v>
      </c>
      <c r="G67" s="74" t="s">
        <v>53</v>
      </c>
      <c r="H67" s="94" t="str">
        <f>VLOOKUP(G67,'Bidding list 26'!$B$4:$G$277,6,0)</f>
        <v>Pro Tower QCT1250, Ultra 5 235, Ram 16GB DDR5, SSD
512GB, Integrated graphics card, Power 180W, HDMI &amp; DP Port,
Keyboard and Mouse, 3Yrs Wty</v>
      </c>
      <c r="I67" s="77">
        <v>18717000</v>
      </c>
      <c r="J67" s="188">
        <v>6</v>
      </c>
      <c r="K67" s="189">
        <f t="shared" si="0"/>
        <v>112302000</v>
      </c>
      <c r="L67" s="74" t="s">
        <v>1083</v>
      </c>
      <c r="M67" s="79"/>
      <c r="N67" s="128" t="s">
        <v>980</v>
      </c>
      <c r="O67" s="80" t="s">
        <v>95</v>
      </c>
      <c r="P67" s="80" t="s">
        <v>21</v>
      </c>
      <c r="Q67" s="29">
        <v>46136</v>
      </c>
      <c r="R67" s="81">
        <f t="shared" si="1"/>
        <v>45</v>
      </c>
      <c r="S67" s="201">
        <f t="array" ref="S67">INDEX('NONG Project Timeline-OPM updat'!$D$8:$I$65,MATCH(1,('NONG Project Timeline-OPM updat'!$B$8:$B$65=N67)*('NONG Project Timeline-OPM updat'!$C$8:$C$65=O67),0),MATCH(P67,'NONG Project Timeline-OPM updat'!$D$5:$I$5,0))-14</f>
        <v>46149</v>
      </c>
      <c r="T67" s="81">
        <f t="shared" si="2"/>
        <v>58</v>
      </c>
      <c r="U67" s="83">
        <f>IFERROR(VLOOKUP(G67,'Bidding list 26'!$B$2:$P$28,15,0),"")</f>
        <v>70</v>
      </c>
      <c r="V67" s="202">
        <f t="shared" si="3"/>
        <v>46079</v>
      </c>
      <c r="W67" s="83" t="str">
        <f t="shared" si="4"/>
        <v>Late</v>
      </c>
      <c r="X67" s="85" t="s">
        <v>157</v>
      </c>
      <c r="Y67" s="74"/>
      <c r="Z67" s="74" t="s">
        <v>158</v>
      </c>
      <c r="AA67" s="74" t="s">
        <v>1084</v>
      </c>
      <c r="AB67" s="74" t="s">
        <v>158</v>
      </c>
      <c r="AC67" s="3" t="s">
        <v>1085</v>
      </c>
      <c r="AD67" s="74" t="s">
        <v>158</v>
      </c>
      <c r="AE67" s="3" t="s">
        <v>1085</v>
      </c>
      <c r="AF67" s="98"/>
      <c r="AG67" s="87">
        <v>46135</v>
      </c>
      <c r="AH67" s="94" t="s">
        <v>1086</v>
      </c>
      <c r="AI67" s="5"/>
      <c r="AJ67" s="3" t="str">
        <f t="shared" si="5"/>
        <v>TEIPC+(updated)6BM2New BuyFATP-NPI-BM2-MVA2603-16OM</v>
      </c>
      <c r="AK67" s="3">
        <f t="shared" si="6"/>
        <v>6</v>
      </c>
      <c r="AL67" s="3">
        <f t="shared" si="7"/>
        <v>6</v>
      </c>
      <c r="AM67" s="3">
        <f t="shared" si="8"/>
        <v>6</v>
      </c>
      <c r="AN67" s="3">
        <f t="shared" si="11"/>
        <v>6</v>
      </c>
    </row>
    <row r="68" spans="1:40" ht="28">
      <c r="A68" s="29">
        <v>46091</v>
      </c>
      <c r="B68" s="74" t="s">
        <v>47</v>
      </c>
      <c r="C68" s="74" t="s">
        <v>1080</v>
      </c>
      <c r="D68" s="74" t="s">
        <v>1081</v>
      </c>
      <c r="E68" s="91" t="s">
        <v>1082</v>
      </c>
      <c r="F68" s="192">
        <v>4179</v>
      </c>
      <c r="G68" s="74" t="s">
        <v>65</v>
      </c>
      <c r="H68" s="94" t="str">
        <f>VLOOKUP(G68,'Bidding list 26'!$B$4:$G$277,6,0)</f>
        <v>DELL E2225HM, 21.5 inch HDMI cable, 3Yrs Wty</v>
      </c>
      <c r="I68" s="77">
        <v>1980000</v>
      </c>
      <c r="J68" s="188">
        <v>6</v>
      </c>
      <c r="K68" s="189">
        <f t="shared" si="0"/>
        <v>11880000</v>
      </c>
      <c r="L68" s="74" t="s">
        <v>1083</v>
      </c>
      <c r="M68" s="79"/>
      <c r="N68" s="128" t="s">
        <v>980</v>
      </c>
      <c r="O68" s="80" t="s">
        <v>95</v>
      </c>
      <c r="P68" s="80" t="s">
        <v>21</v>
      </c>
      <c r="Q68" s="29">
        <v>46136</v>
      </c>
      <c r="R68" s="81">
        <f t="shared" si="1"/>
        <v>45</v>
      </c>
      <c r="S68" s="201">
        <f t="array" ref="S68">INDEX('NONG Project Timeline-OPM updat'!$D$8:$I$65,MATCH(1,('NONG Project Timeline-OPM updat'!$B$8:$B$65=N68)*('NONG Project Timeline-OPM updat'!$C$8:$C$65=O68),0),MATCH(P68,'NONG Project Timeline-OPM updat'!$D$5:$I$5,0))-14</f>
        <v>46149</v>
      </c>
      <c r="T68" s="81">
        <f t="shared" si="2"/>
        <v>58</v>
      </c>
      <c r="U68" s="83" t="str">
        <f>IFERROR(VLOOKUP(G68,'Bidding list 26'!$B$2:$P$28,15,0),"")</f>
        <v/>
      </c>
      <c r="V68" s="202" t="e">
        <f t="shared" si="3"/>
        <v>#VALUE!</v>
      </c>
      <c r="W68" s="83" t="e">
        <f t="shared" si="4"/>
        <v>#VALUE!</v>
      </c>
      <c r="X68" s="85" t="s">
        <v>157</v>
      </c>
      <c r="Y68" s="74"/>
      <c r="Z68" s="74" t="s">
        <v>158</v>
      </c>
      <c r="AA68" s="74" t="s">
        <v>1084</v>
      </c>
      <c r="AB68" s="74" t="s">
        <v>158</v>
      </c>
      <c r="AC68" s="74" t="s">
        <v>1087</v>
      </c>
      <c r="AD68" s="74" t="s">
        <v>158</v>
      </c>
      <c r="AE68" s="74" t="s">
        <v>1087</v>
      </c>
      <c r="AF68" s="98"/>
      <c r="AG68" s="87">
        <v>46141</v>
      </c>
      <c r="AH68" s="94" t="s">
        <v>1088</v>
      </c>
      <c r="AI68" s="5"/>
      <c r="AJ68" s="3" t="str">
        <f t="shared" si="5"/>
        <v>TEMonitor 16BM2New BuyFATP-NPI-BM2-MVA2603-16OM</v>
      </c>
      <c r="AK68" s="3">
        <f t="shared" si="6"/>
        <v>6</v>
      </c>
      <c r="AL68" s="3">
        <f t="shared" si="7"/>
        <v>6</v>
      </c>
      <c r="AM68" s="3">
        <f t="shared" si="8"/>
        <v>6</v>
      </c>
      <c r="AN68" s="3">
        <f t="shared" si="11"/>
        <v>6</v>
      </c>
    </row>
    <row r="69" spans="1:40" ht="56">
      <c r="A69" s="29">
        <v>46091</v>
      </c>
      <c r="B69" s="74" t="s">
        <v>47</v>
      </c>
      <c r="C69" s="74" t="s">
        <v>1080</v>
      </c>
      <c r="D69" s="74" t="s">
        <v>1081</v>
      </c>
      <c r="E69" s="91" t="s">
        <v>1082</v>
      </c>
      <c r="F69" s="192">
        <v>4179</v>
      </c>
      <c r="G69" s="74" t="s">
        <v>39</v>
      </c>
      <c r="H69" s="94" t="str">
        <f>VLOOKUP(G69,'Bidding list 26'!$B$4:$G$277,6,0)</f>
        <v>HS505DP, USB cable</v>
      </c>
      <c r="I69" s="77">
        <v>2300000</v>
      </c>
      <c r="J69" s="188">
        <v>6</v>
      </c>
      <c r="K69" s="189">
        <f t="shared" si="0"/>
        <v>13800000</v>
      </c>
      <c r="L69" s="74" t="s">
        <v>1083</v>
      </c>
      <c r="M69" s="79"/>
      <c r="N69" s="128" t="s">
        <v>980</v>
      </c>
      <c r="O69" s="80" t="s">
        <v>95</v>
      </c>
      <c r="P69" s="80" t="s">
        <v>21</v>
      </c>
      <c r="Q69" s="29">
        <v>46136</v>
      </c>
      <c r="R69" s="81">
        <f t="shared" si="1"/>
        <v>45</v>
      </c>
      <c r="S69" s="201">
        <f t="array" ref="S69">INDEX('NONG Project Timeline-OPM updat'!$D$8:$I$65,MATCH(1,('NONG Project Timeline-OPM updat'!$B$8:$B$65=N69)*('NONG Project Timeline-OPM updat'!$C$8:$C$65=O69),0),MATCH(P69,'NONG Project Timeline-OPM updat'!$D$5:$I$5,0))-14</f>
        <v>46149</v>
      </c>
      <c r="T69" s="81">
        <f t="shared" si="2"/>
        <v>58</v>
      </c>
      <c r="U69" s="83">
        <f>IFERROR(VLOOKUP(G69,'Bidding list 26'!$B$2:$P$28,15,0),"")</f>
        <v>50</v>
      </c>
      <c r="V69" s="202">
        <f t="shared" si="3"/>
        <v>46099</v>
      </c>
      <c r="W69" s="83" t="str">
        <f t="shared" si="4"/>
        <v>On time</v>
      </c>
      <c r="X69" s="85" t="s">
        <v>157</v>
      </c>
      <c r="Y69" s="74"/>
      <c r="Z69" s="74" t="s">
        <v>158</v>
      </c>
      <c r="AA69" s="74" t="s">
        <v>990</v>
      </c>
      <c r="AB69" s="74" t="s">
        <v>158</v>
      </c>
      <c r="AC69" s="74" t="s">
        <v>991</v>
      </c>
      <c r="AD69" s="74" t="s">
        <v>158</v>
      </c>
      <c r="AE69" s="74" t="s">
        <v>967</v>
      </c>
      <c r="AF69" s="131">
        <v>46137</v>
      </c>
      <c r="AG69" s="114" t="s">
        <v>1089</v>
      </c>
      <c r="AH69" s="94" t="s">
        <v>1090</v>
      </c>
      <c r="AI69" s="5"/>
      <c r="AJ69" s="3" t="str">
        <f t="shared" si="5"/>
        <v>TEBarcode Scanner SEUIC HS505DP, USB cable6BM2New BuyFATP-NPI-BM2-MVA2603-23OM</v>
      </c>
      <c r="AK69" s="3">
        <f t="shared" si="6"/>
        <v>6</v>
      </c>
      <c r="AL69" s="3">
        <f t="shared" si="7"/>
        <v>6</v>
      </c>
      <c r="AM69" s="3">
        <f t="shared" si="8"/>
        <v>6</v>
      </c>
      <c r="AN69" s="3">
        <f t="shared" si="11"/>
        <v>6</v>
      </c>
    </row>
    <row r="70" spans="1:40" ht="42">
      <c r="A70" s="29">
        <v>46094</v>
      </c>
      <c r="B70" s="74" t="s">
        <v>877</v>
      </c>
      <c r="C70" s="74" t="s">
        <v>878</v>
      </c>
      <c r="D70" s="74" t="s">
        <v>879</v>
      </c>
      <c r="E70" s="75" t="s">
        <v>880</v>
      </c>
      <c r="F70" s="188">
        <v>4493</v>
      </c>
      <c r="G70" s="74" t="s">
        <v>67</v>
      </c>
      <c r="H70" s="94" t="str">
        <f>VLOOKUP(G70,'Bidding list 26'!$B$4:$G$277,6,0)</f>
        <v>VA1903H-2, 19 inch, VGA cable + HDMI cable / Brand: VIEWSONIC</v>
      </c>
      <c r="I70" s="77">
        <v>1240000</v>
      </c>
      <c r="J70" s="188">
        <v>100</v>
      </c>
      <c r="K70" s="189">
        <f t="shared" si="0"/>
        <v>124000000</v>
      </c>
      <c r="L70" s="74" t="s">
        <v>1091</v>
      </c>
      <c r="M70" s="79"/>
      <c r="N70" s="128" t="s">
        <v>882</v>
      </c>
      <c r="O70" s="80" t="s">
        <v>95</v>
      </c>
      <c r="P70" s="80" t="s">
        <v>21</v>
      </c>
      <c r="Q70" s="29">
        <v>46108</v>
      </c>
      <c r="R70" s="81">
        <f t="shared" si="1"/>
        <v>14</v>
      </c>
      <c r="S70" s="82">
        <f t="array" ref="S70">INDEX('NONG Project Timeline-OPM updat'!$D$8:$I$65,MATCH(1,('NONG Project Timeline-OPM updat'!$B$8:$B$65=N70)*('NONG Project Timeline-OPM updat'!$C$8:$C$65=O70),0),MATCH(P70,'NONG Project Timeline-OPM updat'!$D$5:$I$5,0))-14</f>
        <v>-14</v>
      </c>
      <c r="T70" s="81">
        <f t="shared" si="2"/>
        <v>-46108</v>
      </c>
      <c r="U70" s="83" t="str">
        <f>IFERROR(VLOOKUP(G70,'Bidding list 26'!$B$2:$P$28,15,0),"")</f>
        <v/>
      </c>
      <c r="V70" s="84" t="e">
        <f t="shared" si="3"/>
        <v>#VALUE!</v>
      </c>
      <c r="W70" s="83" t="e">
        <f t="shared" si="4"/>
        <v>#VALUE!</v>
      </c>
      <c r="X70" s="85" t="s">
        <v>157</v>
      </c>
      <c r="Y70" s="74" t="s">
        <v>254</v>
      </c>
      <c r="Z70" s="74" t="s">
        <v>158</v>
      </c>
      <c r="AA70" s="74" t="s">
        <v>1092</v>
      </c>
      <c r="AB70" s="74" t="s">
        <v>158</v>
      </c>
      <c r="AC70" s="74" t="s">
        <v>1093</v>
      </c>
      <c r="AD70" s="74" t="s">
        <v>158</v>
      </c>
      <c r="AE70" s="74" t="s">
        <v>1093</v>
      </c>
      <c r="AF70" s="98" t="s">
        <v>202</v>
      </c>
      <c r="AG70" s="87"/>
      <c r="AH70" s="94" t="s">
        <v>1094</v>
      </c>
      <c r="AI70" s="5"/>
      <c r="AJ70" s="3" t="str">
        <f t="shared" si="5"/>
        <v>MEMonitor 2100OR5New BuyL10-MP-OR5-MVA2603-18OM</v>
      </c>
      <c r="AK70" s="3">
        <f t="shared" si="6"/>
        <v>100</v>
      </c>
      <c r="AL70" s="3">
        <f t="shared" si="7"/>
        <v>100</v>
      </c>
      <c r="AM70" s="3">
        <f t="shared" si="8"/>
        <v>100</v>
      </c>
      <c r="AN70" s="3">
        <f t="shared" si="11"/>
        <v>0</v>
      </c>
    </row>
    <row r="71" spans="1:40" ht="98">
      <c r="A71" s="29">
        <v>46094</v>
      </c>
      <c r="B71" s="74" t="s">
        <v>877</v>
      </c>
      <c r="C71" s="74" t="s">
        <v>878</v>
      </c>
      <c r="D71" s="74" t="s">
        <v>879</v>
      </c>
      <c r="E71" s="91" t="s">
        <v>880</v>
      </c>
      <c r="F71" s="188">
        <v>4493</v>
      </c>
      <c r="G71" s="74" t="s">
        <v>29</v>
      </c>
      <c r="H71" s="94" t="str">
        <f>VLOOKUP(G71,'Bidding list 26'!$B$4:$G$277,6,0)</f>
        <v xml:space="preserve">ZT610, 600dpi </v>
      </c>
      <c r="I71" s="77">
        <v>48800000</v>
      </c>
      <c r="J71" s="188">
        <v>16</v>
      </c>
      <c r="K71" s="189">
        <f t="shared" si="0"/>
        <v>780800000</v>
      </c>
      <c r="L71" s="74" t="s">
        <v>1091</v>
      </c>
      <c r="M71" s="79"/>
      <c r="N71" s="128" t="s">
        <v>882</v>
      </c>
      <c r="O71" s="80" t="s">
        <v>95</v>
      </c>
      <c r="P71" s="80" t="s">
        <v>21</v>
      </c>
      <c r="Q71" s="29">
        <v>46108</v>
      </c>
      <c r="R71" s="81">
        <f t="shared" si="1"/>
        <v>14</v>
      </c>
      <c r="S71" s="82">
        <f t="array" ref="S71">INDEX('NONG Project Timeline-OPM updat'!$D$8:$I$65,MATCH(1,('NONG Project Timeline-OPM updat'!$B$8:$B$65=N71)*('NONG Project Timeline-OPM updat'!$C$8:$C$65=O71),0),MATCH(P71,'NONG Project Timeline-OPM updat'!$D$5:$I$5,0))-14</f>
        <v>-14</v>
      </c>
      <c r="T71" s="81">
        <f t="shared" si="2"/>
        <v>-46108</v>
      </c>
      <c r="U71" s="83">
        <f>IFERROR(VLOOKUP(G71,'Bidding list 26'!$B$2:$P$28,15,0),"")</f>
        <v>50</v>
      </c>
      <c r="V71" s="84">
        <f t="shared" si="3"/>
        <v>-64</v>
      </c>
      <c r="W71" s="83" t="str">
        <f t="shared" si="4"/>
        <v>Late</v>
      </c>
      <c r="X71" s="85" t="s">
        <v>157</v>
      </c>
      <c r="Y71" s="74" t="s">
        <v>254</v>
      </c>
      <c r="Z71" s="74" t="s">
        <v>158</v>
      </c>
      <c r="AA71" s="74" t="s">
        <v>1092</v>
      </c>
      <c r="AB71" s="74" t="s">
        <v>158</v>
      </c>
      <c r="AC71" s="74" t="s">
        <v>1095</v>
      </c>
      <c r="AD71" s="74" t="s">
        <v>158</v>
      </c>
      <c r="AE71" s="74" t="s">
        <v>1095</v>
      </c>
      <c r="AF71" s="87">
        <v>46154</v>
      </c>
      <c r="AG71" s="114" t="s">
        <v>1096</v>
      </c>
      <c r="AH71" s="94" t="s">
        <v>1097</v>
      </c>
      <c r="AI71" s="5"/>
      <c r="AJ71" s="3" t="str">
        <f t="shared" si="5"/>
        <v>MEBarcode Printer  ZEBRA16OR5New BuyL10-MP-OR5-MVA2603-18OM</v>
      </c>
      <c r="AK71" s="3">
        <f t="shared" si="6"/>
        <v>16</v>
      </c>
      <c r="AL71" s="3">
        <f t="shared" si="7"/>
        <v>16</v>
      </c>
      <c r="AM71" s="3">
        <f t="shared" si="8"/>
        <v>16</v>
      </c>
      <c r="AN71" s="3">
        <f t="shared" si="11"/>
        <v>16</v>
      </c>
    </row>
    <row r="72" spans="1:40" ht="56">
      <c r="A72" s="29">
        <v>46094</v>
      </c>
      <c r="B72" s="74" t="s">
        <v>877</v>
      </c>
      <c r="C72" s="74" t="s">
        <v>878</v>
      </c>
      <c r="D72" s="74" t="s">
        <v>879</v>
      </c>
      <c r="E72" s="91" t="s">
        <v>880</v>
      </c>
      <c r="F72" s="188">
        <v>4493</v>
      </c>
      <c r="G72" s="74" t="s">
        <v>59</v>
      </c>
      <c r="H72" s="94" t="str">
        <f>VLOOKUP(G72,'Bidding list 26'!$B$4:$G$277,6,0)</f>
        <v xml:space="preserve">LAMITOUCH LM-30 CPU:i3-6100, RAM 16GB DDR4 3200, SSD 256G, Slot: CAT61/HDMI1/VGA1/USB8        </v>
      </c>
      <c r="I72" s="77">
        <v>7800000</v>
      </c>
      <c r="J72" s="188">
        <v>99</v>
      </c>
      <c r="K72" s="189">
        <f t="shared" si="0"/>
        <v>772200000</v>
      </c>
      <c r="L72" s="74" t="s">
        <v>1091</v>
      </c>
      <c r="M72" s="79"/>
      <c r="N72" s="128" t="s">
        <v>882</v>
      </c>
      <c r="O72" s="80" t="s">
        <v>95</v>
      </c>
      <c r="P72" s="80" t="s">
        <v>21</v>
      </c>
      <c r="Q72" s="29">
        <v>46108</v>
      </c>
      <c r="R72" s="81">
        <f t="shared" si="1"/>
        <v>14</v>
      </c>
      <c r="S72" s="82">
        <f t="array" ref="S72">INDEX('NONG Project Timeline-OPM updat'!$D$8:$I$65,MATCH(1,('NONG Project Timeline-OPM updat'!$B$8:$B$65=N72)*('NONG Project Timeline-OPM updat'!$C$8:$C$65=O72),0),MATCH(P72,'NONG Project Timeline-OPM updat'!$D$5:$I$5,0))-14</f>
        <v>-14</v>
      </c>
      <c r="T72" s="81">
        <f t="shared" si="2"/>
        <v>-46108</v>
      </c>
      <c r="U72" s="83">
        <f>IFERROR(VLOOKUP(G72,'Bidding list 26'!$B$2:$P$28,15,0),"")</f>
        <v>80</v>
      </c>
      <c r="V72" s="84">
        <f t="shared" si="3"/>
        <v>-94</v>
      </c>
      <c r="W72" s="83" t="str">
        <f t="shared" si="4"/>
        <v>Late</v>
      </c>
      <c r="X72" s="85" t="s">
        <v>157</v>
      </c>
      <c r="Y72" s="74" t="s">
        <v>254</v>
      </c>
      <c r="Z72" s="74" t="s">
        <v>158</v>
      </c>
      <c r="AA72" s="74" t="s">
        <v>1098</v>
      </c>
      <c r="AB72" s="74" t="s">
        <v>158</v>
      </c>
      <c r="AC72" s="74" t="s">
        <v>1099</v>
      </c>
      <c r="AD72" s="74" t="s">
        <v>158</v>
      </c>
      <c r="AE72" s="74" t="s">
        <v>1099</v>
      </c>
      <c r="AF72" s="98" t="s">
        <v>202</v>
      </c>
      <c r="AG72" s="114" t="s">
        <v>1100</v>
      </c>
      <c r="AH72" s="94" t="s">
        <v>1101</v>
      </c>
      <c r="AI72" s="5"/>
      <c r="AJ72" s="3" t="str">
        <f t="shared" si="5"/>
        <v>MEMini PC (Assy)99OR5New BuyL10-MP-OR5-MVA2603-25OM</v>
      </c>
      <c r="AK72" s="3">
        <f t="shared" si="6"/>
        <v>99</v>
      </c>
      <c r="AL72" s="3">
        <f t="shared" si="7"/>
        <v>99</v>
      </c>
      <c r="AM72" s="3">
        <f t="shared" si="8"/>
        <v>99</v>
      </c>
      <c r="AN72" s="3">
        <f t="shared" si="11"/>
        <v>99</v>
      </c>
    </row>
    <row r="73" spans="1:40" ht="28">
      <c r="A73" s="29">
        <v>46094</v>
      </c>
      <c r="B73" s="74" t="s">
        <v>877</v>
      </c>
      <c r="C73" s="74" t="s">
        <v>878</v>
      </c>
      <c r="D73" s="74" t="s">
        <v>879</v>
      </c>
      <c r="E73" s="91" t="s">
        <v>880</v>
      </c>
      <c r="F73" s="188">
        <v>4493</v>
      </c>
      <c r="G73" s="74" t="s">
        <v>42</v>
      </c>
      <c r="H73" s="94" t="str">
        <f>VLOOKUP(G73,'Bidding list 26'!$B$4:$G$277,6,0)</f>
        <v>SEUIC HS505HDP-2530 ,USB cable</v>
      </c>
      <c r="I73" s="77">
        <v>3300000</v>
      </c>
      <c r="J73" s="188">
        <v>160</v>
      </c>
      <c r="K73" s="189">
        <f t="shared" si="0"/>
        <v>528000000</v>
      </c>
      <c r="L73" s="74" t="s">
        <v>1091</v>
      </c>
      <c r="M73" s="79"/>
      <c r="N73" s="128" t="s">
        <v>882</v>
      </c>
      <c r="O73" s="80" t="s">
        <v>95</v>
      </c>
      <c r="P73" s="80" t="s">
        <v>21</v>
      </c>
      <c r="Q73" s="29">
        <v>46108</v>
      </c>
      <c r="R73" s="81">
        <f t="shared" si="1"/>
        <v>14</v>
      </c>
      <c r="S73" s="82">
        <f t="array" ref="S73">INDEX('NONG Project Timeline-OPM updat'!$D$8:$I$65,MATCH(1,('NONG Project Timeline-OPM updat'!$B$8:$B$65=N73)*('NONG Project Timeline-OPM updat'!$C$8:$C$65=O73),0),MATCH(P73,'NONG Project Timeline-OPM updat'!$D$5:$I$5,0))-14</f>
        <v>-14</v>
      </c>
      <c r="T73" s="81">
        <f t="shared" si="2"/>
        <v>-46108</v>
      </c>
      <c r="U73" s="83">
        <f>IFERROR(VLOOKUP(G73,'Bidding list 26'!$B$2:$P$28,15,0),"")</f>
        <v>50</v>
      </c>
      <c r="V73" s="84">
        <f t="shared" si="3"/>
        <v>-64</v>
      </c>
      <c r="W73" s="83" t="str">
        <f t="shared" si="4"/>
        <v>Late</v>
      </c>
      <c r="X73" s="85" t="s">
        <v>157</v>
      </c>
      <c r="Y73" s="74" t="s">
        <v>254</v>
      </c>
      <c r="Z73" s="74" t="s">
        <v>158</v>
      </c>
      <c r="AA73" s="74" t="s">
        <v>1098</v>
      </c>
      <c r="AB73" s="74" t="s">
        <v>158</v>
      </c>
      <c r="AC73" s="74" t="s">
        <v>1102</v>
      </c>
      <c r="AD73" s="74" t="s">
        <v>158</v>
      </c>
      <c r="AE73" s="74" t="s">
        <v>573</v>
      </c>
      <c r="AF73" s="87">
        <v>46149</v>
      </c>
      <c r="AG73" s="87">
        <v>46149</v>
      </c>
      <c r="AH73" s="94" t="s">
        <v>1103</v>
      </c>
      <c r="AI73" s="5" t="s">
        <v>1104</v>
      </c>
      <c r="AJ73" s="3" t="str">
        <f t="shared" si="5"/>
        <v>MEBarcode Scanner SEUIC HS505HDP-2530 ,USB cable160OR5New BuyL10-MP-OR5-MVA2603-25OM</v>
      </c>
      <c r="AK73" s="3">
        <f t="shared" si="6"/>
        <v>160</v>
      </c>
      <c r="AL73" s="3">
        <f t="shared" si="7"/>
        <v>160</v>
      </c>
      <c r="AM73" s="3">
        <f t="shared" si="8"/>
        <v>160</v>
      </c>
      <c r="AN73" s="3">
        <f t="shared" si="11"/>
        <v>160</v>
      </c>
    </row>
    <row r="74" spans="1:40" ht="56">
      <c r="A74" s="29">
        <v>46102</v>
      </c>
      <c r="B74" s="74" t="s">
        <v>1105</v>
      </c>
      <c r="C74" s="74" t="s">
        <v>1106</v>
      </c>
      <c r="D74" s="74" t="s">
        <v>1107</v>
      </c>
      <c r="E74" s="91" t="s">
        <v>1108</v>
      </c>
      <c r="F74" s="188">
        <v>4141</v>
      </c>
      <c r="G74" s="74" t="s">
        <v>59</v>
      </c>
      <c r="H74" s="94" t="str">
        <f>VLOOKUP(G74,'Bidding list 26'!$B$4:$G$277,6,0)</f>
        <v xml:space="preserve">LAMITOUCH LM-30 CPU:i3-6100, RAM 16GB DDR4 3200, SSD 256G, Slot: CAT61/HDMI1/VGA1/USB8        </v>
      </c>
      <c r="I74" s="77">
        <v>7800000</v>
      </c>
      <c r="J74" s="188">
        <v>1</v>
      </c>
      <c r="K74" s="189">
        <f t="shared" si="0"/>
        <v>7800000</v>
      </c>
      <c r="L74" s="74" t="s">
        <v>860</v>
      </c>
      <c r="M74" s="79"/>
      <c r="N74" s="128" t="s">
        <v>861</v>
      </c>
      <c r="O74" s="80"/>
      <c r="P74" s="80" t="s">
        <v>57</v>
      </c>
      <c r="Q74" s="29">
        <v>46102</v>
      </c>
      <c r="R74" s="81">
        <f t="shared" si="1"/>
        <v>0</v>
      </c>
      <c r="S74" s="140" t="e">
        <f t="array" ref="S74">INDEX('NONG Project Timeline-OPM updat'!$D$8:$I$65,MATCH(1,('NONG Project Timeline-OPM updat'!$B$8:$B$65=N74)*('NONG Project Timeline-OPM updat'!$C$8:$C$65=O74),0),MATCH(P74,'NONG Project Timeline-OPM updat'!$D$5:$I$5,0))-14</f>
        <v>#N/A</v>
      </c>
      <c r="T74" s="81" t="e">
        <f t="shared" si="2"/>
        <v>#N/A</v>
      </c>
      <c r="U74" s="83">
        <f>IFERROR(VLOOKUP(G74,'Bidding list 26'!$B$2:$P$28,15,0),"")</f>
        <v>80</v>
      </c>
      <c r="V74" s="83" t="e">
        <f t="shared" si="3"/>
        <v>#N/A</v>
      </c>
      <c r="W74" s="83" t="e">
        <f t="shared" si="4"/>
        <v>#N/A</v>
      </c>
      <c r="X74" s="85" t="s">
        <v>187</v>
      </c>
      <c r="Y74" s="74"/>
      <c r="Z74" s="74" t="s">
        <v>158</v>
      </c>
      <c r="AA74" s="74"/>
      <c r="AB74" s="74" t="s">
        <v>158</v>
      </c>
      <c r="AC74" s="74"/>
      <c r="AD74" s="74" t="s">
        <v>158</v>
      </c>
      <c r="AE74" s="74"/>
      <c r="AF74" s="98"/>
      <c r="AG74" s="87">
        <v>46102</v>
      </c>
      <c r="AH74" s="94" t="s">
        <v>1109</v>
      </c>
      <c r="AI74" s="5"/>
      <c r="AJ74" s="3" t="str">
        <f t="shared" si="5"/>
        <v>ORTMini PC (Assy)1OR6Leverage</v>
      </c>
      <c r="AK74" s="3">
        <f t="shared" si="6"/>
        <v>1</v>
      </c>
      <c r="AL74" s="3">
        <f t="shared" si="7"/>
        <v>1</v>
      </c>
      <c r="AM74" s="3">
        <f t="shared" si="8"/>
        <v>1</v>
      </c>
      <c r="AN74" s="3">
        <f t="shared" si="11"/>
        <v>1</v>
      </c>
    </row>
    <row r="75" spans="1:40" ht="56">
      <c r="A75" s="29">
        <v>46102</v>
      </c>
      <c r="B75" s="74" t="s">
        <v>1105</v>
      </c>
      <c r="C75" s="74" t="s">
        <v>1106</v>
      </c>
      <c r="D75" s="74" t="s">
        <v>1107</v>
      </c>
      <c r="E75" s="91" t="s">
        <v>1108</v>
      </c>
      <c r="F75" s="188">
        <v>4141</v>
      </c>
      <c r="G75" s="74" t="s">
        <v>59</v>
      </c>
      <c r="H75" s="94" t="str">
        <f>VLOOKUP(G75,'Bidding list 26'!$B$4:$G$277,6,0)</f>
        <v xml:space="preserve">LAMITOUCH LM-30 CPU:i3-6100, RAM 16GB DDR4 3200, SSD 256G, Slot: CAT61/HDMI1/VGA1/USB8        </v>
      </c>
      <c r="I75" s="77">
        <v>7800000</v>
      </c>
      <c r="J75" s="188">
        <v>1</v>
      </c>
      <c r="K75" s="189">
        <f t="shared" si="0"/>
        <v>7800000</v>
      </c>
      <c r="L75" s="74" t="s">
        <v>860</v>
      </c>
      <c r="M75" s="79"/>
      <c r="N75" s="128" t="s">
        <v>861</v>
      </c>
      <c r="O75" s="80"/>
      <c r="P75" s="80" t="s">
        <v>57</v>
      </c>
      <c r="Q75" s="29">
        <v>46102</v>
      </c>
      <c r="R75" s="81">
        <f t="shared" si="1"/>
        <v>0</v>
      </c>
      <c r="S75" s="140" t="e">
        <f t="array" ref="S75">INDEX('NONG Project Timeline-OPM updat'!$D$8:$I$65,MATCH(1,('NONG Project Timeline-OPM updat'!$B$8:$B$65=N75)*('NONG Project Timeline-OPM updat'!$C$8:$C$65=O75),0),MATCH(P75,'NONG Project Timeline-OPM updat'!$D$5:$I$5,0))-14</f>
        <v>#N/A</v>
      </c>
      <c r="T75" s="81" t="e">
        <f t="shared" si="2"/>
        <v>#N/A</v>
      </c>
      <c r="U75" s="83">
        <f>IFERROR(VLOOKUP(G75,'Bidding list 26'!$B$2:$P$28,15,0),"")</f>
        <v>80</v>
      </c>
      <c r="V75" s="83" t="e">
        <f t="shared" si="3"/>
        <v>#N/A</v>
      </c>
      <c r="W75" s="83" t="e">
        <f t="shared" si="4"/>
        <v>#N/A</v>
      </c>
      <c r="X75" s="85" t="s">
        <v>187</v>
      </c>
      <c r="Y75" s="74"/>
      <c r="Z75" s="74" t="s">
        <v>158</v>
      </c>
      <c r="AA75" s="74"/>
      <c r="AB75" s="74" t="s">
        <v>158</v>
      </c>
      <c r="AC75" s="74"/>
      <c r="AD75" s="74" t="s">
        <v>158</v>
      </c>
      <c r="AE75" s="74"/>
      <c r="AF75" s="98"/>
      <c r="AG75" s="87">
        <v>46102</v>
      </c>
      <c r="AH75" s="94" t="s">
        <v>1109</v>
      </c>
      <c r="AI75" s="5"/>
      <c r="AJ75" s="3" t="str">
        <f t="shared" si="5"/>
        <v>ORTMini PC (Assy)1OR6Leverage</v>
      </c>
      <c r="AK75" s="3">
        <f t="shared" si="6"/>
        <v>1</v>
      </c>
      <c r="AL75" s="3">
        <f t="shared" si="7"/>
        <v>1</v>
      </c>
      <c r="AM75" s="3">
        <f t="shared" si="8"/>
        <v>1</v>
      </c>
      <c r="AN75" s="3">
        <f t="shared" si="11"/>
        <v>1</v>
      </c>
    </row>
    <row r="76" spans="1:40" ht="56">
      <c r="A76" s="29">
        <v>46102</v>
      </c>
      <c r="B76" s="74" t="s">
        <v>1105</v>
      </c>
      <c r="C76" s="74" t="s">
        <v>1106</v>
      </c>
      <c r="D76" s="74" t="s">
        <v>1107</v>
      </c>
      <c r="E76" s="91" t="s">
        <v>1108</v>
      </c>
      <c r="F76" s="188">
        <v>4141</v>
      </c>
      <c r="G76" s="74" t="s">
        <v>59</v>
      </c>
      <c r="H76" s="94" t="str">
        <f>VLOOKUP(G76,'Bidding list 26'!$B$4:$G$277,6,0)</f>
        <v xml:space="preserve">LAMITOUCH LM-30 CPU:i3-6100, RAM 16GB DDR4 3200, SSD 256G, Slot: CAT61/HDMI1/VGA1/USB8        </v>
      </c>
      <c r="I76" s="77">
        <v>7800000</v>
      </c>
      <c r="J76" s="188">
        <v>1</v>
      </c>
      <c r="K76" s="189">
        <f t="shared" si="0"/>
        <v>7800000</v>
      </c>
      <c r="L76" s="74" t="s">
        <v>860</v>
      </c>
      <c r="M76" s="79"/>
      <c r="N76" s="128" t="s">
        <v>861</v>
      </c>
      <c r="O76" s="80"/>
      <c r="P76" s="80" t="s">
        <v>57</v>
      </c>
      <c r="Q76" s="29">
        <v>46102</v>
      </c>
      <c r="R76" s="81">
        <f t="shared" si="1"/>
        <v>0</v>
      </c>
      <c r="S76" s="140" t="e">
        <f t="array" ref="S76">INDEX('NONG Project Timeline-OPM updat'!$D$8:$I$65,MATCH(1,('NONG Project Timeline-OPM updat'!$B$8:$B$65=N76)*('NONG Project Timeline-OPM updat'!$C$8:$C$65=O76),0),MATCH(P76,'NONG Project Timeline-OPM updat'!$D$5:$I$5,0))-14</f>
        <v>#N/A</v>
      </c>
      <c r="T76" s="81" t="e">
        <f t="shared" si="2"/>
        <v>#N/A</v>
      </c>
      <c r="U76" s="83">
        <f>IFERROR(VLOOKUP(G76,'Bidding list 26'!$B$2:$P$28,15,0),"")</f>
        <v>80</v>
      </c>
      <c r="V76" s="83" t="e">
        <f t="shared" si="3"/>
        <v>#N/A</v>
      </c>
      <c r="W76" s="83" t="e">
        <f t="shared" si="4"/>
        <v>#N/A</v>
      </c>
      <c r="X76" s="85" t="s">
        <v>187</v>
      </c>
      <c r="Y76" s="74"/>
      <c r="Z76" s="74" t="s">
        <v>158</v>
      </c>
      <c r="AA76" s="74"/>
      <c r="AB76" s="74" t="s">
        <v>158</v>
      </c>
      <c r="AC76" s="74"/>
      <c r="AD76" s="74" t="s">
        <v>158</v>
      </c>
      <c r="AE76" s="74"/>
      <c r="AF76" s="98"/>
      <c r="AG76" s="87">
        <v>46102</v>
      </c>
      <c r="AH76" s="94" t="s">
        <v>1109</v>
      </c>
      <c r="AI76" s="5"/>
      <c r="AJ76" s="3" t="str">
        <f t="shared" si="5"/>
        <v>ORTMini PC (Assy)1OR6Leverage</v>
      </c>
      <c r="AK76" s="3">
        <f t="shared" si="6"/>
        <v>1</v>
      </c>
      <c r="AL76" s="3">
        <f t="shared" si="7"/>
        <v>1</v>
      </c>
      <c r="AM76" s="3">
        <f t="shared" si="8"/>
        <v>1</v>
      </c>
      <c r="AN76" s="3">
        <f t="shared" si="11"/>
        <v>1</v>
      </c>
    </row>
    <row r="77" spans="1:40" ht="42">
      <c r="A77" s="29">
        <v>46111</v>
      </c>
      <c r="B77" s="74" t="s">
        <v>1110</v>
      </c>
      <c r="C77" s="74" t="s">
        <v>1111</v>
      </c>
      <c r="D77" s="74" t="s">
        <v>942</v>
      </c>
      <c r="E77" s="91" t="s">
        <v>1112</v>
      </c>
      <c r="F77" s="188">
        <v>4324</v>
      </c>
      <c r="G77" s="74" t="s">
        <v>67</v>
      </c>
      <c r="H77" s="94" t="str">
        <f>VLOOKUP(G77,'Bidding list 26'!$B$4:$G$277,6,0)</f>
        <v>VA1903H-2, 19 inch, VGA cable + HDMI cable / Brand: VIEWSONIC</v>
      </c>
      <c r="I77" s="77">
        <v>1265000</v>
      </c>
      <c r="J77" s="188">
        <v>5</v>
      </c>
      <c r="K77" s="189">
        <f t="shared" si="0"/>
        <v>6325000</v>
      </c>
      <c r="L77" s="74" t="s">
        <v>1113</v>
      </c>
      <c r="M77" s="79"/>
      <c r="N77" s="128" t="s">
        <v>1114</v>
      </c>
      <c r="O77" s="80" t="s">
        <v>95</v>
      </c>
      <c r="P77" s="80" t="s">
        <v>57</v>
      </c>
      <c r="Q77" s="151"/>
      <c r="R77" s="81">
        <f t="shared" si="1"/>
        <v>-46111</v>
      </c>
      <c r="S77" s="82">
        <f t="array" ref="S77">INDEX('NONG Project Timeline-OPM updat'!$D$8:$I$65,MATCH(1,('NONG Project Timeline-OPM updat'!$B$8:$B$65=N77)*('NONG Project Timeline-OPM updat'!$C$8:$C$65=O77),0),MATCH(P77,'NONG Project Timeline-OPM updat'!$D$5:$I$5,0))-14</f>
        <v>46120</v>
      </c>
      <c r="T77" s="81">
        <f t="shared" si="2"/>
        <v>9</v>
      </c>
      <c r="U77" s="83" t="str">
        <f>IFERROR(VLOOKUP(G77,'Bidding list 26'!$B$2:$P$28,15,0),"")</f>
        <v/>
      </c>
      <c r="V77" s="84" t="e">
        <f t="shared" si="3"/>
        <v>#VALUE!</v>
      </c>
      <c r="W77" s="83" t="e">
        <f t="shared" si="4"/>
        <v>#VALUE!</v>
      </c>
      <c r="X77" s="85" t="s">
        <v>157</v>
      </c>
      <c r="Y77" s="74" t="s">
        <v>475</v>
      </c>
      <c r="Z77" s="74" t="s">
        <v>158</v>
      </c>
      <c r="AA77" s="74" t="s">
        <v>1115</v>
      </c>
      <c r="AB77" s="74" t="s">
        <v>158</v>
      </c>
      <c r="AC77" s="74" t="s">
        <v>1116</v>
      </c>
      <c r="AD77" s="74" t="s">
        <v>158</v>
      </c>
      <c r="AE77" s="74" t="s">
        <v>1116</v>
      </c>
      <c r="AF77" s="98" t="s">
        <v>202</v>
      </c>
      <c r="AG77" s="87"/>
      <c r="AH77" s="83" t="s">
        <v>1117</v>
      </c>
      <c r="AI77" s="5"/>
      <c r="AJ77" s="3" t="str">
        <f t="shared" si="5"/>
        <v>MFG NONG Monitor 25SSFNew BuyFATP-NPI-SSF-MVA2604-73OM</v>
      </c>
      <c r="AK77" s="203">
        <f t="shared" si="6"/>
        <v>5</v>
      </c>
      <c r="AL77" s="203">
        <f t="shared" si="7"/>
        <v>5</v>
      </c>
      <c r="AM77" s="203">
        <f t="shared" si="8"/>
        <v>5</v>
      </c>
      <c r="AN77" s="203">
        <f t="shared" ref="AN77:AN84" si="12">IF(AH77&lt;&gt;"",$J77,0)</f>
        <v>5</v>
      </c>
    </row>
    <row r="78" spans="1:40" ht="98">
      <c r="A78" s="29">
        <v>46111</v>
      </c>
      <c r="B78" s="74" t="s">
        <v>1110</v>
      </c>
      <c r="C78" s="74" t="s">
        <v>1111</v>
      </c>
      <c r="D78" s="74" t="s">
        <v>942</v>
      </c>
      <c r="E78" s="204" t="s">
        <v>1112</v>
      </c>
      <c r="F78" s="188">
        <v>4324</v>
      </c>
      <c r="G78" s="74" t="s">
        <v>54</v>
      </c>
      <c r="H78" s="94" t="str">
        <f>VLOOKUP(G78,'Bidding list 26'!$B$4:$G$277,6,0)</f>
        <v>Pro Tower QCT1250, Ultra 7 265, Ram 16GB DDR5, SSD
512GB, Integrated graphics card, Power 180W, HDMI &amp; DP Port,
Keyboard and Mouse, 3Yrs Wty</v>
      </c>
      <c r="I78" s="77">
        <v>26752000</v>
      </c>
      <c r="J78" s="188">
        <v>2</v>
      </c>
      <c r="K78" s="189">
        <f t="shared" si="0"/>
        <v>53504000</v>
      </c>
      <c r="L78" s="74" t="s">
        <v>1113</v>
      </c>
      <c r="M78" s="79"/>
      <c r="N78" s="128" t="s">
        <v>1114</v>
      </c>
      <c r="O78" s="80" t="s">
        <v>95</v>
      </c>
      <c r="P78" s="80" t="s">
        <v>57</v>
      </c>
      <c r="Q78" s="151"/>
      <c r="R78" s="81">
        <f t="shared" si="1"/>
        <v>-46111</v>
      </c>
      <c r="S78" s="82">
        <f t="array" ref="S78">INDEX('NONG Project Timeline-OPM updat'!$D$8:$I$65,MATCH(1,('NONG Project Timeline-OPM updat'!$B$8:$B$65=N78)*('NONG Project Timeline-OPM updat'!$C$8:$C$65=O78),0),MATCH(P78,'NONG Project Timeline-OPM updat'!$D$5:$I$5,0))-14</f>
        <v>46120</v>
      </c>
      <c r="T78" s="81">
        <f t="shared" si="2"/>
        <v>9</v>
      </c>
      <c r="U78" s="83">
        <f>IFERROR(VLOOKUP(G78,'Bidding list 26'!$B$2:$P$28,15,0),"")</f>
        <v>70</v>
      </c>
      <c r="V78" s="84">
        <f t="shared" si="3"/>
        <v>46050</v>
      </c>
      <c r="W78" s="83" t="str">
        <f t="shared" si="4"/>
        <v>Late</v>
      </c>
      <c r="X78" s="85" t="s">
        <v>157</v>
      </c>
      <c r="Y78" s="74" t="s">
        <v>475</v>
      </c>
      <c r="Z78" s="74" t="s">
        <v>158</v>
      </c>
      <c r="AA78" s="74" t="s">
        <v>1115</v>
      </c>
      <c r="AB78" s="74" t="s">
        <v>158</v>
      </c>
      <c r="AC78" s="74" t="s">
        <v>1118</v>
      </c>
      <c r="AD78" s="74" t="s">
        <v>158</v>
      </c>
      <c r="AE78" s="74" t="s">
        <v>1118</v>
      </c>
      <c r="AF78" s="98"/>
      <c r="AG78" s="87">
        <v>46156</v>
      </c>
      <c r="AH78" s="83" t="s">
        <v>1119</v>
      </c>
      <c r="AI78" s="5"/>
      <c r="AJ78" s="3" t="str">
        <f t="shared" si="5"/>
        <v>MFG NONG IPC++(updated)2SSFNew BuyFATP-NPI-SSF-MVA2604-73OM</v>
      </c>
      <c r="AK78" s="3">
        <f t="shared" si="6"/>
        <v>2</v>
      </c>
      <c r="AL78" s="3">
        <f t="shared" si="7"/>
        <v>2</v>
      </c>
      <c r="AM78" s="3">
        <f t="shared" si="8"/>
        <v>2</v>
      </c>
      <c r="AN78" s="3">
        <f t="shared" si="12"/>
        <v>2</v>
      </c>
    </row>
    <row r="79" spans="1:40" ht="14">
      <c r="A79" s="29">
        <v>46111</v>
      </c>
      <c r="B79" s="74" t="s">
        <v>1110</v>
      </c>
      <c r="C79" s="74" t="s">
        <v>1111</v>
      </c>
      <c r="D79" s="74" t="s">
        <v>942</v>
      </c>
      <c r="E79" s="204" t="s">
        <v>1112</v>
      </c>
      <c r="F79" s="188">
        <v>4324</v>
      </c>
      <c r="G79" s="74" t="s">
        <v>39</v>
      </c>
      <c r="H79" s="94" t="str">
        <f>VLOOKUP(G79,'Bidding list 26'!$B$4:$G$277,6,0)</f>
        <v>HS505DP, USB cable</v>
      </c>
      <c r="I79" s="77">
        <v>2300000</v>
      </c>
      <c r="J79" s="188">
        <v>5</v>
      </c>
      <c r="K79" s="189">
        <f t="shared" si="0"/>
        <v>11500000</v>
      </c>
      <c r="L79" s="74" t="s">
        <v>1113</v>
      </c>
      <c r="M79" s="79"/>
      <c r="N79" s="128" t="s">
        <v>1114</v>
      </c>
      <c r="O79" s="80" t="s">
        <v>95</v>
      </c>
      <c r="P79" s="80" t="s">
        <v>57</v>
      </c>
      <c r="Q79" s="151"/>
      <c r="R79" s="81">
        <f t="shared" si="1"/>
        <v>-46111</v>
      </c>
      <c r="S79" s="82">
        <f t="array" ref="S79">INDEX('NONG Project Timeline-OPM updat'!$D$8:$I$65,MATCH(1,('NONG Project Timeline-OPM updat'!$B$8:$B$65=N79)*('NONG Project Timeline-OPM updat'!$C$8:$C$65=O79),0),MATCH(P79,'NONG Project Timeline-OPM updat'!$D$5:$I$5,0))-14</f>
        <v>46120</v>
      </c>
      <c r="T79" s="81">
        <f t="shared" si="2"/>
        <v>9</v>
      </c>
      <c r="U79" s="83">
        <f>IFERROR(VLOOKUP(G79,'Bidding list 26'!$B$2:$P$28,15,0),"")</f>
        <v>50</v>
      </c>
      <c r="V79" s="84">
        <f t="shared" si="3"/>
        <v>46070</v>
      </c>
      <c r="W79" s="83" t="str">
        <f t="shared" si="4"/>
        <v>Late</v>
      </c>
      <c r="X79" s="85" t="s">
        <v>157</v>
      </c>
      <c r="Y79" s="74" t="s">
        <v>475</v>
      </c>
      <c r="Z79" s="74" t="s">
        <v>158</v>
      </c>
      <c r="AA79" s="74" t="s">
        <v>1115</v>
      </c>
      <c r="AB79" s="74" t="s">
        <v>158</v>
      </c>
      <c r="AC79" s="74" t="s">
        <v>1120</v>
      </c>
      <c r="AD79" s="74" t="s">
        <v>158</v>
      </c>
      <c r="AE79" s="138" t="s">
        <v>1121</v>
      </c>
      <c r="AF79" s="131">
        <v>46167</v>
      </c>
      <c r="AG79" s="131">
        <v>46172</v>
      </c>
      <c r="AH79" s="83" t="s">
        <v>1122</v>
      </c>
      <c r="AI79" s="5"/>
      <c r="AJ79" s="3" t="str">
        <f t="shared" si="5"/>
        <v>MFG NONG Barcode Scanner SEUIC HS505DP, USB cable5SSFNew BuyFATP-NPI-SSF-MVA2604-73OM</v>
      </c>
      <c r="AK79" s="3">
        <f t="shared" si="6"/>
        <v>5</v>
      </c>
      <c r="AL79" s="3">
        <f t="shared" si="7"/>
        <v>5</v>
      </c>
      <c r="AM79" s="3">
        <f t="shared" si="8"/>
        <v>5</v>
      </c>
      <c r="AN79" s="3">
        <f t="shared" si="12"/>
        <v>5</v>
      </c>
    </row>
    <row r="80" spans="1:40" ht="28">
      <c r="A80" s="29">
        <v>46111</v>
      </c>
      <c r="B80" s="74" t="s">
        <v>1110</v>
      </c>
      <c r="C80" s="74" t="s">
        <v>1111</v>
      </c>
      <c r="D80" s="74" t="s">
        <v>942</v>
      </c>
      <c r="E80" s="204" t="s">
        <v>1112</v>
      </c>
      <c r="F80" s="188">
        <v>4324</v>
      </c>
      <c r="G80" s="74" t="s">
        <v>29</v>
      </c>
      <c r="H80" s="94" t="str">
        <f>VLOOKUP(G80,'Bidding list 26'!$B$4:$G$277,6,0)</f>
        <v xml:space="preserve">ZT610, 600dpi </v>
      </c>
      <c r="I80" s="77">
        <v>48800000</v>
      </c>
      <c r="J80" s="188">
        <v>2</v>
      </c>
      <c r="K80" s="189">
        <f t="shared" si="0"/>
        <v>97600000</v>
      </c>
      <c r="L80" s="74" t="s">
        <v>1113</v>
      </c>
      <c r="M80" s="79"/>
      <c r="N80" s="128" t="s">
        <v>1114</v>
      </c>
      <c r="O80" s="80" t="s">
        <v>95</v>
      </c>
      <c r="P80" s="80" t="s">
        <v>57</v>
      </c>
      <c r="Q80" s="151"/>
      <c r="R80" s="81">
        <f t="shared" si="1"/>
        <v>-46111</v>
      </c>
      <c r="S80" s="82">
        <f t="array" ref="S80">INDEX('NONG Project Timeline-OPM updat'!$D$8:$I$65,MATCH(1,('NONG Project Timeline-OPM updat'!$B$8:$B$65=N80)*('NONG Project Timeline-OPM updat'!$C$8:$C$65=O80),0),MATCH(P80,'NONG Project Timeline-OPM updat'!$D$5:$I$5,0))-14</f>
        <v>46120</v>
      </c>
      <c r="T80" s="81">
        <f t="shared" si="2"/>
        <v>9</v>
      </c>
      <c r="U80" s="83">
        <f>IFERROR(VLOOKUP(G80,'Bidding list 26'!$B$2:$P$28,15,0),"")</f>
        <v>50</v>
      </c>
      <c r="V80" s="84">
        <f t="shared" si="3"/>
        <v>46070</v>
      </c>
      <c r="W80" s="83" t="str">
        <f t="shared" si="4"/>
        <v>Late</v>
      </c>
      <c r="X80" s="85" t="s">
        <v>157</v>
      </c>
      <c r="Y80" s="74" t="s">
        <v>475</v>
      </c>
      <c r="Z80" s="74" t="s">
        <v>158</v>
      </c>
      <c r="AA80" s="74" t="s">
        <v>1115</v>
      </c>
      <c r="AB80" s="74" t="s">
        <v>158</v>
      </c>
      <c r="AC80" s="74" t="s">
        <v>1123</v>
      </c>
      <c r="AD80" s="74" t="s">
        <v>158</v>
      </c>
      <c r="AE80" s="138" t="s">
        <v>1123</v>
      </c>
      <c r="AF80" s="98" t="s">
        <v>202</v>
      </c>
      <c r="AG80" s="114" t="s">
        <v>1124</v>
      </c>
      <c r="AH80" s="83" t="s">
        <v>1125</v>
      </c>
      <c r="AI80" s="5"/>
      <c r="AJ80" s="3" t="str">
        <f t="shared" si="5"/>
        <v>MFG NONG Barcode Printer  ZEBRA2SSFNew BuyFATP-NPI-SSF-MVA2604-73OM</v>
      </c>
      <c r="AK80" s="3">
        <f t="shared" si="6"/>
        <v>2</v>
      </c>
      <c r="AL80" s="3">
        <f t="shared" si="7"/>
        <v>2</v>
      </c>
      <c r="AM80" s="3">
        <f t="shared" si="8"/>
        <v>2</v>
      </c>
      <c r="AN80" s="3">
        <f t="shared" si="12"/>
        <v>2</v>
      </c>
    </row>
    <row r="81" spans="1:40" ht="98">
      <c r="A81" s="29">
        <v>46111</v>
      </c>
      <c r="B81" s="74" t="s">
        <v>1110</v>
      </c>
      <c r="C81" s="74" t="s">
        <v>1111</v>
      </c>
      <c r="D81" s="74" t="s">
        <v>942</v>
      </c>
      <c r="E81" s="204" t="s">
        <v>1112</v>
      </c>
      <c r="F81" s="188">
        <v>4324</v>
      </c>
      <c r="G81" s="74" t="s">
        <v>53</v>
      </c>
      <c r="H81" s="94" t="str">
        <f>VLOOKUP(G81,'Bidding list 26'!$B$4:$G$277,6,0)</f>
        <v>Pro Tower QCT1250, Ultra 5 235, Ram 16GB DDR5, SSD
512GB, Integrated graphics card, Power 180W, HDMI &amp; DP Port,
Keyboard and Mouse, 3Yrs Wty</v>
      </c>
      <c r="I81" s="77">
        <v>18717000</v>
      </c>
      <c r="J81" s="188">
        <v>3</v>
      </c>
      <c r="K81" s="189">
        <f t="shared" si="0"/>
        <v>56151000</v>
      </c>
      <c r="L81" s="74" t="s">
        <v>1113</v>
      </c>
      <c r="M81" s="79"/>
      <c r="N81" s="128" t="s">
        <v>1114</v>
      </c>
      <c r="O81" s="80" t="s">
        <v>95</v>
      </c>
      <c r="P81" s="80" t="s">
        <v>57</v>
      </c>
      <c r="Q81" s="151"/>
      <c r="R81" s="81">
        <f t="shared" si="1"/>
        <v>-46111</v>
      </c>
      <c r="S81" s="82">
        <f t="array" ref="S81">INDEX('NONG Project Timeline-OPM updat'!$D$8:$I$65,MATCH(1,('NONG Project Timeline-OPM updat'!$B$8:$B$65=N81)*('NONG Project Timeline-OPM updat'!$C$8:$C$65=O81),0),MATCH(P81,'NONG Project Timeline-OPM updat'!$D$5:$I$5,0))-14</f>
        <v>46120</v>
      </c>
      <c r="T81" s="81">
        <f t="shared" si="2"/>
        <v>9</v>
      </c>
      <c r="U81" s="83">
        <f>IFERROR(VLOOKUP(G81,'Bidding list 26'!$B$2:$P$28,15,0),"")</f>
        <v>70</v>
      </c>
      <c r="V81" s="84">
        <f t="shared" si="3"/>
        <v>46050</v>
      </c>
      <c r="W81" s="83" t="str">
        <f t="shared" si="4"/>
        <v>Late</v>
      </c>
      <c r="X81" s="85" t="s">
        <v>157</v>
      </c>
      <c r="Y81" s="74" t="s">
        <v>475</v>
      </c>
      <c r="Z81" s="74" t="s">
        <v>158</v>
      </c>
      <c r="AA81" s="74" t="s">
        <v>1115</v>
      </c>
      <c r="AB81" s="74" t="s">
        <v>158</v>
      </c>
      <c r="AC81" s="74" t="s">
        <v>1126</v>
      </c>
      <c r="AD81" s="74" t="s">
        <v>158</v>
      </c>
      <c r="AE81" s="74" t="s">
        <v>1126</v>
      </c>
      <c r="AF81" s="98"/>
      <c r="AG81" s="87">
        <v>46156</v>
      </c>
      <c r="AH81" s="83" t="s">
        <v>1127</v>
      </c>
      <c r="AI81" s="5"/>
      <c r="AJ81" s="3" t="str">
        <f t="shared" si="5"/>
        <v>MFG NONG IPC+(updated)3SSFNew BuyFATP-NPI-SSF-MVA2604-73OM</v>
      </c>
      <c r="AK81" s="3">
        <f t="shared" si="6"/>
        <v>3</v>
      </c>
      <c r="AL81" s="3">
        <f t="shared" si="7"/>
        <v>3</v>
      </c>
      <c r="AM81" s="3">
        <f t="shared" si="8"/>
        <v>3</v>
      </c>
      <c r="AN81" s="3">
        <f t="shared" si="12"/>
        <v>3</v>
      </c>
    </row>
    <row r="82" spans="1:40" ht="98">
      <c r="A82" s="29">
        <v>46106</v>
      </c>
      <c r="B82" s="74" t="s">
        <v>47</v>
      </c>
      <c r="C82" s="74" t="s">
        <v>1128</v>
      </c>
      <c r="D82" s="74" t="s">
        <v>1129</v>
      </c>
      <c r="E82" s="94" t="s">
        <v>1130</v>
      </c>
      <c r="F82" s="74"/>
      <c r="G82" s="74" t="s">
        <v>53</v>
      </c>
      <c r="H82" s="94" t="str">
        <f>VLOOKUP(G82,'Bidding list 26'!$B$4:$G$277,6,0)</f>
        <v>Pro Tower QCT1250, Ultra 5 235, Ram 16GB DDR5, SSD
512GB, Integrated graphics card, Power 180W, HDMI &amp; DP Port,
Keyboard and Mouse, 3Yrs Wty</v>
      </c>
      <c r="I82" s="77">
        <v>18717000</v>
      </c>
      <c r="J82" s="188">
        <v>1</v>
      </c>
      <c r="K82" s="189">
        <f t="shared" si="0"/>
        <v>18717000</v>
      </c>
      <c r="L82" s="74" t="s">
        <v>1113</v>
      </c>
      <c r="M82" s="79"/>
      <c r="N82" s="128" t="s">
        <v>1114</v>
      </c>
      <c r="O82" s="80" t="s">
        <v>95</v>
      </c>
      <c r="P82" s="80" t="s">
        <v>57</v>
      </c>
      <c r="Q82" s="151"/>
      <c r="R82" s="81">
        <f t="shared" si="1"/>
        <v>-46106</v>
      </c>
      <c r="S82" s="82">
        <f t="array" ref="S82">INDEX('NONG Project Timeline-OPM updat'!$D$8:$I$65,MATCH(1,('NONG Project Timeline-OPM updat'!$B$8:$B$65=N82)*('NONG Project Timeline-OPM updat'!$C$8:$C$65=O82),0),MATCH(P82,'NONG Project Timeline-OPM updat'!$D$5:$I$5,0))-14</f>
        <v>46120</v>
      </c>
      <c r="T82" s="81">
        <f t="shared" si="2"/>
        <v>14</v>
      </c>
      <c r="U82" s="83">
        <f>IFERROR(VLOOKUP(G82,'Bidding list 26'!$B$2:$P$28,15,0),"")</f>
        <v>70</v>
      </c>
      <c r="V82" s="84">
        <f t="shared" si="3"/>
        <v>46050</v>
      </c>
      <c r="W82" s="83" t="str">
        <f t="shared" si="4"/>
        <v>Late</v>
      </c>
      <c r="X82" s="85" t="s">
        <v>157</v>
      </c>
      <c r="Y82" s="74" t="s">
        <v>475</v>
      </c>
      <c r="Z82" s="74" t="s">
        <v>158</v>
      </c>
      <c r="AA82" s="74" t="s">
        <v>1115</v>
      </c>
      <c r="AB82" s="74" t="s">
        <v>158</v>
      </c>
      <c r="AC82" s="74" t="s">
        <v>1126</v>
      </c>
      <c r="AD82" s="74" t="s">
        <v>158</v>
      </c>
      <c r="AE82" s="74" t="s">
        <v>1126</v>
      </c>
      <c r="AF82" s="98"/>
      <c r="AG82" s="87">
        <v>46156</v>
      </c>
      <c r="AH82" s="83" t="s">
        <v>1131</v>
      </c>
      <c r="AI82" s="5"/>
      <c r="AJ82" s="3" t="str">
        <f t="shared" si="5"/>
        <v>TEIPC+(updated)1SSFNew BuyFATP-NPI-SSF-MVA2604-73OM</v>
      </c>
      <c r="AK82" s="3">
        <f t="shared" si="6"/>
        <v>1</v>
      </c>
      <c r="AL82" s="3">
        <f t="shared" si="7"/>
        <v>1</v>
      </c>
      <c r="AM82" s="3">
        <f t="shared" si="8"/>
        <v>1</v>
      </c>
      <c r="AN82" s="3">
        <f t="shared" si="12"/>
        <v>1</v>
      </c>
    </row>
    <row r="83" spans="1:40" ht="28">
      <c r="A83" s="29">
        <v>46106</v>
      </c>
      <c r="B83" s="74" t="s">
        <v>47</v>
      </c>
      <c r="C83" s="74" t="s">
        <v>1128</v>
      </c>
      <c r="D83" s="74" t="s">
        <v>1129</v>
      </c>
      <c r="E83" s="94" t="s">
        <v>1130</v>
      </c>
      <c r="F83" s="74"/>
      <c r="G83" s="74" t="s">
        <v>39</v>
      </c>
      <c r="H83" s="94" t="str">
        <f>VLOOKUP(G83,'Bidding list 26'!$B$4:$G$277,6,0)</f>
        <v>HS505DP, USB cable</v>
      </c>
      <c r="I83" s="77">
        <v>2300000</v>
      </c>
      <c r="J83" s="188">
        <v>1</v>
      </c>
      <c r="K83" s="189">
        <f t="shared" si="0"/>
        <v>2300000</v>
      </c>
      <c r="L83" s="74" t="s">
        <v>1113</v>
      </c>
      <c r="M83" s="79"/>
      <c r="N83" s="128" t="s">
        <v>1114</v>
      </c>
      <c r="O83" s="80" t="s">
        <v>95</v>
      </c>
      <c r="P83" s="80" t="s">
        <v>57</v>
      </c>
      <c r="Q83" s="151"/>
      <c r="R83" s="81">
        <f t="shared" si="1"/>
        <v>-46106</v>
      </c>
      <c r="S83" s="82">
        <f t="array" ref="S83">INDEX('NONG Project Timeline-OPM updat'!$D$8:$I$65,MATCH(1,('NONG Project Timeline-OPM updat'!$B$8:$B$65=N83)*('NONG Project Timeline-OPM updat'!$C$8:$C$65=O83),0),MATCH(P83,'NONG Project Timeline-OPM updat'!$D$5:$I$5,0))-14</f>
        <v>46120</v>
      </c>
      <c r="T83" s="81">
        <f t="shared" si="2"/>
        <v>14</v>
      </c>
      <c r="U83" s="83">
        <f>IFERROR(VLOOKUP(G83,'Bidding list 26'!$B$2:$P$28,15,0),"")</f>
        <v>50</v>
      </c>
      <c r="V83" s="84">
        <f t="shared" si="3"/>
        <v>46070</v>
      </c>
      <c r="W83" s="83" t="str">
        <f t="shared" si="4"/>
        <v>Late</v>
      </c>
      <c r="X83" s="85" t="s">
        <v>157</v>
      </c>
      <c r="Y83" s="74" t="s">
        <v>475</v>
      </c>
      <c r="Z83" s="74" t="s">
        <v>158</v>
      </c>
      <c r="AA83" s="74" t="s">
        <v>1115</v>
      </c>
      <c r="AB83" s="74" t="s">
        <v>158</v>
      </c>
      <c r="AC83" s="74" t="s">
        <v>1120</v>
      </c>
      <c r="AD83" s="74" t="s">
        <v>158</v>
      </c>
      <c r="AE83" s="138" t="s">
        <v>1121</v>
      </c>
      <c r="AF83" s="131">
        <v>46167</v>
      </c>
      <c r="AG83" s="131">
        <v>46172</v>
      </c>
      <c r="AH83" s="83" t="s">
        <v>1132</v>
      </c>
      <c r="AI83" s="5"/>
      <c r="AJ83" s="3" t="str">
        <f t="shared" si="5"/>
        <v>TEBarcode Scanner SEUIC HS505DP, USB cable1SSFNew BuyFATP-NPI-SSF-MVA2604-73OM</v>
      </c>
      <c r="AK83" s="3">
        <f t="shared" si="6"/>
        <v>1</v>
      </c>
      <c r="AL83" s="3">
        <f t="shared" si="7"/>
        <v>1</v>
      </c>
      <c r="AM83" s="3">
        <f t="shared" si="8"/>
        <v>1</v>
      </c>
      <c r="AN83" s="3">
        <f t="shared" si="12"/>
        <v>1</v>
      </c>
    </row>
    <row r="84" spans="1:40" ht="42">
      <c r="A84" s="29">
        <v>46106</v>
      </c>
      <c r="B84" s="74" t="s">
        <v>47</v>
      </c>
      <c r="C84" s="74" t="s">
        <v>1128</v>
      </c>
      <c r="D84" s="74" t="s">
        <v>1129</v>
      </c>
      <c r="E84" s="94" t="s">
        <v>1130</v>
      </c>
      <c r="F84" s="74"/>
      <c r="G84" s="74" t="s">
        <v>67</v>
      </c>
      <c r="H84" s="94" t="str">
        <f>VLOOKUP(G84,'Bidding list 26'!$B$4:$G$277,6,0)</f>
        <v>VA1903H-2, 19 inch, VGA cable + HDMI cable / Brand: VIEWSONIC</v>
      </c>
      <c r="I84" s="8">
        <v>1265000</v>
      </c>
      <c r="J84" s="188">
        <v>1</v>
      </c>
      <c r="K84" s="189">
        <f t="shared" si="0"/>
        <v>1265000</v>
      </c>
      <c r="L84" s="74" t="s">
        <v>1113</v>
      </c>
      <c r="M84" s="79"/>
      <c r="N84" s="128" t="s">
        <v>1114</v>
      </c>
      <c r="O84" s="80" t="s">
        <v>95</v>
      </c>
      <c r="P84" s="80" t="s">
        <v>57</v>
      </c>
      <c r="Q84" s="151"/>
      <c r="R84" s="81">
        <f t="shared" si="1"/>
        <v>-46106</v>
      </c>
      <c r="S84" s="82">
        <f t="array" ref="S84">INDEX('NONG Project Timeline-OPM updat'!$D$8:$I$65,MATCH(1,('NONG Project Timeline-OPM updat'!$B$8:$B$65=N84)*('NONG Project Timeline-OPM updat'!$C$8:$C$65=O84),0),MATCH(P84,'NONG Project Timeline-OPM updat'!$D$5:$I$5,0))-14</f>
        <v>46120</v>
      </c>
      <c r="T84" s="81">
        <f t="shared" si="2"/>
        <v>14</v>
      </c>
      <c r="U84" s="83" t="str">
        <f>IFERROR(VLOOKUP(G84,'Bidding list 26'!$B$2:$P$28,15,0),"")</f>
        <v/>
      </c>
      <c r="V84" s="84" t="e">
        <f t="shared" si="3"/>
        <v>#VALUE!</v>
      </c>
      <c r="W84" s="83" t="e">
        <f t="shared" si="4"/>
        <v>#VALUE!</v>
      </c>
      <c r="X84" s="85" t="s">
        <v>157</v>
      </c>
      <c r="Y84" s="74" t="s">
        <v>475</v>
      </c>
      <c r="Z84" s="74" t="s">
        <v>158</v>
      </c>
      <c r="AA84" s="74" t="s">
        <v>1115</v>
      </c>
      <c r="AB84" s="74" t="s">
        <v>158</v>
      </c>
      <c r="AC84" s="74" t="s">
        <v>1116</v>
      </c>
      <c r="AD84" s="74" t="s">
        <v>158</v>
      </c>
      <c r="AE84" s="74" t="s">
        <v>1116</v>
      </c>
      <c r="AF84" s="98" t="s">
        <v>202</v>
      </c>
      <c r="AG84" s="87"/>
      <c r="AH84" s="83" t="s">
        <v>1133</v>
      </c>
      <c r="AI84" s="5"/>
      <c r="AJ84" s="3" t="str">
        <f t="shared" si="5"/>
        <v>TEMonitor 21SSFNew BuyFATP-NPI-SSF-MVA2604-73OM</v>
      </c>
      <c r="AK84" s="3">
        <f t="shared" si="6"/>
        <v>1</v>
      </c>
      <c r="AL84" s="3">
        <f t="shared" si="7"/>
        <v>1</v>
      </c>
      <c r="AM84" s="3">
        <f t="shared" si="8"/>
        <v>1</v>
      </c>
      <c r="AN84" s="3">
        <f t="shared" si="12"/>
        <v>1</v>
      </c>
    </row>
    <row r="85" spans="1:40" ht="28">
      <c r="A85" s="29">
        <v>46112</v>
      </c>
      <c r="B85" s="85" t="s">
        <v>44</v>
      </c>
      <c r="C85" s="85" t="s">
        <v>1134</v>
      </c>
      <c r="D85" s="85" t="s">
        <v>1135</v>
      </c>
      <c r="E85" s="191" t="s">
        <v>1136</v>
      </c>
      <c r="F85" s="85">
        <v>3321</v>
      </c>
      <c r="G85" s="74" t="s">
        <v>42</v>
      </c>
      <c r="H85" s="88" t="str">
        <f>VLOOKUP(G85,'Bidding list 26'!$B$4:$G$277,6,0)</f>
        <v>SEUIC HS505HDP-2530 ,USB cable</v>
      </c>
      <c r="I85" s="89">
        <v>3300000</v>
      </c>
      <c r="J85" s="192">
        <v>3</v>
      </c>
      <c r="K85" s="193">
        <f t="shared" si="0"/>
        <v>9900000</v>
      </c>
      <c r="L85" s="85" t="s">
        <v>1137</v>
      </c>
      <c r="M85" s="79"/>
      <c r="N85" s="128" t="s">
        <v>1138</v>
      </c>
      <c r="O85" s="80" t="s">
        <v>92</v>
      </c>
      <c r="P85" s="80" t="s">
        <v>86</v>
      </c>
      <c r="Q85" s="29">
        <v>46142</v>
      </c>
      <c r="R85" s="81">
        <f t="shared" si="1"/>
        <v>30</v>
      </c>
      <c r="S85" s="140">
        <f t="array" ref="S85">INDEX('NONG Project Timeline-OPM updat'!$D$8:$I$65,MATCH(1,('NONG Project Timeline-OPM updat'!$B$8:$B$65=N85)*('NONG Project Timeline-OPM updat'!$C$8:$C$65=O85),0),MATCH(P85,'NONG Project Timeline-OPM updat'!$D$5:$I$5,0))-14</f>
        <v>-14</v>
      </c>
      <c r="T85" s="133">
        <f t="shared" si="2"/>
        <v>-46126</v>
      </c>
      <c r="U85" s="83">
        <f>IFERROR(VLOOKUP(G85,'Bidding list 26'!$B$2:$P$28,15,0),"")</f>
        <v>50</v>
      </c>
      <c r="V85" s="83">
        <f t="shared" si="3"/>
        <v>-64</v>
      </c>
      <c r="W85" s="83" t="str">
        <f t="shared" si="4"/>
        <v>Late</v>
      </c>
      <c r="X85" s="85" t="s">
        <v>157</v>
      </c>
      <c r="Y85" s="85" t="s">
        <v>254</v>
      </c>
      <c r="Z85" s="74" t="s">
        <v>158</v>
      </c>
      <c r="AA85" s="85" t="s">
        <v>1139</v>
      </c>
      <c r="AB85" s="74" t="s">
        <v>158</v>
      </c>
      <c r="AC85" s="85" t="s">
        <v>1140</v>
      </c>
      <c r="AD85" s="74" t="s">
        <v>158</v>
      </c>
      <c r="AE85" s="85" t="s">
        <v>323</v>
      </c>
      <c r="AF85" s="131">
        <v>46188</v>
      </c>
      <c r="AG85" s="87"/>
      <c r="AH85" s="85" t="s">
        <v>1141</v>
      </c>
      <c r="AI85" s="5"/>
      <c r="AJ85" s="3" t="str">
        <f t="shared" si="5"/>
        <v>IQCBarcode Scanner SEUIC HS505HDP-2530 ,USB cable3ML2New BuyL10-NPI-ML2-MVA2604-01OM</v>
      </c>
      <c r="AK85" s="3">
        <f t="shared" si="6"/>
        <v>3</v>
      </c>
      <c r="AL85" s="3">
        <f t="shared" si="7"/>
        <v>3</v>
      </c>
      <c r="AM85" s="3">
        <f t="shared" si="8"/>
        <v>3</v>
      </c>
      <c r="AN85" s="3">
        <f t="shared" ref="AN85:AN99" si="13">IF(AG85&lt;&gt;"",$J85,0)</f>
        <v>0</v>
      </c>
    </row>
    <row r="86" spans="1:40" ht="28">
      <c r="A86" s="29">
        <v>46112</v>
      </c>
      <c r="B86" s="85" t="s">
        <v>44</v>
      </c>
      <c r="C86" s="85" t="s">
        <v>1134</v>
      </c>
      <c r="D86" s="85" t="s">
        <v>1135</v>
      </c>
      <c r="E86" s="191" t="s">
        <v>1136</v>
      </c>
      <c r="F86" s="85">
        <v>3321</v>
      </c>
      <c r="G86" s="74" t="s">
        <v>29</v>
      </c>
      <c r="H86" s="88" t="str">
        <f>VLOOKUP(G86,'Bidding list 26'!$B$4:$G$277,6,0)</f>
        <v xml:space="preserve">ZT610, 600dpi </v>
      </c>
      <c r="I86" s="89">
        <v>48800000</v>
      </c>
      <c r="J86" s="192">
        <v>1</v>
      </c>
      <c r="K86" s="193">
        <f t="shared" si="0"/>
        <v>48800000</v>
      </c>
      <c r="L86" s="85" t="s">
        <v>1137</v>
      </c>
      <c r="M86" s="79"/>
      <c r="N86" s="128" t="s">
        <v>1138</v>
      </c>
      <c r="O86" s="80" t="s">
        <v>92</v>
      </c>
      <c r="P86" s="80" t="s">
        <v>86</v>
      </c>
      <c r="Q86" s="29">
        <v>46142</v>
      </c>
      <c r="R86" s="81">
        <f t="shared" si="1"/>
        <v>30</v>
      </c>
      <c r="S86" s="140">
        <f t="array" ref="S86">INDEX('NONG Project Timeline-OPM updat'!$D$8:$I$65,MATCH(1,('NONG Project Timeline-OPM updat'!$B$8:$B$65=N86)*('NONG Project Timeline-OPM updat'!$C$8:$C$65=O86),0),MATCH(P86,'NONG Project Timeline-OPM updat'!$D$5:$I$5,0))-14</f>
        <v>-14</v>
      </c>
      <c r="T86" s="133">
        <f t="shared" si="2"/>
        <v>-46126</v>
      </c>
      <c r="U86" s="83">
        <f>IFERROR(VLOOKUP(G86,'Bidding list 26'!$B$2:$P$28,15,0),"")</f>
        <v>50</v>
      </c>
      <c r="V86" s="83">
        <f t="shared" si="3"/>
        <v>-64</v>
      </c>
      <c r="W86" s="83" t="str">
        <f t="shared" si="4"/>
        <v>Late</v>
      </c>
      <c r="X86" s="85" t="s">
        <v>157</v>
      </c>
      <c r="Y86" s="85" t="s">
        <v>254</v>
      </c>
      <c r="Z86" s="74" t="s">
        <v>158</v>
      </c>
      <c r="AA86" s="85" t="s">
        <v>1139</v>
      </c>
      <c r="AB86" s="74" t="s">
        <v>158</v>
      </c>
      <c r="AC86" s="85" t="s">
        <v>1142</v>
      </c>
      <c r="AD86" s="74" t="s">
        <v>158</v>
      </c>
      <c r="AE86" s="85" t="s">
        <v>1142</v>
      </c>
      <c r="AF86" s="98" t="s">
        <v>202</v>
      </c>
      <c r="AG86" s="114" t="s">
        <v>1124</v>
      </c>
      <c r="AH86" s="85" t="s">
        <v>1143</v>
      </c>
      <c r="AI86" s="5"/>
      <c r="AJ86" s="3" t="str">
        <f t="shared" si="5"/>
        <v>IQCBarcode Printer  ZEBRA1ML2New BuyL10-NPI-ML2-MVA2604-01OM</v>
      </c>
      <c r="AK86" s="3">
        <f t="shared" si="6"/>
        <v>1</v>
      </c>
      <c r="AL86" s="3">
        <f t="shared" si="7"/>
        <v>1</v>
      </c>
      <c r="AM86" s="3">
        <f t="shared" si="8"/>
        <v>1</v>
      </c>
      <c r="AN86" s="3">
        <f t="shared" si="13"/>
        <v>1</v>
      </c>
    </row>
    <row r="87" spans="1:40" ht="28">
      <c r="A87" s="29">
        <v>46112</v>
      </c>
      <c r="B87" s="85" t="s">
        <v>44</v>
      </c>
      <c r="C87" s="85" t="s">
        <v>1134</v>
      </c>
      <c r="D87" s="85" t="s">
        <v>1135</v>
      </c>
      <c r="E87" s="191" t="s">
        <v>1136</v>
      </c>
      <c r="F87" s="85">
        <v>3321</v>
      </c>
      <c r="G87" s="74" t="s">
        <v>66</v>
      </c>
      <c r="H87" s="88" t="str">
        <f>VLOOKUP(G87,'Bidding list 26'!$B$4:$G$277,6,0)</f>
        <v>DELL E2225HM, 21.5 inch HDMI cable, 3Yrs Wty</v>
      </c>
      <c r="I87" s="89">
        <v>1980000</v>
      </c>
      <c r="J87" s="192">
        <v>5</v>
      </c>
      <c r="K87" s="193">
        <f t="shared" si="0"/>
        <v>9900000</v>
      </c>
      <c r="L87" s="85" t="s">
        <v>1137</v>
      </c>
      <c r="M87" s="79"/>
      <c r="N87" s="128" t="s">
        <v>1138</v>
      </c>
      <c r="O87" s="80" t="s">
        <v>92</v>
      </c>
      <c r="P87" s="80" t="s">
        <v>86</v>
      </c>
      <c r="Q87" s="29">
        <v>46142</v>
      </c>
      <c r="R87" s="81">
        <f t="shared" si="1"/>
        <v>30</v>
      </c>
      <c r="S87" s="140">
        <f t="array" ref="S87">INDEX('NONG Project Timeline-OPM updat'!$D$8:$I$65,MATCH(1,('NONG Project Timeline-OPM updat'!$B$8:$B$65=N87)*('NONG Project Timeline-OPM updat'!$C$8:$C$65=O87),0),MATCH(P87,'NONG Project Timeline-OPM updat'!$D$5:$I$5,0))-14</f>
        <v>-14</v>
      </c>
      <c r="T87" s="133">
        <f t="shared" si="2"/>
        <v>-46126</v>
      </c>
      <c r="U87" s="83">
        <f>IFERROR(VLOOKUP(G87,'Bidding list 26'!$B$2:$P$28,15,0),"")</f>
        <v>50</v>
      </c>
      <c r="V87" s="83">
        <f t="shared" si="3"/>
        <v>-64</v>
      </c>
      <c r="W87" s="83" t="str">
        <f t="shared" si="4"/>
        <v>Late</v>
      </c>
      <c r="X87" s="85" t="s">
        <v>157</v>
      </c>
      <c r="Y87" s="85" t="s">
        <v>254</v>
      </c>
      <c r="Z87" s="74" t="s">
        <v>158</v>
      </c>
      <c r="AA87" s="85" t="s">
        <v>1139</v>
      </c>
      <c r="AB87" s="74" t="s">
        <v>158</v>
      </c>
      <c r="AC87" s="85" t="s">
        <v>1144</v>
      </c>
      <c r="AD87" s="74" t="s">
        <v>158</v>
      </c>
      <c r="AE87" s="85" t="s">
        <v>1144</v>
      </c>
      <c r="AF87" s="131">
        <v>46164</v>
      </c>
      <c r="AG87" s="131">
        <v>46165</v>
      </c>
      <c r="AH87" s="85" t="s">
        <v>1145</v>
      </c>
      <c r="AI87" s="5"/>
      <c r="AJ87" s="3" t="str">
        <f t="shared" si="5"/>
        <v>IQCMonitor 1 (old)5ML2New BuyL10-NPI-ML2-MVA2604-01OM</v>
      </c>
      <c r="AK87" s="3">
        <f t="shared" si="6"/>
        <v>5</v>
      </c>
      <c r="AL87" s="3">
        <f t="shared" si="7"/>
        <v>5</v>
      </c>
      <c r="AM87" s="3">
        <f t="shared" si="8"/>
        <v>5</v>
      </c>
      <c r="AN87" s="3">
        <f t="shared" si="13"/>
        <v>5</v>
      </c>
    </row>
    <row r="88" spans="1:40" ht="98">
      <c r="A88" s="29">
        <v>46112</v>
      </c>
      <c r="B88" s="85" t="s">
        <v>44</v>
      </c>
      <c r="C88" s="85" t="s">
        <v>1134</v>
      </c>
      <c r="D88" s="85" t="s">
        <v>1135</v>
      </c>
      <c r="E88" s="191" t="s">
        <v>1136</v>
      </c>
      <c r="F88" s="85">
        <v>3321</v>
      </c>
      <c r="G88" s="74" t="s">
        <v>54</v>
      </c>
      <c r="H88" s="88" t="str">
        <f>VLOOKUP(G88,'Bidding list 26'!$B$4:$G$277,6,0)</f>
        <v>Pro Tower QCT1250, Ultra 7 265, Ram 16GB DDR5, SSD
512GB, Integrated graphics card, Power 180W, HDMI &amp; DP Port,
Keyboard and Mouse, 3Yrs Wty</v>
      </c>
      <c r="I88" s="89">
        <v>26752000</v>
      </c>
      <c r="J88" s="192">
        <v>5</v>
      </c>
      <c r="K88" s="193">
        <f t="shared" si="0"/>
        <v>133760000</v>
      </c>
      <c r="L88" s="85" t="s">
        <v>1137</v>
      </c>
      <c r="M88" s="79"/>
      <c r="N88" s="128" t="s">
        <v>1138</v>
      </c>
      <c r="O88" s="80" t="s">
        <v>92</v>
      </c>
      <c r="P88" s="80" t="s">
        <v>86</v>
      </c>
      <c r="Q88" s="29">
        <v>46142</v>
      </c>
      <c r="R88" s="81">
        <f t="shared" si="1"/>
        <v>30</v>
      </c>
      <c r="S88" s="140">
        <f t="array" ref="S88">INDEX('NONG Project Timeline-OPM updat'!$D$8:$I$65,MATCH(1,('NONG Project Timeline-OPM updat'!$B$8:$B$65=N88)*('NONG Project Timeline-OPM updat'!$C$8:$C$65=O88),0),MATCH(P88,'NONG Project Timeline-OPM updat'!$D$5:$I$5,0))-14</f>
        <v>-14</v>
      </c>
      <c r="T88" s="133">
        <f t="shared" si="2"/>
        <v>-46126</v>
      </c>
      <c r="U88" s="83">
        <f>IFERROR(VLOOKUP(G88,'Bidding list 26'!$B$2:$P$28,15,0),"")</f>
        <v>70</v>
      </c>
      <c r="V88" s="83">
        <f t="shared" si="3"/>
        <v>-84</v>
      </c>
      <c r="W88" s="83" t="str">
        <f t="shared" si="4"/>
        <v>Late</v>
      </c>
      <c r="X88" s="85" t="s">
        <v>157</v>
      </c>
      <c r="Y88" s="85" t="s">
        <v>254</v>
      </c>
      <c r="Z88" s="74" t="s">
        <v>158</v>
      </c>
      <c r="AA88" s="85" t="s">
        <v>1139</v>
      </c>
      <c r="AB88" s="74" t="s">
        <v>158</v>
      </c>
      <c r="AC88" s="85" t="s">
        <v>1146</v>
      </c>
      <c r="AD88" s="74" t="s">
        <v>158</v>
      </c>
      <c r="AE88" s="85" t="s">
        <v>1146</v>
      </c>
      <c r="AF88" s="98"/>
      <c r="AG88" s="87">
        <v>46141</v>
      </c>
      <c r="AH88" s="85" t="s">
        <v>1147</v>
      </c>
      <c r="AI88" s="5"/>
      <c r="AJ88" s="3" t="str">
        <f t="shared" si="5"/>
        <v>IQCIPC++(updated)5ML2New BuyL10-NPI-ML2-MVA2604-01OM</v>
      </c>
      <c r="AK88" s="3">
        <f t="shared" si="6"/>
        <v>5</v>
      </c>
      <c r="AL88" s="3">
        <f t="shared" si="7"/>
        <v>5</v>
      </c>
      <c r="AM88" s="3">
        <f t="shared" si="8"/>
        <v>5</v>
      </c>
      <c r="AN88" s="3">
        <f t="shared" si="13"/>
        <v>5</v>
      </c>
    </row>
    <row r="89" spans="1:40" ht="42">
      <c r="A89" s="29">
        <v>46117</v>
      </c>
      <c r="B89" s="74" t="s">
        <v>1110</v>
      </c>
      <c r="C89" s="74" t="s">
        <v>1111</v>
      </c>
      <c r="D89" s="74" t="s">
        <v>942</v>
      </c>
      <c r="E89" s="204" t="s">
        <v>1112</v>
      </c>
      <c r="F89" s="188">
        <v>4324</v>
      </c>
      <c r="G89" s="74" t="s">
        <v>67</v>
      </c>
      <c r="H89" s="94" t="str">
        <f>VLOOKUP(G89,'Bidding list 26'!$B$4:$G$277,6,0)</f>
        <v>VA1903H-2, 19 inch, VGA cable + HDMI cable / Brand: VIEWSONIC</v>
      </c>
      <c r="I89" s="77">
        <v>1240000</v>
      </c>
      <c r="J89" s="188">
        <v>10</v>
      </c>
      <c r="K89" s="189">
        <f t="shared" si="0"/>
        <v>12400000</v>
      </c>
      <c r="L89" s="74" t="s">
        <v>1138</v>
      </c>
      <c r="M89" s="79"/>
      <c r="N89" s="128" t="s">
        <v>1138</v>
      </c>
      <c r="O89" s="80" t="s">
        <v>95</v>
      </c>
      <c r="P89" s="80" t="s">
        <v>86</v>
      </c>
      <c r="Q89" s="29">
        <v>46142</v>
      </c>
      <c r="R89" s="81">
        <f t="shared" si="1"/>
        <v>25</v>
      </c>
      <c r="S89" s="201">
        <f t="array" ref="S89">INDEX('NONG Project Timeline-OPM updat'!$D$8:$I$65,MATCH(1,('NONG Project Timeline-OPM updat'!$B$8:$B$65=N89)*('NONG Project Timeline-OPM updat'!$C$8:$C$65=O89),0),MATCH(P89,'NONG Project Timeline-OPM updat'!$D$5:$I$5,0))-14</f>
        <v>46147</v>
      </c>
      <c r="T89" s="81">
        <f t="shared" si="2"/>
        <v>30</v>
      </c>
      <c r="U89" s="83" t="str">
        <f>IFERROR(VLOOKUP(G89,'Bidding list 26'!$B$2:$P$28,15,0),"")</f>
        <v/>
      </c>
      <c r="V89" s="202" t="e">
        <f t="shared" si="3"/>
        <v>#VALUE!</v>
      </c>
      <c r="W89" s="83" t="e">
        <f t="shared" si="4"/>
        <v>#VALUE!</v>
      </c>
      <c r="X89" s="85" t="s">
        <v>157</v>
      </c>
      <c r="Y89" s="85" t="s">
        <v>254</v>
      </c>
      <c r="Z89" s="74" t="s">
        <v>158</v>
      </c>
      <c r="AA89" s="74" t="s">
        <v>1148</v>
      </c>
      <c r="AB89" s="74" t="s">
        <v>158</v>
      </c>
      <c r="AC89" s="74" t="s">
        <v>1149</v>
      </c>
      <c r="AD89" s="74" t="s">
        <v>158</v>
      </c>
      <c r="AE89" s="74" t="s">
        <v>1149</v>
      </c>
      <c r="AF89" s="98" t="s">
        <v>202</v>
      </c>
      <c r="AG89" s="87"/>
      <c r="AH89" s="74" t="s">
        <v>1150</v>
      </c>
      <c r="AI89" s="5"/>
      <c r="AJ89" s="3" t="str">
        <f t="shared" si="5"/>
        <v>MFG NONG Monitor 210ML2New BuyL10-NPI-ML2-MVA2604-05OM</v>
      </c>
      <c r="AK89" s="3">
        <f t="shared" si="6"/>
        <v>10</v>
      </c>
      <c r="AL89" s="3">
        <f t="shared" si="7"/>
        <v>10</v>
      </c>
      <c r="AM89" s="3">
        <f t="shared" si="8"/>
        <v>10</v>
      </c>
      <c r="AN89" s="3">
        <f t="shared" si="13"/>
        <v>0</v>
      </c>
    </row>
    <row r="90" spans="1:40" ht="28">
      <c r="A90" s="29">
        <v>46117</v>
      </c>
      <c r="B90" s="74" t="s">
        <v>1110</v>
      </c>
      <c r="C90" s="74" t="s">
        <v>1111</v>
      </c>
      <c r="D90" s="74" t="s">
        <v>942</v>
      </c>
      <c r="E90" s="204" t="s">
        <v>1112</v>
      </c>
      <c r="F90" s="188">
        <v>4324</v>
      </c>
      <c r="G90" s="74" t="s">
        <v>29</v>
      </c>
      <c r="H90" s="94" t="str">
        <f>VLOOKUP(G90,'Bidding list 26'!$B$4:$G$277,6,0)</f>
        <v xml:space="preserve">ZT610, 600dpi </v>
      </c>
      <c r="I90" s="77">
        <v>48800000</v>
      </c>
      <c r="J90" s="188">
        <v>3</v>
      </c>
      <c r="K90" s="189">
        <f t="shared" si="0"/>
        <v>146400000</v>
      </c>
      <c r="L90" s="74" t="s">
        <v>1138</v>
      </c>
      <c r="M90" s="79"/>
      <c r="N90" s="128" t="s">
        <v>1138</v>
      </c>
      <c r="O90" s="80" t="s">
        <v>95</v>
      </c>
      <c r="P90" s="80" t="s">
        <v>86</v>
      </c>
      <c r="Q90" s="151"/>
      <c r="R90" s="81">
        <f t="shared" si="1"/>
        <v>-46117</v>
      </c>
      <c r="S90" s="201">
        <f t="array" ref="S90">INDEX('NONG Project Timeline-OPM updat'!$D$8:$I$65,MATCH(1,('NONG Project Timeline-OPM updat'!$B$8:$B$65=N90)*('NONG Project Timeline-OPM updat'!$C$8:$C$65=O90),0),MATCH(P90,'NONG Project Timeline-OPM updat'!$D$5:$I$5,0))-14</f>
        <v>46147</v>
      </c>
      <c r="T90" s="81">
        <f t="shared" si="2"/>
        <v>30</v>
      </c>
      <c r="U90" s="83">
        <f>IFERROR(VLOOKUP(G90,'Bidding list 26'!$B$2:$P$28,15,0),"")</f>
        <v>50</v>
      </c>
      <c r="V90" s="202">
        <f t="shared" si="3"/>
        <v>46097</v>
      </c>
      <c r="W90" s="83" t="str">
        <f t="shared" si="4"/>
        <v>Late</v>
      </c>
      <c r="X90" s="85" t="s">
        <v>157</v>
      </c>
      <c r="Y90" s="85" t="s">
        <v>254</v>
      </c>
      <c r="Z90" s="74" t="s">
        <v>158</v>
      </c>
      <c r="AA90" s="74" t="s">
        <v>1148</v>
      </c>
      <c r="AB90" s="74" t="s">
        <v>158</v>
      </c>
      <c r="AC90" s="74" t="s">
        <v>1151</v>
      </c>
      <c r="AD90" s="74" t="s">
        <v>158</v>
      </c>
      <c r="AE90" s="74" t="s">
        <v>1151</v>
      </c>
      <c r="AF90" s="98" t="s">
        <v>202</v>
      </c>
      <c r="AG90" s="114" t="s">
        <v>1124</v>
      </c>
      <c r="AH90" s="74" t="s">
        <v>1152</v>
      </c>
      <c r="AI90" s="5"/>
      <c r="AJ90" s="3" t="str">
        <f t="shared" si="5"/>
        <v>MFG NONG Barcode Printer  ZEBRA3ML2New BuyL10-NPI-ML2-MVA2604-05OM</v>
      </c>
      <c r="AK90" s="3">
        <f t="shared" si="6"/>
        <v>3</v>
      </c>
      <c r="AL90" s="3">
        <f t="shared" si="7"/>
        <v>3</v>
      </c>
      <c r="AM90" s="3">
        <f t="shared" si="8"/>
        <v>3</v>
      </c>
      <c r="AN90" s="3">
        <f t="shared" si="13"/>
        <v>3</v>
      </c>
    </row>
    <row r="91" spans="1:40" ht="28">
      <c r="A91" s="29">
        <v>46120</v>
      </c>
      <c r="B91" s="74" t="s">
        <v>866</v>
      </c>
      <c r="C91" s="74" t="s">
        <v>1153</v>
      </c>
      <c r="D91" s="74" t="s">
        <v>868</v>
      </c>
      <c r="E91" s="91" t="s">
        <v>869</v>
      </c>
      <c r="F91" s="188">
        <v>4478</v>
      </c>
      <c r="G91" s="74" t="s">
        <v>65</v>
      </c>
      <c r="H91" s="94" t="str">
        <f>VLOOKUP(G91,'Bidding list 26'!$B$4:$G$277,6,0)</f>
        <v>DELL E2225HM, 21.5 inch HDMI cable, 3Yrs Wty</v>
      </c>
      <c r="I91" s="77">
        <v>1980000</v>
      </c>
      <c r="J91" s="188">
        <v>2</v>
      </c>
      <c r="K91" s="189">
        <f t="shared" si="0"/>
        <v>3960000</v>
      </c>
      <c r="L91" s="74" t="s">
        <v>1154</v>
      </c>
      <c r="M91" s="79"/>
      <c r="N91" s="128" t="s">
        <v>882</v>
      </c>
      <c r="O91" s="80" t="s">
        <v>95</v>
      </c>
      <c r="P91" s="80" t="s">
        <v>21</v>
      </c>
      <c r="Q91" s="151"/>
      <c r="R91" s="81">
        <f t="shared" si="1"/>
        <v>-46120</v>
      </c>
      <c r="S91" s="82">
        <f t="array" ref="S91">INDEX('NONG Project Timeline-OPM updat'!$D$8:$I$65,MATCH(1,('NONG Project Timeline-OPM updat'!$B$8:$B$65=N91)*('NONG Project Timeline-OPM updat'!$C$8:$C$65=O91),0),MATCH(P91,'NONG Project Timeline-OPM updat'!$D$5:$I$5,0))-14</f>
        <v>-14</v>
      </c>
      <c r="T91" s="81">
        <f t="shared" si="2"/>
        <v>-46134</v>
      </c>
      <c r="U91" s="83" t="str">
        <f>IFERROR(VLOOKUP(G91,'Bidding list 26'!$B$2:$P$28,15,0),"")</f>
        <v/>
      </c>
      <c r="V91" s="84" t="e">
        <f t="shared" si="3"/>
        <v>#VALUE!</v>
      </c>
      <c r="W91" s="83" t="e">
        <f t="shared" si="4"/>
        <v>#VALUE!</v>
      </c>
      <c r="X91" s="85" t="s">
        <v>157</v>
      </c>
      <c r="Y91" s="85"/>
      <c r="Z91" s="74" t="s">
        <v>158</v>
      </c>
      <c r="AA91" s="74" t="s">
        <v>1155</v>
      </c>
      <c r="AB91" s="74" t="s">
        <v>158</v>
      </c>
      <c r="AC91" s="74" t="s">
        <v>1156</v>
      </c>
      <c r="AD91" s="74" t="s">
        <v>158</v>
      </c>
      <c r="AE91" s="74" t="s">
        <v>1156</v>
      </c>
      <c r="AF91" s="131">
        <v>46164</v>
      </c>
      <c r="AG91" s="131">
        <v>46165</v>
      </c>
      <c r="AH91" s="74" t="s">
        <v>1157</v>
      </c>
      <c r="AI91" s="5"/>
      <c r="AJ91" s="3" t="str">
        <f t="shared" si="5"/>
        <v>WHMonitor 12OR5New BuyL10-MP-OR5-MVA2604-12OM</v>
      </c>
      <c r="AK91" s="3">
        <f t="shared" si="6"/>
        <v>2</v>
      </c>
      <c r="AL91" s="3">
        <f t="shared" si="7"/>
        <v>2</v>
      </c>
      <c r="AM91" s="3">
        <f t="shared" si="8"/>
        <v>2</v>
      </c>
      <c r="AN91" s="3">
        <f t="shared" si="13"/>
        <v>2</v>
      </c>
    </row>
    <row r="92" spans="1:40" ht="98">
      <c r="A92" s="29">
        <v>46120</v>
      </c>
      <c r="B92" s="74" t="s">
        <v>866</v>
      </c>
      <c r="C92" s="74" t="s">
        <v>1153</v>
      </c>
      <c r="D92" s="74" t="s">
        <v>868</v>
      </c>
      <c r="E92" s="91" t="s">
        <v>869</v>
      </c>
      <c r="F92" s="188">
        <v>4478</v>
      </c>
      <c r="G92" s="74" t="s">
        <v>51</v>
      </c>
      <c r="H92" s="94" t="str">
        <f>VLOOKUP(G92,'Bidding list 26'!$B$4:$G$277,6,0)</f>
        <v>DELL Pro Tower (QCT1250), Intel Core i5-14500 vPro, Ram 16GB DDR5, SSD 1TB, RJ45/ USB3.0*3 /USB2.0*3 / HDMI / Serial Port /
Power supply 360W, Keyboard and Mouse, 3Yrs Wty</v>
      </c>
      <c r="I92" s="77">
        <v>14200000</v>
      </c>
      <c r="J92" s="188">
        <v>1</v>
      </c>
      <c r="K92" s="189">
        <f t="shared" si="0"/>
        <v>14200000</v>
      </c>
      <c r="L92" s="74" t="s">
        <v>1154</v>
      </c>
      <c r="M92" s="79"/>
      <c r="N92" s="128" t="s">
        <v>882</v>
      </c>
      <c r="O92" s="80" t="s">
        <v>95</v>
      </c>
      <c r="P92" s="80" t="s">
        <v>21</v>
      </c>
      <c r="Q92" s="151"/>
      <c r="R92" s="81">
        <f t="shared" si="1"/>
        <v>-46120</v>
      </c>
      <c r="S92" s="82">
        <f t="array" ref="S92">INDEX('NONG Project Timeline-OPM updat'!$D$8:$I$65,MATCH(1,('NONG Project Timeline-OPM updat'!$B$8:$B$65=N92)*('NONG Project Timeline-OPM updat'!$C$8:$C$65=O92),0),MATCH(P92,'NONG Project Timeline-OPM updat'!$D$5:$I$5,0))-14</f>
        <v>-14</v>
      </c>
      <c r="T92" s="81">
        <f t="shared" si="2"/>
        <v>-46134</v>
      </c>
      <c r="U92" s="83">
        <f>IFERROR(VLOOKUP(G92,'Bidding list 26'!$B$2:$P$28,15,0),"")</f>
        <v>70</v>
      </c>
      <c r="V92" s="84">
        <f t="shared" si="3"/>
        <v>-84</v>
      </c>
      <c r="W92" s="83" t="str">
        <f t="shared" si="4"/>
        <v>Late</v>
      </c>
      <c r="X92" s="85" t="s">
        <v>157</v>
      </c>
      <c r="Y92" s="85"/>
      <c r="Z92" s="74" t="s">
        <v>158</v>
      </c>
      <c r="AA92" s="88" t="s">
        <v>1158</v>
      </c>
      <c r="AB92" s="74" t="s">
        <v>158</v>
      </c>
      <c r="AC92" s="74" t="s">
        <v>1159</v>
      </c>
      <c r="AD92" s="74" t="s">
        <v>158</v>
      </c>
      <c r="AE92" s="74" t="s">
        <v>1159</v>
      </c>
      <c r="AF92" s="98"/>
      <c r="AG92" s="87">
        <v>46156</v>
      </c>
      <c r="AH92" s="74" t="s">
        <v>1160</v>
      </c>
      <c r="AI92" s="5"/>
      <c r="AJ92" s="3" t="str">
        <f t="shared" si="5"/>
        <v>WHIPC+1OR5New BuyL10-MP-OR5-MVA2604-10OM</v>
      </c>
      <c r="AK92" s="3">
        <f t="shared" si="6"/>
        <v>1</v>
      </c>
      <c r="AL92" s="3">
        <f t="shared" si="7"/>
        <v>1</v>
      </c>
      <c r="AM92" s="3">
        <f t="shared" si="8"/>
        <v>1</v>
      </c>
      <c r="AN92" s="3">
        <f t="shared" si="13"/>
        <v>1</v>
      </c>
    </row>
    <row r="93" spans="1:40" ht="28">
      <c r="A93" s="29">
        <v>46120</v>
      </c>
      <c r="B93" s="74" t="s">
        <v>866</v>
      </c>
      <c r="C93" s="74" t="s">
        <v>1153</v>
      </c>
      <c r="D93" s="74" t="s">
        <v>868</v>
      </c>
      <c r="E93" s="91" t="s">
        <v>869</v>
      </c>
      <c r="F93" s="188">
        <v>4478</v>
      </c>
      <c r="G93" s="74" t="s">
        <v>14</v>
      </c>
      <c r="H93" s="94" t="str">
        <f>VLOOKUP(G93,'Bidding list 26'!$B$4:$G$277,6,0)</f>
        <v>ZEBRA DS8178,USB cable PCS Wireless Scanner</v>
      </c>
      <c r="I93" s="77">
        <v>5800000</v>
      </c>
      <c r="J93" s="188">
        <v>1</v>
      </c>
      <c r="K93" s="189">
        <f t="shared" si="0"/>
        <v>5800000</v>
      </c>
      <c r="L93" s="74" t="s">
        <v>1154</v>
      </c>
      <c r="M93" s="79"/>
      <c r="N93" s="128" t="s">
        <v>882</v>
      </c>
      <c r="O93" s="80" t="s">
        <v>95</v>
      </c>
      <c r="P93" s="80" t="s">
        <v>21</v>
      </c>
      <c r="Q93" s="151"/>
      <c r="R93" s="81">
        <f t="shared" si="1"/>
        <v>-46120</v>
      </c>
      <c r="S93" s="82">
        <f t="array" ref="S93">INDEX('NONG Project Timeline-OPM updat'!$D$8:$I$65,MATCH(1,('NONG Project Timeline-OPM updat'!$B$8:$B$65=N93)*('NONG Project Timeline-OPM updat'!$C$8:$C$65=O93),0),MATCH(P93,'NONG Project Timeline-OPM updat'!$D$5:$I$5,0))-14</f>
        <v>-14</v>
      </c>
      <c r="T93" s="81">
        <f t="shared" si="2"/>
        <v>-46134</v>
      </c>
      <c r="U93" s="83">
        <f>IFERROR(VLOOKUP(G93,'Bidding list 26'!$B$2:$P$28,15,0),"")</f>
        <v>65</v>
      </c>
      <c r="V93" s="84">
        <f t="shared" si="3"/>
        <v>-79</v>
      </c>
      <c r="W93" s="83" t="str">
        <f t="shared" si="4"/>
        <v>Late</v>
      </c>
      <c r="X93" s="85" t="s">
        <v>157</v>
      </c>
      <c r="Y93" s="85"/>
      <c r="Z93" s="74" t="s">
        <v>158</v>
      </c>
      <c r="AA93" s="88" t="s">
        <v>1158</v>
      </c>
      <c r="AB93" s="74" t="s">
        <v>158</v>
      </c>
      <c r="AC93" s="74" t="s">
        <v>1161</v>
      </c>
      <c r="AD93" s="74" t="s">
        <v>158</v>
      </c>
      <c r="AE93" s="74" t="s">
        <v>1162</v>
      </c>
      <c r="AF93" s="131">
        <v>46171</v>
      </c>
      <c r="AG93" s="131">
        <v>46172</v>
      </c>
      <c r="AH93" s="74" t="s">
        <v>1163</v>
      </c>
      <c r="AI93" s="5"/>
      <c r="AJ93" s="3" t="str">
        <f t="shared" si="5"/>
        <v>WH Barcode Scanner ZEBRA DS8178,USB cable1OR5New BuyL10-MP-OR5-MVA2604-10OM</v>
      </c>
      <c r="AK93" s="3">
        <f t="shared" si="6"/>
        <v>1</v>
      </c>
      <c r="AL93" s="3">
        <f t="shared" si="7"/>
        <v>1</v>
      </c>
      <c r="AM93" s="3">
        <f t="shared" si="8"/>
        <v>1</v>
      </c>
      <c r="AN93" s="3">
        <f t="shared" si="13"/>
        <v>1</v>
      </c>
    </row>
    <row r="94" spans="1:40" ht="28">
      <c r="A94" s="29">
        <v>46120</v>
      </c>
      <c r="B94" s="74" t="s">
        <v>866</v>
      </c>
      <c r="C94" s="74" t="s">
        <v>1153</v>
      </c>
      <c r="D94" s="74" t="s">
        <v>868</v>
      </c>
      <c r="E94" s="91" t="s">
        <v>869</v>
      </c>
      <c r="F94" s="188">
        <v>4478</v>
      </c>
      <c r="G94" s="74" t="s">
        <v>29</v>
      </c>
      <c r="H94" s="94" t="str">
        <f>VLOOKUP(G94,'Bidding list 26'!$B$4:$G$277,6,0)</f>
        <v xml:space="preserve">ZT610, 600dpi </v>
      </c>
      <c r="I94" s="77">
        <v>48800000</v>
      </c>
      <c r="J94" s="188">
        <v>2</v>
      </c>
      <c r="K94" s="189">
        <f t="shared" si="0"/>
        <v>97600000</v>
      </c>
      <c r="L94" s="74" t="s">
        <v>1154</v>
      </c>
      <c r="M94" s="79"/>
      <c r="N94" s="128" t="s">
        <v>882</v>
      </c>
      <c r="O94" s="80" t="s">
        <v>95</v>
      </c>
      <c r="P94" s="80" t="s">
        <v>21</v>
      </c>
      <c r="Q94" s="151"/>
      <c r="R94" s="81">
        <f t="shared" si="1"/>
        <v>-46120</v>
      </c>
      <c r="S94" s="82">
        <f t="array" ref="S94">INDEX('NONG Project Timeline-OPM updat'!$D$8:$I$65,MATCH(1,('NONG Project Timeline-OPM updat'!$B$8:$B$65=N94)*('NONG Project Timeline-OPM updat'!$C$8:$C$65=O94),0),MATCH(P94,'NONG Project Timeline-OPM updat'!$D$5:$I$5,0))-14</f>
        <v>-14</v>
      </c>
      <c r="T94" s="81">
        <f t="shared" si="2"/>
        <v>-46134</v>
      </c>
      <c r="U94" s="83">
        <f>IFERROR(VLOOKUP(G94,'Bidding list 26'!$B$2:$P$28,15,0),"")</f>
        <v>50</v>
      </c>
      <c r="V94" s="84">
        <f t="shared" si="3"/>
        <v>-64</v>
      </c>
      <c r="W94" s="83" t="str">
        <f t="shared" si="4"/>
        <v>Late</v>
      </c>
      <c r="X94" s="85" t="s">
        <v>157</v>
      </c>
      <c r="Y94" s="85"/>
      <c r="Z94" s="74" t="s">
        <v>158</v>
      </c>
      <c r="AA94" s="88" t="s">
        <v>1158</v>
      </c>
      <c r="AB94" s="74" t="s">
        <v>158</v>
      </c>
      <c r="AC94" s="74" t="s">
        <v>1164</v>
      </c>
      <c r="AD94" s="74" t="s">
        <v>158</v>
      </c>
      <c r="AE94" s="74" t="s">
        <v>1164</v>
      </c>
      <c r="AF94" s="98" t="s">
        <v>202</v>
      </c>
      <c r="AG94" s="114" t="s">
        <v>1124</v>
      </c>
      <c r="AH94" s="74" t="s">
        <v>1165</v>
      </c>
      <c r="AI94" s="5"/>
      <c r="AJ94" s="3" t="str">
        <f t="shared" si="5"/>
        <v>WHBarcode Printer  ZEBRA2OR5New BuyL10-MP-OR5-MVA2604-10OM</v>
      </c>
      <c r="AK94" s="3">
        <f t="shared" si="6"/>
        <v>2</v>
      </c>
      <c r="AL94" s="3">
        <f t="shared" si="7"/>
        <v>2</v>
      </c>
      <c r="AM94" s="3">
        <f t="shared" si="8"/>
        <v>2</v>
      </c>
      <c r="AN94" s="3">
        <f t="shared" si="13"/>
        <v>2</v>
      </c>
    </row>
    <row r="95" spans="1:40" ht="28">
      <c r="A95" s="29">
        <v>46120</v>
      </c>
      <c r="B95" s="74" t="s">
        <v>866</v>
      </c>
      <c r="C95" s="74" t="s">
        <v>1153</v>
      </c>
      <c r="D95" s="74" t="s">
        <v>868</v>
      </c>
      <c r="E95" s="91" t="s">
        <v>869</v>
      </c>
      <c r="F95" s="188">
        <v>4478</v>
      </c>
      <c r="G95" s="74" t="s">
        <v>65</v>
      </c>
      <c r="H95" s="94" t="str">
        <f>VLOOKUP(G95,'Bidding list 26'!$B$4:$G$277,6,0)</f>
        <v>DELL E2225HM, 21.5 inch HDMI cable, 3Yrs Wty</v>
      </c>
      <c r="I95" s="77">
        <v>1980000</v>
      </c>
      <c r="J95" s="188">
        <v>2</v>
      </c>
      <c r="K95" s="189">
        <f t="shared" si="0"/>
        <v>3960000</v>
      </c>
      <c r="L95" s="74" t="s">
        <v>1166</v>
      </c>
      <c r="M95" s="79"/>
      <c r="N95" s="128" t="s">
        <v>1114</v>
      </c>
      <c r="O95" s="80" t="s">
        <v>95</v>
      </c>
      <c r="P95" s="80" t="s">
        <v>86</v>
      </c>
      <c r="Q95" s="151"/>
      <c r="R95" s="81">
        <f t="shared" si="1"/>
        <v>-46120</v>
      </c>
      <c r="S95" s="140">
        <f t="array" ref="S95">INDEX('NONG Project Timeline-OPM updat'!$D$8:$I$65,MATCH(1,('NONG Project Timeline-OPM updat'!$B$8:$B$65=N95)*('NONG Project Timeline-OPM updat'!$C$8:$C$65=O95),0),MATCH(P95,'NONG Project Timeline-OPM updat'!$D$5:$I$5,0))-14</f>
        <v>-14</v>
      </c>
      <c r="T95" s="133">
        <f t="shared" si="2"/>
        <v>-46134</v>
      </c>
      <c r="U95" s="83" t="str">
        <f>IFERROR(VLOOKUP(G95,'Bidding list 26'!$B$2:$P$28,15,0),"")</f>
        <v/>
      </c>
      <c r="V95" s="83" t="e">
        <f t="shared" si="3"/>
        <v>#VALUE!</v>
      </c>
      <c r="W95" s="83" t="e">
        <f t="shared" si="4"/>
        <v>#VALUE!</v>
      </c>
      <c r="X95" s="85" t="s">
        <v>157</v>
      </c>
      <c r="Y95" s="85"/>
      <c r="Z95" s="74" t="s">
        <v>158</v>
      </c>
      <c r="AA95" s="74" t="s">
        <v>1167</v>
      </c>
      <c r="AB95" s="74" t="s">
        <v>158</v>
      </c>
      <c r="AC95" s="74" t="s">
        <v>1168</v>
      </c>
      <c r="AD95" s="74" t="s">
        <v>158</v>
      </c>
      <c r="AE95" s="74" t="s">
        <v>1169</v>
      </c>
      <c r="AF95" s="131">
        <v>46164</v>
      </c>
      <c r="AG95" s="131">
        <v>46165</v>
      </c>
      <c r="AH95" s="74" t="s">
        <v>1170</v>
      </c>
      <c r="AI95" s="5"/>
      <c r="AJ95" s="3" t="str">
        <f t="shared" si="5"/>
        <v>WHMonitor 12SSFNew BuyL10-NPI-SSF-MVA2604-13OM</v>
      </c>
      <c r="AK95" s="3">
        <f t="shared" si="6"/>
        <v>2</v>
      </c>
      <c r="AL95" s="3">
        <f t="shared" si="7"/>
        <v>2</v>
      </c>
      <c r="AM95" s="3">
        <f t="shared" si="8"/>
        <v>2</v>
      </c>
      <c r="AN95" s="3">
        <f t="shared" si="13"/>
        <v>2</v>
      </c>
    </row>
    <row r="96" spans="1:40" ht="98">
      <c r="A96" s="29">
        <v>46120</v>
      </c>
      <c r="B96" s="74" t="s">
        <v>866</v>
      </c>
      <c r="C96" s="74" t="s">
        <v>1153</v>
      </c>
      <c r="D96" s="74" t="s">
        <v>868</v>
      </c>
      <c r="E96" s="91" t="s">
        <v>869</v>
      </c>
      <c r="F96" s="188">
        <v>4478</v>
      </c>
      <c r="G96" s="74" t="s">
        <v>51</v>
      </c>
      <c r="H96" s="94" t="str">
        <f>VLOOKUP(G96,'Bidding list 26'!$B$4:$G$277,6,0)</f>
        <v>DELL Pro Tower (QCT1250), Intel Core i5-14500 vPro, Ram 16GB DDR5, SSD 1TB, RJ45/ USB3.0*3 /USB2.0*3 / HDMI / Serial Port /
Power supply 360W, Keyboard and Mouse, 3Yrs Wty</v>
      </c>
      <c r="I96" s="77">
        <v>14200000</v>
      </c>
      <c r="J96" s="188">
        <v>1</v>
      </c>
      <c r="K96" s="189">
        <f t="shared" si="0"/>
        <v>14200000</v>
      </c>
      <c r="L96" s="74" t="s">
        <v>1166</v>
      </c>
      <c r="M96" s="79"/>
      <c r="N96" s="128" t="s">
        <v>1114</v>
      </c>
      <c r="O96" s="80" t="s">
        <v>95</v>
      </c>
      <c r="P96" s="80" t="s">
        <v>57</v>
      </c>
      <c r="Q96" s="151"/>
      <c r="R96" s="81">
        <f t="shared" si="1"/>
        <v>-46120</v>
      </c>
      <c r="S96" s="82">
        <f t="array" ref="S96">INDEX('NONG Project Timeline-OPM updat'!$D$8:$I$65,MATCH(1,('NONG Project Timeline-OPM updat'!$B$8:$B$65=N96)*('NONG Project Timeline-OPM updat'!$C$8:$C$65=O96),0),MATCH(P96,'NONG Project Timeline-OPM updat'!$D$5:$I$5,0))-14</f>
        <v>46120</v>
      </c>
      <c r="T96" s="81">
        <f t="shared" si="2"/>
        <v>0</v>
      </c>
      <c r="U96" s="83">
        <f>IFERROR(VLOOKUP(G96,'Bidding list 26'!$B$2:$P$28,15,0),"")</f>
        <v>70</v>
      </c>
      <c r="V96" s="84">
        <f t="shared" si="3"/>
        <v>46050</v>
      </c>
      <c r="W96" s="83" t="str">
        <f t="shared" si="4"/>
        <v>Late</v>
      </c>
      <c r="X96" s="85" t="s">
        <v>157</v>
      </c>
      <c r="Y96" s="85"/>
      <c r="Z96" s="74" t="s">
        <v>158</v>
      </c>
      <c r="AA96" s="88" t="s">
        <v>1171</v>
      </c>
      <c r="AB96" s="74" t="s">
        <v>158</v>
      </c>
      <c r="AC96" s="74" t="s">
        <v>1172</v>
      </c>
      <c r="AD96" s="74" t="s">
        <v>158</v>
      </c>
      <c r="AE96" s="74" t="s">
        <v>1172</v>
      </c>
      <c r="AF96" s="98"/>
      <c r="AG96" s="87">
        <v>46156</v>
      </c>
      <c r="AH96" s="74" t="s">
        <v>1173</v>
      </c>
      <c r="AI96" s="5" t="s">
        <v>1174</v>
      </c>
      <c r="AJ96" s="3" t="str">
        <f t="shared" si="5"/>
        <v>WHIPC+1SSFNew BuyL10-NPI-SSF-MVA2604-11OM</v>
      </c>
      <c r="AK96" s="3">
        <f t="shared" si="6"/>
        <v>1</v>
      </c>
      <c r="AL96" s="3">
        <f t="shared" si="7"/>
        <v>1</v>
      </c>
      <c r="AM96" s="3">
        <f t="shared" si="8"/>
        <v>1</v>
      </c>
      <c r="AN96" s="3">
        <f t="shared" si="13"/>
        <v>1</v>
      </c>
    </row>
    <row r="97" spans="1:43" ht="28">
      <c r="A97" s="29">
        <v>46120</v>
      </c>
      <c r="B97" s="74" t="s">
        <v>866</v>
      </c>
      <c r="C97" s="74" t="s">
        <v>1153</v>
      </c>
      <c r="D97" s="74" t="s">
        <v>868</v>
      </c>
      <c r="E97" s="91" t="s">
        <v>869</v>
      </c>
      <c r="F97" s="188">
        <v>4478</v>
      </c>
      <c r="G97" s="74" t="s">
        <v>14</v>
      </c>
      <c r="H97" s="94" t="str">
        <f>VLOOKUP(G97,'Bidding list 26'!$B$4:$G$277,6,0)</f>
        <v>ZEBRA DS8178,USB cable PCS Wireless Scanner</v>
      </c>
      <c r="I97" s="77">
        <v>5800000</v>
      </c>
      <c r="J97" s="188">
        <v>2</v>
      </c>
      <c r="K97" s="189">
        <f t="shared" si="0"/>
        <v>11600000</v>
      </c>
      <c r="L97" s="74" t="s">
        <v>1166</v>
      </c>
      <c r="M97" s="79"/>
      <c r="N97" s="128" t="s">
        <v>1114</v>
      </c>
      <c r="O97" s="80" t="s">
        <v>95</v>
      </c>
      <c r="P97" s="80" t="s">
        <v>57</v>
      </c>
      <c r="Q97" s="151"/>
      <c r="R97" s="81">
        <f t="shared" si="1"/>
        <v>-46120</v>
      </c>
      <c r="S97" s="82">
        <f t="array" ref="S97">INDEX('NONG Project Timeline-OPM updat'!$D$8:$I$65,MATCH(1,('NONG Project Timeline-OPM updat'!$B$8:$B$65=N97)*('NONG Project Timeline-OPM updat'!$C$8:$C$65=O97),0),MATCH(P97,'NONG Project Timeline-OPM updat'!$D$5:$I$5,0))-14</f>
        <v>46120</v>
      </c>
      <c r="T97" s="81">
        <f t="shared" si="2"/>
        <v>0</v>
      </c>
      <c r="U97" s="83">
        <f>IFERROR(VLOOKUP(G97,'Bidding list 26'!$B$2:$P$28,15,0),"")</f>
        <v>65</v>
      </c>
      <c r="V97" s="84">
        <f t="shared" si="3"/>
        <v>46055</v>
      </c>
      <c r="W97" s="83" t="str">
        <f t="shared" si="4"/>
        <v>Late</v>
      </c>
      <c r="X97" s="85" t="s">
        <v>157</v>
      </c>
      <c r="Y97" s="85"/>
      <c r="Z97" s="74" t="s">
        <v>158</v>
      </c>
      <c r="AA97" s="88" t="s">
        <v>1171</v>
      </c>
      <c r="AB97" s="74" t="s">
        <v>158</v>
      </c>
      <c r="AC97" s="74" t="s">
        <v>1175</v>
      </c>
      <c r="AD97" s="74" t="s">
        <v>158</v>
      </c>
      <c r="AE97" s="74" t="s">
        <v>1162</v>
      </c>
      <c r="AF97" s="131">
        <v>46171</v>
      </c>
      <c r="AG97" s="131">
        <v>46172</v>
      </c>
      <c r="AH97" s="74" t="s">
        <v>1176</v>
      </c>
      <c r="AI97" s="5"/>
      <c r="AJ97" s="3" t="str">
        <f t="shared" si="5"/>
        <v>WH Barcode Scanner ZEBRA DS8178,USB cable2SSFNew BuyL10-NPI-SSF-MVA2604-11OM</v>
      </c>
      <c r="AK97" s="3">
        <f t="shared" si="6"/>
        <v>2</v>
      </c>
      <c r="AL97" s="3">
        <f t="shared" si="7"/>
        <v>2</v>
      </c>
      <c r="AM97" s="3">
        <f t="shared" si="8"/>
        <v>2</v>
      </c>
      <c r="AN97" s="3">
        <f t="shared" si="13"/>
        <v>2</v>
      </c>
    </row>
    <row r="98" spans="1:43" ht="84">
      <c r="A98" s="29">
        <v>46120</v>
      </c>
      <c r="B98" s="74" t="s">
        <v>866</v>
      </c>
      <c r="C98" s="74" t="s">
        <v>1153</v>
      </c>
      <c r="D98" s="74" t="s">
        <v>868</v>
      </c>
      <c r="E98" s="91" t="s">
        <v>869</v>
      </c>
      <c r="F98" s="188">
        <v>4478</v>
      </c>
      <c r="G98" s="74" t="s">
        <v>71</v>
      </c>
      <c r="H98" s="94" t="str">
        <f>VLOOKUP(G98,'Bidding list 26'!$B$4:$G$277,6,0)</f>
        <v>C61-4850, Not including RFID module. Includes: 64GB 27-key Android 11, controller with battery, charging dock, charging adapter, glass screen protector</v>
      </c>
      <c r="I98" s="77">
        <v>15500000</v>
      </c>
      <c r="J98" s="188">
        <v>1</v>
      </c>
      <c r="K98" s="189">
        <f t="shared" si="0"/>
        <v>15500000</v>
      </c>
      <c r="L98" s="74" t="s">
        <v>1166</v>
      </c>
      <c r="M98" s="79"/>
      <c r="N98" s="128" t="s">
        <v>1114</v>
      </c>
      <c r="O98" s="80" t="s">
        <v>95</v>
      </c>
      <c r="P98" s="80" t="s">
        <v>57</v>
      </c>
      <c r="Q98" s="151"/>
      <c r="R98" s="81">
        <f t="shared" si="1"/>
        <v>-46120</v>
      </c>
      <c r="S98" s="82">
        <f t="array" ref="S98">INDEX('NONG Project Timeline-OPM updat'!$D$8:$I$65,MATCH(1,('NONG Project Timeline-OPM updat'!$B$8:$B$65=N98)*('NONG Project Timeline-OPM updat'!$C$8:$C$65=O98),0),MATCH(P98,'NONG Project Timeline-OPM updat'!$D$5:$I$5,0))-14</f>
        <v>46120</v>
      </c>
      <c r="T98" s="81">
        <f t="shared" si="2"/>
        <v>0</v>
      </c>
      <c r="U98" s="83">
        <f>IFERROR(VLOOKUP(G98,'Bidding list 26'!$B$2:$P$28,15,0),"")</f>
        <v>65</v>
      </c>
      <c r="V98" s="84">
        <f t="shared" si="3"/>
        <v>46055</v>
      </c>
      <c r="W98" s="83" t="str">
        <f t="shared" si="4"/>
        <v>Late</v>
      </c>
      <c r="X98" s="85" t="s">
        <v>157</v>
      </c>
      <c r="Y98" s="85"/>
      <c r="Z98" s="74" t="s">
        <v>158</v>
      </c>
      <c r="AA98" s="88" t="s">
        <v>1171</v>
      </c>
      <c r="AB98" s="74" t="s">
        <v>158</v>
      </c>
      <c r="AC98" s="74" t="s">
        <v>1175</v>
      </c>
      <c r="AD98" s="74" t="s">
        <v>158</v>
      </c>
      <c r="AE98" s="74" t="s">
        <v>1162</v>
      </c>
      <c r="AF98" s="131">
        <v>46171</v>
      </c>
      <c r="AG98" s="131">
        <v>46172</v>
      </c>
      <c r="AH98" s="74" t="s">
        <v>1177</v>
      </c>
      <c r="AI98" s="5"/>
      <c r="AJ98" s="3" t="str">
        <f t="shared" si="5"/>
        <v>WHPDA CHAINWAY C61-48501SSFNew BuyL10-NPI-SSF-MVA2604-11OM</v>
      </c>
      <c r="AK98" s="3">
        <f t="shared" si="6"/>
        <v>1</v>
      </c>
      <c r="AL98" s="3">
        <f t="shared" si="7"/>
        <v>1</v>
      </c>
      <c r="AM98" s="3">
        <f t="shared" si="8"/>
        <v>1</v>
      </c>
      <c r="AN98" s="3">
        <f t="shared" si="13"/>
        <v>1</v>
      </c>
    </row>
    <row r="99" spans="1:43" ht="37.5" customHeight="1">
      <c r="A99" s="29">
        <v>46131</v>
      </c>
      <c r="B99" s="74" t="s">
        <v>47</v>
      </c>
      <c r="C99" s="74" t="s">
        <v>1013</v>
      </c>
      <c r="D99" s="74" t="s">
        <v>1014</v>
      </c>
      <c r="E99" s="91" t="s">
        <v>1015</v>
      </c>
      <c r="F99" s="188">
        <v>4469</v>
      </c>
      <c r="G99" s="74" t="s">
        <v>54</v>
      </c>
      <c r="H99" s="94" t="s">
        <v>698</v>
      </c>
      <c r="I99" s="77">
        <f>'Bidding list 26'!I24</f>
        <v>26752000</v>
      </c>
      <c r="J99" s="205">
        <v>110</v>
      </c>
      <c r="K99" s="189">
        <f t="shared" si="0"/>
        <v>2942720000</v>
      </c>
      <c r="L99" s="74" t="s">
        <v>1178</v>
      </c>
      <c r="M99" s="79"/>
      <c r="N99" s="128" t="s">
        <v>861</v>
      </c>
      <c r="O99" s="80" t="s">
        <v>95</v>
      </c>
      <c r="P99" s="80" t="s">
        <v>43</v>
      </c>
      <c r="Q99" s="151">
        <v>46174</v>
      </c>
      <c r="R99" s="81">
        <f t="shared" si="1"/>
        <v>43</v>
      </c>
      <c r="S99" s="82">
        <f t="array" ref="S99">INDEX('NONG Project Timeline-OPM updat'!$D$8:$I$65,MATCH(1,('NONG Project Timeline-OPM updat'!$B$8:$B$65=N99)*('NONG Project Timeline-OPM updat'!$C$8:$C$65=O99),0),MATCH(P99,'NONG Project Timeline-OPM updat'!$D$5:$I$5,0))-14</f>
        <v>46174</v>
      </c>
      <c r="T99" s="81">
        <f t="shared" si="2"/>
        <v>43</v>
      </c>
      <c r="U99" s="83">
        <f>IFERROR(VLOOKUP(G99,'Bidding list 26'!$B$2:$P$28,15,0),"")</f>
        <v>70</v>
      </c>
      <c r="V99" s="84">
        <f t="shared" si="3"/>
        <v>46104</v>
      </c>
      <c r="W99" s="83" t="str">
        <f t="shared" si="4"/>
        <v>Late</v>
      </c>
      <c r="X99" s="85" t="s">
        <v>157</v>
      </c>
      <c r="Y99" s="74" t="s">
        <v>254</v>
      </c>
      <c r="Z99" s="74" t="s">
        <v>749</v>
      </c>
      <c r="AA99" s="74" t="s">
        <v>1179</v>
      </c>
      <c r="AB99" s="74" t="s">
        <v>158</v>
      </c>
      <c r="AC99" s="74" t="s">
        <v>1180</v>
      </c>
      <c r="AD99" s="74" t="s">
        <v>158</v>
      </c>
      <c r="AE99" s="74" t="s">
        <v>1180</v>
      </c>
      <c r="AF99" s="98"/>
      <c r="AG99" s="87"/>
      <c r="AH99" s="74" t="s">
        <v>1181</v>
      </c>
      <c r="AI99" s="206" t="s">
        <v>1182</v>
      </c>
      <c r="AJ99" s="3" t="str">
        <f t="shared" si="5"/>
        <v>TEIPC++(updated)110OR6New BuyFATP-MP-OR6-MVA2605-04OM</v>
      </c>
      <c r="AK99" s="3">
        <f t="shared" si="6"/>
        <v>0</v>
      </c>
      <c r="AL99" s="3">
        <f t="shared" si="7"/>
        <v>110</v>
      </c>
      <c r="AM99" s="3">
        <f t="shared" si="8"/>
        <v>110</v>
      </c>
      <c r="AN99" s="3">
        <f t="shared" si="13"/>
        <v>0</v>
      </c>
    </row>
    <row r="100" spans="1:43" ht="37.5" customHeight="1">
      <c r="A100" s="29">
        <v>46131</v>
      </c>
      <c r="B100" s="74" t="s">
        <v>47</v>
      </c>
      <c r="C100" s="74" t="s">
        <v>1013</v>
      </c>
      <c r="D100" s="74" t="s">
        <v>1014</v>
      </c>
      <c r="E100" s="91" t="s">
        <v>1015</v>
      </c>
      <c r="F100" s="188">
        <v>4469</v>
      </c>
      <c r="G100" s="74" t="s">
        <v>54</v>
      </c>
      <c r="H100" s="94" t="s">
        <v>698</v>
      </c>
      <c r="I100" s="77">
        <f>'Bidding list 26'!I24</f>
        <v>26752000</v>
      </c>
      <c r="J100" s="205">
        <v>58</v>
      </c>
      <c r="K100" s="189">
        <f t="shared" si="0"/>
        <v>1551616000</v>
      </c>
      <c r="L100" s="74" t="s">
        <v>1183</v>
      </c>
      <c r="M100" s="79"/>
      <c r="N100" s="128" t="s">
        <v>861</v>
      </c>
      <c r="O100" s="80" t="s">
        <v>92</v>
      </c>
      <c r="P100" s="80" t="s">
        <v>43</v>
      </c>
      <c r="Q100" s="151"/>
      <c r="R100" s="81"/>
      <c r="S100" s="140"/>
      <c r="T100" s="81"/>
      <c r="U100" s="83"/>
      <c r="V100" s="83"/>
      <c r="W100" s="83"/>
      <c r="X100" s="85" t="s">
        <v>157</v>
      </c>
      <c r="Y100" s="74" t="s">
        <v>475</v>
      </c>
      <c r="Z100" s="74" t="s">
        <v>158</v>
      </c>
      <c r="AA100" s="74" t="s">
        <v>1184</v>
      </c>
      <c r="AB100" s="74" t="s">
        <v>158</v>
      </c>
      <c r="AC100" s="74" t="s">
        <v>1185</v>
      </c>
      <c r="AD100" s="74" t="s">
        <v>158</v>
      </c>
      <c r="AE100" s="74" t="s">
        <v>1185</v>
      </c>
      <c r="AF100" s="98"/>
      <c r="AG100" s="87"/>
      <c r="AH100" s="74" t="s">
        <v>1186</v>
      </c>
      <c r="AI100" s="206" t="s">
        <v>1182</v>
      </c>
    </row>
    <row r="101" spans="1:43" ht="37.5" customHeight="1">
      <c r="A101" s="29">
        <v>46131</v>
      </c>
      <c r="B101" s="74" t="s">
        <v>47</v>
      </c>
      <c r="C101" s="74" t="s">
        <v>1013</v>
      </c>
      <c r="D101" s="74" t="s">
        <v>1014</v>
      </c>
      <c r="E101" s="91" t="s">
        <v>1015</v>
      </c>
      <c r="F101" s="188">
        <v>4469</v>
      </c>
      <c r="G101" s="74" t="s">
        <v>65</v>
      </c>
      <c r="H101" s="94" t="str">
        <f>'Bidding list 26'!G29</f>
        <v>DELL E2225HM, 21.5 inch HDMI cable, 3Yrs Wty</v>
      </c>
      <c r="I101" s="77">
        <f>'Bidding list 26'!I29</f>
        <v>2020000</v>
      </c>
      <c r="J101" s="205">
        <f>J99+J105</f>
        <v>128</v>
      </c>
      <c r="K101" s="189">
        <f t="shared" si="0"/>
        <v>258560000</v>
      </c>
      <c r="L101" s="74" t="s">
        <v>1178</v>
      </c>
      <c r="M101" s="79"/>
      <c r="N101" s="128" t="s">
        <v>861</v>
      </c>
      <c r="O101" s="80" t="s">
        <v>95</v>
      </c>
      <c r="P101" s="80" t="s">
        <v>43</v>
      </c>
      <c r="Q101" s="151">
        <v>46174</v>
      </c>
      <c r="R101" s="81">
        <f>Q101-A101</f>
        <v>43</v>
      </c>
      <c r="S101" s="82">
        <f t="array" ref="S101">INDEX('NONG Project Timeline-OPM updat'!$D$8:$I$65,MATCH(1,('NONG Project Timeline-OPM updat'!$B$8:$B$65=N101)*('NONG Project Timeline-OPM updat'!$C$8:$C$65=O101),0),MATCH(P101,'NONG Project Timeline-OPM updat'!$D$5:$I$5,0))-14</f>
        <v>46174</v>
      </c>
      <c r="T101" s="81">
        <f>S101-A101</f>
        <v>43</v>
      </c>
      <c r="U101" s="83" t="str">
        <f>IFERROR(VLOOKUP(G101,'Bidding list 26'!$B$2:$P$28,15,0),"")</f>
        <v/>
      </c>
      <c r="V101" s="84" t="e">
        <f>S101-U101</f>
        <v>#VALUE!</v>
      </c>
      <c r="W101" s="83" t="e">
        <f>IF(A101&gt;V101,"Late", "On time")</f>
        <v>#VALUE!</v>
      </c>
      <c r="X101" s="85" t="s">
        <v>157</v>
      </c>
      <c r="Y101" s="74" t="s">
        <v>254</v>
      </c>
      <c r="Z101" s="74" t="s">
        <v>749</v>
      </c>
      <c r="AA101" s="85" t="s">
        <v>1187</v>
      </c>
      <c r="AB101" s="74"/>
      <c r="AC101" s="74"/>
      <c r="AD101" s="74"/>
      <c r="AE101" s="74"/>
      <c r="AF101" s="98"/>
      <c r="AG101" s="87"/>
      <c r="AH101" s="74" t="s">
        <v>1188</v>
      </c>
      <c r="AI101" s="206" t="s">
        <v>1182</v>
      </c>
      <c r="AJ101" s="3" t="str">
        <f>B101&amp;G101&amp;J101&amp;N101&amp;X101&amp;AA101</f>
        <v>TEMonitor 1128OR6New BuyFATP-MP-OR6-MVA2606-07OM</v>
      </c>
      <c r="AK101" s="3">
        <f>IF(Z101="Done",$J101,0)</f>
        <v>0</v>
      </c>
      <c r="AL101" s="3">
        <f>IF(AB101="Done",$J101,0)</f>
        <v>0</v>
      </c>
      <c r="AM101" s="3">
        <f>IF(AD101="Done",$J101,0)</f>
        <v>0</v>
      </c>
      <c r="AN101" s="3">
        <f>IF(AG101&lt;&gt;"",$J101,0)</f>
        <v>0</v>
      </c>
    </row>
    <row r="102" spans="1:43" ht="37.5" customHeight="1">
      <c r="A102" s="29">
        <v>46131</v>
      </c>
      <c r="B102" s="74" t="s">
        <v>47</v>
      </c>
      <c r="C102" s="74" t="s">
        <v>1013</v>
      </c>
      <c r="D102" s="74" t="s">
        <v>1014</v>
      </c>
      <c r="E102" s="91" t="s">
        <v>1015</v>
      </c>
      <c r="F102" s="188">
        <v>4469</v>
      </c>
      <c r="G102" s="74" t="s">
        <v>65</v>
      </c>
      <c r="H102" s="94" t="str">
        <f>'Bidding list 26'!G29</f>
        <v>DELL E2225HM, 21.5 inch HDMI cable, 3Yrs Wty</v>
      </c>
      <c r="I102" s="77">
        <f>'Bidding list 26'!I29</f>
        <v>2020000</v>
      </c>
      <c r="J102" s="205">
        <f>J100</f>
        <v>58</v>
      </c>
      <c r="K102" s="189">
        <f t="shared" si="0"/>
        <v>117160000</v>
      </c>
      <c r="L102" s="74" t="s">
        <v>1183</v>
      </c>
      <c r="M102" s="79"/>
      <c r="N102" s="128" t="s">
        <v>861</v>
      </c>
      <c r="O102" s="80" t="s">
        <v>92</v>
      </c>
      <c r="P102" s="80" t="s">
        <v>43</v>
      </c>
      <c r="Q102" s="151"/>
      <c r="R102" s="81"/>
      <c r="S102" s="140"/>
      <c r="T102" s="81"/>
      <c r="U102" s="83"/>
      <c r="V102" s="83"/>
      <c r="W102" s="83"/>
      <c r="X102" s="85" t="s">
        <v>157</v>
      </c>
      <c r="Y102" s="74" t="s">
        <v>254</v>
      </c>
      <c r="Z102" s="74" t="s">
        <v>749</v>
      </c>
      <c r="AA102" s="85" t="s">
        <v>1189</v>
      </c>
      <c r="AB102" s="74"/>
      <c r="AC102" s="74"/>
      <c r="AD102" s="74"/>
      <c r="AE102" s="74"/>
      <c r="AF102" s="98"/>
      <c r="AG102" s="87"/>
      <c r="AH102" s="74" t="s">
        <v>1190</v>
      </c>
      <c r="AI102" s="206" t="s">
        <v>1182</v>
      </c>
    </row>
    <row r="103" spans="1:43" ht="37.5" customHeight="1">
      <c r="A103" s="29">
        <v>46131</v>
      </c>
      <c r="B103" s="74" t="s">
        <v>47</v>
      </c>
      <c r="C103" s="74" t="s">
        <v>1013</v>
      </c>
      <c r="D103" s="74" t="s">
        <v>1014</v>
      </c>
      <c r="E103" s="91" t="s">
        <v>1015</v>
      </c>
      <c r="F103" s="188">
        <v>4469</v>
      </c>
      <c r="G103" s="74" t="s">
        <v>42</v>
      </c>
      <c r="H103" s="94" t="str">
        <f>'Bidding list 26'!G14</f>
        <v>SEUIC HS505HDP-2530 ,USB cable</v>
      </c>
      <c r="I103" s="77">
        <f>'Bidding list 26'!I14</f>
        <v>3300000</v>
      </c>
      <c r="J103" s="205">
        <f>J105+J99</f>
        <v>128</v>
      </c>
      <c r="K103" s="189">
        <f t="shared" si="0"/>
        <v>422400000</v>
      </c>
      <c r="L103" s="74" t="s">
        <v>1191</v>
      </c>
      <c r="M103" s="79"/>
      <c r="N103" s="128" t="s">
        <v>861</v>
      </c>
      <c r="O103" s="80" t="s">
        <v>95</v>
      </c>
      <c r="P103" s="80" t="s">
        <v>43</v>
      </c>
      <c r="Q103" s="151">
        <v>46174</v>
      </c>
      <c r="R103" s="81">
        <f>Q103-A103</f>
        <v>43</v>
      </c>
      <c r="S103" s="82">
        <f t="array" ref="S103">INDEX('NONG Project Timeline-OPM updat'!$D$8:$I$65,MATCH(1,('NONG Project Timeline-OPM updat'!$B$8:$B$65=N103)*('NONG Project Timeline-OPM updat'!$C$8:$C$65=O103),0),MATCH(P103,'NONG Project Timeline-OPM updat'!$D$5:$I$5,0))-14</f>
        <v>46174</v>
      </c>
      <c r="T103" s="81">
        <f>S103-A103</f>
        <v>43</v>
      </c>
      <c r="U103" s="83">
        <f>IFERROR(VLOOKUP(G103,'Bidding list 26'!$B$2:$P$28,15,0),"")</f>
        <v>50</v>
      </c>
      <c r="V103" s="84">
        <f>S103-U103</f>
        <v>46124</v>
      </c>
      <c r="W103" s="83" t="str">
        <f>IF(A103&gt;V103,"Late", "On time")</f>
        <v>Late</v>
      </c>
      <c r="X103" s="85" t="s">
        <v>157</v>
      </c>
      <c r="Y103" s="74" t="s">
        <v>254</v>
      </c>
      <c r="Z103" s="74" t="s">
        <v>749</v>
      </c>
      <c r="AA103" s="74" t="s">
        <v>1179</v>
      </c>
      <c r="AB103" s="74" t="s">
        <v>158</v>
      </c>
      <c r="AC103" s="74" t="s">
        <v>1192</v>
      </c>
      <c r="AD103" s="74" t="s">
        <v>158</v>
      </c>
      <c r="AE103" s="74" t="s">
        <v>1193</v>
      </c>
      <c r="AF103" s="98"/>
      <c r="AG103" s="87"/>
      <c r="AH103" s="74" t="s">
        <v>1194</v>
      </c>
      <c r="AI103" s="206" t="s">
        <v>1182</v>
      </c>
      <c r="AJ103" s="3" t="str">
        <f>B103&amp;G103&amp;J103&amp;N103&amp;X103&amp;AA103</f>
        <v>TEBarcode Scanner SEUIC HS505HDP-2530 ,USB cable128OR6New BuyFATP-MP-OR6-MVA2605-04OM</v>
      </c>
      <c r="AK103" s="3">
        <f>IF(Z103="Done",$J103,0)</f>
        <v>0</v>
      </c>
      <c r="AL103" s="3">
        <f>IF(AB103="Done",$J103,0)</f>
        <v>128</v>
      </c>
      <c r="AM103" s="3">
        <f>IF(AD103="Done",$J103,0)</f>
        <v>128</v>
      </c>
      <c r="AN103" s="3">
        <f>IF(AG103&lt;&gt;"",$J103,0)</f>
        <v>0</v>
      </c>
    </row>
    <row r="104" spans="1:43" ht="37.5" customHeight="1">
      <c r="A104" s="29">
        <v>46131</v>
      </c>
      <c r="B104" s="74" t="s">
        <v>47</v>
      </c>
      <c r="C104" s="74" t="s">
        <v>1013</v>
      </c>
      <c r="D104" s="74" t="s">
        <v>1014</v>
      </c>
      <c r="E104" s="91" t="s">
        <v>1015</v>
      </c>
      <c r="F104" s="188">
        <v>4469</v>
      </c>
      <c r="G104" s="74" t="s">
        <v>42</v>
      </c>
      <c r="H104" s="94" t="str">
        <f>'Bidding list 26'!G14</f>
        <v>SEUIC HS505HDP-2530 ,USB cable</v>
      </c>
      <c r="I104" s="77">
        <f>'Bidding list 26'!I14</f>
        <v>3300000</v>
      </c>
      <c r="J104" s="205">
        <f>J100</f>
        <v>58</v>
      </c>
      <c r="K104" s="189">
        <f t="shared" si="0"/>
        <v>191400000</v>
      </c>
      <c r="L104" s="74" t="s">
        <v>1183</v>
      </c>
      <c r="M104" s="79"/>
      <c r="N104" s="128" t="s">
        <v>861</v>
      </c>
      <c r="O104" s="80" t="s">
        <v>92</v>
      </c>
      <c r="P104" s="80" t="s">
        <v>43</v>
      </c>
      <c r="Q104" s="151"/>
      <c r="R104" s="81"/>
      <c r="S104" s="140"/>
      <c r="T104" s="81"/>
      <c r="U104" s="83"/>
      <c r="V104" s="83"/>
      <c r="W104" s="83"/>
      <c r="X104" s="85" t="s">
        <v>157</v>
      </c>
      <c r="Y104" s="74" t="s">
        <v>475</v>
      </c>
      <c r="Z104" s="74" t="s">
        <v>158</v>
      </c>
      <c r="AA104" s="74" t="s">
        <v>1184</v>
      </c>
      <c r="AB104" s="74" t="s">
        <v>158</v>
      </c>
      <c r="AC104" s="74" t="s">
        <v>1195</v>
      </c>
      <c r="AD104" s="74" t="s">
        <v>158</v>
      </c>
      <c r="AE104" s="74" t="s">
        <v>1196</v>
      </c>
      <c r="AF104" s="74"/>
      <c r="AG104" s="87"/>
      <c r="AH104" s="74" t="s">
        <v>1197</v>
      </c>
      <c r="AI104" s="206" t="s">
        <v>1182</v>
      </c>
    </row>
    <row r="105" spans="1:43" ht="37.5" customHeight="1">
      <c r="A105" s="29">
        <v>46131</v>
      </c>
      <c r="B105" s="74" t="s">
        <v>47</v>
      </c>
      <c r="C105" s="74" t="s">
        <v>1013</v>
      </c>
      <c r="D105" s="74" t="s">
        <v>1014</v>
      </c>
      <c r="E105" s="91" t="s">
        <v>1015</v>
      </c>
      <c r="F105" s="188">
        <v>4469</v>
      </c>
      <c r="G105" s="74" t="s">
        <v>1198</v>
      </c>
      <c r="H105" s="94" t="str">
        <f>'Bidding list 26'!G33</f>
        <v xml:space="preserve">
NUC 15 PRO Tall, U7- 255H, 16GB DDR5, 512GB NVMe SSD, 3Yrs Ｗty</v>
      </c>
      <c r="I105" s="77">
        <f>'Bidding list 26'!I33</f>
        <v>22750000</v>
      </c>
      <c r="J105" s="205">
        <v>18</v>
      </c>
      <c r="K105" s="189">
        <f t="shared" si="0"/>
        <v>409500000</v>
      </c>
      <c r="L105" s="74" t="s">
        <v>1199</v>
      </c>
      <c r="M105" s="79"/>
      <c r="N105" s="128" t="s">
        <v>861</v>
      </c>
      <c r="O105" s="80" t="s">
        <v>95</v>
      </c>
      <c r="P105" s="80" t="s">
        <v>43</v>
      </c>
      <c r="Q105" s="151">
        <v>46174</v>
      </c>
      <c r="R105" s="81">
        <f t="shared" ref="R105:R118" si="14">Q105-A105</f>
        <v>43</v>
      </c>
      <c r="S105" s="82">
        <f t="array" ref="S105">INDEX('NONG Project Timeline-OPM updat'!$D$8:$I$65,MATCH(1,('NONG Project Timeline-OPM updat'!$B$8:$B$65=N105)*('NONG Project Timeline-OPM updat'!$C$8:$C$65=O105),0),MATCH(P105,'NONG Project Timeline-OPM updat'!$D$5:$I$5,0))-14</f>
        <v>46174</v>
      </c>
      <c r="T105" s="81">
        <f t="shared" ref="T105:T118" si="15">S105-A105</f>
        <v>43</v>
      </c>
      <c r="U105" s="83" t="str">
        <f>IFERROR(VLOOKUP(G105,'Bidding list 26'!$B$2:$P$28,15,0),"")</f>
        <v/>
      </c>
      <c r="V105" s="84" t="e">
        <f t="shared" ref="V105:V118" si="16">S105-U105</f>
        <v>#VALUE!</v>
      </c>
      <c r="W105" s="83" t="e">
        <f t="shared" ref="W105:W118" si="17">IF(A105&gt;V105,"Late", "On time")</f>
        <v>#VALUE!</v>
      </c>
      <c r="X105" s="85" t="s">
        <v>157</v>
      </c>
      <c r="Y105" s="74" t="s">
        <v>254</v>
      </c>
      <c r="Z105" s="74" t="s">
        <v>749</v>
      </c>
      <c r="AA105" s="74" t="s">
        <v>1179</v>
      </c>
      <c r="AB105" s="74" t="s">
        <v>158</v>
      </c>
      <c r="AC105" s="74" t="s">
        <v>1200</v>
      </c>
      <c r="AD105" s="74" t="s">
        <v>158</v>
      </c>
      <c r="AE105" s="74" t="s">
        <v>1200</v>
      </c>
      <c r="AF105" s="74"/>
      <c r="AG105" s="87"/>
      <c r="AH105" s="74" t="s">
        <v>1201</v>
      </c>
      <c r="AI105" s="5"/>
      <c r="AK105" s="3">
        <f t="shared" ref="AK105:AK118" si="18">IF(Z105="Done",$J105,0)</f>
        <v>0</v>
      </c>
      <c r="AL105" s="3">
        <f t="shared" ref="AL105:AL118" si="19">IF(AB105="Done",$J105,0)</f>
        <v>18</v>
      </c>
      <c r="AM105" s="3">
        <f t="shared" ref="AM105:AM118" si="20">IF(AD105="Done",$J105,0)</f>
        <v>18</v>
      </c>
      <c r="AN105" s="3">
        <f t="shared" ref="AN105:AN118" si="21">IF(AG105&lt;&gt;"",$J105,0)</f>
        <v>0</v>
      </c>
    </row>
    <row r="106" spans="1:43" ht="37.5" customHeight="1">
      <c r="A106" s="207">
        <v>46121</v>
      </c>
      <c r="B106" s="208" t="s">
        <v>866</v>
      </c>
      <c r="C106" s="208" t="s">
        <v>1153</v>
      </c>
      <c r="D106" s="208" t="s">
        <v>868</v>
      </c>
      <c r="E106" s="208" t="s">
        <v>869</v>
      </c>
      <c r="F106" s="208"/>
      <c r="G106" s="208" t="s">
        <v>53</v>
      </c>
      <c r="H106" s="209" t="str">
        <f>VLOOKUP(G106,'Bidding list 26'!$B$4:$G$277,6,0)</f>
        <v>Pro Tower QCT1250, Ultra 5 235, Ram 16GB DDR5, SSD
512GB, Integrated graphics card, Power 180W, HDMI &amp; DP Port,
Keyboard and Mouse, 3Yrs Wty</v>
      </c>
      <c r="I106" s="167">
        <v>18717000</v>
      </c>
      <c r="J106" s="210">
        <v>3</v>
      </c>
      <c r="K106" s="211">
        <f t="shared" si="0"/>
        <v>56151000</v>
      </c>
      <c r="L106" s="208" t="s">
        <v>1202</v>
      </c>
      <c r="M106" s="212"/>
      <c r="N106" s="213" t="s">
        <v>861</v>
      </c>
      <c r="O106" s="214" t="s">
        <v>95</v>
      </c>
      <c r="P106" s="214" t="s">
        <v>21</v>
      </c>
      <c r="Q106" s="215"/>
      <c r="R106" s="166">
        <f t="shared" si="14"/>
        <v>-46121</v>
      </c>
      <c r="S106" s="216">
        <f t="array" ref="S106">INDEX('NONG Project Timeline-OPM updat'!$D$8:$I$65,MATCH(1,('NONG Project Timeline-OPM updat'!$B$8:$B$65=N106)*('NONG Project Timeline-OPM updat'!$C$8:$C$65=O106),0),MATCH(P106,'NONG Project Timeline-OPM updat'!$D$5:$I$5,0))-14</f>
        <v>46244</v>
      </c>
      <c r="T106" s="166">
        <f t="shared" si="15"/>
        <v>123</v>
      </c>
      <c r="U106" s="217">
        <f>IFERROR(VLOOKUP(G106,'Bidding list 26'!$B$2:$P$28,15,0),"")</f>
        <v>70</v>
      </c>
      <c r="V106" s="218">
        <f t="shared" si="16"/>
        <v>46174</v>
      </c>
      <c r="W106" s="217" t="str">
        <f t="shared" si="17"/>
        <v>On time</v>
      </c>
      <c r="X106" s="219" t="s">
        <v>157</v>
      </c>
      <c r="Y106" s="208" t="s">
        <v>475</v>
      </c>
      <c r="Z106" s="208" t="s">
        <v>749</v>
      </c>
      <c r="AA106" s="208" t="s">
        <v>1203</v>
      </c>
      <c r="AB106" s="208"/>
      <c r="AC106" s="208"/>
      <c r="AD106" s="208"/>
      <c r="AE106" s="208"/>
      <c r="AF106" s="208"/>
      <c r="AG106" s="220"/>
      <c r="AH106" s="208" t="s">
        <v>1204</v>
      </c>
      <c r="AI106" s="221"/>
      <c r="AJ106" s="222" t="str">
        <f t="shared" ref="AJ106:AJ115" si="22">B106&amp;G106&amp;J106&amp;N106&amp;X106&amp;AA106</f>
        <v>WHIPC+(updated)3OR6New BuyL10-MP-OR6-MVA2605-06OM</v>
      </c>
      <c r="AK106" s="222">
        <f t="shared" si="18"/>
        <v>0</v>
      </c>
      <c r="AL106" s="222">
        <f t="shared" si="19"/>
        <v>0</v>
      </c>
      <c r="AM106" s="222">
        <f t="shared" si="20"/>
        <v>0</v>
      </c>
      <c r="AN106" s="222">
        <f t="shared" si="21"/>
        <v>0</v>
      </c>
      <c r="AO106" s="222"/>
      <c r="AP106" s="222"/>
      <c r="AQ106" s="222"/>
    </row>
    <row r="107" spans="1:43" ht="37.5" customHeight="1">
      <c r="A107" s="207">
        <v>46121</v>
      </c>
      <c r="B107" s="208" t="s">
        <v>866</v>
      </c>
      <c r="C107" s="208" t="s">
        <v>1153</v>
      </c>
      <c r="D107" s="208" t="s">
        <v>868</v>
      </c>
      <c r="E107" s="208" t="s">
        <v>869</v>
      </c>
      <c r="F107" s="208"/>
      <c r="G107" s="208" t="s">
        <v>65</v>
      </c>
      <c r="H107" s="209" t="str">
        <f>VLOOKUP(G107,'Bidding list 26'!$B$4:$G$277,6,0)</f>
        <v>DELL E2225HM, 21.5 inch HDMI cable, 3Yrs Wty</v>
      </c>
      <c r="I107" s="167">
        <v>1980000</v>
      </c>
      <c r="J107" s="210">
        <v>3</v>
      </c>
      <c r="K107" s="211">
        <f t="shared" si="0"/>
        <v>5940000</v>
      </c>
      <c r="L107" s="208" t="s">
        <v>1202</v>
      </c>
      <c r="M107" s="212"/>
      <c r="N107" s="213" t="s">
        <v>861</v>
      </c>
      <c r="O107" s="214" t="s">
        <v>95</v>
      </c>
      <c r="P107" s="214" t="s">
        <v>21</v>
      </c>
      <c r="Q107" s="215"/>
      <c r="R107" s="166">
        <f t="shared" si="14"/>
        <v>-46121</v>
      </c>
      <c r="S107" s="216">
        <f t="array" ref="S107">INDEX('NONG Project Timeline-OPM updat'!$D$8:$I$65,MATCH(1,('NONG Project Timeline-OPM updat'!$B$8:$B$65=N107)*('NONG Project Timeline-OPM updat'!$C$8:$C$65=O107),0),MATCH(P107,'NONG Project Timeline-OPM updat'!$D$5:$I$5,0))-14</f>
        <v>46244</v>
      </c>
      <c r="T107" s="166">
        <f t="shared" si="15"/>
        <v>123</v>
      </c>
      <c r="U107" s="217" t="str">
        <f>IFERROR(VLOOKUP(G107,'Bidding list 26'!$B$2:$P$28,15,0),"")</f>
        <v/>
      </c>
      <c r="V107" s="218" t="e">
        <f t="shared" si="16"/>
        <v>#VALUE!</v>
      </c>
      <c r="W107" s="217" t="e">
        <f t="shared" si="17"/>
        <v>#VALUE!</v>
      </c>
      <c r="X107" s="219" t="s">
        <v>157</v>
      </c>
      <c r="Y107" s="208" t="s">
        <v>475</v>
      </c>
      <c r="Z107" s="208" t="s">
        <v>158</v>
      </c>
      <c r="AA107" s="208" t="s">
        <v>1203</v>
      </c>
      <c r="AB107" s="208" t="s">
        <v>158</v>
      </c>
      <c r="AC107" s="208" t="s">
        <v>1205</v>
      </c>
      <c r="AD107" s="208" t="s">
        <v>158</v>
      </c>
      <c r="AE107" s="208" t="s">
        <v>1205</v>
      </c>
      <c r="AF107" s="223">
        <v>46164</v>
      </c>
      <c r="AG107" s="223">
        <v>46165</v>
      </c>
      <c r="AH107" s="208" t="s">
        <v>1206</v>
      </c>
      <c r="AI107" s="221"/>
      <c r="AJ107" s="222" t="str">
        <f t="shared" si="22"/>
        <v>WHMonitor 13OR6New BuyL10-MP-OR6-MVA2605-06OM</v>
      </c>
      <c r="AK107" s="222">
        <f t="shared" si="18"/>
        <v>3</v>
      </c>
      <c r="AL107" s="222">
        <f t="shared" si="19"/>
        <v>3</v>
      </c>
      <c r="AM107" s="222">
        <f t="shared" si="20"/>
        <v>3</v>
      </c>
      <c r="AN107" s="222">
        <f t="shared" si="21"/>
        <v>3</v>
      </c>
      <c r="AO107" s="222"/>
      <c r="AP107" s="222"/>
      <c r="AQ107" s="222"/>
    </row>
    <row r="108" spans="1:43" ht="37.5" customHeight="1">
      <c r="A108" s="207">
        <v>46121</v>
      </c>
      <c r="B108" s="208" t="s">
        <v>866</v>
      </c>
      <c r="C108" s="208" t="s">
        <v>1153</v>
      </c>
      <c r="D108" s="208" t="s">
        <v>868</v>
      </c>
      <c r="E108" s="208" t="s">
        <v>869</v>
      </c>
      <c r="F108" s="208"/>
      <c r="G108" s="208" t="s">
        <v>71</v>
      </c>
      <c r="H108" s="209" t="str">
        <f>VLOOKUP(G108,'Bidding list 26'!$B$4:$G$277,6,0)</f>
        <v>C61-4850, Not including RFID module. Includes: 64GB 27-key Android 11, controller with battery, charging dock, charging adapter, glass screen protector</v>
      </c>
      <c r="I108" s="167">
        <v>15500000</v>
      </c>
      <c r="J108" s="210">
        <v>3</v>
      </c>
      <c r="K108" s="211">
        <f t="shared" si="0"/>
        <v>46500000</v>
      </c>
      <c r="L108" s="208" t="s">
        <v>1202</v>
      </c>
      <c r="M108" s="212"/>
      <c r="N108" s="213" t="s">
        <v>861</v>
      </c>
      <c r="O108" s="214" t="s">
        <v>95</v>
      </c>
      <c r="P108" s="214" t="s">
        <v>21</v>
      </c>
      <c r="Q108" s="215"/>
      <c r="R108" s="166">
        <f t="shared" si="14"/>
        <v>-46121</v>
      </c>
      <c r="S108" s="216">
        <f t="array" ref="S108">INDEX('NONG Project Timeline-OPM updat'!$D$8:$I$65,MATCH(1,('NONG Project Timeline-OPM updat'!$B$8:$B$65=N108)*('NONG Project Timeline-OPM updat'!$C$8:$C$65=O108),0),MATCH(P108,'NONG Project Timeline-OPM updat'!$D$5:$I$5,0))-14</f>
        <v>46244</v>
      </c>
      <c r="T108" s="166">
        <f t="shared" si="15"/>
        <v>123</v>
      </c>
      <c r="U108" s="217">
        <f>IFERROR(VLOOKUP(G108,'Bidding list 26'!$B$2:$P$28,15,0),"")</f>
        <v>65</v>
      </c>
      <c r="V108" s="218">
        <f t="shared" si="16"/>
        <v>46179</v>
      </c>
      <c r="W108" s="217" t="str">
        <f t="shared" si="17"/>
        <v>On time</v>
      </c>
      <c r="X108" s="219" t="s">
        <v>157</v>
      </c>
      <c r="Y108" s="208" t="s">
        <v>475</v>
      </c>
      <c r="Z108" s="208" t="s">
        <v>749</v>
      </c>
      <c r="AA108" s="208" t="s">
        <v>1203</v>
      </c>
      <c r="AB108" s="208"/>
      <c r="AC108" s="208"/>
      <c r="AD108" s="208"/>
      <c r="AE108" s="208"/>
      <c r="AF108" s="208"/>
      <c r="AG108" s="220"/>
      <c r="AH108" s="208" t="s">
        <v>1207</v>
      </c>
      <c r="AI108" s="221"/>
      <c r="AJ108" s="222" t="str">
        <f t="shared" si="22"/>
        <v>WHPDA CHAINWAY C61-48503OR6New BuyL10-MP-OR6-MVA2605-06OM</v>
      </c>
      <c r="AK108" s="222">
        <f t="shared" si="18"/>
        <v>0</v>
      </c>
      <c r="AL108" s="222">
        <f t="shared" si="19"/>
        <v>0</v>
      </c>
      <c r="AM108" s="222">
        <f t="shared" si="20"/>
        <v>0</v>
      </c>
      <c r="AN108" s="222">
        <f t="shared" si="21"/>
        <v>0</v>
      </c>
      <c r="AO108" s="222"/>
      <c r="AP108" s="222"/>
      <c r="AQ108" s="222"/>
    </row>
    <row r="109" spans="1:43" ht="37.5" customHeight="1">
      <c r="A109" s="207">
        <v>46121</v>
      </c>
      <c r="B109" s="208" t="s">
        <v>866</v>
      </c>
      <c r="C109" s="208" t="s">
        <v>1153</v>
      </c>
      <c r="D109" s="208" t="s">
        <v>868</v>
      </c>
      <c r="E109" s="208" t="s">
        <v>869</v>
      </c>
      <c r="F109" s="208"/>
      <c r="G109" s="208" t="s">
        <v>14</v>
      </c>
      <c r="H109" s="209" t="str">
        <f>VLOOKUP(G109,'Bidding list 26'!$B$4:$G$277,6,0)</f>
        <v>ZEBRA DS8178,USB cable PCS Wireless Scanner</v>
      </c>
      <c r="I109" s="167">
        <v>5800000</v>
      </c>
      <c r="J109" s="210">
        <v>3</v>
      </c>
      <c r="K109" s="211">
        <f t="shared" si="0"/>
        <v>17400000</v>
      </c>
      <c r="L109" s="208" t="s">
        <v>1202</v>
      </c>
      <c r="M109" s="212"/>
      <c r="N109" s="213" t="s">
        <v>861</v>
      </c>
      <c r="O109" s="214" t="s">
        <v>95</v>
      </c>
      <c r="P109" s="214" t="s">
        <v>21</v>
      </c>
      <c r="Q109" s="215"/>
      <c r="R109" s="166">
        <f t="shared" si="14"/>
        <v>-46121</v>
      </c>
      <c r="S109" s="216">
        <f t="array" ref="S109">INDEX('NONG Project Timeline-OPM updat'!$D$8:$I$65,MATCH(1,('NONG Project Timeline-OPM updat'!$B$8:$B$65=N109)*('NONG Project Timeline-OPM updat'!$C$8:$C$65=O109),0),MATCH(P109,'NONG Project Timeline-OPM updat'!$D$5:$I$5,0))-14</f>
        <v>46244</v>
      </c>
      <c r="T109" s="166">
        <f t="shared" si="15"/>
        <v>123</v>
      </c>
      <c r="U109" s="217">
        <f>IFERROR(VLOOKUP(G109,'Bidding list 26'!$B$2:$P$28,15,0),"")</f>
        <v>65</v>
      </c>
      <c r="V109" s="218">
        <f t="shared" si="16"/>
        <v>46179</v>
      </c>
      <c r="W109" s="217" t="str">
        <f t="shared" si="17"/>
        <v>On time</v>
      </c>
      <c r="X109" s="219" t="s">
        <v>157</v>
      </c>
      <c r="Y109" s="208" t="s">
        <v>475</v>
      </c>
      <c r="Z109" s="208" t="s">
        <v>749</v>
      </c>
      <c r="AA109" s="208" t="s">
        <v>1203</v>
      </c>
      <c r="AB109" s="208"/>
      <c r="AC109" s="208"/>
      <c r="AD109" s="208"/>
      <c r="AE109" s="208"/>
      <c r="AF109" s="208"/>
      <c r="AG109" s="220"/>
      <c r="AH109" s="208" t="s">
        <v>1208</v>
      </c>
      <c r="AI109" s="221"/>
      <c r="AJ109" s="222" t="str">
        <f t="shared" si="22"/>
        <v>WH Barcode Scanner ZEBRA DS8178,USB cable3OR6New BuyL10-MP-OR6-MVA2605-06OM</v>
      </c>
      <c r="AK109" s="222">
        <f t="shared" si="18"/>
        <v>0</v>
      </c>
      <c r="AL109" s="222">
        <f t="shared" si="19"/>
        <v>0</v>
      </c>
      <c r="AM109" s="222">
        <f t="shared" si="20"/>
        <v>0</v>
      </c>
      <c r="AN109" s="222">
        <f t="shared" si="21"/>
        <v>0</v>
      </c>
      <c r="AO109" s="222"/>
      <c r="AP109" s="222"/>
      <c r="AQ109" s="222"/>
    </row>
    <row r="110" spans="1:43" ht="27.75" customHeight="1">
      <c r="A110" s="29">
        <v>46121</v>
      </c>
      <c r="B110" s="74" t="s">
        <v>877</v>
      </c>
      <c r="C110" s="74" t="s">
        <v>1209</v>
      </c>
      <c r="D110" s="74" t="s">
        <v>1210</v>
      </c>
      <c r="E110" s="91" t="s">
        <v>1211</v>
      </c>
      <c r="F110" s="188">
        <v>3105</v>
      </c>
      <c r="G110" s="74" t="s">
        <v>53</v>
      </c>
      <c r="H110" s="94" t="str">
        <f>VLOOKUP(G110,'Bidding list 26'!$B$4:$G$277,6,0)</f>
        <v>Pro Tower QCT1250, Ultra 5 235, Ram 16GB DDR5, SSD
512GB, Integrated graphics card, Power 180W, HDMI &amp; DP Port,
Keyboard and Mouse, 3Yrs Wty</v>
      </c>
      <c r="I110" s="5"/>
      <c r="J110" s="188">
        <v>40</v>
      </c>
      <c r="K110" s="189">
        <f t="shared" si="0"/>
        <v>0</v>
      </c>
      <c r="L110" s="74" t="s">
        <v>1212</v>
      </c>
      <c r="M110" s="79"/>
      <c r="N110" s="128" t="s">
        <v>861</v>
      </c>
      <c r="O110" s="80" t="s">
        <v>95</v>
      </c>
      <c r="P110" s="80" t="s">
        <v>43</v>
      </c>
      <c r="Q110" s="151">
        <v>46174</v>
      </c>
      <c r="R110" s="81">
        <f t="shared" si="14"/>
        <v>53</v>
      </c>
      <c r="S110" s="82">
        <f t="array" ref="S110">INDEX('NONG Project Timeline-OPM updat'!$D$8:$I$65,MATCH(1,('NONG Project Timeline-OPM updat'!$B$8:$B$65=N110)*('NONG Project Timeline-OPM updat'!$C$8:$C$65=O110),0),MATCH(P110,'NONG Project Timeline-OPM updat'!$D$5:$I$5,0))-14</f>
        <v>46174</v>
      </c>
      <c r="T110" s="81">
        <f t="shared" si="15"/>
        <v>53</v>
      </c>
      <c r="U110" s="83">
        <f>IFERROR(VLOOKUP(G110,'Bidding list 26'!$B$2:$P$28,15,0),"")</f>
        <v>70</v>
      </c>
      <c r="V110" s="84">
        <f t="shared" si="16"/>
        <v>46104</v>
      </c>
      <c r="W110" s="83" t="str">
        <f t="shared" si="17"/>
        <v>Late</v>
      </c>
      <c r="X110" s="85" t="s">
        <v>157</v>
      </c>
      <c r="Y110" s="74" t="s">
        <v>254</v>
      </c>
      <c r="Z110" s="74" t="s">
        <v>158</v>
      </c>
      <c r="AA110" s="74" t="s">
        <v>1213</v>
      </c>
      <c r="AB110" s="74" t="s">
        <v>158</v>
      </c>
      <c r="AC110" s="74" t="s">
        <v>1214</v>
      </c>
      <c r="AD110" s="74" t="s">
        <v>158</v>
      </c>
      <c r="AE110" s="74" t="s">
        <v>1214</v>
      </c>
      <c r="AF110" s="74"/>
      <c r="AG110" s="87"/>
      <c r="AH110" s="74" t="s">
        <v>1215</v>
      </c>
      <c r="AI110" s="206" t="s">
        <v>1182</v>
      </c>
      <c r="AJ110" s="3" t="str">
        <f t="shared" si="22"/>
        <v>MEIPC+(updated)40OR6New BuyFATP-MP-OR6-MVA2605-37OM</v>
      </c>
      <c r="AK110" s="3">
        <f t="shared" si="18"/>
        <v>40</v>
      </c>
      <c r="AL110" s="3">
        <f t="shared" si="19"/>
        <v>40</v>
      </c>
      <c r="AM110" s="3">
        <f t="shared" si="20"/>
        <v>40</v>
      </c>
      <c r="AN110" s="3">
        <f t="shared" si="21"/>
        <v>0</v>
      </c>
    </row>
    <row r="111" spans="1:43" ht="42.75" customHeight="1">
      <c r="A111" s="29">
        <v>46121</v>
      </c>
      <c r="B111" s="74" t="s">
        <v>877</v>
      </c>
      <c r="C111" s="74" t="s">
        <v>1209</v>
      </c>
      <c r="D111" s="74" t="s">
        <v>1210</v>
      </c>
      <c r="E111" s="91" t="s">
        <v>1211</v>
      </c>
      <c r="F111" s="188">
        <v>3105</v>
      </c>
      <c r="G111" s="74" t="s">
        <v>62</v>
      </c>
      <c r="H111" s="94" t="str">
        <f>VLOOKUP(G111,'Bidding list 26'!$B$4:$G$277,6,0)</f>
        <v>NUC 14 Essential NUC14MNK150 Intel N150, Ram 16 GB DDR5,SSD 256GB, Wi-Fi and Bluetooth, NoOS, 3Yrs Wty</v>
      </c>
      <c r="I111" s="89">
        <v>7800000</v>
      </c>
      <c r="J111" s="224">
        <v>235</v>
      </c>
      <c r="K111" s="189">
        <f t="shared" si="0"/>
        <v>1833000000</v>
      </c>
      <c r="L111" s="74" t="s">
        <v>1212</v>
      </c>
      <c r="M111" s="79"/>
      <c r="N111" s="128" t="s">
        <v>861</v>
      </c>
      <c r="O111" s="80" t="s">
        <v>95</v>
      </c>
      <c r="P111" s="80" t="s">
        <v>43</v>
      </c>
      <c r="Q111" s="151">
        <v>46174</v>
      </c>
      <c r="R111" s="81">
        <f t="shared" si="14"/>
        <v>53</v>
      </c>
      <c r="S111" s="82">
        <f t="array" ref="S111">INDEX('NONG Project Timeline-OPM updat'!$D$8:$I$65,MATCH(1,('NONG Project Timeline-OPM updat'!$B$8:$B$65=N111)*('NONG Project Timeline-OPM updat'!$C$8:$C$65=O111),0),MATCH(P111,'NONG Project Timeline-OPM updat'!$D$5:$I$5,0))-14</f>
        <v>46174</v>
      </c>
      <c r="T111" s="81">
        <f t="shared" si="15"/>
        <v>53</v>
      </c>
      <c r="U111" s="83">
        <f>IFERROR(VLOOKUP(G111,'Bidding list 26'!$B$2:$P$28,15,0),"")</f>
        <v>50</v>
      </c>
      <c r="V111" s="84">
        <f t="shared" si="16"/>
        <v>46124</v>
      </c>
      <c r="W111" s="83" t="str">
        <f t="shared" si="17"/>
        <v>On time</v>
      </c>
      <c r="X111" s="85" t="s">
        <v>157</v>
      </c>
      <c r="Y111" s="74" t="s">
        <v>254</v>
      </c>
      <c r="Z111" s="74" t="s">
        <v>158</v>
      </c>
      <c r="AA111" s="85" t="s">
        <v>1216</v>
      </c>
      <c r="AB111" s="74" t="s">
        <v>158</v>
      </c>
      <c r="AC111" s="74" t="s">
        <v>1217</v>
      </c>
      <c r="AD111" s="74" t="s">
        <v>749</v>
      </c>
      <c r="AE111" s="74"/>
      <c r="AF111" s="74"/>
      <c r="AG111" s="87"/>
      <c r="AH111" s="74"/>
      <c r="AI111" s="206" t="s">
        <v>1182</v>
      </c>
      <c r="AJ111" s="3" t="str">
        <f t="shared" si="22"/>
        <v>MEMini PC ASUS NUC 14 Essential NUC14MNK150235OR6New BuyFATP-MP-OR6-MVA2605-39OM</v>
      </c>
      <c r="AK111" s="3">
        <f t="shared" si="18"/>
        <v>235</v>
      </c>
      <c r="AL111" s="3">
        <f t="shared" si="19"/>
        <v>235</v>
      </c>
      <c r="AM111" s="3">
        <f t="shared" si="20"/>
        <v>0</v>
      </c>
      <c r="AN111" s="3">
        <f t="shared" si="21"/>
        <v>0</v>
      </c>
    </row>
    <row r="112" spans="1:43" ht="42.75" customHeight="1">
      <c r="A112" s="29">
        <v>46121</v>
      </c>
      <c r="B112" s="74" t="s">
        <v>877</v>
      </c>
      <c r="C112" s="74" t="s">
        <v>1209</v>
      </c>
      <c r="D112" s="74" t="s">
        <v>1210</v>
      </c>
      <c r="E112" s="91" t="s">
        <v>1211</v>
      </c>
      <c r="F112" s="188">
        <v>3105</v>
      </c>
      <c r="G112" s="74" t="s">
        <v>68</v>
      </c>
      <c r="H112" s="94" t="str">
        <f>VLOOKUP(G112,'Bidding list 26'!$B$4:$G$277,6,0)</f>
        <v>VA1903H-2, 19 inch, VGA cable + HDMI cable / Brand: VIEWSONIC</v>
      </c>
      <c r="I112" s="5"/>
      <c r="J112" s="188">
        <v>185</v>
      </c>
      <c r="K112" s="189">
        <f t="shared" si="0"/>
        <v>0</v>
      </c>
      <c r="L112" s="74" t="s">
        <v>1212</v>
      </c>
      <c r="M112" s="79"/>
      <c r="N112" s="128" t="s">
        <v>861</v>
      </c>
      <c r="O112" s="80" t="s">
        <v>95</v>
      </c>
      <c r="P112" s="80" t="s">
        <v>43</v>
      </c>
      <c r="Q112" s="151">
        <v>46174</v>
      </c>
      <c r="R112" s="81">
        <f t="shared" si="14"/>
        <v>53</v>
      </c>
      <c r="S112" s="82">
        <f t="array" ref="S112">INDEX('NONG Project Timeline-OPM updat'!$D$8:$I$65,MATCH(1,('NONG Project Timeline-OPM updat'!$B$8:$B$65=N112)*('NONG Project Timeline-OPM updat'!$C$8:$C$65=O112),0),MATCH(P112,'NONG Project Timeline-OPM updat'!$D$5:$I$5,0))-14</f>
        <v>46174</v>
      </c>
      <c r="T112" s="81">
        <f t="shared" si="15"/>
        <v>53</v>
      </c>
      <c r="U112" s="83">
        <f>IFERROR(VLOOKUP(G112,'Bidding list 26'!$B$2:$P$28,15,0),"")</f>
        <v>50</v>
      </c>
      <c r="V112" s="84">
        <f t="shared" si="16"/>
        <v>46124</v>
      </c>
      <c r="W112" s="83" t="str">
        <f t="shared" si="17"/>
        <v>On time</v>
      </c>
      <c r="X112" s="85" t="s">
        <v>157</v>
      </c>
      <c r="Y112" s="74" t="s">
        <v>254</v>
      </c>
      <c r="Z112" s="74" t="s">
        <v>749</v>
      </c>
      <c r="AA112" s="85" t="s">
        <v>1218</v>
      </c>
      <c r="AB112" s="74" t="s">
        <v>158</v>
      </c>
      <c r="AC112" s="74" t="s">
        <v>1219</v>
      </c>
      <c r="AD112" s="74" t="s">
        <v>158</v>
      </c>
      <c r="AE112" s="74" t="s">
        <v>1219</v>
      </c>
      <c r="AF112" s="74"/>
      <c r="AG112" s="87"/>
      <c r="AH112" s="74" t="s">
        <v>1220</v>
      </c>
      <c r="AI112" s="206" t="s">
        <v>1182</v>
      </c>
      <c r="AJ112" s="3" t="str">
        <f t="shared" si="22"/>
        <v>MEMonitor 2 (old)185OR6New BuyFATP-MP-OR6-MVA2606-01OM</v>
      </c>
      <c r="AK112" s="3">
        <f t="shared" si="18"/>
        <v>0</v>
      </c>
      <c r="AL112" s="3">
        <f t="shared" si="19"/>
        <v>185</v>
      </c>
      <c r="AM112" s="3">
        <f t="shared" si="20"/>
        <v>185</v>
      </c>
      <c r="AN112" s="3">
        <f t="shared" si="21"/>
        <v>0</v>
      </c>
    </row>
    <row r="113" spans="1:40" ht="42.75" customHeight="1">
      <c r="A113" s="29">
        <v>46121</v>
      </c>
      <c r="B113" s="74" t="s">
        <v>877</v>
      </c>
      <c r="C113" s="74" t="s">
        <v>1209</v>
      </c>
      <c r="D113" s="74" t="s">
        <v>1210</v>
      </c>
      <c r="E113" s="91" t="s">
        <v>1211</v>
      </c>
      <c r="F113" s="188">
        <v>3105</v>
      </c>
      <c r="G113" s="74" t="s">
        <v>66</v>
      </c>
      <c r="H113" s="94" t="str">
        <f>VLOOKUP(G113,'Bidding list 26'!$B$4:$G$277,6,0)</f>
        <v>DELL E2225HM, 21.5 inch HDMI cable, 3Yrs Wty</v>
      </c>
      <c r="I113" s="5"/>
      <c r="J113" s="188">
        <v>90</v>
      </c>
      <c r="K113" s="189">
        <f t="shared" si="0"/>
        <v>0</v>
      </c>
      <c r="L113" s="74" t="s">
        <v>1212</v>
      </c>
      <c r="M113" s="79"/>
      <c r="N113" s="128" t="s">
        <v>861</v>
      </c>
      <c r="O113" s="80" t="s">
        <v>95</v>
      </c>
      <c r="P113" s="80" t="s">
        <v>43</v>
      </c>
      <c r="Q113" s="151">
        <v>46174</v>
      </c>
      <c r="R113" s="81">
        <f t="shared" si="14"/>
        <v>53</v>
      </c>
      <c r="S113" s="82">
        <f t="array" ref="S113">INDEX('NONG Project Timeline-OPM updat'!$D$8:$I$65,MATCH(1,('NONG Project Timeline-OPM updat'!$B$8:$B$65=N113)*('NONG Project Timeline-OPM updat'!$C$8:$C$65=O113),0),MATCH(P113,'NONG Project Timeline-OPM updat'!$D$5:$I$5,0))-14</f>
        <v>46174</v>
      </c>
      <c r="T113" s="81">
        <f t="shared" si="15"/>
        <v>53</v>
      </c>
      <c r="U113" s="83">
        <f>IFERROR(VLOOKUP(G113,'Bidding list 26'!$B$2:$P$28,15,0),"")</f>
        <v>50</v>
      </c>
      <c r="V113" s="84">
        <f t="shared" si="16"/>
        <v>46124</v>
      </c>
      <c r="W113" s="83" t="str">
        <f t="shared" si="17"/>
        <v>On time</v>
      </c>
      <c r="X113" s="85" t="s">
        <v>157</v>
      </c>
      <c r="Y113" s="74" t="s">
        <v>254</v>
      </c>
      <c r="Z113" s="74" t="s">
        <v>432</v>
      </c>
      <c r="AA113" s="85" t="s">
        <v>1187</v>
      </c>
      <c r="AB113" s="74"/>
      <c r="AC113" s="74"/>
      <c r="AD113" s="74"/>
      <c r="AE113" s="74"/>
      <c r="AF113" s="74"/>
      <c r="AG113" s="87"/>
      <c r="AH113" s="74" t="s">
        <v>1221</v>
      </c>
      <c r="AI113" s="206" t="s">
        <v>1182</v>
      </c>
      <c r="AJ113" s="3" t="str">
        <f t="shared" si="22"/>
        <v>MEMonitor 1 (old)90OR6New BuyFATP-MP-OR6-MVA2606-07OM</v>
      </c>
      <c r="AK113" s="3">
        <f t="shared" si="18"/>
        <v>0</v>
      </c>
      <c r="AL113" s="3">
        <f t="shared" si="19"/>
        <v>0</v>
      </c>
      <c r="AM113" s="3">
        <f t="shared" si="20"/>
        <v>0</v>
      </c>
      <c r="AN113" s="3">
        <f t="shared" si="21"/>
        <v>0</v>
      </c>
    </row>
    <row r="114" spans="1:40" ht="42.75" customHeight="1">
      <c r="A114" s="29">
        <v>46121</v>
      </c>
      <c r="B114" s="74" t="s">
        <v>877</v>
      </c>
      <c r="C114" s="74" t="s">
        <v>1209</v>
      </c>
      <c r="D114" s="74" t="s">
        <v>1210</v>
      </c>
      <c r="E114" s="91" t="s">
        <v>1211</v>
      </c>
      <c r="F114" s="188">
        <v>3105</v>
      </c>
      <c r="G114" s="74" t="s">
        <v>42</v>
      </c>
      <c r="H114" s="94" t="str">
        <f>VLOOKUP(G114,'Bidding list 26'!$B$4:$G$277,6,0)</f>
        <v>SEUIC HS505HDP-2530 ,USB cable</v>
      </c>
      <c r="I114" s="5"/>
      <c r="J114" s="188">
        <v>293</v>
      </c>
      <c r="K114" s="189">
        <f t="shared" si="0"/>
        <v>0</v>
      </c>
      <c r="L114" s="74" t="s">
        <v>1212</v>
      </c>
      <c r="M114" s="79"/>
      <c r="N114" s="128" t="s">
        <v>861</v>
      </c>
      <c r="O114" s="80" t="s">
        <v>95</v>
      </c>
      <c r="P114" s="80" t="s">
        <v>43</v>
      </c>
      <c r="Q114" s="151">
        <v>46174</v>
      </c>
      <c r="R114" s="81">
        <f t="shared" si="14"/>
        <v>53</v>
      </c>
      <c r="S114" s="82">
        <f t="array" ref="S114">INDEX('NONG Project Timeline-OPM updat'!$D$8:$I$65,MATCH(1,('NONG Project Timeline-OPM updat'!$B$8:$B$65=N114)*('NONG Project Timeline-OPM updat'!$C$8:$C$65=O114),0),MATCH(P114,'NONG Project Timeline-OPM updat'!$D$5:$I$5,0))-14</f>
        <v>46174</v>
      </c>
      <c r="T114" s="81">
        <f t="shared" si="15"/>
        <v>53</v>
      </c>
      <c r="U114" s="83">
        <f>IFERROR(VLOOKUP(G114,'Bidding list 26'!$B$2:$P$28,15,0),"")</f>
        <v>50</v>
      </c>
      <c r="V114" s="84">
        <f t="shared" si="16"/>
        <v>46124</v>
      </c>
      <c r="W114" s="83" t="str">
        <f t="shared" si="17"/>
        <v>On time</v>
      </c>
      <c r="X114" s="85" t="s">
        <v>157</v>
      </c>
      <c r="Y114" s="74" t="s">
        <v>254</v>
      </c>
      <c r="Z114" s="74" t="s">
        <v>158</v>
      </c>
      <c r="AA114" s="74" t="s">
        <v>1222</v>
      </c>
      <c r="AB114" s="74" t="s">
        <v>158</v>
      </c>
      <c r="AC114" s="74" t="s">
        <v>1223</v>
      </c>
      <c r="AD114" s="74" t="s">
        <v>158</v>
      </c>
      <c r="AE114" s="74" t="s">
        <v>1196</v>
      </c>
      <c r="AF114" s="74"/>
      <c r="AG114" s="87"/>
      <c r="AH114" s="74" t="s">
        <v>1224</v>
      </c>
      <c r="AI114" s="206" t="s">
        <v>1182</v>
      </c>
      <c r="AJ114" s="3" t="str">
        <f t="shared" si="22"/>
        <v>MEBarcode Scanner SEUIC HS505HDP-2530 ,USB cable293OR6New BuyFATP-MP-OR6-MVA2605-07OM</v>
      </c>
      <c r="AK114" s="3">
        <f t="shared" si="18"/>
        <v>293</v>
      </c>
      <c r="AL114" s="3">
        <f t="shared" si="19"/>
        <v>293</v>
      </c>
      <c r="AM114" s="3">
        <f t="shared" si="20"/>
        <v>293</v>
      </c>
      <c r="AN114" s="3">
        <f t="shared" si="21"/>
        <v>0</v>
      </c>
    </row>
    <row r="115" spans="1:40" ht="42.75" customHeight="1">
      <c r="A115" s="29">
        <v>46121</v>
      </c>
      <c r="B115" s="74" t="s">
        <v>877</v>
      </c>
      <c r="C115" s="74" t="s">
        <v>1209</v>
      </c>
      <c r="D115" s="74" t="s">
        <v>1210</v>
      </c>
      <c r="E115" s="91" t="s">
        <v>1211</v>
      </c>
      <c r="F115" s="188">
        <v>3105</v>
      </c>
      <c r="G115" s="74" t="s">
        <v>29</v>
      </c>
      <c r="H115" s="94" t="str">
        <f>VLOOKUP(G115,'Bidding list 26'!$B$4:$G$277,6,0)</f>
        <v xml:space="preserve">ZT610, 600dpi </v>
      </c>
      <c r="I115" s="5"/>
      <c r="J115" s="188">
        <v>26</v>
      </c>
      <c r="K115" s="189">
        <f t="shared" si="0"/>
        <v>0</v>
      </c>
      <c r="L115" s="74" t="s">
        <v>1212</v>
      </c>
      <c r="M115" s="79"/>
      <c r="N115" s="128" t="s">
        <v>861</v>
      </c>
      <c r="O115" s="80" t="s">
        <v>95</v>
      </c>
      <c r="P115" s="80" t="s">
        <v>43</v>
      </c>
      <c r="Q115" s="151">
        <v>46174</v>
      </c>
      <c r="R115" s="81">
        <f t="shared" si="14"/>
        <v>53</v>
      </c>
      <c r="S115" s="82">
        <f t="array" ref="S115">INDEX('NONG Project Timeline-OPM updat'!$D$8:$I$65,MATCH(1,('NONG Project Timeline-OPM updat'!$B$8:$B$65=N115)*('NONG Project Timeline-OPM updat'!$C$8:$C$65=O115),0),MATCH(P115,'NONG Project Timeline-OPM updat'!$D$5:$I$5,0))-14</f>
        <v>46174</v>
      </c>
      <c r="T115" s="81">
        <f t="shared" si="15"/>
        <v>53</v>
      </c>
      <c r="U115" s="83">
        <f>IFERROR(VLOOKUP(G115,'Bidding list 26'!$B$2:$P$28,15,0),"")</f>
        <v>50</v>
      </c>
      <c r="V115" s="84">
        <f t="shared" si="16"/>
        <v>46124</v>
      </c>
      <c r="W115" s="83" t="str">
        <f t="shared" si="17"/>
        <v>On time</v>
      </c>
      <c r="X115" s="85" t="s">
        <v>157</v>
      </c>
      <c r="Y115" s="74" t="s">
        <v>254</v>
      </c>
      <c r="Z115" s="74" t="s">
        <v>158</v>
      </c>
      <c r="AA115" s="74" t="s">
        <v>1222</v>
      </c>
      <c r="AB115" s="74" t="s">
        <v>158</v>
      </c>
      <c r="AC115" s="74" t="s">
        <v>1225</v>
      </c>
      <c r="AD115" s="74" t="s">
        <v>158</v>
      </c>
      <c r="AE115" s="74" t="s">
        <v>1225</v>
      </c>
      <c r="AF115" s="74"/>
      <c r="AG115" s="87"/>
      <c r="AH115" s="74" t="s">
        <v>1226</v>
      </c>
      <c r="AI115" s="206" t="s">
        <v>1182</v>
      </c>
      <c r="AJ115" s="3" t="str">
        <f t="shared" si="22"/>
        <v>MEBarcode Printer  ZEBRA26OR6New BuyFATP-MP-OR6-MVA2605-07OM</v>
      </c>
      <c r="AK115" s="3">
        <f t="shared" si="18"/>
        <v>26</v>
      </c>
      <c r="AL115" s="3">
        <f t="shared" si="19"/>
        <v>26</v>
      </c>
      <c r="AM115" s="3">
        <f t="shared" si="20"/>
        <v>26</v>
      </c>
      <c r="AN115" s="3">
        <f t="shared" si="21"/>
        <v>0</v>
      </c>
    </row>
    <row r="116" spans="1:40" ht="72.75" customHeight="1">
      <c r="A116" s="29">
        <v>46129</v>
      </c>
      <c r="B116" s="74" t="s">
        <v>26</v>
      </c>
      <c r="C116" s="74" t="s">
        <v>856</v>
      </c>
      <c r="D116" s="74" t="s">
        <v>857</v>
      </c>
      <c r="E116" s="74" t="s">
        <v>858</v>
      </c>
      <c r="F116" s="188">
        <v>4144</v>
      </c>
      <c r="G116" s="74" t="s">
        <v>67</v>
      </c>
      <c r="H116" s="94" t="str">
        <f>VLOOKUP(G116,'Bidding list 26'!$B$4:$G$277,6,0)</f>
        <v>VA1903H-2, 19 inch, VGA cable + HDMI cable / Brand: VIEWSONIC</v>
      </c>
      <c r="I116" s="77">
        <v>1240000</v>
      </c>
      <c r="J116" s="188">
        <v>11</v>
      </c>
      <c r="K116" s="189">
        <f t="shared" si="0"/>
        <v>13640000</v>
      </c>
      <c r="L116" s="74" t="s">
        <v>1227</v>
      </c>
      <c r="M116" s="79"/>
      <c r="N116" s="128" t="s">
        <v>861</v>
      </c>
      <c r="O116" s="80" t="s">
        <v>95</v>
      </c>
      <c r="P116" s="80" t="s">
        <v>43</v>
      </c>
      <c r="Q116" s="151"/>
      <c r="R116" s="81">
        <f t="shared" si="14"/>
        <v>-46129</v>
      </c>
      <c r="S116" s="82">
        <f t="array" ref="S116">INDEX('NONG Project Timeline-OPM updat'!$D$8:$I$65,MATCH(1,('NONG Project Timeline-OPM updat'!$B$8:$B$65=N116)*('NONG Project Timeline-OPM updat'!$C$8:$C$65=O116),0),MATCH(P116,'NONG Project Timeline-OPM updat'!$D$5:$I$5,0))-14</f>
        <v>46174</v>
      </c>
      <c r="T116" s="81">
        <f t="shared" si="15"/>
        <v>45</v>
      </c>
      <c r="U116" s="83" t="str">
        <f>IFERROR(VLOOKUP(G116,'Bidding list 26'!$B$2:$P$28,15,0),"")</f>
        <v/>
      </c>
      <c r="V116" s="84" t="e">
        <f t="shared" si="16"/>
        <v>#VALUE!</v>
      </c>
      <c r="W116" s="83" t="e">
        <f t="shared" si="17"/>
        <v>#VALUE!</v>
      </c>
      <c r="X116" s="85" t="s">
        <v>157</v>
      </c>
      <c r="Y116" s="74" t="s">
        <v>254</v>
      </c>
      <c r="Z116" s="74" t="s">
        <v>158</v>
      </c>
      <c r="AA116" s="74" t="s">
        <v>1228</v>
      </c>
      <c r="AB116" s="74" t="s">
        <v>158</v>
      </c>
      <c r="AC116" s="74" t="s">
        <v>1229</v>
      </c>
      <c r="AD116" s="74" t="s">
        <v>158</v>
      </c>
      <c r="AE116" s="74" t="s">
        <v>1229</v>
      </c>
      <c r="AF116" s="74"/>
      <c r="AG116" s="114" t="s">
        <v>1230</v>
      </c>
      <c r="AH116" s="74" t="s">
        <v>1231</v>
      </c>
      <c r="AI116" s="5"/>
      <c r="AK116" s="3">
        <f t="shared" si="18"/>
        <v>11</v>
      </c>
      <c r="AL116" s="3">
        <f t="shared" si="19"/>
        <v>11</v>
      </c>
      <c r="AM116" s="3">
        <f t="shared" si="20"/>
        <v>11</v>
      </c>
      <c r="AN116" s="3">
        <f t="shared" si="21"/>
        <v>11</v>
      </c>
    </row>
    <row r="117" spans="1:40" ht="72.75" customHeight="1">
      <c r="A117" s="29">
        <v>46129</v>
      </c>
      <c r="B117" s="74" t="s">
        <v>26</v>
      </c>
      <c r="C117" s="74" t="s">
        <v>856</v>
      </c>
      <c r="D117" s="74" t="s">
        <v>857</v>
      </c>
      <c r="E117" s="74" t="s">
        <v>858</v>
      </c>
      <c r="F117" s="188">
        <v>4144</v>
      </c>
      <c r="G117" s="74" t="s">
        <v>53</v>
      </c>
      <c r="H117" s="94" t="str">
        <f>VLOOKUP(G117,'Bidding list 26'!$B$4:$G$277,6,0)</f>
        <v>Pro Tower QCT1250, Ultra 5 235, Ram 16GB DDR5, SSD
512GB, Integrated graphics card, Power 180W, HDMI &amp; DP Port,
Keyboard and Mouse, 3Yrs Wty</v>
      </c>
      <c r="I117" s="77">
        <v>18717000</v>
      </c>
      <c r="J117" s="188">
        <v>11</v>
      </c>
      <c r="K117" s="189">
        <f t="shared" si="0"/>
        <v>205887000</v>
      </c>
      <c r="L117" s="74" t="s">
        <v>1232</v>
      </c>
      <c r="M117" s="79"/>
      <c r="N117" s="128" t="s">
        <v>861</v>
      </c>
      <c r="O117" s="80" t="s">
        <v>95</v>
      </c>
      <c r="P117" s="80" t="s">
        <v>43</v>
      </c>
      <c r="Q117" s="151"/>
      <c r="R117" s="81">
        <f t="shared" si="14"/>
        <v>-46129</v>
      </c>
      <c r="S117" s="82">
        <f t="array" ref="S117">INDEX('NONG Project Timeline-OPM updat'!$D$8:$I$65,MATCH(1,('NONG Project Timeline-OPM updat'!$B$8:$B$65=N117)*('NONG Project Timeline-OPM updat'!$C$8:$C$65=O117),0),MATCH(P117,'NONG Project Timeline-OPM updat'!$D$5:$I$5,0))-14</f>
        <v>46174</v>
      </c>
      <c r="T117" s="81">
        <f t="shared" si="15"/>
        <v>45</v>
      </c>
      <c r="U117" s="83">
        <f>IFERROR(VLOOKUP(G117,'Bidding list 26'!$B$2:$P$28,15,0),"")</f>
        <v>70</v>
      </c>
      <c r="V117" s="84">
        <f t="shared" si="16"/>
        <v>46104</v>
      </c>
      <c r="W117" s="83" t="str">
        <f t="shared" si="17"/>
        <v>Late</v>
      </c>
      <c r="X117" s="85" t="s">
        <v>157</v>
      </c>
      <c r="Y117" s="74" t="s">
        <v>254</v>
      </c>
      <c r="Z117" s="74" t="s">
        <v>158</v>
      </c>
      <c r="AA117" s="74" t="s">
        <v>1228</v>
      </c>
      <c r="AB117" s="74" t="s">
        <v>158</v>
      </c>
      <c r="AC117" s="74" t="s">
        <v>1233</v>
      </c>
      <c r="AD117" s="74" t="s">
        <v>158</v>
      </c>
      <c r="AE117" s="74" t="s">
        <v>1233</v>
      </c>
      <c r="AF117" s="87">
        <v>46175</v>
      </c>
      <c r="AG117" s="87">
        <v>46178</v>
      </c>
      <c r="AH117" s="74" t="s">
        <v>1234</v>
      </c>
      <c r="AI117" s="5"/>
      <c r="AK117" s="3">
        <f t="shared" si="18"/>
        <v>11</v>
      </c>
      <c r="AL117" s="3">
        <f t="shared" si="19"/>
        <v>11</v>
      </c>
      <c r="AM117" s="3">
        <f t="shared" si="20"/>
        <v>11</v>
      </c>
      <c r="AN117" s="3">
        <f t="shared" si="21"/>
        <v>11</v>
      </c>
    </row>
    <row r="118" spans="1:40" ht="72.75" customHeight="1">
      <c r="A118" s="29">
        <v>46129</v>
      </c>
      <c r="B118" s="74" t="s">
        <v>26</v>
      </c>
      <c r="C118" s="74" t="s">
        <v>856</v>
      </c>
      <c r="D118" s="74" t="s">
        <v>857</v>
      </c>
      <c r="E118" s="74" t="s">
        <v>858</v>
      </c>
      <c r="F118" s="188">
        <v>4144</v>
      </c>
      <c r="G118" s="74" t="s">
        <v>42</v>
      </c>
      <c r="H118" s="94" t="str">
        <f>VLOOKUP(G118,'Bidding list 26'!$B$4:$G$277,6,0)</f>
        <v>SEUIC HS505HDP-2530 ,USB cable</v>
      </c>
      <c r="I118" s="77">
        <v>3300000</v>
      </c>
      <c r="J118" s="188">
        <v>11</v>
      </c>
      <c r="K118" s="189">
        <f t="shared" si="0"/>
        <v>36300000</v>
      </c>
      <c r="L118" s="74" t="s">
        <v>1235</v>
      </c>
      <c r="M118" s="79"/>
      <c r="N118" s="128" t="s">
        <v>861</v>
      </c>
      <c r="O118" s="80" t="s">
        <v>95</v>
      </c>
      <c r="P118" s="80" t="s">
        <v>43</v>
      </c>
      <c r="Q118" s="151"/>
      <c r="R118" s="81">
        <f t="shared" si="14"/>
        <v>-46129</v>
      </c>
      <c r="S118" s="82">
        <f t="array" ref="S118">INDEX('NONG Project Timeline-OPM updat'!$D$8:$I$65,MATCH(1,('NONG Project Timeline-OPM updat'!$B$8:$B$65=N118)*('NONG Project Timeline-OPM updat'!$C$8:$C$65=O118),0),MATCH(P118,'NONG Project Timeline-OPM updat'!$D$5:$I$5,0))-14</f>
        <v>46174</v>
      </c>
      <c r="T118" s="81">
        <f t="shared" si="15"/>
        <v>45</v>
      </c>
      <c r="U118" s="83">
        <f>IFERROR(VLOOKUP(G118,'Bidding list 26'!$B$2:$P$28,15,0),"")</f>
        <v>50</v>
      </c>
      <c r="V118" s="84">
        <f t="shared" si="16"/>
        <v>46124</v>
      </c>
      <c r="W118" s="83" t="str">
        <f t="shared" si="17"/>
        <v>Late</v>
      </c>
      <c r="X118" s="85" t="s">
        <v>157</v>
      </c>
      <c r="Y118" s="74" t="s">
        <v>254</v>
      </c>
      <c r="Z118" s="74" t="s">
        <v>158</v>
      </c>
      <c r="AA118" s="74" t="s">
        <v>1228</v>
      </c>
      <c r="AB118" s="74" t="s">
        <v>158</v>
      </c>
      <c r="AC118" s="74" t="s">
        <v>1236</v>
      </c>
      <c r="AD118" s="74" t="s">
        <v>158</v>
      </c>
      <c r="AE118" s="100" t="s">
        <v>751</v>
      </c>
      <c r="AF118" s="74"/>
      <c r="AG118" s="87"/>
      <c r="AH118" s="74" t="s">
        <v>1237</v>
      </c>
      <c r="AI118" s="5"/>
      <c r="AK118" s="3">
        <f t="shared" si="18"/>
        <v>11</v>
      </c>
      <c r="AL118" s="3">
        <f t="shared" si="19"/>
        <v>11</v>
      </c>
      <c r="AM118" s="3">
        <f t="shared" si="20"/>
        <v>11</v>
      </c>
      <c r="AN118" s="3">
        <f t="shared" si="21"/>
        <v>0</v>
      </c>
    </row>
    <row r="119" spans="1:40" ht="57" customHeight="1">
      <c r="A119" s="29">
        <v>46121</v>
      </c>
      <c r="B119" s="74" t="s">
        <v>1105</v>
      </c>
      <c r="C119" s="74" t="s">
        <v>1238</v>
      </c>
      <c r="D119" s="74" t="s">
        <v>1107</v>
      </c>
      <c r="E119" s="74" t="s">
        <v>1108</v>
      </c>
      <c r="F119" s="188"/>
      <c r="G119" s="74" t="s">
        <v>50</v>
      </c>
      <c r="H119" s="94" t="str">
        <f>VLOOKUP(G119,'Bidding list 26'!$B$4:$G$277,6,0)</f>
        <v>Pro Tower QCT1250, Core i3-14100, Ram 8GB DDR5, SSD
512GB, Integrated graphics card, Power 180W, HDMI &amp; DP Port,
Keyboard and Mouse, 3Yrs Wty</v>
      </c>
      <c r="I119" s="89"/>
      <c r="J119" s="225">
        <v>7</v>
      </c>
      <c r="K119" s="189"/>
      <c r="L119" s="74" t="s">
        <v>1235</v>
      </c>
      <c r="M119" s="79"/>
      <c r="N119" s="128"/>
      <c r="O119" s="80"/>
      <c r="P119" s="80"/>
      <c r="Q119" s="151"/>
      <c r="R119" s="81"/>
      <c r="S119" s="140"/>
      <c r="T119" s="81"/>
      <c r="U119" s="83"/>
      <c r="V119" s="83"/>
      <c r="W119" s="83"/>
      <c r="X119" s="85"/>
      <c r="Y119" s="74"/>
      <c r="Z119" s="74" t="s">
        <v>158</v>
      </c>
      <c r="AA119" s="100" t="s">
        <v>1239</v>
      </c>
      <c r="AB119" s="74" t="s">
        <v>158</v>
      </c>
      <c r="AC119" s="74" t="s">
        <v>1240</v>
      </c>
      <c r="AD119" s="74" t="s">
        <v>158</v>
      </c>
      <c r="AE119" s="74" t="s">
        <v>1240</v>
      </c>
      <c r="AF119" s="87">
        <v>46164</v>
      </c>
      <c r="AG119" s="87">
        <v>46165</v>
      </c>
      <c r="AH119" s="74" t="s">
        <v>1241</v>
      </c>
      <c r="AI119" s="5"/>
    </row>
    <row r="120" spans="1:40" ht="45" customHeight="1">
      <c r="A120" s="29">
        <v>46121</v>
      </c>
      <c r="B120" s="74" t="s">
        <v>1105</v>
      </c>
      <c r="C120" s="74" t="s">
        <v>1238</v>
      </c>
      <c r="D120" s="74" t="s">
        <v>1107</v>
      </c>
      <c r="E120" s="74" t="s">
        <v>1108</v>
      </c>
      <c r="F120" s="188"/>
      <c r="G120" s="74" t="s">
        <v>67</v>
      </c>
      <c r="H120" s="94" t="str">
        <f>VLOOKUP(G120,'Bidding list 26'!$B$4:$G$277,6,0)</f>
        <v>VA1903H-2, 19 inch, VGA cable + HDMI cable / Brand: VIEWSONIC</v>
      </c>
      <c r="I120" s="89"/>
      <c r="J120" s="225">
        <v>9</v>
      </c>
      <c r="K120" s="189"/>
      <c r="L120" s="74" t="s">
        <v>1235</v>
      </c>
      <c r="M120" s="79"/>
      <c r="N120" s="128"/>
      <c r="O120" s="80"/>
      <c r="P120" s="80"/>
      <c r="Q120" s="151"/>
      <c r="R120" s="81"/>
      <c r="S120" s="140"/>
      <c r="T120" s="81"/>
      <c r="U120" s="83"/>
      <c r="V120" s="83"/>
      <c r="W120" s="83"/>
      <c r="X120" s="85"/>
      <c r="Y120" s="74"/>
      <c r="Z120" s="74" t="s">
        <v>158</v>
      </c>
      <c r="AA120" s="100" t="s">
        <v>1239</v>
      </c>
      <c r="AB120" s="74" t="s">
        <v>158</v>
      </c>
      <c r="AC120" s="74" t="s">
        <v>1242</v>
      </c>
      <c r="AD120" s="74" t="s">
        <v>158</v>
      </c>
      <c r="AE120" s="3" t="s">
        <v>1242</v>
      </c>
      <c r="AF120" s="74"/>
      <c r="AG120" s="114" t="s">
        <v>1230</v>
      </c>
      <c r="AH120" s="74" t="s">
        <v>1243</v>
      </c>
      <c r="AI120" s="5"/>
    </row>
    <row r="121" spans="1:40" ht="45" customHeight="1">
      <c r="A121" s="29">
        <v>46121</v>
      </c>
      <c r="B121" s="74" t="s">
        <v>1105</v>
      </c>
      <c r="C121" s="74" t="s">
        <v>1238</v>
      </c>
      <c r="D121" s="74" t="s">
        <v>1107</v>
      </c>
      <c r="E121" s="74" t="s">
        <v>1108</v>
      </c>
      <c r="F121" s="188"/>
      <c r="G121" s="74" t="s">
        <v>39</v>
      </c>
      <c r="H121" s="94" t="str">
        <f>VLOOKUP(G121,'Bidding list 26'!$B$4:$G$277,6,0)</f>
        <v>HS505DP, USB cable</v>
      </c>
      <c r="I121" s="89" t="e">
        <v>#N/A</v>
      </c>
      <c r="J121" s="225">
        <v>5</v>
      </c>
      <c r="K121" s="189" t="e">
        <f t="shared" ref="K121:K168" si="23">I121*J121</f>
        <v>#N/A</v>
      </c>
      <c r="L121" s="74" t="s">
        <v>1235</v>
      </c>
      <c r="M121" s="79"/>
      <c r="N121" s="128"/>
      <c r="O121" s="80"/>
      <c r="P121" s="80"/>
      <c r="Q121" s="151"/>
      <c r="R121" s="81">
        <f t="shared" ref="R121:R126" si="24">Q121-A121</f>
        <v>-46121</v>
      </c>
      <c r="S121" s="140" t="e">
        <f t="array" ref="S121">INDEX('NONG Project Timeline-OPM updat'!$D$8:$I$65,MATCH(1,('NONG Project Timeline-OPM updat'!$B$8:$B$65=N121)*('NONG Project Timeline-OPM updat'!$C$8:$C$65=O121),0),MATCH(P121,'NONG Project Timeline-OPM updat'!$D$5:$I$5,0))-14</f>
        <v>#N/A</v>
      </c>
      <c r="T121" s="81" t="e">
        <f t="shared" ref="T121:T126" si="25">S121-A121</f>
        <v>#N/A</v>
      </c>
      <c r="U121" s="83">
        <f>IFERROR(VLOOKUP(G121,'Bidding list 26'!$B$2:$P$28,15,0),"")</f>
        <v>50</v>
      </c>
      <c r="V121" s="83" t="e">
        <f t="shared" ref="V121:V126" si="26">S121-U121</f>
        <v>#N/A</v>
      </c>
      <c r="W121" s="83" t="e">
        <f t="shared" ref="W121:W126" si="27">IF(A121&gt;V121,"Late", "On time")</f>
        <v>#N/A</v>
      </c>
      <c r="X121" s="85"/>
      <c r="Y121" s="74"/>
      <c r="Z121" s="74" t="s">
        <v>158</v>
      </c>
      <c r="AA121" s="100" t="s">
        <v>1239</v>
      </c>
      <c r="AB121" s="74" t="s">
        <v>749</v>
      </c>
      <c r="AC121" s="74" t="s">
        <v>1244</v>
      </c>
      <c r="AD121" s="74" t="s">
        <v>158</v>
      </c>
      <c r="AE121" s="74" t="s">
        <v>1193</v>
      </c>
      <c r="AF121" s="74"/>
      <c r="AG121" s="87"/>
      <c r="AH121" s="74" t="s">
        <v>1245</v>
      </c>
      <c r="AI121" s="5"/>
      <c r="AK121" s="3">
        <f t="shared" ref="AK121:AK126" si="28">IF(Z121="Done",$J121,0)</f>
        <v>5</v>
      </c>
      <c r="AL121" s="3">
        <f t="shared" ref="AL121:AL126" si="29">IF(AB121="Done",$J121,0)</f>
        <v>0</v>
      </c>
      <c r="AM121" s="3">
        <f t="shared" ref="AM121:AM126" si="30">IF(AD121="Done",$J121,0)</f>
        <v>5</v>
      </c>
      <c r="AN121" s="3">
        <f t="shared" ref="AN121:AN124" si="31">IF(AG121&lt;&gt;"",$J121,0)</f>
        <v>0</v>
      </c>
    </row>
    <row r="122" spans="1:40" ht="28">
      <c r="A122" s="29">
        <v>46130</v>
      </c>
      <c r="B122" s="74" t="s">
        <v>47</v>
      </c>
      <c r="C122" s="74" t="s">
        <v>923</v>
      </c>
      <c r="D122" s="74" t="s">
        <v>924</v>
      </c>
      <c r="E122" s="74" t="s">
        <v>925</v>
      </c>
      <c r="F122" s="188"/>
      <c r="G122" s="74" t="s">
        <v>42</v>
      </c>
      <c r="H122" s="94" t="str">
        <f>VLOOKUP(G122,'Bidding list 26'!$B$4:$G$277,6,0)</f>
        <v>SEUIC HS505HDP-2530 ,USB cable</v>
      </c>
      <c r="I122" s="77">
        <v>3300000</v>
      </c>
      <c r="J122" s="188">
        <v>3</v>
      </c>
      <c r="K122" s="189">
        <f t="shared" si="23"/>
        <v>9900000</v>
      </c>
      <c r="L122" s="74"/>
      <c r="M122" s="79"/>
      <c r="N122" s="128" t="s">
        <v>1138</v>
      </c>
      <c r="O122" s="80" t="s">
        <v>95</v>
      </c>
      <c r="P122" s="80" t="s">
        <v>86</v>
      </c>
      <c r="Q122" s="151"/>
      <c r="R122" s="81">
        <f t="shared" si="24"/>
        <v>-46130</v>
      </c>
      <c r="S122" s="201">
        <f t="array" ref="S122">INDEX('NONG Project Timeline-OPM updat'!$D$8:$I$65,MATCH(1,('NONG Project Timeline-OPM updat'!$B$8:$B$65=N122)*('NONG Project Timeline-OPM updat'!$C$8:$C$65=O122),0),MATCH(P122,'NONG Project Timeline-OPM updat'!$D$5:$I$5,0))-14</f>
        <v>46147</v>
      </c>
      <c r="T122" s="81">
        <f t="shared" si="25"/>
        <v>17</v>
      </c>
      <c r="U122" s="83">
        <f>IFERROR(VLOOKUP(G122,'Bidding list 26'!$B$2:$P$28,15,0),"")</f>
        <v>50</v>
      </c>
      <c r="V122" s="202">
        <f t="shared" si="26"/>
        <v>46097</v>
      </c>
      <c r="W122" s="83" t="str">
        <f t="shared" si="27"/>
        <v>Late</v>
      </c>
      <c r="X122" s="85"/>
      <c r="Y122" s="74"/>
      <c r="Z122" s="74" t="s">
        <v>158</v>
      </c>
      <c r="AA122" s="74" t="s">
        <v>1246</v>
      </c>
      <c r="AB122" s="74" t="s">
        <v>158</v>
      </c>
      <c r="AC122" s="74" t="s">
        <v>1247</v>
      </c>
      <c r="AD122" s="74" t="s">
        <v>158</v>
      </c>
      <c r="AE122" s="74" t="s">
        <v>1248</v>
      </c>
      <c r="AF122" s="131"/>
      <c r="AG122" s="131">
        <v>46168</v>
      </c>
      <c r="AH122" s="74" t="s">
        <v>1249</v>
      </c>
      <c r="AI122" s="5"/>
      <c r="AK122" s="3">
        <f t="shared" si="28"/>
        <v>3</v>
      </c>
      <c r="AL122" s="3">
        <f t="shared" si="29"/>
        <v>3</v>
      </c>
      <c r="AM122" s="3">
        <f t="shared" si="30"/>
        <v>3</v>
      </c>
      <c r="AN122" s="3">
        <f t="shared" si="31"/>
        <v>3</v>
      </c>
    </row>
    <row r="123" spans="1:40" ht="42">
      <c r="A123" s="29">
        <v>46130</v>
      </c>
      <c r="B123" s="74" t="s">
        <v>47</v>
      </c>
      <c r="C123" s="74" t="s">
        <v>923</v>
      </c>
      <c r="D123" s="74" t="s">
        <v>924</v>
      </c>
      <c r="E123" s="74" t="s">
        <v>925</v>
      </c>
      <c r="F123" s="188"/>
      <c r="G123" s="74" t="s">
        <v>67</v>
      </c>
      <c r="H123" s="94" t="str">
        <f>VLOOKUP(G123,'Bidding list 26'!$B$4:$G$277,6,0)</f>
        <v>VA1903H-2, 19 inch, VGA cable + HDMI cable / Brand: VIEWSONIC</v>
      </c>
      <c r="I123" s="77">
        <f>VLOOKUP(G123,'Bidding list 26'!$B$4:$I$1016,8,0)</f>
        <v>1265000</v>
      </c>
      <c r="J123" s="188">
        <v>3</v>
      </c>
      <c r="K123" s="189">
        <f t="shared" si="23"/>
        <v>3795000</v>
      </c>
      <c r="L123" s="74"/>
      <c r="M123" s="79"/>
      <c r="N123" s="128" t="s">
        <v>1138</v>
      </c>
      <c r="O123" s="80" t="s">
        <v>95</v>
      </c>
      <c r="P123" s="80" t="s">
        <v>86</v>
      </c>
      <c r="Q123" s="151"/>
      <c r="R123" s="81">
        <f t="shared" si="24"/>
        <v>-46130</v>
      </c>
      <c r="S123" s="201">
        <f t="array" ref="S123">INDEX('NONG Project Timeline-OPM updat'!$D$8:$I$65,MATCH(1,('NONG Project Timeline-OPM updat'!$B$8:$B$65=N123)*('NONG Project Timeline-OPM updat'!$C$8:$C$65=O123),0),MATCH(P123,'NONG Project Timeline-OPM updat'!$D$5:$I$5,0))-14</f>
        <v>46147</v>
      </c>
      <c r="T123" s="81">
        <f t="shared" si="25"/>
        <v>17</v>
      </c>
      <c r="U123" s="83" t="str">
        <f>IFERROR(VLOOKUP(G123,'Bidding list 26'!$B$2:$P$28,15,0),"")</f>
        <v/>
      </c>
      <c r="V123" s="202" t="e">
        <f t="shared" si="26"/>
        <v>#VALUE!</v>
      </c>
      <c r="W123" s="83" t="e">
        <f t="shared" si="27"/>
        <v>#VALUE!</v>
      </c>
      <c r="X123" s="85"/>
      <c r="Y123" s="74" t="s">
        <v>475</v>
      </c>
      <c r="Z123" s="74" t="s">
        <v>158</v>
      </c>
      <c r="AA123" s="74" t="s">
        <v>1246</v>
      </c>
      <c r="AB123" s="74" t="s">
        <v>158</v>
      </c>
      <c r="AC123" s="74" t="s">
        <v>1250</v>
      </c>
      <c r="AD123" s="74" t="s">
        <v>158</v>
      </c>
      <c r="AE123" s="74" t="s">
        <v>1251</v>
      </c>
      <c r="AF123" s="74"/>
      <c r="AG123" s="114" t="s">
        <v>1230</v>
      </c>
      <c r="AH123" s="74" t="s">
        <v>1252</v>
      </c>
      <c r="AI123" s="5"/>
      <c r="AK123" s="3">
        <f t="shared" si="28"/>
        <v>3</v>
      </c>
      <c r="AL123" s="3">
        <f t="shared" si="29"/>
        <v>3</v>
      </c>
      <c r="AM123" s="3">
        <f t="shared" si="30"/>
        <v>3</v>
      </c>
      <c r="AN123" s="3">
        <f t="shared" si="31"/>
        <v>3</v>
      </c>
    </row>
    <row r="124" spans="1:40" ht="98">
      <c r="A124" s="29">
        <v>46130</v>
      </c>
      <c r="B124" s="74" t="s">
        <v>47</v>
      </c>
      <c r="C124" s="74" t="s">
        <v>923</v>
      </c>
      <c r="D124" s="74" t="s">
        <v>924</v>
      </c>
      <c r="E124" s="74" t="s">
        <v>925</v>
      </c>
      <c r="F124" s="188"/>
      <c r="G124" s="74" t="s">
        <v>54</v>
      </c>
      <c r="H124" s="94" t="str">
        <f>VLOOKUP(G124,'Bidding list 26'!$B$4:$G$277,6,0)</f>
        <v>Pro Tower QCT1250, Ultra 7 265, Ram 16GB DDR5, SSD
512GB, Integrated graphics card, Power 180W, HDMI &amp; DP Port,
Keyboard and Mouse, 3Yrs Wty</v>
      </c>
      <c r="I124" s="77">
        <f>VLOOKUP(G124,'Bidding list 26'!$B$4:$I$1016,8,0)</f>
        <v>26752000</v>
      </c>
      <c r="J124" s="188">
        <v>3</v>
      </c>
      <c r="K124" s="189">
        <f t="shared" si="23"/>
        <v>80256000</v>
      </c>
      <c r="L124" s="74"/>
      <c r="M124" s="79"/>
      <c r="N124" s="128" t="s">
        <v>1138</v>
      </c>
      <c r="O124" s="80" t="s">
        <v>95</v>
      </c>
      <c r="P124" s="80" t="s">
        <v>86</v>
      </c>
      <c r="Q124" s="151"/>
      <c r="R124" s="81">
        <f t="shared" si="24"/>
        <v>-46130</v>
      </c>
      <c r="S124" s="201">
        <f t="array" ref="S124">INDEX('NONG Project Timeline-OPM updat'!$D$8:$I$65,MATCH(1,('NONG Project Timeline-OPM updat'!$B$8:$B$65=N124)*('NONG Project Timeline-OPM updat'!$C$8:$C$65=O124),0),MATCH(P124,'NONG Project Timeline-OPM updat'!$D$5:$I$5,0))-14</f>
        <v>46147</v>
      </c>
      <c r="T124" s="81">
        <f t="shared" si="25"/>
        <v>17</v>
      </c>
      <c r="U124" s="83">
        <f>IFERROR(VLOOKUP(G124,'Bidding list 26'!$B$2:$P$28,15,0),"")</f>
        <v>70</v>
      </c>
      <c r="V124" s="202">
        <f t="shared" si="26"/>
        <v>46077</v>
      </c>
      <c r="W124" s="83" t="str">
        <f t="shared" si="27"/>
        <v>Late</v>
      </c>
      <c r="X124" s="85"/>
      <c r="Y124" s="74" t="s">
        <v>475</v>
      </c>
      <c r="Z124" s="74" t="s">
        <v>158</v>
      </c>
      <c r="AA124" s="74" t="s">
        <v>1246</v>
      </c>
      <c r="AB124" s="74" t="s">
        <v>158</v>
      </c>
      <c r="AC124" s="74" t="s">
        <v>1253</v>
      </c>
      <c r="AD124" s="74" t="s">
        <v>158</v>
      </c>
      <c r="AE124" s="74" t="s">
        <v>1253</v>
      </c>
      <c r="AF124" s="74"/>
      <c r="AG124" s="87">
        <v>46156</v>
      </c>
      <c r="AH124" s="74" t="s">
        <v>1254</v>
      </c>
      <c r="AI124" s="5"/>
      <c r="AK124" s="3">
        <f t="shared" si="28"/>
        <v>3</v>
      </c>
      <c r="AL124" s="3">
        <f t="shared" si="29"/>
        <v>3</v>
      </c>
      <c r="AM124" s="3">
        <f t="shared" si="30"/>
        <v>3</v>
      </c>
      <c r="AN124" s="3">
        <f t="shared" si="31"/>
        <v>3</v>
      </c>
    </row>
    <row r="125" spans="1:40" ht="57.75" customHeight="1">
      <c r="A125" s="29">
        <v>46137</v>
      </c>
      <c r="B125" s="74" t="s">
        <v>877</v>
      </c>
      <c r="C125" s="74" t="s">
        <v>1255</v>
      </c>
      <c r="D125" s="74" t="s">
        <v>1256</v>
      </c>
      <c r="E125" s="74" t="s">
        <v>1257</v>
      </c>
      <c r="F125" s="188">
        <v>3542</v>
      </c>
      <c r="G125" s="74" t="s">
        <v>1198</v>
      </c>
      <c r="H125" s="94" t="str">
        <f>VLOOKUP(G125,'Bidding list 26'!$B$4:$G$277,6,0)</f>
        <v xml:space="preserve">
NUC 15 PRO Tall, U7- 255H, 16GB DDR5, 512GB NVMe SSD, 3Yrs Ｗty</v>
      </c>
      <c r="I125" s="77">
        <f>VLOOKUP(G125,'Bidding list 26'!$B$4:$I$1016,8,0)</f>
        <v>22750000</v>
      </c>
      <c r="J125" s="224">
        <v>18</v>
      </c>
      <c r="K125" s="189">
        <f t="shared" si="23"/>
        <v>409500000</v>
      </c>
      <c r="L125" s="74" t="s">
        <v>1258</v>
      </c>
      <c r="M125" s="79"/>
      <c r="N125" s="128" t="s">
        <v>882</v>
      </c>
      <c r="O125" s="80" t="s">
        <v>95</v>
      </c>
      <c r="P125" s="80" t="s">
        <v>21</v>
      </c>
      <c r="Q125" s="151"/>
      <c r="R125" s="81">
        <f t="shared" si="24"/>
        <v>-46137</v>
      </c>
      <c r="S125" s="82">
        <f t="array" ref="S125">INDEX('NONG Project Timeline-OPM updat'!$D$8:$I$65,MATCH(1,('NONG Project Timeline-OPM updat'!$B$8:$B$65=N125)*('NONG Project Timeline-OPM updat'!$C$8:$C$65=O125),0),MATCH(P125,'NONG Project Timeline-OPM updat'!$D$5:$I$5,0))-14</f>
        <v>-14</v>
      </c>
      <c r="T125" s="81">
        <f t="shared" si="25"/>
        <v>-46151</v>
      </c>
      <c r="U125" s="83" t="str">
        <f>IFERROR(VLOOKUP(G125,'Bidding list 26'!$B$2:$P$28,15,0),"")</f>
        <v/>
      </c>
      <c r="V125" s="84" t="e">
        <f t="shared" si="26"/>
        <v>#VALUE!</v>
      </c>
      <c r="W125" s="83" t="e">
        <f t="shared" si="27"/>
        <v>#VALUE!</v>
      </c>
      <c r="X125" s="85"/>
      <c r="Y125" s="74" t="s">
        <v>475</v>
      </c>
      <c r="Z125" s="74" t="s">
        <v>158</v>
      </c>
      <c r="AA125" s="74" t="s">
        <v>1259</v>
      </c>
      <c r="AB125" s="74" t="s">
        <v>158</v>
      </c>
      <c r="AC125" s="74" t="s">
        <v>1260</v>
      </c>
      <c r="AD125" s="74" t="s">
        <v>158</v>
      </c>
      <c r="AE125" s="74" t="s">
        <v>1260</v>
      </c>
      <c r="AF125" s="226">
        <v>46169</v>
      </c>
      <c r="AG125" s="226">
        <v>46169</v>
      </c>
      <c r="AH125" s="74" t="s">
        <v>1261</v>
      </c>
      <c r="AI125" s="5"/>
      <c r="AK125" s="3">
        <f t="shared" si="28"/>
        <v>18</v>
      </c>
      <c r="AL125" s="3">
        <f t="shared" si="29"/>
        <v>18</v>
      </c>
      <c r="AM125" s="3">
        <f t="shared" si="30"/>
        <v>18</v>
      </c>
      <c r="AN125" s="3" t="e">
        <f>IF(#REF!&lt;&gt;"",$J125,0)</f>
        <v>#REF!</v>
      </c>
    </row>
    <row r="126" spans="1:40" ht="38.25" customHeight="1">
      <c r="A126" s="29">
        <v>46146</v>
      </c>
      <c r="B126" s="74" t="s">
        <v>1110</v>
      </c>
      <c r="C126" s="74" t="s">
        <v>1111</v>
      </c>
      <c r="D126" s="74" t="s">
        <v>942</v>
      </c>
      <c r="E126" s="227" t="s">
        <v>1112</v>
      </c>
      <c r="F126" s="188">
        <v>4324</v>
      </c>
      <c r="G126" s="74" t="s">
        <v>67</v>
      </c>
      <c r="H126" s="94" t="str">
        <f>VLOOKUP(G126,'Bidding list 26'!$B$4:$G$277,6,0)</f>
        <v>VA1903H-2, 19 inch, VGA cable + HDMI cable / Brand: VIEWSONIC</v>
      </c>
      <c r="I126" s="77">
        <f>VLOOKUP(G126,'Bidding list 26'!$B$4:$I$1016,8,0)</f>
        <v>1265000</v>
      </c>
      <c r="J126" s="188">
        <v>9</v>
      </c>
      <c r="K126" s="189">
        <f t="shared" si="23"/>
        <v>11385000</v>
      </c>
      <c r="L126" s="74" t="s">
        <v>1262</v>
      </c>
      <c r="M126" s="79"/>
      <c r="N126" s="128" t="s">
        <v>1263</v>
      </c>
      <c r="O126" s="80" t="s">
        <v>95</v>
      </c>
      <c r="P126" s="80" t="s">
        <v>43</v>
      </c>
      <c r="Q126" s="151"/>
      <c r="R126" s="81">
        <f t="shared" si="24"/>
        <v>-46146</v>
      </c>
      <c r="S126" s="140" t="e">
        <f t="array" ref="S126">INDEX('NONG Project Timeline-OPM updat'!$D$8:$I$65,MATCH(1,('NONG Project Timeline-OPM updat'!$B$8:$B$65=N126)*('NONG Project Timeline-OPM updat'!$C$8:$C$65=O126),0),MATCH(P126,'NONG Project Timeline-OPM updat'!$D$5:$I$5,0))-14</f>
        <v>#VALUE!</v>
      </c>
      <c r="T126" s="81" t="e">
        <f t="shared" si="25"/>
        <v>#VALUE!</v>
      </c>
      <c r="U126" s="83" t="str">
        <f>IFERROR(VLOOKUP(G126,'Bidding list 26'!$B$2:$P$28,15,0),"")</f>
        <v/>
      </c>
      <c r="V126" s="83" t="e">
        <f t="shared" si="26"/>
        <v>#VALUE!</v>
      </c>
      <c r="W126" s="83" t="e">
        <f t="shared" si="27"/>
        <v>#VALUE!</v>
      </c>
      <c r="X126" s="85"/>
      <c r="Y126" s="74" t="s">
        <v>475</v>
      </c>
      <c r="Z126" s="74" t="s">
        <v>749</v>
      </c>
      <c r="AA126" s="74" t="s">
        <v>1264</v>
      </c>
      <c r="AB126" s="74" t="s">
        <v>158</v>
      </c>
      <c r="AC126" s="74" t="s">
        <v>1265</v>
      </c>
      <c r="AD126" s="74" t="s">
        <v>158</v>
      </c>
      <c r="AE126" s="74" t="s">
        <v>1265</v>
      </c>
      <c r="AF126" s="74"/>
      <c r="AG126" s="114" t="s">
        <v>1230</v>
      </c>
      <c r="AH126" s="74" t="s">
        <v>1266</v>
      </c>
      <c r="AI126" s="5"/>
      <c r="AK126" s="3">
        <f t="shared" si="28"/>
        <v>0</v>
      </c>
      <c r="AL126" s="3">
        <f t="shared" si="29"/>
        <v>9</v>
      </c>
      <c r="AM126" s="3">
        <f t="shared" si="30"/>
        <v>9</v>
      </c>
      <c r="AN126" s="3">
        <f>IF(AG126&lt;&gt;"",$J126,0)</f>
        <v>9</v>
      </c>
    </row>
    <row r="127" spans="1:40" ht="91.5" customHeight="1">
      <c r="A127" s="29">
        <v>46146</v>
      </c>
      <c r="B127" s="74" t="s">
        <v>1110</v>
      </c>
      <c r="C127" s="74" t="s">
        <v>1111</v>
      </c>
      <c r="D127" s="74" t="s">
        <v>942</v>
      </c>
      <c r="E127" s="227" t="s">
        <v>1112</v>
      </c>
      <c r="F127" s="188">
        <v>4324</v>
      </c>
      <c r="G127" s="74" t="s">
        <v>50</v>
      </c>
      <c r="H127" s="94" t="str">
        <f>VLOOKUP(G127,'Bidding list 26'!$B$4:$G$277,6,0)</f>
        <v>Pro Tower QCT1250, Core i3-14100, Ram 8GB DDR5, SSD
512GB, Integrated graphics card, Power 180W, HDMI &amp; DP Port,
Keyboard and Mouse, 3Yrs Wty</v>
      </c>
      <c r="I127" s="77">
        <f>VLOOKUP(G127,'Bidding list 26'!$B$4:$I$1016,8,0)</f>
        <v>13888000</v>
      </c>
      <c r="J127" s="188">
        <v>9</v>
      </c>
      <c r="K127" s="189">
        <f t="shared" si="23"/>
        <v>124992000</v>
      </c>
      <c r="L127" s="74" t="s">
        <v>1262</v>
      </c>
      <c r="M127" s="79"/>
      <c r="N127" s="128" t="s">
        <v>1263</v>
      </c>
      <c r="O127" s="80" t="s">
        <v>95</v>
      </c>
      <c r="P127" s="80" t="s">
        <v>43</v>
      </c>
      <c r="Q127" s="151"/>
      <c r="R127" s="81"/>
      <c r="S127" s="140"/>
      <c r="T127" s="81"/>
      <c r="U127" s="83"/>
      <c r="V127" s="83"/>
      <c r="W127" s="83"/>
      <c r="X127" s="85"/>
      <c r="Y127" s="74"/>
      <c r="Z127" s="74" t="s">
        <v>158</v>
      </c>
      <c r="AA127" s="74" t="s">
        <v>1264</v>
      </c>
      <c r="AB127" s="74" t="s">
        <v>158</v>
      </c>
      <c r="AC127" s="74" t="s">
        <v>1267</v>
      </c>
      <c r="AD127" s="74" t="s">
        <v>158</v>
      </c>
      <c r="AE127" s="74" t="s">
        <v>1267</v>
      </c>
      <c r="AF127" s="226">
        <v>46175</v>
      </c>
      <c r="AG127" s="226">
        <v>46178</v>
      </c>
      <c r="AH127" s="74" t="s">
        <v>1268</v>
      </c>
      <c r="AI127" s="5"/>
    </row>
    <row r="128" spans="1:40" ht="54.75" customHeight="1">
      <c r="A128" s="29">
        <v>46146</v>
      </c>
      <c r="B128" s="74" t="s">
        <v>1110</v>
      </c>
      <c r="C128" s="74" t="s">
        <v>1111</v>
      </c>
      <c r="D128" s="74" t="s">
        <v>942</v>
      </c>
      <c r="E128" s="227" t="s">
        <v>1112</v>
      </c>
      <c r="F128" s="188">
        <v>4324</v>
      </c>
      <c r="G128" s="74" t="s">
        <v>39</v>
      </c>
      <c r="H128" s="94" t="str">
        <f>VLOOKUP(G128,'Bidding list 26'!$B$4:$G$277,6,0)</f>
        <v>HS505DP, USB cable</v>
      </c>
      <c r="I128" s="77">
        <f>VLOOKUP(G128,'Bidding list 26'!$B$4:$I$1016,8,0)</f>
        <v>2300000</v>
      </c>
      <c r="J128" s="188">
        <v>9</v>
      </c>
      <c r="K128" s="189">
        <f t="shared" si="23"/>
        <v>20700000</v>
      </c>
      <c r="L128" s="74" t="s">
        <v>1262</v>
      </c>
      <c r="M128" s="79"/>
      <c r="N128" s="128" t="s">
        <v>1263</v>
      </c>
      <c r="O128" s="80" t="s">
        <v>95</v>
      </c>
      <c r="P128" s="80" t="s">
        <v>43</v>
      </c>
      <c r="Q128" s="151"/>
      <c r="R128" s="81"/>
      <c r="S128" s="140"/>
      <c r="T128" s="81"/>
      <c r="U128" s="83"/>
      <c r="V128" s="83"/>
      <c r="W128" s="83"/>
      <c r="X128" s="85"/>
      <c r="Y128" s="74"/>
      <c r="Z128" s="74" t="s">
        <v>158</v>
      </c>
      <c r="AA128" s="74" t="s">
        <v>1264</v>
      </c>
      <c r="AB128" s="74" t="s">
        <v>158</v>
      </c>
      <c r="AC128" s="74" t="s">
        <v>1269</v>
      </c>
      <c r="AD128" s="74" t="s">
        <v>158</v>
      </c>
      <c r="AE128" s="74" t="s">
        <v>682</v>
      </c>
      <c r="AF128" s="74"/>
      <c r="AG128" s="114" t="s">
        <v>1270</v>
      </c>
      <c r="AH128" s="5" t="s">
        <v>1271</v>
      </c>
      <c r="AI128" s="5"/>
    </row>
    <row r="129" spans="1:43" ht="54.75" customHeight="1">
      <c r="A129" s="29">
        <v>46146</v>
      </c>
      <c r="B129" s="74" t="s">
        <v>1110</v>
      </c>
      <c r="C129" s="74" t="s">
        <v>1111</v>
      </c>
      <c r="D129" s="74" t="s">
        <v>942</v>
      </c>
      <c r="E129" s="227" t="s">
        <v>1112</v>
      </c>
      <c r="F129" s="188">
        <v>4324</v>
      </c>
      <c r="G129" s="74" t="s">
        <v>29</v>
      </c>
      <c r="H129" s="94" t="str">
        <f>VLOOKUP(G129,'Bidding list 26'!$B$4:$G$277,6,0)</f>
        <v xml:space="preserve">ZT610, 600dpi </v>
      </c>
      <c r="I129" s="77">
        <f>VLOOKUP(G129,'Bidding list 26'!$B$4:$I$1016,8,0)</f>
        <v>48800000</v>
      </c>
      <c r="J129" s="188">
        <v>2</v>
      </c>
      <c r="K129" s="189">
        <f t="shared" si="23"/>
        <v>97600000</v>
      </c>
      <c r="L129" s="74" t="s">
        <v>1262</v>
      </c>
      <c r="M129" s="79"/>
      <c r="N129" s="128" t="s">
        <v>1263</v>
      </c>
      <c r="O129" s="80" t="s">
        <v>95</v>
      </c>
      <c r="P129" s="80" t="s">
        <v>43</v>
      </c>
      <c r="Q129" s="151"/>
      <c r="R129" s="81"/>
      <c r="S129" s="140"/>
      <c r="T129" s="81"/>
      <c r="U129" s="83"/>
      <c r="V129" s="83"/>
      <c r="W129" s="83"/>
      <c r="X129" s="85"/>
      <c r="Y129" s="74"/>
      <c r="Z129" s="74" t="s">
        <v>158</v>
      </c>
      <c r="AA129" s="74" t="s">
        <v>1264</v>
      </c>
      <c r="AB129" s="74" t="s">
        <v>158</v>
      </c>
      <c r="AC129" s="74" t="s">
        <v>1272</v>
      </c>
      <c r="AD129" s="74" t="s">
        <v>158</v>
      </c>
      <c r="AE129" s="74" t="s">
        <v>1272</v>
      </c>
      <c r="AF129" s="74"/>
      <c r="AG129" s="87"/>
      <c r="AH129" s="5" t="s">
        <v>1273</v>
      </c>
      <c r="AI129" s="5"/>
    </row>
    <row r="130" spans="1:43" ht="54.75" customHeight="1">
      <c r="A130" s="29">
        <v>46146</v>
      </c>
      <c r="B130" s="74" t="s">
        <v>909</v>
      </c>
      <c r="C130" s="74" t="s">
        <v>977</v>
      </c>
      <c r="D130" s="74" t="s">
        <v>978</v>
      </c>
      <c r="E130" s="74" t="s">
        <v>979</v>
      </c>
      <c r="F130" s="188"/>
      <c r="G130" s="74" t="s">
        <v>67</v>
      </c>
      <c r="H130" s="94" t="str">
        <f>VLOOKUP(G130,'Bidding list 26'!$B$4:$G$277,6,0)</f>
        <v>VA1903H-2, 19 inch, VGA cable + HDMI cable / Brand: VIEWSONIC</v>
      </c>
      <c r="I130" s="77">
        <f>VLOOKUP(G130,'Bidding list 26'!$B$4:$I$1016,8,0)</f>
        <v>1265000</v>
      </c>
      <c r="J130" s="225">
        <v>5</v>
      </c>
      <c r="K130" s="189">
        <f t="shared" si="23"/>
        <v>6325000</v>
      </c>
      <c r="L130" s="74" t="s">
        <v>1274</v>
      </c>
      <c r="M130" s="79"/>
      <c r="N130" s="128" t="s">
        <v>1263</v>
      </c>
      <c r="O130" s="80" t="s">
        <v>95</v>
      </c>
      <c r="P130" s="80" t="s">
        <v>43</v>
      </c>
      <c r="Q130" s="151"/>
      <c r="R130" s="81"/>
      <c r="S130" s="140"/>
      <c r="T130" s="81"/>
      <c r="U130" s="83"/>
      <c r="V130" s="83"/>
      <c r="W130" s="83"/>
      <c r="X130" s="85"/>
      <c r="Y130" s="74"/>
      <c r="Z130" s="74" t="s">
        <v>158</v>
      </c>
      <c r="AA130" s="103" t="s">
        <v>1275</v>
      </c>
      <c r="AB130" s="74" t="s">
        <v>158</v>
      </c>
      <c r="AC130" s="74" t="s">
        <v>1276</v>
      </c>
      <c r="AD130" s="74" t="s">
        <v>158</v>
      </c>
      <c r="AE130" s="74" t="s">
        <v>1276</v>
      </c>
      <c r="AF130" s="74"/>
      <c r="AG130" s="114" t="s">
        <v>1230</v>
      </c>
      <c r="AH130" s="5" t="s">
        <v>1277</v>
      </c>
      <c r="AI130" s="5"/>
    </row>
    <row r="131" spans="1:43" ht="54.75" customHeight="1">
      <c r="A131" s="29">
        <v>46146</v>
      </c>
      <c r="B131" s="74" t="s">
        <v>909</v>
      </c>
      <c r="C131" s="74" t="s">
        <v>977</v>
      </c>
      <c r="D131" s="74" t="s">
        <v>978</v>
      </c>
      <c r="E131" s="74" t="s">
        <v>979</v>
      </c>
      <c r="F131" s="188"/>
      <c r="G131" s="74" t="s">
        <v>50</v>
      </c>
      <c r="H131" s="94" t="str">
        <f>VLOOKUP(G131,'Bidding list 26'!$B$4:$G$277,6,0)</f>
        <v>Pro Tower QCT1250, Core i3-14100, Ram 8GB DDR5, SSD
512GB, Integrated graphics card, Power 180W, HDMI &amp; DP Port,
Keyboard and Mouse, 3Yrs Wty</v>
      </c>
      <c r="I131" s="77">
        <f>VLOOKUP(G131,'Bidding list 26'!$B$4:$I$1016,8,0)</f>
        <v>13888000</v>
      </c>
      <c r="J131" s="225">
        <v>3</v>
      </c>
      <c r="K131" s="189">
        <f t="shared" si="23"/>
        <v>41664000</v>
      </c>
      <c r="L131" s="74" t="s">
        <v>1274</v>
      </c>
      <c r="M131" s="79"/>
      <c r="N131" s="128" t="s">
        <v>1263</v>
      </c>
      <c r="O131" s="80" t="s">
        <v>95</v>
      </c>
      <c r="P131" s="80" t="s">
        <v>43</v>
      </c>
      <c r="Q131" s="151"/>
      <c r="R131" s="81"/>
      <c r="S131" s="140"/>
      <c r="T131" s="81"/>
      <c r="U131" s="83"/>
      <c r="V131" s="83"/>
      <c r="W131" s="83"/>
      <c r="X131" s="85"/>
      <c r="Y131" s="74"/>
      <c r="Z131" s="74" t="s">
        <v>158</v>
      </c>
      <c r="AA131" s="103" t="s">
        <v>1275</v>
      </c>
      <c r="AB131" s="74" t="s">
        <v>158</v>
      </c>
      <c r="AC131" s="103" t="s">
        <v>1278</v>
      </c>
      <c r="AD131" s="74" t="s">
        <v>158</v>
      </c>
      <c r="AE131" s="103" t="s">
        <v>1278</v>
      </c>
      <c r="AF131" s="226">
        <v>46175</v>
      </c>
      <c r="AG131" s="226">
        <v>46178</v>
      </c>
      <c r="AH131" s="5" t="s">
        <v>1279</v>
      </c>
      <c r="AI131" s="5"/>
      <c r="AJ131" s="5"/>
      <c r="AK131" s="5"/>
      <c r="AL131" s="5"/>
    </row>
    <row r="132" spans="1:43" ht="54.75" customHeight="1">
      <c r="A132" s="29">
        <v>46146</v>
      </c>
      <c r="B132" s="74" t="s">
        <v>909</v>
      </c>
      <c r="C132" s="74" t="s">
        <v>977</v>
      </c>
      <c r="D132" s="74" t="s">
        <v>978</v>
      </c>
      <c r="E132" s="74" t="s">
        <v>979</v>
      </c>
      <c r="F132" s="188"/>
      <c r="G132" s="74" t="s">
        <v>39</v>
      </c>
      <c r="H132" s="94" t="str">
        <f>VLOOKUP(G132,'Bidding list 26'!$B$4:$G$277,6,0)</f>
        <v>HS505DP, USB cable</v>
      </c>
      <c r="I132" s="77">
        <f>VLOOKUP(G132,'Bidding list 26'!$B$4:$I$1016,8,0)</f>
        <v>2300000</v>
      </c>
      <c r="J132" s="225">
        <v>5</v>
      </c>
      <c r="K132" s="189">
        <f t="shared" si="23"/>
        <v>11500000</v>
      </c>
      <c r="L132" s="74" t="s">
        <v>1274</v>
      </c>
      <c r="M132" s="79"/>
      <c r="N132" s="128" t="s">
        <v>1263</v>
      </c>
      <c r="O132" s="80" t="s">
        <v>95</v>
      </c>
      <c r="P132" s="80" t="s">
        <v>43</v>
      </c>
      <c r="Q132" s="151"/>
      <c r="R132" s="81"/>
      <c r="S132" s="140"/>
      <c r="T132" s="81"/>
      <c r="U132" s="83"/>
      <c r="V132" s="83"/>
      <c r="W132" s="83"/>
      <c r="X132" s="85"/>
      <c r="Y132" s="74"/>
      <c r="Z132" s="74" t="s">
        <v>158</v>
      </c>
      <c r="AA132" s="103" t="s">
        <v>1275</v>
      </c>
      <c r="AB132" s="74" t="s">
        <v>158</v>
      </c>
      <c r="AC132" s="103" t="s">
        <v>1280</v>
      </c>
      <c r="AD132" s="74" t="s">
        <v>158</v>
      </c>
      <c r="AE132" s="74" t="s">
        <v>682</v>
      </c>
      <c r="AF132" s="74"/>
      <c r="AG132" s="114" t="s">
        <v>1281</v>
      </c>
      <c r="AH132" s="5" t="s">
        <v>1282</v>
      </c>
      <c r="AI132" s="5"/>
      <c r="AJ132" s="5"/>
      <c r="AK132" s="5"/>
      <c r="AL132" s="5"/>
    </row>
    <row r="133" spans="1:43" ht="14">
      <c r="A133" s="29"/>
      <c r="B133" s="74"/>
      <c r="C133" s="74"/>
      <c r="D133" s="74"/>
      <c r="E133" s="74"/>
      <c r="F133" s="188"/>
      <c r="G133" s="74"/>
      <c r="H133" s="94" t="e">
        <f>VLOOKUP(G133,'Bidding list 26'!$B$4:$G$277,6,0)</f>
        <v>#N/A</v>
      </c>
      <c r="I133" s="77" t="e">
        <f>VLOOKUP(G133,'Bidding list 26'!$B$4:$I$1016,8,0)</f>
        <v>#N/A</v>
      </c>
      <c r="J133" s="188"/>
      <c r="K133" s="189" t="e">
        <f t="shared" si="23"/>
        <v>#N/A</v>
      </c>
      <c r="L133" s="74"/>
      <c r="M133" s="79"/>
      <c r="N133" s="128"/>
      <c r="O133" s="80"/>
      <c r="P133" s="80"/>
      <c r="Q133" s="151"/>
      <c r="R133" s="81">
        <f>Q133-A133</f>
        <v>0</v>
      </c>
      <c r="S133" s="140" t="e">
        <f t="array" ref="S133">INDEX('NONG Project Timeline-OPM updat'!$D$8:$I$65,MATCH(1,('NONG Project Timeline-OPM updat'!$B$8:$B$65=N133)*('NONG Project Timeline-OPM updat'!$C$8:$C$65=O133),0),MATCH(P133,'NONG Project Timeline-OPM updat'!$D$5:$I$5,0))-14</f>
        <v>#N/A</v>
      </c>
      <c r="T133" s="81" t="e">
        <f>S133-A133</f>
        <v>#N/A</v>
      </c>
      <c r="U133" s="83" t="str">
        <f>IFERROR(VLOOKUP(G133,'Bidding list 26'!$B$2:$P$28,15,0),"")</f>
        <v/>
      </c>
      <c r="V133" s="83" t="e">
        <f>S133-U133</f>
        <v>#N/A</v>
      </c>
      <c r="W133" s="83" t="e">
        <f>IF(A133&gt;V133,"Late", "On time")</f>
        <v>#N/A</v>
      </c>
      <c r="X133" s="85"/>
      <c r="Y133" s="74"/>
      <c r="Z133" s="74"/>
      <c r="AA133" s="74"/>
      <c r="AB133" s="74"/>
      <c r="AC133" s="74"/>
      <c r="AD133" s="74"/>
      <c r="AE133" s="74"/>
      <c r="AF133" s="74"/>
      <c r="AG133" s="87"/>
      <c r="AH133" s="74"/>
      <c r="AI133" s="5"/>
      <c r="AJ133" s="5"/>
      <c r="AK133" s="5">
        <f t="shared" ref="AK133:AK137" si="32">IF(Z133="Done",$J133,0)</f>
        <v>0</v>
      </c>
      <c r="AL133" s="5">
        <f t="shared" ref="AL133:AL137" si="33">IF(AB133="Done",$J133,0)</f>
        <v>0</v>
      </c>
      <c r="AM133" s="3">
        <f t="shared" ref="AM133:AM137" si="34">IF(AD133="Done",$J133,0)</f>
        <v>0</v>
      </c>
      <c r="AN133" s="3">
        <f t="shared" ref="AN133:AN137" si="35">IF(AG133&lt;&gt;"",$J133,0)</f>
        <v>0</v>
      </c>
    </row>
    <row r="134" spans="1:43" ht="40.5" customHeight="1">
      <c r="A134" s="29">
        <v>46144</v>
      </c>
      <c r="B134" s="74" t="s">
        <v>866</v>
      </c>
      <c r="C134" s="74" t="s">
        <v>1153</v>
      </c>
      <c r="D134" s="74" t="s">
        <v>868</v>
      </c>
      <c r="E134" s="91" t="s">
        <v>869</v>
      </c>
      <c r="F134" s="188">
        <v>4478</v>
      </c>
      <c r="G134" s="74" t="s">
        <v>66</v>
      </c>
      <c r="H134" s="94" t="str">
        <f>VLOOKUP(G134,'Bidding list 26'!$B$4:$G$277,6,0)</f>
        <v>DELL E2225HM, 21.5 inch HDMI cable, 3Yrs Wty</v>
      </c>
      <c r="I134" s="77">
        <f>VLOOKUP(G134,'Bidding list 26'!$B$4:$I$1016,8,0)</f>
        <v>1980000</v>
      </c>
      <c r="J134" s="188">
        <v>3</v>
      </c>
      <c r="K134" s="189">
        <f t="shared" si="23"/>
        <v>5940000</v>
      </c>
      <c r="L134" s="74" t="s">
        <v>1263</v>
      </c>
      <c r="M134" s="79"/>
      <c r="N134" s="128" t="s">
        <v>1263</v>
      </c>
      <c r="O134" s="80" t="s">
        <v>95</v>
      </c>
      <c r="P134" s="80" t="s">
        <v>86</v>
      </c>
      <c r="Q134" s="151"/>
      <c r="R134" s="81"/>
      <c r="S134" s="140"/>
      <c r="T134" s="81"/>
      <c r="U134" s="83"/>
      <c r="V134" s="83"/>
      <c r="W134" s="83"/>
      <c r="X134" s="85" t="s">
        <v>157</v>
      </c>
      <c r="Y134" s="74"/>
      <c r="Z134" s="74" t="s">
        <v>158</v>
      </c>
      <c r="AA134" s="74" t="s">
        <v>1283</v>
      </c>
      <c r="AB134" s="74" t="s">
        <v>158</v>
      </c>
      <c r="AC134" s="103" t="s">
        <v>1284</v>
      </c>
      <c r="AD134" s="74" t="s">
        <v>158</v>
      </c>
      <c r="AE134" s="74" t="s">
        <v>1284</v>
      </c>
      <c r="AF134" s="74"/>
      <c r="AG134" s="87"/>
      <c r="AH134" s="74" t="s">
        <v>1285</v>
      </c>
      <c r="AI134" s="5"/>
      <c r="AJ134" s="5"/>
      <c r="AK134" s="5">
        <f t="shared" si="32"/>
        <v>3</v>
      </c>
      <c r="AL134" s="5">
        <f t="shared" si="33"/>
        <v>3</v>
      </c>
      <c r="AM134" s="5">
        <f t="shared" si="34"/>
        <v>3</v>
      </c>
      <c r="AN134" s="5">
        <f t="shared" si="35"/>
        <v>0</v>
      </c>
      <c r="AO134" s="5"/>
      <c r="AP134" s="5"/>
      <c r="AQ134" s="5"/>
    </row>
    <row r="135" spans="1:43" ht="40.5" customHeight="1">
      <c r="A135" s="29">
        <v>46144</v>
      </c>
      <c r="B135" s="74" t="s">
        <v>866</v>
      </c>
      <c r="C135" s="74" t="s">
        <v>1153</v>
      </c>
      <c r="D135" s="74" t="s">
        <v>868</v>
      </c>
      <c r="E135" s="91" t="s">
        <v>869</v>
      </c>
      <c r="F135" s="188">
        <v>4478</v>
      </c>
      <c r="G135" s="74" t="s">
        <v>50</v>
      </c>
      <c r="H135" s="94" t="str">
        <f>VLOOKUP(G135,'Bidding list 26'!$B$4:$G$277,6,0)</f>
        <v>Pro Tower QCT1250, Core i3-14100, Ram 8GB DDR5, SSD
512GB, Integrated graphics card, Power 180W, HDMI &amp; DP Port,
Keyboard and Mouse, 3Yrs Wty</v>
      </c>
      <c r="I135" s="77">
        <f>VLOOKUP(G135,'Bidding list 26'!$B$4:$I$1016,8,0)</f>
        <v>13888000</v>
      </c>
      <c r="J135" s="188">
        <v>3</v>
      </c>
      <c r="K135" s="189">
        <f t="shared" si="23"/>
        <v>41664000</v>
      </c>
      <c r="L135" s="74" t="s">
        <v>1263</v>
      </c>
      <c r="M135" s="79"/>
      <c r="N135" s="128" t="s">
        <v>1263</v>
      </c>
      <c r="O135" s="80" t="s">
        <v>95</v>
      </c>
      <c r="P135" s="80" t="s">
        <v>86</v>
      </c>
      <c r="Q135" s="151"/>
      <c r="R135" s="81"/>
      <c r="S135" s="140"/>
      <c r="T135" s="81"/>
      <c r="U135" s="83"/>
      <c r="V135" s="83"/>
      <c r="W135" s="83"/>
      <c r="X135" s="85" t="s">
        <v>157</v>
      </c>
      <c r="Y135" s="74"/>
      <c r="Z135" s="74" t="s">
        <v>158</v>
      </c>
      <c r="AA135" s="74" t="s">
        <v>1283</v>
      </c>
      <c r="AB135" s="74" t="s">
        <v>158</v>
      </c>
      <c r="AC135" s="103" t="s">
        <v>1286</v>
      </c>
      <c r="AD135" s="74" t="s">
        <v>158</v>
      </c>
      <c r="AE135" s="103" t="s">
        <v>1286</v>
      </c>
      <c r="AF135" s="226">
        <v>46175</v>
      </c>
      <c r="AG135" s="226">
        <v>46178</v>
      </c>
      <c r="AH135" s="5" t="s">
        <v>1287</v>
      </c>
      <c r="AI135" s="5"/>
      <c r="AJ135" s="5"/>
      <c r="AK135" s="5">
        <f t="shared" si="32"/>
        <v>3</v>
      </c>
      <c r="AL135" s="5">
        <f t="shared" si="33"/>
        <v>3</v>
      </c>
      <c r="AM135" s="5">
        <f t="shared" si="34"/>
        <v>3</v>
      </c>
      <c r="AN135" s="5">
        <f t="shared" si="35"/>
        <v>3</v>
      </c>
      <c r="AO135" s="5"/>
      <c r="AP135" s="5"/>
      <c r="AQ135" s="5"/>
    </row>
    <row r="136" spans="1:43" ht="40.5" customHeight="1">
      <c r="A136" s="29">
        <v>46144</v>
      </c>
      <c r="B136" s="74" t="s">
        <v>866</v>
      </c>
      <c r="C136" s="74" t="s">
        <v>1153</v>
      </c>
      <c r="D136" s="74" t="s">
        <v>868</v>
      </c>
      <c r="E136" s="91" t="s">
        <v>869</v>
      </c>
      <c r="F136" s="188">
        <v>4478</v>
      </c>
      <c r="G136" s="74" t="s">
        <v>14</v>
      </c>
      <c r="H136" s="94" t="str">
        <f>VLOOKUP(G136,'Bidding list 26'!$B$4:$G$277,6,0)</f>
        <v>ZEBRA DS8178,USB cable PCS Wireless Scanner</v>
      </c>
      <c r="I136" s="77">
        <f>VLOOKUP(G136,'Bidding list 26'!$B$4:$I$1016,8,0)</f>
        <v>5800000</v>
      </c>
      <c r="J136" s="188">
        <v>2</v>
      </c>
      <c r="K136" s="189">
        <f t="shared" si="23"/>
        <v>11600000</v>
      </c>
      <c r="L136" s="74" t="s">
        <v>1263</v>
      </c>
      <c r="M136" s="79"/>
      <c r="N136" s="128" t="s">
        <v>1263</v>
      </c>
      <c r="O136" s="80" t="s">
        <v>95</v>
      </c>
      <c r="P136" s="80" t="s">
        <v>86</v>
      </c>
      <c r="Q136" s="151"/>
      <c r="R136" s="81"/>
      <c r="S136" s="140"/>
      <c r="T136" s="81"/>
      <c r="U136" s="83"/>
      <c r="V136" s="83"/>
      <c r="W136" s="83"/>
      <c r="X136" s="85" t="s">
        <v>157</v>
      </c>
      <c r="Y136" s="74"/>
      <c r="Z136" s="74" t="s">
        <v>158</v>
      </c>
      <c r="AA136" s="74" t="s">
        <v>1283</v>
      </c>
      <c r="AB136" s="74" t="s">
        <v>158</v>
      </c>
      <c r="AC136" s="103" t="s">
        <v>1288</v>
      </c>
      <c r="AD136" s="74" t="s">
        <v>158</v>
      </c>
      <c r="AE136" s="74" t="s">
        <v>1289</v>
      </c>
      <c r="AF136" s="74"/>
      <c r="AG136" s="87"/>
      <c r="AH136" s="5" t="s">
        <v>1290</v>
      </c>
      <c r="AI136" s="5"/>
      <c r="AJ136" s="5"/>
      <c r="AK136" s="5">
        <f t="shared" si="32"/>
        <v>2</v>
      </c>
      <c r="AL136" s="5">
        <f t="shared" si="33"/>
        <v>2</v>
      </c>
      <c r="AM136" s="5">
        <f t="shared" si="34"/>
        <v>2</v>
      </c>
      <c r="AN136" s="5">
        <f t="shared" si="35"/>
        <v>0</v>
      </c>
      <c r="AO136" s="5"/>
      <c r="AP136" s="5"/>
      <c r="AQ136" s="5"/>
    </row>
    <row r="137" spans="1:43" ht="40.5" customHeight="1">
      <c r="A137" s="29">
        <v>46144</v>
      </c>
      <c r="B137" s="74" t="s">
        <v>866</v>
      </c>
      <c r="C137" s="74" t="s">
        <v>1153</v>
      </c>
      <c r="D137" s="74" t="s">
        <v>868</v>
      </c>
      <c r="E137" s="91" t="s">
        <v>869</v>
      </c>
      <c r="F137" s="188">
        <v>4478</v>
      </c>
      <c r="G137" s="74" t="s">
        <v>29</v>
      </c>
      <c r="H137" s="94" t="str">
        <f>VLOOKUP(G137,'Bidding list 26'!$B$4:$G$277,6,0)</f>
        <v xml:space="preserve">ZT610, 600dpi </v>
      </c>
      <c r="I137" s="77">
        <f>VLOOKUP(G137,'Bidding list 26'!$B$4:$I$1016,8,0)</f>
        <v>48800000</v>
      </c>
      <c r="J137" s="188">
        <v>2</v>
      </c>
      <c r="K137" s="189">
        <f t="shared" si="23"/>
        <v>97600000</v>
      </c>
      <c r="L137" s="74" t="s">
        <v>1263</v>
      </c>
      <c r="M137" s="79"/>
      <c r="N137" s="128" t="s">
        <v>1263</v>
      </c>
      <c r="O137" s="80" t="s">
        <v>95</v>
      </c>
      <c r="P137" s="80" t="s">
        <v>86</v>
      </c>
      <c r="Q137" s="151"/>
      <c r="R137" s="81"/>
      <c r="S137" s="140"/>
      <c r="T137" s="81"/>
      <c r="U137" s="83"/>
      <c r="V137" s="83"/>
      <c r="W137" s="83"/>
      <c r="X137" s="85" t="s">
        <v>157</v>
      </c>
      <c r="Y137" s="74"/>
      <c r="Z137" s="74" t="s">
        <v>158</v>
      </c>
      <c r="AA137" s="74" t="s">
        <v>1283</v>
      </c>
      <c r="AB137" s="74" t="s">
        <v>158</v>
      </c>
      <c r="AC137" s="103" t="s">
        <v>1291</v>
      </c>
      <c r="AD137" s="74" t="s">
        <v>158</v>
      </c>
      <c r="AE137" s="103" t="s">
        <v>1291</v>
      </c>
      <c r="AF137" s="74"/>
      <c r="AG137" s="87"/>
      <c r="AH137" s="5" t="s">
        <v>1292</v>
      </c>
      <c r="AI137" s="5"/>
      <c r="AJ137" s="5"/>
      <c r="AK137" s="5">
        <f t="shared" si="32"/>
        <v>2</v>
      </c>
      <c r="AL137" s="5">
        <f t="shared" si="33"/>
        <v>2</v>
      </c>
      <c r="AM137" s="5">
        <f t="shared" si="34"/>
        <v>2</v>
      </c>
      <c r="AN137" s="5">
        <f t="shared" si="35"/>
        <v>0</v>
      </c>
      <c r="AO137" s="5"/>
      <c r="AP137" s="5"/>
      <c r="AQ137" s="5"/>
    </row>
    <row r="138" spans="1:43" ht="40.5" customHeight="1">
      <c r="A138" s="29">
        <v>46144</v>
      </c>
      <c r="B138" s="74" t="s">
        <v>866</v>
      </c>
      <c r="C138" s="74" t="s">
        <v>1153</v>
      </c>
      <c r="D138" s="74" t="s">
        <v>868</v>
      </c>
      <c r="E138" s="91" t="s">
        <v>869</v>
      </c>
      <c r="F138" s="188">
        <v>4478</v>
      </c>
      <c r="G138" s="74" t="s">
        <v>66</v>
      </c>
      <c r="H138" s="94" t="str">
        <f>VLOOKUP(G138,'Bidding list 26'!$B$4:$G$277,6,0)</f>
        <v>DELL E2225HM, 21.5 inch HDMI cable, 3Yrs Wty</v>
      </c>
      <c r="I138" s="77">
        <f>VLOOKUP(G138,'Bidding list 26'!$B$4:$I$1016,8,0)</f>
        <v>1980000</v>
      </c>
      <c r="J138" s="188">
        <v>3</v>
      </c>
      <c r="K138" s="189">
        <f t="shared" si="23"/>
        <v>5940000</v>
      </c>
      <c r="L138" s="74" t="s">
        <v>1235</v>
      </c>
      <c r="M138" s="79"/>
      <c r="N138" s="128" t="s">
        <v>861</v>
      </c>
      <c r="O138" s="80" t="s">
        <v>95</v>
      </c>
      <c r="P138" s="80" t="s">
        <v>21</v>
      </c>
      <c r="Q138" s="151"/>
      <c r="R138" s="81"/>
      <c r="S138" s="140"/>
      <c r="T138" s="81"/>
      <c r="U138" s="83"/>
      <c r="V138" s="83"/>
      <c r="W138" s="83"/>
      <c r="X138" s="85" t="s">
        <v>157</v>
      </c>
      <c r="Y138" s="74"/>
      <c r="Z138" s="74" t="s">
        <v>158</v>
      </c>
      <c r="AA138" s="74" t="s">
        <v>1203</v>
      </c>
      <c r="AB138" s="74" t="s">
        <v>158</v>
      </c>
      <c r="AC138" s="100" t="s">
        <v>1205</v>
      </c>
      <c r="AD138" s="74" t="s">
        <v>158</v>
      </c>
      <c r="AE138" s="74" t="s">
        <v>1205</v>
      </c>
      <c r="AF138" s="74"/>
      <c r="AG138" s="87">
        <v>46164</v>
      </c>
      <c r="AH138" s="5" t="s">
        <v>1293</v>
      </c>
      <c r="AI138" s="5"/>
      <c r="AJ138" s="5"/>
      <c r="AK138" s="5"/>
      <c r="AL138" s="5"/>
    </row>
    <row r="139" spans="1:43" ht="40.5" customHeight="1">
      <c r="A139" s="29">
        <v>46144</v>
      </c>
      <c r="B139" s="74" t="s">
        <v>866</v>
      </c>
      <c r="C139" s="74" t="s">
        <v>1153</v>
      </c>
      <c r="D139" s="74" t="s">
        <v>868</v>
      </c>
      <c r="E139" s="91" t="s">
        <v>869</v>
      </c>
      <c r="F139" s="188">
        <v>4478</v>
      </c>
      <c r="G139" s="74" t="s">
        <v>50</v>
      </c>
      <c r="H139" s="94" t="str">
        <f>VLOOKUP(G139,'Bidding list 26'!$B$4:$G$277,6,0)</f>
        <v>Pro Tower QCT1250, Core i3-14100, Ram 8GB DDR5, SSD
512GB, Integrated graphics card, Power 180W, HDMI &amp; DP Port,
Keyboard and Mouse, 3Yrs Wty</v>
      </c>
      <c r="I139" s="77">
        <f>VLOOKUP(G139,'Bidding list 26'!$B$4:$I$1016,8,0)</f>
        <v>13888000</v>
      </c>
      <c r="J139" s="188">
        <v>3</v>
      </c>
      <c r="K139" s="189">
        <f t="shared" si="23"/>
        <v>41664000</v>
      </c>
      <c r="L139" s="74" t="s">
        <v>1235</v>
      </c>
      <c r="M139" s="79"/>
      <c r="N139" s="128" t="s">
        <v>861</v>
      </c>
      <c r="O139" s="80" t="s">
        <v>95</v>
      </c>
      <c r="P139" s="80" t="s">
        <v>21</v>
      </c>
      <c r="Q139" s="151"/>
      <c r="R139" s="81"/>
      <c r="S139" s="140"/>
      <c r="T139" s="81"/>
      <c r="U139" s="83"/>
      <c r="V139" s="83"/>
      <c r="W139" s="83"/>
      <c r="X139" s="85" t="s">
        <v>157</v>
      </c>
      <c r="Y139" s="74"/>
      <c r="Z139" s="74" t="s">
        <v>158</v>
      </c>
      <c r="AA139" s="74" t="s">
        <v>1203</v>
      </c>
      <c r="AB139" s="74" t="s">
        <v>158</v>
      </c>
      <c r="AC139" s="74" t="s">
        <v>1294</v>
      </c>
      <c r="AD139" s="74" t="s">
        <v>158</v>
      </c>
      <c r="AE139" s="74" t="s">
        <v>1294</v>
      </c>
      <c r="AF139" s="226"/>
      <c r="AG139" s="226">
        <v>46165</v>
      </c>
      <c r="AH139" s="74" t="s">
        <v>1295</v>
      </c>
      <c r="AI139" s="5"/>
      <c r="AJ139" s="5"/>
      <c r="AK139" s="5"/>
      <c r="AL139" s="5"/>
    </row>
    <row r="140" spans="1:43" ht="28">
      <c r="A140" s="29">
        <v>46144</v>
      </c>
      <c r="B140" s="74" t="s">
        <v>866</v>
      </c>
      <c r="C140" s="74" t="s">
        <v>1153</v>
      </c>
      <c r="D140" s="74" t="s">
        <v>868</v>
      </c>
      <c r="E140" s="91" t="s">
        <v>869</v>
      </c>
      <c r="F140" s="188">
        <v>4478</v>
      </c>
      <c r="G140" s="74" t="s">
        <v>14</v>
      </c>
      <c r="H140" s="94" t="str">
        <f>VLOOKUP(G140,'Bidding list 26'!$B$4:$G$277,6,0)</f>
        <v>ZEBRA DS8178,USB cable PCS Wireless Scanner</v>
      </c>
      <c r="I140" s="77">
        <f>VLOOKUP(G140,'Bidding list 26'!$B$4:$I$1016,8,0)</f>
        <v>5800000</v>
      </c>
      <c r="J140" s="188">
        <v>3</v>
      </c>
      <c r="K140" s="189">
        <f t="shared" si="23"/>
        <v>17400000</v>
      </c>
      <c r="L140" s="74" t="s">
        <v>1235</v>
      </c>
      <c r="M140" s="79"/>
      <c r="N140" s="128" t="s">
        <v>861</v>
      </c>
      <c r="O140" s="80" t="s">
        <v>95</v>
      </c>
      <c r="P140" s="80" t="s">
        <v>21</v>
      </c>
      <c r="Q140" s="151"/>
      <c r="R140" s="81"/>
      <c r="S140" s="140"/>
      <c r="T140" s="81"/>
      <c r="U140" s="83"/>
      <c r="V140" s="83"/>
      <c r="W140" s="83"/>
      <c r="X140" s="85" t="s">
        <v>157</v>
      </c>
      <c r="Y140" s="74"/>
      <c r="Z140" s="74" t="s">
        <v>158</v>
      </c>
      <c r="AA140" s="74" t="s">
        <v>1203</v>
      </c>
      <c r="AB140" s="74" t="s">
        <v>158</v>
      </c>
      <c r="AC140" s="100" t="s">
        <v>1296</v>
      </c>
      <c r="AD140" s="74" t="s">
        <v>158</v>
      </c>
      <c r="AE140" s="74" t="s">
        <v>1297</v>
      </c>
      <c r="AF140" s="226">
        <v>46168</v>
      </c>
      <c r="AG140" s="226">
        <v>46172</v>
      </c>
      <c r="AH140" s="5" t="s">
        <v>1298</v>
      </c>
      <c r="AI140" s="5"/>
      <c r="AJ140" s="5"/>
      <c r="AK140" s="5"/>
      <c r="AL140" s="5"/>
    </row>
    <row r="141" spans="1:43" ht="68.25" customHeight="1">
      <c r="A141" s="29">
        <v>46144</v>
      </c>
      <c r="B141" s="74" t="s">
        <v>866</v>
      </c>
      <c r="C141" s="74" t="s">
        <v>1153</v>
      </c>
      <c r="D141" s="74" t="s">
        <v>868</v>
      </c>
      <c r="E141" s="91" t="s">
        <v>869</v>
      </c>
      <c r="F141" s="188">
        <v>4478</v>
      </c>
      <c r="G141" s="74" t="s">
        <v>71</v>
      </c>
      <c r="H141" s="94" t="str">
        <f>VLOOKUP(G141,'Bidding list 26'!$B$4:$G$277,6,0)</f>
        <v>C61-4850, Not including RFID module. Includes: 64GB 27-key Android 11, controller with battery, charging dock, charging adapter, glass screen protector</v>
      </c>
      <c r="I141" s="77">
        <f>VLOOKUP(G141,'Bidding list 26'!$B$4:$I$1016,8,0)</f>
        <v>15500000</v>
      </c>
      <c r="J141" s="188">
        <v>3</v>
      </c>
      <c r="K141" s="189">
        <f t="shared" si="23"/>
        <v>46500000</v>
      </c>
      <c r="L141" s="74" t="s">
        <v>1235</v>
      </c>
      <c r="M141" s="79"/>
      <c r="N141" s="128" t="s">
        <v>861</v>
      </c>
      <c r="O141" s="80" t="s">
        <v>95</v>
      </c>
      <c r="P141" s="80" t="s">
        <v>21</v>
      </c>
      <c r="Q141" s="151"/>
      <c r="R141" s="81"/>
      <c r="S141" s="140"/>
      <c r="T141" s="81"/>
      <c r="U141" s="83"/>
      <c r="V141" s="83"/>
      <c r="W141" s="83"/>
      <c r="X141" s="85" t="s">
        <v>157</v>
      </c>
      <c r="Y141" s="74"/>
      <c r="Z141" s="74" t="s">
        <v>158</v>
      </c>
      <c r="AA141" s="74" t="s">
        <v>1203</v>
      </c>
      <c r="AB141" s="74" t="s">
        <v>158</v>
      </c>
      <c r="AC141" s="74" t="s">
        <v>1299</v>
      </c>
      <c r="AD141" s="74" t="s">
        <v>158</v>
      </c>
      <c r="AE141" s="74" t="s">
        <v>1300</v>
      </c>
      <c r="AF141" s="74"/>
      <c r="AG141" s="87"/>
      <c r="AH141" s="74" t="s">
        <v>1301</v>
      </c>
      <c r="AI141" s="5"/>
      <c r="AJ141" s="5"/>
      <c r="AK141" s="5"/>
      <c r="AL141" s="5"/>
    </row>
    <row r="142" spans="1:43" ht="111.75" customHeight="1">
      <c r="A142" s="29">
        <v>46148</v>
      </c>
      <c r="B142" s="74" t="s">
        <v>44</v>
      </c>
      <c r="C142" s="85" t="s">
        <v>1134</v>
      </c>
      <c r="D142" s="85" t="s">
        <v>1135</v>
      </c>
      <c r="E142" s="191" t="s">
        <v>1136</v>
      </c>
      <c r="F142" s="85">
        <v>3321</v>
      </c>
      <c r="G142" s="74" t="s">
        <v>29</v>
      </c>
      <c r="H142" s="88" t="str">
        <f>VLOOKUP(G142,'Bidding list 26'!$B$4:$G$277,6,0)</f>
        <v xml:space="preserve">ZT610, 600dpi </v>
      </c>
      <c r="I142" s="77">
        <f>VLOOKUP(G142,'Bidding list 26'!$B$4:$I$1016,8,0)</f>
        <v>48800000</v>
      </c>
      <c r="J142" s="188">
        <v>1</v>
      </c>
      <c r="K142" s="189">
        <f t="shared" si="23"/>
        <v>48800000</v>
      </c>
      <c r="L142" s="74"/>
      <c r="M142" s="79"/>
      <c r="N142" s="128" t="s">
        <v>861</v>
      </c>
      <c r="O142" s="80" t="s">
        <v>95</v>
      </c>
      <c r="P142" s="80" t="s">
        <v>21</v>
      </c>
      <c r="Q142" s="151"/>
      <c r="R142" s="81"/>
      <c r="S142" s="140"/>
      <c r="T142" s="81"/>
      <c r="U142" s="83"/>
      <c r="V142" s="83"/>
      <c r="W142" s="83"/>
      <c r="X142" s="85" t="s">
        <v>157</v>
      </c>
      <c r="Y142" s="74"/>
      <c r="Z142" s="74" t="s">
        <v>158</v>
      </c>
      <c r="AA142" s="74" t="s">
        <v>1203</v>
      </c>
      <c r="AB142" s="74" t="s">
        <v>158</v>
      </c>
      <c r="AC142" s="74" t="s">
        <v>1302</v>
      </c>
      <c r="AD142" s="74" t="s">
        <v>749</v>
      </c>
      <c r="AE142" s="74" t="s">
        <v>1302</v>
      </c>
      <c r="AF142" s="74"/>
      <c r="AG142" s="87"/>
      <c r="AH142" s="74" t="s">
        <v>1303</v>
      </c>
      <c r="AI142" s="5"/>
      <c r="AJ142" s="5"/>
      <c r="AK142" s="5">
        <f t="shared" ref="AK142:AK396" si="36">IF(Z142="Done",$J142,0)</f>
        <v>1</v>
      </c>
      <c r="AL142" s="5">
        <f t="shared" ref="AL142:AL396" si="37">IF(AB142="Done",$J142,0)</f>
        <v>1</v>
      </c>
      <c r="AM142" s="5">
        <f t="shared" ref="AM142:AM396" si="38">IF(AD142="Done",$J142,0)</f>
        <v>0</v>
      </c>
      <c r="AN142" s="5">
        <f t="shared" ref="AN142:AN396" si="39">IF(AG142&lt;&gt;"",$J142,0)</f>
        <v>0</v>
      </c>
      <c r="AO142" s="5"/>
      <c r="AP142" s="5"/>
      <c r="AQ142" s="5"/>
    </row>
    <row r="143" spans="1:43" ht="42">
      <c r="A143" s="29">
        <v>46148</v>
      </c>
      <c r="B143" s="74" t="s">
        <v>877</v>
      </c>
      <c r="C143" s="74" t="s">
        <v>1304</v>
      </c>
      <c r="D143" s="74" t="s">
        <v>1305</v>
      </c>
      <c r="E143" s="74" t="s">
        <v>1306</v>
      </c>
      <c r="F143" s="188">
        <v>3605</v>
      </c>
      <c r="G143" s="74" t="s">
        <v>64</v>
      </c>
      <c r="H143" s="94" t="str">
        <f>VLOOKUP(G143,'Bidding list 26'!$B$4:$G$277,6,0)</f>
        <v>HKC MB24V7-W, 23.8 inch White, With Bracket Arm Warrior
  WA-MH0802 (White)</v>
      </c>
      <c r="I143" s="77">
        <f>VLOOKUP(G143,'Bidding list 26'!$B$4:$I$1016,8,0)</f>
        <v>1815000</v>
      </c>
      <c r="J143" s="188">
        <v>15</v>
      </c>
      <c r="K143" s="189">
        <f t="shared" si="23"/>
        <v>27225000</v>
      </c>
      <c r="L143" s="74" t="s">
        <v>1258</v>
      </c>
      <c r="M143" s="79"/>
      <c r="N143" s="128" t="s">
        <v>882</v>
      </c>
      <c r="O143" s="80" t="s">
        <v>95</v>
      </c>
      <c r="P143" s="80" t="s">
        <v>21</v>
      </c>
      <c r="Q143" s="151"/>
      <c r="R143" s="81"/>
      <c r="S143" s="140"/>
      <c r="T143" s="81"/>
      <c r="U143" s="83"/>
      <c r="V143" s="83"/>
      <c r="W143" s="83"/>
      <c r="X143" s="85" t="s">
        <v>157</v>
      </c>
      <c r="Y143" s="74" t="s">
        <v>254</v>
      </c>
      <c r="Z143" s="74" t="s">
        <v>158</v>
      </c>
      <c r="AA143" s="74" t="s">
        <v>1307</v>
      </c>
      <c r="AB143" s="74" t="s">
        <v>158</v>
      </c>
      <c r="AC143" s="74" t="s">
        <v>1308</v>
      </c>
      <c r="AD143" s="74" t="s">
        <v>158</v>
      </c>
      <c r="AE143" s="74" t="s">
        <v>1308</v>
      </c>
      <c r="AF143" s="74"/>
      <c r="AG143" s="87"/>
      <c r="AH143" s="74" t="s">
        <v>1309</v>
      </c>
      <c r="AI143" s="5"/>
      <c r="AJ143" s="5"/>
      <c r="AK143" s="5">
        <f t="shared" si="36"/>
        <v>15</v>
      </c>
      <c r="AL143" s="5">
        <f t="shared" si="37"/>
        <v>15</v>
      </c>
      <c r="AM143" s="5">
        <f t="shared" si="38"/>
        <v>15</v>
      </c>
      <c r="AN143" s="5">
        <f t="shared" si="39"/>
        <v>0</v>
      </c>
      <c r="AO143" s="5"/>
      <c r="AP143" s="5"/>
      <c r="AQ143" s="5"/>
    </row>
    <row r="144" spans="1:43" ht="42">
      <c r="A144" s="29">
        <v>46148</v>
      </c>
      <c r="B144" s="74" t="s">
        <v>877</v>
      </c>
      <c r="C144" s="74" t="s">
        <v>1304</v>
      </c>
      <c r="D144" s="74" t="s">
        <v>1305</v>
      </c>
      <c r="E144" s="74" t="s">
        <v>1306</v>
      </c>
      <c r="F144" s="188">
        <v>3605</v>
      </c>
      <c r="G144" s="74" t="s">
        <v>1198</v>
      </c>
      <c r="H144" s="94" t="str">
        <f>VLOOKUP(G144,'Bidding list 26'!$B$4:$G$277,6,0)</f>
        <v xml:space="preserve">
NUC 15 PRO Tall, U7- 255H, 16GB DDR5, 512GB NVMe SSD, 3Yrs Ｗty</v>
      </c>
      <c r="I144" s="77">
        <f>VLOOKUP(G144,'Bidding list 26'!$B$4:$I$1016,8,0)</f>
        <v>22750000</v>
      </c>
      <c r="J144" s="188">
        <v>15</v>
      </c>
      <c r="K144" s="189">
        <f t="shared" si="23"/>
        <v>341250000</v>
      </c>
      <c r="L144" s="74" t="s">
        <v>1258</v>
      </c>
      <c r="M144" s="79"/>
      <c r="N144" s="128" t="s">
        <v>882</v>
      </c>
      <c r="O144" s="80" t="s">
        <v>95</v>
      </c>
      <c r="P144" s="80" t="s">
        <v>21</v>
      </c>
      <c r="Q144" s="151"/>
      <c r="R144" s="81"/>
      <c r="S144" s="140"/>
      <c r="T144" s="81"/>
      <c r="U144" s="83"/>
      <c r="V144" s="83"/>
      <c r="W144" s="83"/>
      <c r="X144" s="85" t="s">
        <v>157</v>
      </c>
      <c r="Y144" s="74" t="s">
        <v>254</v>
      </c>
      <c r="Z144" s="74" t="s">
        <v>158</v>
      </c>
      <c r="AA144" s="74" t="s">
        <v>1307</v>
      </c>
      <c r="AB144" s="74" t="s">
        <v>158</v>
      </c>
      <c r="AC144" s="74" t="s">
        <v>1310</v>
      </c>
      <c r="AD144" s="74" t="s">
        <v>158</v>
      </c>
      <c r="AE144" s="74" t="s">
        <v>1310</v>
      </c>
      <c r="AF144" s="131">
        <v>46161</v>
      </c>
      <c r="AG144" s="114"/>
      <c r="AH144" s="74" t="s">
        <v>1311</v>
      </c>
      <c r="AI144" s="5"/>
      <c r="AJ144" s="5"/>
      <c r="AK144" s="5">
        <f t="shared" si="36"/>
        <v>15</v>
      </c>
      <c r="AL144" s="5">
        <f t="shared" si="37"/>
        <v>15</v>
      </c>
      <c r="AM144" s="5">
        <f t="shared" si="38"/>
        <v>15</v>
      </c>
      <c r="AN144" s="5">
        <f t="shared" si="39"/>
        <v>0</v>
      </c>
      <c r="AO144" s="5"/>
      <c r="AP144" s="5"/>
      <c r="AQ144" s="5"/>
    </row>
    <row r="145" spans="1:43" ht="52.5" customHeight="1">
      <c r="A145" s="228">
        <v>46148</v>
      </c>
      <c r="B145" s="74" t="s">
        <v>44</v>
      </c>
      <c r="C145" s="85" t="s">
        <v>1134</v>
      </c>
      <c r="D145" s="85" t="s">
        <v>1135</v>
      </c>
      <c r="E145" s="191" t="s">
        <v>1136</v>
      </c>
      <c r="F145" s="85">
        <v>3321</v>
      </c>
      <c r="G145" s="85" t="s">
        <v>14</v>
      </c>
      <c r="H145" s="229" t="s">
        <v>1312</v>
      </c>
      <c r="I145" s="89">
        <f>VLOOKUP(G145,'Bidding list 26'!$B$4:$I$1016,8,0)</f>
        <v>5800000</v>
      </c>
      <c r="J145" s="192">
        <v>5</v>
      </c>
      <c r="K145" s="193">
        <f t="shared" si="23"/>
        <v>29000000</v>
      </c>
      <c r="L145" s="85" t="s">
        <v>1313</v>
      </c>
      <c r="M145" s="79"/>
      <c r="N145" s="128" t="s">
        <v>980</v>
      </c>
      <c r="O145" s="80" t="s">
        <v>95</v>
      </c>
      <c r="P145" s="80" t="s">
        <v>21</v>
      </c>
      <c r="Q145" s="230">
        <v>46167</v>
      </c>
      <c r="R145" s="81"/>
      <c r="S145" s="140"/>
      <c r="T145" s="81"/>
      <c r="U145" s="83"/>
      <c r="V145" s="83"/>
      <c r="W145" s="83"/>
      <c r="X145" s="85" t="s">
        <v>157</v>
      </c>
      <c r="Y145" s="74" t="s">
        <v>254</v>
      </c>
      <c r="Z145" s="74" t="s">
        <v>158</v>
      </c>
      <c r="AA145" s="74" t="s">
        <v>1314</v>
      </c>
      <c r="AB145" s="74" t="s">
        <v>158</v>
      </c>
      <c r="AC145" s="74" t="s">
        <v>1315</v>
      </c>
      <c r="AD145" s="74" t="s">
        <v>158</v>
      </c>
      <c r="AE145" s="74" t="s">
        <v>1289</v>
      </c>
      <c r="AF145" s="74"/>
      <c r="AG145" s="87"/>
      <c r="AH145" s="74" t="s">
        <v>1316</v>
      </c>
      <c r="AI145" s="5"/>
      <c r="AJ145" s="5"/>
      <c r="AK145" s="5">
        <f t="shared" si="36"/>
        <v>5</v>
      </c>
      <c r="AL145" s="5">
        <f t="shared" si="37"/>
        <v>5</v>
      </c>
      <c r="AM145" s="3">
        <f t="shared" si="38"/>
        <v>5</v>
      </c>
      <c r="AN145" s="3">
        <f t="shared" si="39"/>
        <v>0</v>
      </c>
    </row>
    <row r="146" spans="1:43" ht="52.5" customHeight="1">
      <c r="A146" s="228">
        <v>46148</v>
      </c>
      <c r="B146" s="74" t="s">
        <v>909</v>
      </c>
      <c r="C146" s="74" t="s">
        <v>977</v>
      </c>
      <c r="D146" s="74" t="s">
        <v>978</v>
      </c>
      <c r="E146" s="74" t="s">
        <v>979</v>
      </c>
      <c r="F146" s="188">
        <v>24006</v>
      </c>
      <c r="G146" s="74" t="s">
        <v>67</v>
      </c>
      <c r="H146" s="94" t="str">
        <f>VLOOKUP(G146,'Bidding list 26'!$B$4:$G$277,6,0)</f>
        <v>VA1903H-2, 19 inch, VGA cable + HDMI cable / Brand: VIEWSONIC</v>
      </c>
      <c r="I146" s="77">
        <f>VLOOKUP(G146,'Bidding list 26'!$B$4:$I$1016,8,0)</f>
        <v>1265000</v>
      </c>
      <c r="J146" s="188">
        <v>12</v>
      </c>
      <c r="K146" s="189">
        <f t="shared" si="23"/>
        <v>15180000</v>
      </c>
      <c r="L146" s="74" t="s">
        <v>1313</v>
      </c>
      <c r="M146" s="79"/>
      <c r="N146" s="128" t="s">
        <v>980</v>
      </c>
      <c r="O146" s="80" t="s">
        <v>95</v>
      </c>
      <c r="P146" s="80" t="s">
        <v>21</v>
      </c>
      <c r="Q146" s="151"/>
      <c r="R146" s="81"/>
      <c r="S146" s="140"/>
      <c r="T146" s="81"/>
      <c r="U146" s="83"/>
      <c r="V146" s="83"/>
      <c r="W146" s="83"/>
      <c r="X146" s="85" t="s">
        <v>157</v>
      </c>
      <c r="Y146" s="74" t="s">
        <v>254</v>
      </c>
      <c r="Z146" s="74" t="s">
        <v>158</v>
      </c>
      <c r="AA146" s="74" t="s">
        <v>1314</v>
      </c>
      <c r="AB146" s="74" t="s">
        <v>158</v>
      </c>
      <c r="AC146" s="100" t="s">
        <v>1317</v>
      </c>
      <c r="AD146" s="74" t="s">
        <v>158</v>
      </c>
      <c r="AE146" s="100" t="s">
        <v>1317</v>
      </c>
      <c r="AF146" s="74"/>
      <c r="AG146" s="114" t="s">
        <v>1230</v>
      </c>
      <c r="AH146" s="74" t="s">
        <v>1318</v>
      </c>
      <c r="AI146" s="5"/>
      <c r="AJ146" s="5"/>
      <c r="AK146" s="5">
        <f t="shared" si="36"/>
        <v>12</v>
      </c>
      <c r="AL146" s="5">
        <f t="shared" si="37"/>
        <v>12</v>
      </c>
      <c r="AM146" s="3">
        <f t="shared" si="38"/>
        <v>12</v>
      </c>
      <c r="AN146" s="3">
        <f t="shared" si="39"/>
        <v>12</v>
      </c>
    </row>
    <row r="147" spans="1:43" ht="52.5" customHeight="1">
      <c r="A147" s="29">
        <v>46148</v>
      </c>
      <c r="B147" s="74" t="s">
        <v>1110</v>
      </c>
      <c r="C147" s="74" t="s">
        <v>1111</v>
      </c>
      <c r="D147" s="74" t="s">
        <v>942</v>
      </c>
      <c r="E147" s="227" t="s">
        <v>1112</v>
      </c>
      <c r="F147" s="188">
        <v>4324</v>
      </c>
      <c r="G147" s="74" t="s">
        <v>67</v>
      </c>
      <c r="H147" s="94" t="str">
        <f>VLOOKUP(G147,'Bidding list 26'!$B$4:$G$277,6,0)</f>
        <v>VA1903H-2, 19 inch, VGA cable + HDMI cable / Brand: VIEWSONIC</v>
      </c>
      <c r="I147" s="77">
        <f>VLOOKUP(G147,'Bidding list 26'!$B$4:$I$1016,8,0)</f>
        <v>1265000</v>
      </c>
      <c r="J147" s="188">
        <v>17</v>
      </c>
      <c r="K147" s="189">
        <f t="shared" si="23"/>
        <v>21505000</v>
      </c>
      <c r="L147" s="74" t="s">
        <v>1313</v>
      </c>
      <c r="M147" s="79"/>
      <c r="N147" s="128" t="s">
        <v>980</v>
      </c>
      <c r="O147" s="80" t="s">
        <v>95</v>
      </c>
      <c r="P147" s="80" t="s">
        <v>21</v>
      </c>
      <c r="Q147" s="151"/>
      <c r="R147" s="81"/>
      <c r="S147" s="140"/>
      <c r="T147" s="81"/>
      <c r="U147" s="83"/>
      <c r="V147" s="83"/>
      <c r="W147" s="83"/>
      <c r="X147" s="85" t="s">
        <v>157</v>
      </c>
      <c r="Y147" s="74" t="s">
        <v>254</v>
      </c>
      <c r="Z147" s="74" t="s">
        <v>158</v>
      </c>
      <c r="AA147" s="74" t="s">
        <v>1314</v>
      </c>
      <c r="AB147" s="74" t="s">
        <v>158</v>
      </c>
      <c r="AC147" s="100" t="s">
        <v>1317</v>
      </c>
      <c r="AD147" s="74" t="s">
        <v>158</v>
      </c>
      <c r="AE147" s="100" t="s">
        <v>1317</v>
      </c>
      <c r="AF147" s="74"/>
      <c r="AG147" s="114" t="s">
        <v>1230</v>
      </c>
      <c r="AH147" s="74" t="s">
        <v>1319</v>
      </c>
      <c r="AI147" s="5"/>
      <c r="AJ147" s="5"/>
      <c r="AK147" s="5">
        <f t="shared" si="36"/>
        <v>17</v>
      </c>
      <c r="AL147" s="5">
        <f t="shared" si="37"/>
        <v>17</v>
      </c>
      <c r="AM147" s="3">
        <f t="shared" si="38"/>
        <v>17</v>
      </c>
      <c r="AN147" s="3">
        <f t="shared" si="39"/>
        <v>17</v>
      </c>
    </row>
    <row r="148" spans="1:43" ht="52.5" customHeight="1">
      <c r="A148" s="29">
        <v>46148</v>
      </c>
      <c r="B148" s="74" t="s">
        <v>1110</v>
      </c>
      <c r="C148" s="74" t="s">
        <v>1111</v>
      </c>
      <c r="D148" s="74" t="s">
        <v>942</v>
      </c>
      <c r="E148" s="227" t="s">
        <v>1112</v>
      </c>
      <c r="F148" s="188">
        <v>4324</v>
      </c>
      <c r="G148" s="74" t="s">
        <v>50</v>
      </c>
      <c r="H148" s="94" t="str">
        <f>VLOOKUP(G148,'Bidding list 26'!$B$4:$G$277,6,0)</f>
        <v>Pro Tower QCT1250, Core i3-14100, Ram 8GB DDR5, SSD
512GB, Integrated graphics card, Power 180W, HDMI &amp; DP Port,
Keyboard and Mouse, 3Yrs Wty</v>
      </c>
      <c r="I148" s="77">
        <f>VLOOKUP(G148,'Bidding list 26'!$B$4:$I$1016,8,0)</f>
        <v>13888000</v>
      </c>
      <c r="J148" s="192">
        <v>17</v>
      </c>
      <c r="K148" s="189">
        <f t="shared" si="23"/>
        <v>236096000</v>
      </c>
      <c r="L148" s="74" t="s">
        <v>1313</v>
      </c>
      <c r="M148" s="79"/>
      <c r="N148" s="128" t="s">
        <v>980</v>
      </c>
      <c r="O148" s="80" t="s">
        <v>95</v>
      </c>
      <c r="P148" s="80" t="s">
        <v>21</v>
      </c>
      <c r="Q148" s="151"/>
      <c r="R148" s="81"/>
      <c r="S148" s="140"/>
      <c r="T148" s="81"/>
      <c r="U148" s="83"/>
      <c r="V148" s="83"/>
      <c r="W148" s="83"/>
      <c r="X148" s="85" t="s">
        <v>157</v>
      </c>
      <c r="Y148" s="74" t="s">
        <v>254</v>
      </c>
      <c r="Z148" s="74" t="s">
        <v>158</v>
      </c>
      <c r="AA148" s="74" t="s">
        <v>1314</v>
      </c>
      <c r="AB148" s="74" t="s">
        <v>158</v>
      </c>
      <c r="AC148" s="100" t="s">
        <v>1320</v>
      </c>
      <c r="AD148" s="74" t="s">
        <v>158</v>
      </c>
      <c r="AE148" s="100" t="s">
        <v>1320</v>
      </c>
      <c r="AF148" s="131">
        <v>46175</v>
      </c>
      <c r="AG148" s="131">
        <v>46178</v>
      </c>
      <c r="AH148" s="74" t="s">
        <v>1321</v>
      </c>
      <c r="AI148" s="5"/>
      <c r="AJ148" s="5"/>
      <c r="AK148" s="5">
        <f t="shared" si="36"/>
        <v>17</v>
      </c>
      <c r="AL148" s="5">
        <f t="shared" si="37"/>
        <v>17</v>
      </c>
      <c r="AM148" s="3">
        <f t="shared" si="38"/>
        <v>17</v>
      </c>
      <c r="AN148" s="3">
        <f t="shared" si="39"/>
        <v>17</v>
      </c>
    </row>
    <row r="149" spans="1:43" ht="52.5" customHeight="1">
      <c r="A149" s="29">
        <v>46148</v>
      </c>
      <c r="B149" s="74" t="s">
        <v>1110</v>
      </c>
      <c r="C149" s="74" t="s">
        <v>1111</v>
      </c>
      <c r="D149" s="74" t="s">
        <v>942</v>
      </c>
      <c r="E149" s="227" t="s">
        <v>1112</v>
      </c>
      <c r="F149" s="188">
        <v>4324</v>
      </c>
      <c r="G149" s="74" t="s">
        <v>39</v>
      </c>
      <c r="H149" s="94" t="str">
        <f>VLOOKUP(G149,'Bidding list 26'!$B$4:$G$277,6,0)</f>
        <v>HS505DP, USB cable</v>
      </c>
      <c r="I149" s="77">
        <f>VLOOKUP(G149,'Bidding list 26'!$B$4:$I$1016,8,0)</f>
        <v>2300000</v>
      </c>
      <c r="J149" s="188">
        <v>18</v>
      </c>
      <c r="K149" s="189">
        <f t="shared" si="23"/>
        <v>41400000</v>
      </c>
      <c r="L149" s="74" t="s">
        <v>1313</v>
      </c>
      <c r="M149" s="79"/>
      <c r="N149" s="128" t="s">
        <v>980</v>
      </c>
      <c r="O149" s="80" t="s">
        <v>95</v>
      </c>
      <c r="P149" s="80" t="s">
        <v>21</v>
      </c>
      <c r="Q149" s="151"/>
      <c r="R149" s="81"/>
      <c r="S149" s="140"/>
      <c r="T149" s="81"/>
      <c r="U149" s="83"/>
      <c r="V149" s="83"/>
      <c r="W149" s="83"/>
      <c r="X149" s="85" t="s">
        <v>157</v>
      </c>
      <c r="Y149" s="74" t="s">
        <v>254</v>
      </c>
      <c r="Z149" s="74" t="s">
        <v>158</v>
      </c>
      <c r="AA149" s="74" t="s">
        <v>1314</v>
      </c>
      <c r="AB149" s="74" t="s">
        <v>158</v>
      </c>
      <c r="AC149" s="74" t="s">
        <v>1322</v>
      </c>
      <c r="AD149" s="74" t="s">
        <v>158</v>
      </c>
      <c r="AE149" s="74" t="s">
        <v>682</v>
      </c>
      <c r="AF149" s="74"/>
      <c r="AG149" s="87"/>
      <c r="AH149" s="74" t="s">
        <v>1323</v>
      </c>
      <c r="AI149" s="5"/>
      <c r="AJ149" s="5"/>
      <c r="AK149" s="5">
        <f t="shared" si="36"/>
        <v>18</v>
      </c>
      <c r="AL149" s="5">
        <f t="shared" si="37"/>
        <v>18</v>
      </c>
      <c r="AM149" s="3">
        <f t="shared" si="38"/>
        <v>18</v>
      </c>
      <c r="AN149" s="3">
        <f t="shared" si="39"/>
        <v>0</v>
      </c>
    </row>
    <row r="150" spans="1:43" ht="52.5" customHeight="1">
      <c r="A150" s="29">
        <v>46148</v>
      </c>
      <c r="B150" s="74" t="s">
        <v>1110</v>
      </c>
      <c r="C150" s="74" t="s">
        <v>1111</v>
      </c>
      <c r="D150" s="74" t="s">
        <v>942</v>
      </c>
      <c r="E150" s="227" t="s">
        <v>1112</v>
      </c>
      <c r="F150" s="188">
        <v>4324</v>
      </c>
      <c r="G150" s="74" t="s">
        <v>29</v>
      </c>
      <c r="H150" s="94" t="str">
        <f>VLOOKUP(G150,'Bidding list 26'!$B$4:$G$277,6,0)</f>
        <v xml:space="preserve">ZT610, 600dpi </v>
      </c>
      <c r="I150" s="77">
        <f>VLOOKUP(G150,'Bidding list 26'!$B$4:$I$1016,8,0)</f>
        <v>48800000</v>
      </c>
      <c r="J150" s="188">
        <v>4</v>
      </c>
      <c r="K150" s="189">
        <f t="shared" si="23"/>
        <v>195200000</v>
      </c>
      <c r="L150" s="74" t="s">
        <v>1313</v>
      </c>
      <c r="M150" s="79"/>
      <c r="N150" s="128" t="s">
        <v>980</v>
      </c>
      <c r="O150" s="80" t="s">
        <v>95</v>
      </c>
      <c r="P150" s="80" t="s">
        <v>21</v>
      </c>
      <c r="Q150" s="151"/>
      <c r="R150" s="81"/>
      <c r="S150" s="140"/>
      <c r="T150" s="81"/>
      <c r="U150" s="83"/>
      <c r="V150" s="83"/>
      <c r="W150" s="83"/>
      <c r="X150" s="85" t="s">
        <v>157</v>
      </c>
      <c r="Y150" s="74" t="s">
        <v>254</v>
      </c>
      <c r="Z150" s="74" t="s">
        <v>158</v>
      </c>
      <c r="AA150" s="74" t="s">
        <v>1314</v>
      </c>
      <c r="AB150" s="74" t="s">
        <v>158</v>
      </c>
      <c r="AC150" s="74" t="s">
        <v>1324</v>
      </c>
      <c r="AD150" s="74" t="s">
        <v>158</v>
      </c>
      <c r="AE150" s="74" t="s">
        <v>1324</v>
      </c>
      <c r="AF150" s="231">
        <v>46185</v>
      </c>
      <c r="AG150" s="231">
        <v>46186</v>
      </c>
      <c r="AH150" s="74" t="s">
        <v>1325</v>
      </c>
      <c r="AI150" s="5"/>
      <c r="AJ150" s="5"/>
      <c r="AK150" s="5">
        <f t="shared" si="36"/>
        <v>4</v>
      </c>
      <c r="AL150" s="5">
        <f t="shared" si="37"/>
        <v>4</v>
      </c>
      <c r="AM150" s="3">
        <f t="shared" si="38"/>
        <v>4</v>
      </c>
      <c r="AN150" s="3">
        <f t="shared" si="39"/>
        <v>4</v>
      </c>
    </row>
    <row r="151" spans="1:43" ht="42">
      <c r="A151" s="29">
        <v>46151</v>
      </c>
      <c r="B151" s="74" t="s">
        <v>877</v>
      </c>
      <c r="C151" s="74" t="s">
        <v>1326</v>
      </c>
      <c r="D151" s="74" t="s">
        <v>1256</v>
      </c>
      <c r="E151" s="74" t="s">
        <v>1257</v>
      </c>
      <c r="F151" s="188">
        <v>3542</v>
      </c>
      <c r="G151" s="74" t="s">
        <v>1198</v>
      </c>
      <c r="H151" s="94" t="str">
        <f>VLOOKUP(G151,'Bidding list 26'!$B$4:$G$277,6,0)</f>
        <v xml:space="preserve">
NUC 15 PRO Tall, U7- 255H, 16GB DDR5, 512GB NVMe SSD, 3Yrs Ｗty</v>
      </c>
      <c r="I151" s="77">
        <f>VLOOKUP(G151,'Bidding list 26'!$B$4:$I$1016,8,0)</f>
        <v>22750000</v>
      </c>
      <c r="J151" s="188">
        <v>30</v>
      </c>
      <c r="K151" s="189">
        <f t="shared" si="23"/>
        <v>682500000</v>
      </c>
      <c r="L151" s="74" t="s">
        <v>1258</v>
      </c>
      <c r="M151" s="79"/>
      <c r="N151" s="128" t="s">
        <v>882</v>
      </c>
      <c r="O151" s="80" t="s">
        <v>95</v>
      </c>
      <c r="P151" s="80" t="s">
        <v>21</v>
      </c>
      <c r="Q151" s="151"/>
      <c r="R151" s="81"/>
      <c r="S151" s="140"/>
      <c r="T151" s="81"/>
      <c r="U151" s="83"/>
      <c r="V151" s="83"/>
      <c r="W151" s="83"/>
      <c r="X151" s="85" t="s">
        <v>157</v>
      </c>
      <c r="Y151" s="74" t="s">
        <v>475</v>
      </c>
      <c r="Z151" s="74" t="s">
        <v>158</v>
      </c>
      <c r="AA151" s="74" t="s">
        <v>1259</v>
      </c>
      <c r="AB151" s="74" t="s">
        <v>158</v>
      </c>
      <c r="AC151" s="74" t="s">
        <v>1260</v>
      </c>
      <c r="AD151" s="74" t="s">
        <v>158</v>
      </c>
      <c r="AE151" s="74" t="s">
        <v>1260</v>
      </c>
      <c r="AF151" s="231">
        <v>46169</v>
      </c>
      <c r="AG151" s="231">
        <v>46169</v>
      </c>
      <c r="AH151" s="74" t="s">
        <v>1327</v>
      </c>
      <c r="AI151" s="5"/>
      <c r="AJ151" s="5"/>
      <c r="AK151" s="5">
        <f t="shared" si="36"/>
        <v>30</v>
      </c>
      <c r="AL151" s="5">
        <f t="shared" si="37"/>
        <v>30</v>
      </c>
      <c r="AM151" s="5">
        <f t="shared" si="38"/>
        <v>30</v>
      </c>
      <c r="AN151" s="5">
        <f t="shared" si="39"/>
        <v>30</v>
      </c>
      <c r="AO151" s="5"/>
      <c r="AP151" s="5"/>
      <c r="AQ151" s="5"/>
    </row>
    <row r="152" spans="1:43" ht="51.75" customHeight="1">
      <c r="A152" s="232">
        <v>46154</v>
      </c>
      <c r="B152" s="85" t="s">
        <v>44</v>
      </c>
      <c r="C152" s="85" t="s">
        <v>1134</v>
      </c>
      <c r="D152" s="85" t="s">
        <v>1135</v>
      </c>
      <c r="E152" s="191" t="s">
        <v>1136</v>
      </c>
      <c r="F152" s="85">
        <v>3321</v>
      </c>
      <c r="G152" s="85" t="s">
        <v>66</v>
      </c>
      <c r="H152" s="88" t="str">
        <f>VLOOKUP(G152,'Bidding list 26'!$B$4:$G$277,6,0)</f>
        <v>DELL E2225HM, 21.5 inch HDMI cable, 3Yrs Wty</v>
      </c>
      <c r="I152" s="89">
        <f>VLOOKUP(G152,'Bidding list 26'!$B$4:$I$1016,8,0)</f>
        <v>1980000</v>
      </c>
      <c r="J152" s="192">
        <v>3</v>
      </c>
      <c r="K152" s="193">
        <f t="shared" si="23"/>
        <v>5940000</v>
      </c>
      <c r="L152" s="85" t="s">
        <v>1328</v>
      </c>
      <c r="M152" s="83"/>
      <c r="N152" s="85" t="s">
        <v>1114</v>
      </c>
      <c r="O152" s="81" t="s">
        <v>95</v>
      </c>
      <c r="P152" s="81" t="s">
        <v>57</v>
      </c>
      <c r="Q152" s="169"/>
      <c r="R152" s="81"/>
      <c r="S152" s="140"/>
      <c r="T152" s="81"/>
      <c r="U152" s="83"/>
      <c r="V152" s="83"/>
      <c r="W152" s="83"/>
      <c r="X152" s="85" t="s">
        <v>157</v>
      </c>
      <c r="Y152" s="85" t="s">
        <v>254</v>
      </c>
      <c r="Z152" s="85" t="s">
        <v>158</v>
      </c>
      <c r="AA152" s="85" t="s">
        <v>1329</v>
      </c>
      <c r="AB152" s="85" t="s">
        <v>158</v>
      </c>
      <c r="AC152" s="100" t="s">
        <v>1330</v>
      </c>
      <c r="AD152" s="85" t="s">
        <v>158</v>
      </c>
      <c r="AE152" s="100" t="s">
        <v>1330</v>
      </c>
      <c r="AF152" s="85"/>
      <c r="AG152" s="149"/>
      <c r="AH152" s="85" t="s">
        <v>1331</v>
      </c>
      <c r="AI152" s="5"/>
      <c r="AJ152" s="5"/>
      <c r="AK152" s="5">
        <f t="shared" si="36"/>
        <v>3</v>
      </c>
      <c r="AL152" s="5">
        <f t="shared" si="37"/>
        <v>3</v>
      </c>
      <c r="AM152" s="5">
        <f t="shared" si="38"/>
        <v>3</v>
      </c>
      <c r="AN152" s="5">
        <f t="shared" si="39"/>
        <v>0</v>
      </c>
      <c r="AO152" s="5"/>
      <c r="AP152" s="5"/>
      <c r="AQ152" s="5"/>
    </row>
    <row r="153" spans="1:43" ht="51.75" customHeight="1">
      <c r="A153" s="232">
        <v>46154</v>
      </c>
      <c r="B153" s="85" t="s">
        <v>44</v>
      </c>
      <c r="C153" s="85" t="s">
        <v>1134</v>
      </c>
      <c r="D153" s="85" t="s">
        <v>1135</v>
      </c>
      <c r="E153" s="191" t="s">
        <v>1136</v>
      </c>
      <c r="F153" s="85">
        <v>3321</v>
      </c>
      <c r="G153" s="85" t="s">
        <v>53</v>
      </c>
      <c r="H153" s="88" t="str">
        <f>VLOOKUP(G153,'Bidding list 26'!$B$4:$G$277,6,0)</f>
        <v>Pro Tower QCT1250, Ultra 5 235, Ram 16GB DDR5, SSD
512GB, Integrated graphics card, Power 180W, HDMI &amp; DP Port,
Keyboard and Mouse, 3Yrs Wty</v>
      </c>
      <c r="I153" s="89">
        <f>VLOOKUP(G153,'Bidding list 26'!$B$4:$I$1016,8,0)</f>
        <v>18717000</v>
      </c>
      <c r="J153" s="192">
        <v>3</v>
      </c>
      <c r="K153" s="193">
        <f t="shared" si="23"/>
        <v>56151000</v>
      </c>
      <c r="L153" s="85" t="s">
        <v>1328</v>
      </c>
      <c r="M153" s="83"/>
      <c r="N153" s="85" t="s">
        <v>1114</v>
      </c>
      <c r="O153" s="81" t="s">
        <v>95</v>
      </c>
      <c r="P153" s="81" t="s">
        <v>57</v>
      </c>
      <c r="Q153" s="169"/>
      <c r="R153" s="81"/>
      <c r="S153" s="140"/>
      <c r="T153" s="81"/>
      <c r="U153" s="83"/>
      <c r="V153" s="83"/>
      <c r="W153" s="83"/>
      <c r="X153" s="85" t="s">
        <v>157</v>
      </c>
      <c r="Y153" s="85" t="s">
        <v>254</v>
      </c>
      <c r="Z153" s="85" t="s">
        <v>158</v>
      </c>
      <c r="AA153" s="85" t="s">
        <v>1329</v>
      </c>
      <c r="AB153" s="85" t="s">
        <v>158</v>
      </c>
      <c r="AC153" s="100" t="s">
        <v>1332</v>
      </c>
      <c r="AD153" s="85" t="s">
        <v>158</v>
      </c>
      <c r="AE153" s="100" t="s">
        <v>1332</v>
      </c>
      <c r="AF153" s="131">
        <v>46175</v>
      </c>
      <c r="AG153" s="131">
        <v>46178</v>
      </c>
      <c r="AH153" s="85" t="s">
        <v>1333</v>
      </c>
      <c r="AI153" s="5"/>
      <c r="AJ153" s="5"/>
      <c r="AK153" s="5">
        <f t="shared" si="36"/>
        <v>3</v>
      </c>
      <c r="AL153" s="5">
        <f t="shared" si="37"/>
        <v>3</v>
      </c>
      <c r="AM153" s="5">
        <f t="shared" si="38"/>
        <v>3</v>
      </c>
      <c r="AN153" s="5">
        <f t="shared" si="39"/>
        <v>3</v>
      </c>
      <c r="AO153" s="5"/>
      <c r="AP153" s="5"/>
      <c r="AQ153" s="5"/>
    </row>
    <row r="154" spans="1:43" ht="51.75" customHeight="1">
      <c r="A154" s="232">
        <v>46154</v>
      </c>
      <c r="B154" s="85" t="s">
        <v>44</v>
      </c>
      <c r="C154" s="85" t="s">
        <v>1134</v>
      </c>
      <c r="D154" s="85" t="s">
        <v>1135</v>
      </c>
      <c r="E154" s="191" t="s">
        <v>1136</v>
      </c>
      <c r="F154" s="85">
        <v>3321</v>
      </c>
      <c r="G154" s="85" t="s">
        <v>42</v>
      </c>
      <c r="H154" s="88" t="str">
        <f>VLOOKUP(G154,'Bidding list 26'!$B$4:$G$277,6,0)</f>
        <v>SEUIC HS505HDP-2530 ,USB cable</v>
      </c>
      <c r="I154" s="89">
        <f>VLOOKUP(G154,'Bidding list 26'!$B$4:$I$1016,8,0)</f>
        <v>3300000</v>
      </c>
      <c r="J154" s="192">
        <v>3</v>
      </c>
      <c r="K154" s="193">
        <f t="shared" si="23"/>
        <v>9900000</v>
      </c>
      <c r="L154" s="85" t="s">
        <v>1328</v>
      </c>
      <c r="M154" s="83"/>
      <c r="N154" s="85" t="s">
        <v>1114</v>
      </c>
      <c r="O154" s="81" t="s">
        <v>95</v>
      </c>
      <c r="P154" s="81" t="s">
        <v>57</v>
      </c>
      <c r="Q154" s="169"/>
      <c r="R154" s="81"/>
      <c r="S154" s="140"/>
      <c r="T154" s="81"/>
      <c r="U154" s="83"/>
      <c r="V154" s="83"/>
      <c r="W154" s="83"/>
      <c r="X154" s="85" t="s">
        <v>157</v>
      </c>
      <c r="Y154" s="85" t="s">
        <v>254</v>
      </c>
      <c r="Z154" s="85" t="s">
        <v>158</v>
      </c>
      <c r="AA154" s="85" t="s">
        <v>1329</v>
      </c>
      <c r="AB154" s="85" t="s">
        <v>158</v>
      </c>
      <c r="AC154" s="100" t="s">
        <v>1334</v>
      </c>
      <c r="AD154" s="85" t="s">
        <v>158</v>
      </c>
      <c r="AE154" s="85" t="s">
        <v>1335</v>
      </c>
      <c r="AF154" s="85"/>
      <c r="AG154" s="149"/>
      <c r="AH154" s="85" t="s">
        <v>1336</v>
      </c>
      <c r="AI154" s="5"/>
      <c r="AJ154" s="5"/>
      <c r="AK154" s="5">
        <f t="shared" si="36"/>
        <v>3</v>
      </c>
      <c r="AL154" s="5">
        <f t="shared" si="37"/>
        <v>3</v>
      </c>
      <c r="AM154" s="5">
        <f t="shared" si="38"/>
        <v>3</v>
      </c>
      <c r="AN154" s="5">
        <f t="shared" si="39"/>
        <v>0</v>
      </c>
      <c r="AO154" s="5"/>
      <c r="AP154" s="5"/>
      <c r="AQ154" s="5"/>
    </row>
    <row r="155" spans="1:43" ht="51.75" customHeight="1">
      <c r="A155" s="228">
        <v>46158</v>
      </c>
      <c r="B155" s="74" t="s">
        <v>44</v>
      </c>
      <c r="C155" s="85" t="s">
        <v>1134</v>
      </c>
      <c r="D155" s="85" t="s">
        <v>1135</v>
      </c>
      <c r="E155" s="191" t="s">
        <v>1136</v>
      </c>
      <c r="F155" s="85">
        <v>3321</v>
      </c>
      <c r="G155" s="74" t="s">
        <v>66</v>
      </c>
      <c r="H155" s="88" t="str">
        <f>VLOOKUP(G155,'Bidding list 26'!$B$4:$G$277,6,0)</f>
        <v>DELL E2225HM, 21.5 inch HDMI cable, 3Yrs Wty</v>
      </c>
      <c r="I155" s="89">
        <f>VLOOKUP(G155,'Bidding list 26'!$B$4:$I$1016,8,0)</f>
        <v>1980000</v>
      </c>
      <c r="J155" s="192">
        <v>10</v>
      </c>
      <c r="K155" s="193">
        <f t="shared" si="23"/>
        <v>19800000</v>
      </c>
      <c r="L155" s="74" t="s">
        <v>1337</v>
      </c>
      <c r="M155" s="79"/>
      <c r="N155" s="128" t="s">
        <v>861</v>
      </c>
      <c r="O155" s="80" t="s">
        <v>95</v>
      </c>
      <c r="P155" s="80" t="s">
        <v>43</v>
      </c>
      <c r="Q155" s="233">
        <v>46173</v>
      </c>
      <c r="R155" s="81">
        <f t="shared" ref="R155:R161" si="40">Q155-A155</f>
        <v>15</v>
      </c>
      <c r="S155" s="140"/>
      <c r="T155" s="81"/>
      <c r="U155" s="83"/>
      <c r="V155" s="83"/>
      <c r="W155" s="83"/>
      <c r="X155" s="85" t="s">
        <v>157</v>
      </c>
      <c r="Y155" s="74" t="s">
        <v>475</v>
      </c>
      <c r="Z155" s="74" t="s">
        <v>158</v>
      </c>
      <c r="AA155" s="74" t="s">
        <v>1338</v>
      </c>
      <c r="AB155" s="74" t="s">
        <v>158</v>
      </c>
      <c r="AC155" s="100" t="s">
        <v>1339</v>
      </c>
      <c r="AD155" s="74" t="s">
        <v>158</v>
      </c>
      <c r="AE155" s="100" t="s">
        <v>1339</v>
      </c>
      <c r="AF155" s="74"/>
      <c r="AG155" s="87"/>
      <c r="AH155" s="74" t="s">
        <v>1340</v>
      </c>
      <c r="AI155" s="5"/>
      <c r="AJ155" s="5"/>
      <c r="AK155" s="5">
        <f t="shared" si="36"/>
        <v>10</v>
      </c>
      <c r="AL155" s="5">
        <f t="shared" si="37"/>
        <v>10</v>
      </c>
      <c r="AM155" s="5">
        <f t="shared" si="38"/>
        <v>10</v>
      </c>
      <c r="AN155" s="5">
        <f t="shared" si="39"/>
        <v>0</v>
      </c>
      <c r="AO155" s="5"/>
      <c r="AP155" s="5"/>
      <c r="AQ155" s="5"/>
    </row>
    <row r="156" spans="1:43" ht="51.75" customHeight="1">
      <c r="A156" s="228">
        <v>46158</v>
      </c>
      <c r="B156" s="74" t="s">
        <v>44</v>
      </c>
      <c r="C156" s="85" t="s">
        <v>1134</v>
      </c>
      <c r="D156" s="85" t="s">
        <v>1135</v>
      </c>
      <c r="E156" s="191" t="s">
        <v>1136</v>
      </c>
      <c r="F156" s="85">
        <v>3321</v>
      </c>
      <c r="G156" s="74" t="s">
        <v>53</v>
      </c>
      <c r="H156" s="88" t="str">
        <f>VLOOKUP(G156,'Bidding list 26'!$B$4:$G$277,6,0)</f>
        <v>Pro Tower QCT1250, Ultra 5 235, Ram 16GB DDR5, SSD
512GB, Integrated graphics card, Power 180W, HDMI &amp; DP Port,
Keyboard and Mouse, 3Yrs Wty</v>
      </c>
      <c r="I156" s="89">
        <f>VLOOKUP(G156,'Bidding list 26'!$B$4:$I$1016,8,0)</f>
        <v>18717000</v>
      </c>
      <c r="J156" s="192">
        <v>10</v>
      </c>
      <c r="K156" s="193">
        <f t="shared" si="23"/>
        <v>187170000</v>
      </c>
      <c r="L156" s="74" t="s">
        <v>1337</v>
      </c>
      <c r="M156" s="79"/>
      <c r="N156" s="128" t="s">
        <v>861</v>
      </c>
      <c r="O156" s="80" t="s">
        <v>95</v>
      </c>
      <c r="P156" s="80" t="s">
        <v>43</v>
      </c>
      <c r="Q156" s="233">
        <v>46173</v>
      </c>
      <c r="R156" s="81">
        <f t="shared" si="40"/>
        <v>15</v>
      </c>
      <c r="S156" s="140"/>
      <c r="T156" s="81"/>
      <c r="U156" s="83"/>
      <c r="V156" s="83"/>
      <c r="W156" s="83"/>
      <c r="X156" s="85" t="s">
        <v>157</v>
      </c>
      <c r="Y156" s="74" t="s">
        <v>475</v>
      </c>
      <c r="Z156" s="74" t="s">
        <v>158</v>
      </c>
      <c r="AA156" s="74" t="s">
        <v>1338</v>
      </c>
      <c r="AB156" s="74" t="s">
        <v>158</v>
      </c>
      <c r="AC156" s="100" t="s">
        <v>1341</v>
      </c>
      <c r="AD156" s="74" t="s">
        <v>158</v>
      </c>
      <c r="AE156" s="100" t="s">
        <v>1341</v>
      </c>
      <c r="AF156" s="74"/>
      <c r="AG156" s="87"/>
      <c r="AH156" s="74" t="s">
        <v>1342</v>
      </c>
      <c r="AI156" s="5"/>
      <c r="AJ156" s="5"/>
      <c r="AK156" s="5">
        <f t="shared" si="36"/>
        <v>10</v>
      </c>
      <c r="AL156" s="5">
        <f t="shared" si="37"/>
        <v>10</v>
      </c>
      <c r="AM156" s="5">
        <f t="shared" si="38"/>
        <v>10</v>
      </c>
      <c r="AN156" s="5">
        <f t="shared" si="39"/>
        <v>0</v>
      </c>
      <c r="AO156" s="5"/>
      <c r="AP156" s="5"/>
      <c r="AQ156" s="5"/>
    </row>
    <row r="157" spans="1:43" ht="51.75" customHeight="1">
      <c r="A157" s="228">
        <v>46158</v>
      </c>
      <c r="B157" s="74" t="s">
        <v>44</v>
      </c>
      <c r="C157" s="85" t="s">
        <v>1134</v>
      </c>
      <c r="D157" s="85" t="s">
        <v>1135</v>
      </c>
      <c r="E157" s="191" t="s">
        <v>1136</v>
      </c>
      <c r="F157" s="85">
        <v>3321</v>
      </c>
      <c r="G157" s="74" t="s">
        <v>14</v>
      </c>
      <c r="H157" s="88" t="str">
        <f>VLOOKUP(G157,'Bidding list 26'!$B$4:$G$277,6,0)</f>
        <v>ZEBRA DS8178,USB cable PCS Wireless Scanner</v>
      </c>
      <c r="I157" s="89">
        <f>VLOOKUP(G157,'Bidding list 26'!$B$4:$I$1016,8,0)</f>
        <v>5800000</v>
      </c>
      <c r="J157" s="192">
        <v>6</v>
      </c>
      <c r="K157" s="193">
        <f t="shared" si="23"/>
        <v>34800000</v>
      </c>
      <c r="L157" s="74" t="s">
        <v>1337</v>
      </c>
      <c r="M157" s="79"/>
      <c r="N157" s="128" t="s">
        <v>861</v>
      </c>
      <c r="O157" s="80" t="s">
        <v>95</v>
      </c>
      <c r="P157" s="80" t="s">
        <v>43</v>
      </c>
      <c r="Q157" s="233">
        <v>46173</v>
      </c>
      <c r="R157" s="81">
        <f t="shared" si="40"/>
        <v>15</v>
      </c>
      <c r="S157" s="140"/>
      <c r="T157" s="81"/>
      <c r="U157" s="83"/>
      <c r="V157" s="83"/>
      <c r="W157" s="83"/>
      <c r="X157" s="85" t="s">
        <v>157</v>
      </c>
      <c r="Y157" s="74" t="s">
        <v>475</v>
      </c>
      <c r="Z157" s="74" t="s">
        <v>158</v>
      </c>
      <c r="AA157" s="74" t="s">
        <v>1338</v>
      </c>
      <c r="AB157" s="74" t="s">
        <v>158</v>
      </c>
      <c r="AC157" s="100" t="s">
        <v>1343</v>
      </c>
      <c r="AD157" s="74" t="s">
        <v>158</v>
      </c>
      <c r="AE157" s="74" t="s">
        <v>1344</v>
      </c>
      <c r="AF157" s="74"/>
      <c r="AG157" s="87"/>
      <c r="AH157" s="74" t="s">
        <v>1345</v>
      </c>
      <c r="AI157" s="5"/>
      <c r="AJ157" s="5"/>
      <c r="AK157" s="5">
        <f t="shared" si="36"/>
        <v>6</v>
      </c>
      <c r="AL157" s="5">
        <f t="shared" si="37"/>
        <v>6</v>
      </c>
      <c r="AM157" s="5">
        <f t="shared" si="38"/>
        <v>6</v>
      </c>
      <c r="AN157" s="5">
        <f t="shared" si="39"/>
        <v>0</v>
      </c>
      <c r="AO157" s="5"/>
      <c r="AP157" s="5"/>
      <c r="AQ157" s="5"/>
    </row>
    <row r="158" spans="1:43" ht="61.5" customHeight="1">
      <c r="A158" s="234">
        <v>46160</v>
      </c>
      <c r="B158" s="235" t="s">
        <v>877</v>
      </c>
      <c r="C158" s="236" t="s">
        <v>1346</v>
      </c>
      <c r="D158" s="236" t="s">
        <v>1347</v>
      </c>
      <c r="E158" s="237" t="s">
        <v>1348</v>
      </c>
      <c r="F158" s="236">
        <v>23382</v>
      </c>
      <c r="G158" s="235" t="s">
        <v>42</v>
      </c>
      <c r="H158" s="238" t="s">
        <v>307</v>
      </c>
      <c r="I158" s="239">
        <v>3300000</v>
      </c>
      <c r="J158" s="240">
        <v>12</v>
      </c>
      <c r="K158" s="189">
        <f t="shared" si="23"/>
        <v>39600000</v>
      </c>
      <c r="L158" s="235" t="s">
        <v>1349</v>
      </c>
      <c r="M158" s="79"/>
      <c r="N158" s="241" t="s">
        <v>882</v>
      </c>
      <c r="O158" s="242" t="s">
        <v>95</v>
      </c>
      <c r="P158" s="242" t="s">
        <v>21</v>
      </c>
      <c r="Q158" s="233">
        <v>46165</v>
      </c>
      <c r="R158" s="81">
        <f t="shared" si="40"/>
        <v>5</v>
      </c>
      <c r="S158" s="140"/>
      <c r="T158" s="81"/>
      <c r="U158" s="83"/>
      <c r="V158" s="83"/>
      <c r="W158" s="83"/>
      <c r="X158" s="236" t="s">
        <v>157</v>
      </c>
      <c r="Y158" s="74" t="s">
        <v>254</v>
      </c>
      <c r="Z158" s="74" t="s">
        <v>158</v>
      </c>
      <c r="AA158" s="103" t="s">
        <v>1350</v>
      </c>
      <c r="AB158" s="74" t="s">
        <v>158</v>
      </c>
      <c r="AC158" s="74" t="s">
        <v>1351</v>
      </c>
      <c r="AD158" s="74" t="s">
        <v>158</v>
      </c>
      <c r="AE158" s="74" t="s">
        <v>1352</v>
      </c>
      <c r="AF158" s="74"/>
      <c r="AG158" s="87"/>
      <c r="AH158" s="74" t="s">
        <v>1353</v>
      </c>
      <c r="AI158" s="5"/>
      <c r="AJ158" s="5"/>
      <c r="AK158" s="5">
        <f t="shared" si="36"/>
        <v>12</v>
      </c>
      <c r="AL158" s="5">
        <f t="shared" si="37"/>
        <v>12</v>
      </c>
      <c r="AM158" s="5">
        <f t="shared" si="38"/>
        <v>12</v>
      </c>
      <c r="AN158" s="5">
        <f t="shared" si="39"/>
        <v>0</v>
      </c>
      <c r="AO158" s="5"/>
      <c r="AP158" s="5"/>
      <c r="AQ158" s="5"/>
    </row>
    <row r="159" spans="1:43" ht="61.5" customHeight="1">
      <c r="A159" s="234">
        <v>46160</v>
      </c>
      <c r="B159" s="235" t="s">
        <v>877</v>
      </c>
      <c r="C159" s="236" t="s">
        <v>1346</v>
      </c>
      <c r="D159" s="236" t="s">
        <v>1347</v>
      </c>
      <c r="E159" s="237" t="s">
        <v>1348</v>
      </c>
      <c r="F159" s="236">
        <v>23382</v>
      </c>
      <c r="G159" s="235" t="s">
        <v>29</v>
      </c>
      <c r="H159" s="238" t="s">
        <v>1354</v>
      </c>
      <c r="I159" s="239">
        <v>48800000</v>
      </c>
      <c r="J159" s="240">
        <v>12</v>
      </c>
      <c r="K159" s="189">
        <f t="shared" si="23"/>
        <v>585600000</v>
      </c>
      <c r="L159" s="235" t="s">
        <v>1349</v>
      </c>
      <c r="M159" s="79"/>
      <c r="N159" s="241" t="s">
        <v>882</v>
      </c>
      <c r="O159" s="242" t="s">
        <v>95</v>
      </c>
      <c r="P159" s="242" t="s">
        <v>21</v>
      </c>
      <c r="Q159" s="233">
        <v>46165</v>
      </c>
      <c r="R159" s="81">
        <f t="shared" si="40"/>
        <v>5</v>
      </c>
      <c r="S159" s="140"/>
      <c r="T159" s="81"/>
      <c r="U159" s="83"/>
      <c r="V159" s="83"/>
      <c r="W159" s="83"/>
      <c r="X159" s="85" t="s">
        <v>157</v>
      </c>
      <c r="Y159" s="74" t="s">
        <v>254</v>
      </c>
      <c r="Z159" s="74" t="s">
        <v>158</v>
      </c>
      <c r="AA159" s="103" t="s">
        <v>1350</v>
      </c>
      <c r="AB159" s="74" t="s">
        <v>158</v>
      </c>
      <c r="AC159" s="74" t="s">
        <v>1355</v>
      </c>
      <c r="AD159" s="74" t="s">
        <v>158</v>
      </c>
      <c r="AE159" s="74" t="s">
        <v>1355</v>
      </c>
      <c r="AF159" s="74"/>
      <c r="AG159" s="87"/>
      <c r="AH159" s="74" t="s">
        <v>1356</v>
      </c>
      <c r="AI159" s="5"/>
      <c r="AJ159" s="5"/>
      <c r="AK159" s="5">
        <f t="shared" si="36"/>
        <v>12</v>
      </c>
      <c r="AL159" s="5">
        <f t="shared" si="37"/>
        <v>12</v>
      </c>
      <c r="AM159" s="5">
        <f t="shared" si="38"/>
        <v>12</v>
      </c>
      <c r="AN159" s="5">
        <f t="shared" si="39"/>
        <v>0</v>
      </c>
      <c r="AO159" s="5"/>
      <c r="AP159" s="5"/>
      <c r="AQ159" s="5"/>
    </row>
    <row r="160" spans="1:43" ht="61.5" customHeight="1">
      <c r="A160" s="234">
        <v>46160</v>
      </c>
      <c r="B160" s="235" t="s">
        <v>877</v>
      </c>
      <c r="C160" s="236" t="s">
        <v>1346</v>
      </c>
      <c r="D160" s="236" t="s">
        <v>1347</v>
      </c>
      <c r="E160" s="237" t="s">
        <v>1348</v>
      </c>
      <c r="F160" s="236">
        <v>23382</v>
      </c>
      <c r="G160" s="235" t="s">
        <v>66</v>
      </c>
      <c r="H160" s="103" t="s">
        <v>290</v>
      </c>
      <c r="I160" s="243">
        <v>1265000</v>
      </c>
      <c r="J160" s="244">
        <v>12</v>
      </c>
      <c r="K160" s="193">
        <f t="shared" si="23"/>
        <v>15180000</v>
      </c>
      <c r="L160" s="235" t="s">
        <v>1349</v>
      </c>
      <c r="M160" s="79"/>
      <c r="N160" s="241" t="s">
        <v>882</v>
      </c>
      <c r="O160" s="242" t="s">
        <v>95</v>
      </c>
      <c r="P160" s="242" t="s">
        <v>21</v>
      </c>
      <c r="Q160" s="233">
        <v>46165</v>
      </c>
      <c r="R160" s="81">
        <f t="shared" si="40"/>
        <v>5</v>
      </c>
      <c r="S160" s="140"/>
      <c r="T160" s="81"/>
      <c r="U160" s="83"/>
      <c r="V160" s="83"/>
      <c r="W160" s="83"/>
      <c r="X160" s="85" t="s">
        <v>157</v>
      </c>
      <c r="Y160" s="74" t="s">
        <v>254</v>
      </c>
      <c r="Z160" s="74" t="s">
        <v>158</v>
      </c>
      <c r="AA160" s="103" t="s">
        <v>1350</v>
      </c>
      <c r="AB160" s="74" t="s">
        <v>158</v>
      </c>
      <c r="AC160" s="74" t="s">
        <v>1357</v>
      </c>
      <c r="AD160" s="74" t="s">
        <v>158</v>
      </c>
      <c r="AE160" s="74" t="s">
        <v>1358</v>
      </c>
      <c r="AF160" s="74"/>
      <c r="AG160" s="114" t="s">
        <v>1359</v>
      </c>
      <c r="AH160" s="74" t="s">
        <v>1360</v>
      </c>
      <c r="AI160" s="5"/>
      <c r="AJ160" s="5"/>
      <c r="AK160" s="5">
        <f t="shared" si="36"/>
        <v>12</v>
      </c>
      <c r="AL160" s="5">
        <f t="shared" si="37"/>
        <v>12</v>
      </c>
      <c r="AM160" s="5">
        <f t="shared" si="38"/>
        <v>12</v>
      </c>
      <c r="AN160" s="5">
        <f t="shared" si="39"/>
        <v>12</v>
      </c>
      <c r="AO160" s="5"/>
      <c r="AP160" s="5"/>
      <c r="AQ160" s="5"/>
    </row>
    <row r="161" spans="1:43" ht="61.5" customHeight="1">
      <c r="A161" s="234">
        <v>46160</v>
      </c>
      <c r="B161" s="235" t="s">
        <v>877</v>
      </c>
      <c r="C161" s="236" t="s">
        <v>1346</v>
      </c>
      <c r="D161" s="236" t="s">
        <v>1347</v>
      </c>
      <c r="E161" s="237" t="s">
        <v>1348</v>
      </c>
      <c r="F161" s="236">
        <v>23382</v>
      </c>
      <c r="G161" s="235" t="s">
        <v>1198</v>
      </c>
      <c r="H161" s="103" t="s">
        <v>1361</v>
      </c>
      <c r="I161" s="243">
        <v>22750000</v>
      </c>
      <c r="J161" s="244">
        <v>12</v>
      </c>
      <c r="K161" s="193">
        <f t="shared" si="23"/>
        <v>273000000</v>
      </c>
      <c r="L161" s="235" t="s">
        <v>1349</v>
      </c>
      <c r="M161" s="79"/>
      <c r="N161" s="241" t="s">
        <v>882</v>
      </c>
      <c r="O161" s="242" t="s">
        <v>95</v>
      </c>
      <c r="P161" s="242" t="s">
        <v>21</v>
      </c>
      <c r="Q161" s="233">
        <v>46165</v>
      </c>
      <c r="R161" s="81">
        <f t="shared" si="40"/>
        <v>5</v>
      </c>
      <c r="S161" s="140"/>
      <c r="T161" s="81"/>
      <c r="U161" s="83"/>
      <c r="V161" s="83"/>
      <c r="W161" s="83"/>
      <c r="X161" s="85" t="s">
        <v>157</v>
      </c>
      <c r="Y161" s="74" t="s">
        <v>254</v>
      </c>
      <c r="Z161" s="74" t="s">
        <v>158</v>
      </c>
      <c r="AA161" s="103" t="s">
        <v>1350</v>
      </c>
      <c r="AB161" s="74" t="s">
        <v>158</v>
      </c>
      <c r="AC161" s="74" t="s">
        <v>1362</v>
      </c>
      <c r="AD161" s="74" t="s">
        <v>158</v>
      </c>
      <c r="AE161" s="74" t="s">
        <v>1362</v>
      </c>
      <c r="AF161" s="245">
        <v>46176</v>
      </c>
      <c r="AG161" s="245">
        <v>46179</v>
      </c>
      <c r="AH161" s="74" t="s">
        <v>1363</v>
      </c>
      <c r="AI161" s="5"/>
      <c r="AJ161" s="5"/>
      <c r="AK161" s="5">
        <f t="shared" si="36"/>
        <v>12</v>
      </c>
      <c r="AL161" s="5">
        <f t="shared" si="37"/>
        <v>12</v>
      </c>
      <c r="AM161" s="5">
        <f t="shared" si="38"/>
        <v>12</v>
      </c>
      <c r="AN161" s="5">
        <f t="shared" si="39"/>
        <v>12</v>
      </c>
      <c r="AO161" s="5"/>
      <c r="AP161" s="5"/>
      <c r="AQ161" s="5"/>
    </row>
    <row r="162" spans="1:43" ht="51.75" customHeight="1">
      <c r="A162" s="234">
        <v>46167</v>
      </c>
      <c r="B162" s="74" t="s">
        <v>909</v>
      </c>
      <c r="C162" s="85" t="s">
        <v>1364</v>
      </c>
      <c r="D162" s="85" t="s">
        <v>1365</v>
      </c>
      <c r="E162" s="85" t="s">
        <v>1366</v>
      </c>
      <c r="F162" s="85">
        <v>24461</v>
      </c>
      <c r="G162" s="74" t="s">
        <v>62</v>
      </c>
      <c r="H162" s="88" t="str">
        <f>VLOOKUP(G162,'Bidding list 26'!$B$4:$G$277,6,0)</f>
        <v>NUC 14 Essential NUC14MNK150 Intel N150, Ram 16 GB DDR5,SSD 256GB, Wi-Fi and Bluetooth, NoOS, 3Yrs Wty</v>
      </c>
      <c r="I162" s="89">
        <f>VLOOKUP(G162,'Bidding list 26'!$B$4:$I$1016,8,0)</f>
        <v>9680000</v>
      </c>
      <c r="J162" s="244">
        <v>6</v>
      </c>
      <c r="K162" s="193">
        <f t="shared" si="23"/>
        <v>58080000</v>
      </c>
      <c r="L162" s="74" t="s">
        <v>1367</v>
      </c>
      <c r="M162" s="79"/>
      <c r="N162" s="128" t="s">
        <v>861</v>
      </c>
      <c r="O162" s="80" t="s">
        <v>95</v>
      </c>
      <c r="P162" s="80" t="s">
        <v>21</v>
      </c>
      <c r="Q162" s="151"/>
      <c r="R162" s="81"/>
      <c r="S162" s="140"/>
      <c r="T162" s="81"/>
      <c r="U162" s="83"/>
      <c r="V162" s="83"/>
      <c r="W162" s="83"/>
      <c r="X162" s="85" t="s">
        <v>157</v>
      </c>
      <c r="Y162" s="74" t="s">
        <v>254</v>
      </c>
      <c r="Z162" s="74" t="s">
        <v>158</v>
      </c>
      <c r="AA162" s="100" t="s">
        <v>1216</v>
      </c>
      <c r="AB162" s="74" t="s">
        <v>158</v>
      </c>
      <c r="AC162" s="100" t="s">
        <v>1217</v>
      </c>
      <c r="AD162" s="74" t="s">
        <v>749</v>
      </c>
      <c r="AE162" s="74"/>
      <c r="AF162" s="74"/>
      <c r="AG162" s="87"/>
      <c r="AH162" s="74" t="s">
        <v>1368</v>
      </c>
      <c r="AI162" s="5"/>
      <c r="AJ162" s="5"/>
      <c r="AK162" s="5">
        <f t="shared" si="36"/>
        <v>6</v>
      </c>
      <c r="AL162" s="5">
        <f t="shared" si="37"/>
        <v>6</v>
      </c>
      <c r="AM162" s="5">
        <f t="shared" si="38"/>
        <v>0</v>
      </c>
      <c r="AN162" s="5">
        <f t="shared" si="39"/>
        <v>0</v>
      </c>
      <c r="AO162" s="5"/>
      <c r="AP162" s="5"/>
      <c r="AQ162" s="5"/>
    </row>
    <row r="163" spans="1:43" ht="51.75" customHeight="1">
      <c r="A163" s="234">
        <v>46167</v>
      </c>
      <c r="B163" s="74" t="s">
        <v>909</v>
      </c>
      <c r="C163" s="85" t="s">
        <v>1364</v>
      </c>
      <c r="D163" s="85" t="s">
        <v>1365</v>
      </c>
      <c r="E163" s="85" t="s">
        <v>1366</v>
      </c>
      <c r="F163" s="85">
        <v>24461</v>
      </c>
      <c r="G163" s="74" t="s">
        <v>68</v>
      </c>
      <c r="H163" s="88" t="str">
        <f>VLOOKUP(G163,'Bidding list 26'!$B$4:$G$277,6,0)</f>
        <v>VA1903H-2, 19 inch, VGA cable + HDMI cable / Brand: VIEWSONIC</v>
      </c>
      <c r="I163" s="89">
        <f>VLOOKUP(G163,'Bidding list 26'!$B$4:$I$1016,8,0)</f>
        <v>1240000</v>
      </c>
      <c r="J163" s="244">
        <v>6</v>
      </c>
      <c r="K163" s="193">
        <f t="shared" si="23"/>
        <v>7440000</v>
      </c>
      <c r="L163" s="74" t="s">
        <v>1367</v>
      </c>
      <c r="M163" s="79"/>
      <c r="N163" s="128" t="s">
        <v>861</v>
      </c>
      <c r="O163" s="80" t="s">
        <v>95</v>
      </c>
      <c r="P163" s="80" t="s">
        <v>21</v>
      </c>
      <c r="Q163" s="151"/>
      <c r="R163" s="81"/>
      <c r="S163" s="140"/>
      <c r="T163" s="81"/>
      <c r="U163" s="83"/>
      <c r="V163" s="83"/>
      <c r="W163" s="83"/>
      <c r="X163" s="85" t="s">
        <v>157</v>
      </c>
      <c r="Y163" s="74" t="s">
        <v>254</v>
      </c>
      <c r="Z163" s="74" t="s">
        <v>158</v>
      </c>
      <c r="AA163" s="74" t="s">
        <v>1369</v>
      </c>
      <c r="AB163" s="74" t="s">
        <v>158</v>
      </c>
      <c r="AC163" s="103" t="s">
        <v>1370</v>
      </c>
      <c r="AD163" s="74" t="s">
        <v>158</v>
      </c>
      <c r="AE163" s="74" t="s">
        <v>1371</v>
      </c>
      <c r="AF163" s="74"/>
      <c r="AG163" s="87"/>
      <c r="AH163" s="74" t="s">
        <v>1372</v>
      </c>
      <c r="AI163" s="5"/>
      <c r="AJ163" s="5"/>
      <c r="AK163" s="5">
        <f t="shared" si="36"/>
        <v>6</v>
      </c>
      <c r="AL163" s="5">
        <f t="shared" si="37"/>
        <v>6</v>
      </c>
      <c r="AM163" s="5">
        <f t="shared" si="38"/>
        <v>6</v>
      </c>
      <c r="AN163" s="5">
        <f t="shared" si="39"/>
        <v>0</v>
      </c>
      <c r="AO163" s="5"/>
      <c r="AP163" s="5"/>
      <c r="AQ163" s="5"/>
    </row>
    <row r="164" spans="1:43" ht="51.75" customHeight="1">
      <c r="A164" s="234">
        <v>46167</v>
      </c>
      <c r="B164" s="74" t="s">
        <v>909</v>
      </c>
      <c r="C164" s="85" t="s">
        <v>1364</v>
      </c>
      <c r="D164" s="85" t="s">
        <v>1365</v>
      </c>
      <c r="E164" s="85" t="s">
        <v>1366</v>
      </c>
      <c r="F164" s="85">
        <v>24461</v>
      </c>
      <c r="G164" s="74" t="s">
        <v>42</v>
      </c>
      <c r="H164" s="88" t="str">
        <f>VLOOKUP(G164,'Bidding list 26'!$B$4:$G$277,6,0)</f>
        <v>SEUIC HS505HDP-2530 ,USB cable</v>
      </c>
      <c r="I164" s="89">
        <f>VLOOKUP(G164,'Bidding list 26'!$B$4:$I$1016,8,0)</f>
        <v>3300000</v>
      </c>
      <c r="J164" s="244">
        <v>2</v>
      </c>
      <c r="K164" s="193">
        <f t="shared" si="23"/>
        <v>6600000</v>
      </c>
      <c r="L164" s="74" t="s">
        <v>1367</v>
      </c>
      <c r="M164" s="79"/>
      <c r="N164" s="128" t="s">
        <v>861</v>
      </c>
      <c r="O164" s="80" t="s">
        <v>95</v>
      </c>
      <c r="P164" s="80" t="s">
        <v>21</v>
      </c>
      <c r="Q164" s="151"/>
      <c r="R164" s="81"/>
      <c r="S164" s="140"/>
      <c r="T164" s="81"/>
      <c r="U164" s="83"/>
      <c r="V164" s="83"/>
      <c r="W164" s="83"/>
      <c r="X164" s="85" t="s">
        <v>157</v>
      </c>
      <c r="Y164" s="74" t="s">
        <v>254</v>
      </c>
      <c r="Z164" s="74" t="s">
        <v>158</v>
      </c>
      <c r="AA164" s="74" t="s">
        <v>1369</v>
      </c>
      <c r="AB164" s="74" t="s">
        <v>158</v>
      </c>
      <c r="AC164" s="103" t="s">
        <v>1373</v>
      </c>
      <c r="AD164" s="74" t="s">
        <v>158</v>
      </c>
      <c r="AE164" s="74" t="s">
        <v>1374</v>
      </c>
      <c r="AF164" s="74"/>
      <c r="AG164" s="87"/>
      <c r="AH164" s="74" t="s">
        <v>1375</v>
      </c>
      <c r="AI164" s="5"/>
      <c r="AJ164" s="5"/>
      <c r="AK164" s="5">
        <f t="shared" si="36"/>
        <v>2</v>
      </c>
      <c r="AL164" s="5">
        <f t="shared" si="37"/>
        <v>2</v>
      </c>
      <c r="AM164" s="5">
        <f t="shared" si="38"/>
        <v>2</v>
      </c>
      <c r="AN164" s="5">
        <f t="shared" si="39"/>
        <v>0</v>
      </c>
      <c r="AO164" s="5"/>
      <c r="AP164" s="5"/>
      <c r="AQ164" s="5"/>
    </row>
    <row r="165" spans="1:43" ht="51.75" customHeight="1">
      <c r="A165" s="234">
        <v>46174</v>
      </c>
      <c r="B165" s="74" t="s">
        <v>47</v>
      </c>
      <c r="C165" s="74" t="s">
        <v>1376</v>
      </c>
      <c r="D165" s="74" t="s">
        <v>1081</v>
      </c>
      <c r="E165" s="74" t="s">
        <v>1082</v>
      </c>
      <c r="F165" s="74"/>
      <c r="G165" s="74" t="s">
        <v>39</v>
      </c>
      <c r="H165" s="88" t="s">
        <v>303</v>
      </c>
      <c r="I165" s="89">
        <f>VLOOKUP(G165,'Bidding list 26'!$B$4:$I$1016,8,0)</f>
        <v>2300000</v>
      </c>
      <c r="J165" s="244">
        <v>3</v>
      </c>
      <c r="K165" s="193">
        <f t="shared" si="23"/>
        <v>6900000</v>
      </c>
      <c r="L165" s="74" t="s">
        <v>1313</v>
      </c>
      <c r="M165" s="76" t="s">
        <v>19</v>
      </c>
      <c r="N165" s="74" t="s">
        <v>980</v>
      </c>
      <c r="O165" s="246" t="s">
        <v>92</v>
      </c>
      <c r="P165" s="246" t="s">
        <v>21</v>
      </c>
      <c r="Q165" s="151"/>
      <c r="R165" s="246"/>
      <c r="S165" s="247"/>
      <c r="T165" s="246"/>
      <c r="U165" s="76"/>
      <c r="V165" s="76"/>
      <c r="W165" s="76"/>
      <c r="X165" s="74" t="s">
        <v>157</v>
      </c>
      <c r="Y165" s="74" t="s">
        <v>475</v>
      </c>
      <c r="Z165" s="74" t="s">
        <v>749</v>
      </c>
      <c r="AA165" s="74" t="s">
        <v>1377</v>
      </c>
      <c r="AB165" s="74" t="s">
        <v>158</v>
      </c>
      <c r="AC165" s="74" t="s">
        <v>1378</v>
      </c>
      <c r="AD165" s="74" t="s">
        <v>158</v>
      </c>
      <c r="AE165" s="74" t="s">
        <v>1379</v>
      </c>
      <c r="AF165" s="74"/>
      <c r="AG165" s="87"/>
      <c r="AH165" s="74" t="s">
        <v>1380</v>
      </c>
      <c r="AI165" s="248"/>
      <c r="AJ165" s="248"/>
      <c r="AK165" s="248">
        <f t="shared" si="36"/>
        <v>0</v>
      </c>
      <c r="AL165" s="248">
        <f t="shared" si="37"/>
        <v>3</v>
      </c>
      <c r="AM165" s="248">
        <f t="shared" si="38"/>
        <v>3</v>
      </c>
      <c r="AN165" s="248">
        <f t="shared" si="39"/>
        <v>0</v>
      </c>
      <c r="AO165" s="248"/>
      <c r="AP165" s="248"/>
      <c r="AQ165" s="248"/>
    </row>
    <row r="166" spans="1:43" ht="51.75" customHeight="1">
      <c r="A166" s="228">
        <v>46184</v>
      </c>
      <c r="B166" s="74" t="s">
        <v>47</v>
      </c>
      <c r="C166" s="85" t="s">
        <v>1128</v>
      </c>
      <c r="D166" s="85" t="s">
        <v>1129</v>
      </c>
      <c r="E166" s="85" t="s">
        <v>1381</v>
      </c>
      <c r="F166" s="85"/>
      <c r="G166" s="74" t="s">
        <v>53</v>
      </c>
      <c r="H166" s="88" t="s">
        <v>698</v>
      </c>
      <c r="I166" s="89">
        <v>26752000</v>
      </c>
      <c r="J166" s="192">
        <v>13</v>
      </c>
      <c r="K166" s="193">
        <f t="shared" si="23"/>
        <v>347776000</v>
      </c>
      <c r="L166" s="74" t="s">
        <v>1382</v>
      </c>
      <c r="M166" s="79" t="s">
        <v>19</v>
      </c>
      <c r="N166" s="128" t="s">
        <v>1114</v>
      </c>
      <c r="O166" s="80" t="s">
        <v>95</v>
      </c>
      <c r="P166" s="80" t="s">
        <v>43</v>
      </c>
      <c r="Q166" s="151"/>
      <c r="R166" s="81"/>
      <c r="S166" s="140"/>
      <c r="T166" s="81"/>
      <c r="U166" s="83"/>
      <c r="V166" s="83"/>
      <c r="W166" s="83"/>
      <c r="X166" s="85" t="s">
        <v>157</v>
      </c>
      <c r="Y166" s="74" t="s">
        <v>475</v>
      </c>
      <c r="Z166" s="74" t="s">
        <v>749</v>
      </c>
      <c r="AA166" s="100" t="s">
        <v>1383</v>
      </c>
      <c r="AB166" s="74"/>
      <c r="AC166" s="74"/>
      <c r="AD166" s="74"/>
      <c r="AE166" s="74"/>
      <c r="AF166" s="74"/>
      <c r="AG166" s="87"/>
      <c r="AH166" s="74" t="s">
        <v>1384</v>
      </c>
      <c r="AI166" s="5"/>
      <c r="AJ166" s="5"/>
      <c r="AK166" s="5">
        <f t="shared" si="36"/>
        <v>0</v>
      </c>
      <c r="AL166" s="5">
        <f t="shared" si="37"/>
        <v>0</v>
      </c>
      <c r="AM166" s="5">
        <f t="shared" si="38"/>
        <v>0</v>
      </c>
      <c r="AN166" s="5">
        <f t="shared" si="39"/>
        <v>0</v>
      </c>
      <c r="AO166" s="5"/>
      <c r="AP166" s="5"/>
      <c r="AQ166" s="5"/>
    </row>
    <row r="167" spans="1:43" ht="51.75" customHeight="1">
      <c r="A167" s="228">
        <v>46184</v>
      </c>
      <c r="B167" s="74" t="s">
        <v>47</v>
      </c>
      <c r="C167" s="85" t="s">
        <v>1128</v>
      </c>
      <c r="D167" s="85" t="s">
        <v>1129</v>
      </c>
      <c r="E167" s="85" t="s">
        <v>1381</v>
      </c>
      <c r="F167" s="85"/>
      <c r="G167" s="74" t="s">
        <v>68</v>
      </c>
      <c r="H167" s="249" t="s">
        <v>290</v>
      </c>
      <c r="I167" s="77">
        <v>1240000</v>
      </c>
      <c r="J167" s="188">
        <v>14</v>
      </c>
      <c r="K167" s="193">
        <f t="shared" si="23"/>
        <v>17360000</v>
      </c>
      <c r="L167" s="74" t="s">
        <v>1382</v>
      </c>
      <c r="M167" s="79" t="s">
        <v>19</v>
      </c>
      <c r="N167" s="128" t="s">
        <v>1114</v>
      </c>
      <c r="O167" s="80" t="s">
        <v>95</v>
      </c>
      <c r="P167" s="80" t="s">
        <v>43</v>
      </c>
      <c r="Q167" s="151"/>
      <c r="R167" s="81"/>
      <c r="S167" s="140"/>
      <c r="T167" s="81"/>
      <c r="U167" s="83"/>
      <c r="V167" s="83"/>
      <c r="W167" s="83"/>
      <c r="X167" s="85" t="s">
        <v>157</v>
      </c>
      <c r="Y167" s="74" t="s">
        <v>475</v>
      </c>
      <c r="Z167" s="74" t="s">
        <v>749</v>
      </c>
      <c r="AA167" s="74" t="s">
        <v>1383</v>
      </c>
      <c r="AB167" s="74"/>
      <c r="AC167" s="74"/>
      <c r="AD167" s="74"/>
      <c r="AE167" s="74"/>
      <c r="AF167" s="74"/>
      <c r="AG167" s="87"/>
      <c r="AH167" s="74" t="s">
        <v>1385</v>
      </c>
      <c r="AI167" s="5"/>
      <c r="AJ167" s="5"/>
      <c r="AK167" s="5">
        <f t="shared" si="36"/>
        <v>0</v>
      </c>
      <c r="AL167" s="5">
        <f t="shared" si="37"/>
        <v>0</v>
      </c>
      <c r="AM167" s="5">
        <f t="shared" si="38"/>
        <v>0</v>
      </c>
      <c r="AN167" s="5">
        <f t="shared" si="39"/>
        <v>0</v>
      </c>
      <c r="AO167" s="5"/>
      <c r="AP167" s="5"/>
      <c r="AQ167" s="5"/>
    </row>
    <row r="168" spans="1:43" ht="28">
      <c r="A168" s="228">
        <v>46184</v>
      </c>
      <c r="B168" s="74" t="s">
        <v>47</v>
      </c>
      <c r="C168" s="85" t="s">
        <v>1128</v>
      </c>
      <c r="D168" s="85" t="s">
        <v>1129</v>
      </c>
      <c r="E168" s="85" t="s">
        <v>1381</v>
      </c>
      <c r="F168" s="188"/>
      <c r="G168" s="74" t="s">
        <v>39</v>
      </c>
      <c r="H168" s="94" t="s">
        <v>1386</v>
      </c>
      <c r="I168" s="77">
        <v>2500000</v>
      </c>
      <c r="J168" s="188">
        <v>21</v>
      </c>
      <c r="K168" s="193">
        <f t="shared" si="23"/>
        <v>52500000</v>
      </c>
      <c r="L168" s="74" t="s">
        <v>1382</v>
      </c>
      <c r="M168" s="79" t="s">
        <v>19</v>
      </c>
      <c r="N168" s="128" t="s">
        <v>1114</v>
      </c>
      <c r="O168" s="80" t="s">
        <v>95</v>
      </c>
      <c r="P168" s="80" t="s">
        <v>43</v>
      </c>
      <c r="Q168" s="151"/>
      <c r="R168" s="81"/>
      <c r="S168" s="140"/>
      <c r="T168" s="81"/>
      <c r="U168" s="83"/>
      <c r="V168" s="83"/>
      <c r="W168" s="83"/>
      <c r="X168" s="85" t="s">
        <v>157</v>
      </c>
      <c r="Y168" s="74" t="s">
        <v>475</v>
      </c>
      <c r="Z168" s="74" t="s">
        <v>749</v>
      </c>
      <c r="AA168" s="74" t="s">
        <v>1383</v>
      </c>
      <c r="AB168" s="74"/>
      <c r="AC168" s="74"/>
      <c r="AD168" s="74"/>
      <c r="AE168" s="74"/>
      <c r="AF168" s="74"/>
      <c r="AG168" s="87"/>
      <c r="AH168" s="74" t="s">
        <v>1387</v>
      </c>
      <c r="AI168" s="5"/>
      <c r="AJ168" s="5"/>
      <c r="AK168" s="5">
        <f t="shared" si="36"/>
        <v>0</v>
      </c>
      <c r="AL168" s="5">
        <f t="shared" si="37"/>
        <v>0</v>
      </c>
      <c r="AM168" s="3">
        <f t="shared" si="38"/>
        <v>0</v>
      </c>
      <c r="AN168" s="3">
        <f t="shared" si="39"/>
        <v>0</v>
      </c>
    </row>
    <row r="169" spans="1:43" ht="13">
      <c r="A169" s="250"/>
      <c r="B169" s="251"/>
      <c r="C169" s="251"/>
      <c r="D169" s="251"/>
      <c r="E169" s="251"/>
      <c r="F169" s="252"/>
      <c r="G169" s="251"/>
      <c r="H169" s="253"/>
      <c r="I169" s="254"/>
      <c r="J169" s="252"/>
      <c r="K169" s="189"/>
      <c r="L169" s="74"/>
      <c r="M169" s="79"/>
      <c r="N169" s="128"/>
      <c r="O169" s="80"/>
      <c r="P169" s="80"/>
      <c r="Q169" s="151"/>
      <c r="R169" s="81"/>
      <c r="S169" s="140"/>
      <c r="T169" s="81"/>
      <c r="U169" s="83"/>
      <c r="V169" s="83"/>
      <c r="W169" s="83"/>
      <c r="X169" s="85"/>
      <c r="Y169" s="74"/>
      <c r="Z169" s="74"/>
      <c r="AA169" s="74"/>
      <c r="AB169" s="74"/>
      <c r="AC169" s="74"/>
      <c r="AD169" s="74"/>
      <c r="AE169" s="74"/>
      <c r="AF169" s="74"/>
      <c r="AG169" s="87"/>
      <c r="AH169" s="74"/>
      <c r="AI169" s="5"/>
      <c r="AJ169" s="5"/>
      <c r="AK169" s="255">
        <f t="shared" si="36"/>
        <v>0</v>
      </c>
      <c r="AL169" s="255">
        <f t="shared" si="37"/>
        <v>0</v>
      </c>
      <c r="AM169" s="203">
        <f t="shared" si="38"/>
        <v>0</v>
      </c>
      <c r="AN169" s="203">
        <f t="shared" si="39"/>
        <v>0</v>
      </c>
    </row>
    <row r="170" spans="1:43" ht="13">
      <c r="A170" s="250"/>
      <c r="B170" s="251"/>
      <c r="C170" s="251"/>
      <c r="D170" s="251"/>
      <c r="E170" s="251"/>
      <c r="F170" s="252"/>
      <c r="G170" s="251"/>
      <c r="H170" s="253"/>
      <c r="I170" s="254"/>
      <c r="J170" s="252"/>
      <c r="K170" s="189"/>
      <c r="L170" s="74"/>
      <c r="M170" s="79"/>
      <c r="N170" s="128"/>
      <c r="O170" s="80"/>
      <c r="P170" s="80"/>
      <c r="Q170" s="151"/>
      <c r="R170" s="81"/>
      <c r="S170" s="140"/>
      <c r="T170" s="81"/>
      <c r="U170" s="83"/>
      <c r="V170" s="83"/>
      <c r="W170" s="83"/>
      <c r="X170" s="85"/>
      <c r="Y170" s="74"/>
      <c r="Z170" s="74"/>
      <c r="AA170" s="74"/>
      <c r="AB170" s="74"/>
      <c r="AC170" s="74"/>
      <c r="AD170" s="74"/>
      <c r="AE170" s="74"/>
      <c r="AF170" s="74"/>
      <c r="AG170" s="87"/>
      <c r="AH170" s="74"/>
      <c r="AI170" s="5"/>
      <c r="AJ170" s="5"/>
      <c r="AK170" s="5">
        <f t="shared" si="36"/>
        <v>0</v>
      </c>
      <c r="AL170" s="5">
        <f t="shared" si="37"/>
        <v>0</v>
      </c>
      <c r="AM170" s="3">
        <f t="shared" si="38"/>
        <v>0</v>
      </c>
      <c r="AN170" s="3">
        <f t="shared" si="39"/>
        <v>0</v>
      </c>
    </row>
    <row r="171" spans="1:43" ht="13">
      <c r="A171" s="250"/>
      <c r="B171" s="251"/>
      <c r="C171" s="251"/>
      <c r="D171" s="251"/>
      <c r="E171" s="251"/>
      <c r="F171" s="252"/>
      <c r="G171" s="251"/>
      <c r="H171" s="253"/>
      <c r="I171" s="254"/>
      <c r="J171" s="252"/>
      <c r="K171" s="189"/>
      <c r="L171" s="74"/>
      <c r="M171" s="79"/>
      <c r="N171" s="128"/>
      <c r="O171" s="80"/>
      <c r="P171" s="80"/>
      <c r="Q171" s="151"/>
      <c r="R171" s="81"/>
      <c r="S171" s="140"/>
      <c r="T171" s="81"/>
      <c r="U171" s="83"/>
      <c r="V171" s="83"/>
      <c r="W171" s="83"/>
      <c r="X171" s="85"/>
      <c r="Y171" s="74"/>
      <c r="Z171" s="74"/>
      <c r="AA171" s="74"/>
      <c r="AB171" s="74"/>
      <c r="AC171" s="74"/>
      <c r="AD171" s="74"/>
      <c r="AE171" s="74"/>
      <c r="AF171" s="74"/>
      <c r="AG171" s="87"/>
      <c r="AH171" s="74"/>
      <c r="AI171" s="5"/>
      <c r="AJ171" s="5"/>
      <c r="AK171" s="5">
        <f t="shared" si="36"/>
        <v>0</v>
      </c>
      <c r="AL171" s="5">
        <f t="shared" si="37"/>
        <v>0</v>
      </c>
      <c r="AM171" s="3">
        <f t="shared" si="38"/>
        <v>0</v>
      </c>
      <c r="AN171" s="3">
        <f t="shared" si="39"/>
        <v>0</v>
      </c>
    </row>
    <row r="172" spans="1:43" ht="13">
      <c r="A172" s="250"/>
      <c r="B172" s="251"/>
      <c r="C172" s="251"/>
      <c r="D172" s="251"/>
      <c r="E172" s="251"/>
      <c r="F172" s="252"/>
      <c r="G172" s="251"/>
      <c r="H172" s="253"/>
      <c r="I172" s="254"/>
      <c r="J172" s="252"/>
      <c r="K172" s="189"/>
      <c r="L172" s="74"/>
      <c r="M172" s="79"/>
      <c r="N172" s="128"/>
      <c r="O172" s="80"/>
      <c r="P172" s="80"/>
      <c r="Q172" s="151"/>
      <c r="R172" s="81"/>
      <c r="S172" s="140"/>
      <c r="T172" s="81"/>
      <c r="U172" s="83"/>
      <c r="V172" s="83"/>
      <c r="W172" s="83"/>
      <c r="X172" s="85"/>
      <c r="Y172" s="74"/>
      <c r="Z172" s="74"/>
      <c r="AA172" s="74"/>
      <c r="AB172" s="74"/>
      <c r="AC172" s="74"/>
      <c r="AD172" s="74"/>
      <c r="AE172" s="74"/>
      <c r="AF172" s="74"/>
      <c r="AG172" s="87"/>
      <c r="AH172" s="74"/>
      <c r="AI172" s="5"/>
      <c r="AJ172" s="5"/>
      <c r="AK172" s="5">
        <f t="shared" si="36"/>
        <v>0</v>
      </c>
      <c r="AL172" s="5">
        <f t="shared" si="37"/>
        <v>0</v>
      </c>
      <c r="AM172" s="3">
        <f t="shared" si="38"/>
        <v>0</v>
      </c>
      <c r="AN172" s="3">
        <f t="shared" si="39"/>
        <v>0</v>
      </c>
    </row>
    <row r="173" spans="1:43" ht="13">
      <c r="A173" s="250"/>
      <c r="B173" s="251"/>
      <c r="C173" s="251"/>
      <c r="D173" s="251"/>
      <c r="E173" s="251"/>
      <c r="F173" s="252"/>
      <c r="G173" s="251"/>
      <c r="H173" s="253"/>
      <c r="I173" s="254"/>
      <c r="J173" s="252"/>
      <c r="K173" s="189"/>
      <c r="L173" s="74"/>
      <c r="M173" s="79"/>
      <c r="N173" s="128"/>
      <c r="O173" s="80"/>
      <c r="P173" s="80"/>
      <c r="Q173" s="151"/>
      <c r="R173" s="81"/>
      <c r="S173" s="140"/>
      <c r="T173" s="81"/>
      <c r="U173" s="83"/>
      <c r="V173" s="83"/>
      <c r="W173" s="83"/>
      <c r="X173" s="85"/>
      <c r="Y173" s="74"/>
      <c r="Z173" s="74"/>
      <c r="AA173" s="74"/>
      <c r="AB173" s="74"/>
      <c r="AC173" s="74"/>
      <c r="AD173" s="74"/>
      <c r="AE173" s="74"/>
      <c r="AF173" s="74"/>
      <c r="AG173" s="87"/>
      <c r="AH173" s="74"/>
      <c r="AI173" s="5"/>
      <c r="AJ173" s="5"/>
      <c r="AK173" s="5">
        <f t="shared" si="36"/>
        <v>0</v>
      </c>
      <c r="AL173" s="5">
        <f t="shared" si="37"/>
        <v>0</v>
      </c>
      <c r="AM173" s="3">
        <f t="shared" si="38"/>
        <v>0</v>
      </c>
      <c r="AN173" s="3">
        <f t="shared" si="39"/>
        <v>0</v>
      </c>
    </row>
    <row r="174" spans="1:43" ht="13">
      <c r="A174" s="250"/>
      <c r="B174" s="251"/>
      <c r="C174" s="251"/>
      <c r="D174" s="251"/>
      <c r="E174" s="251"/>
      <c r="F174" s="252"/>
      <c r="G174" s="251"/>
      <c r="H174" s="253"/>
      <c r="I174" s="254"/>
      <c r="J174" s="252"/>
      <c r="K174" s="189"/>
      <c r="L174" s="74"/>
      <c r="M174" s="79"/>
      <c r="N174" s="128"/>
      <c r="O174" s="80"/>
      <c r="P174" s="80"/>
      <c r="Q174" s="151"/>
      <c r="R174" s="81"/>
      <c r="S174" s="140"/>
      <c r="T174" s="81"/>
      <c r="U174" s="83"/>
      <c r="V174" s="83"/>
      <c r="W174" s="83"/>
      <c r="X174" s="85"/>
      <c r="Y174" s="74"/>
      <c r="Z174" s="74"/>
      <c r="AA174" s="74"/>
      <c r="AB174" s="74"/>
      <c r="AC174" s="74"/>
      <c r="AD174" s="74"/>
      <c r="AE174" s="74"/>
      <c r="AF174" s="74"/>
      <c r="AG174" s="87"/>
      <c r="AH174" s="74"/>
      <c r="AI174" s="5"/>
      <c r="AJ174" s="5"/>
      <c r="AK174" s="5">
        <f t="shared" si="36"/>
        <v>0</v>
      </c>
      <c r="AL174" s="5">
        <f t="shared" si="37"/>
        <v>0</v>
      </c>
      <c r="AM174" s="3">
        <f t="shared" si="38"/>
        <v>0</v>
      </c>
      <c r="AN174" s="3">
        <f t="shared" si="39"/>
        <v>0</v>
      </c>
    </row>
    <row r="175" spans="1:43" ht="13">
      <c r="A175" s="250"/>
      <c r="B175" s="251"/>
      <c r="C175" s="251"/>
      <c r="D175" s="251"/>
      <c r="E175" s="251"/>
      <c r="F175" s="252"/>
      <c r="G175" s="251"/>
      <c r="H175" s="253"/>
      <c r="I175" s="254"/>
      <c r="J175" s="252"/>
      <c r="K175" s="189"/>
      <c r="L175" s="74"/>
      <c r="M175" s="79"/>
      <c r="N175" s="128"/>
      <c r="O175" s="80"/>
      <c r="P175" s="80"/>
      <c r="Q175" s="151"/>
      <c r="R175" s="81"/>
      <c r="S175" s="140"/>
      <c r="T175" s="81"/>
      <c r="U175" s="83"/>
      <c r="V175" s="83"/>
      <c r="W175" s="83"/>
      <c r="X175" s="85"/>
      <c r="Y175" s="74"/>
      <c r="Z175" s="74"/>
      <c r="AA175" s="74"/>
      <c r="AB175" s="74"/>
      <c r="AC175" s="74"/>
      <c r="AD175" s="74"/>
      <c r="AE175" s="74"/>
      <c r="AF175" s="74"/>
      <c r="AG175" s="87"/>
      <c r="AH175" s="74"/>
      <c r="AI175" s="5"/>
      <c r="AJ175" s="5"/>
      <c r="AK175" s="5">
        <f t="shared" si="36"/>
        <v>0</v>
      </c>
      <c r="AL175" s="5">
        <f t="shared" si="37"/>
        <v>0</v>
      </c>
      <c r="AM175" s="3">
        <f t="shared" si="38"/>
        <v>0</v>
      </c>
      <c r="AN175" s="3">
        <f t="shared" si="39"/>
        <v>0</v>
      </c>
    </row>
    <row r="176" spans="1:43" ht="13">
      <c r="A176" s="250"/>
      <c r="B176" s="251"/>
      <c r="C176" s="251"/>
      <c r="D176" s="251"/>
      <c r="E176" s="251"/>
      <c r="F176" s="252"/>
      <c r="G176" s="251"/>
      <c r="H176" s="253"/>
      <c r="I176" s="254"/>
      <c r="J176" s="252"/>
      <c r="K176" s="189"/>
      <c r="L176" s="74"/>
      <c r="M176" s="79"/>
      <c r="N176" s="128"/>
      <c r="O176" s="80"/>
      <c r="P176" s="80"/>
      <c r="Q176" s="151"/>
      <c r="R176" s="81"/>
      <c r="S176" s="140"/>
      <c r="T176" s="81"/>
      <c r="U176" s="83"/>
      <c r="V176" s="83"/>
      <c r="W176" s="83"/>
      <c r="X176" s="85"/>
      <c r="Y176" s="74"/>
      <c r="Z176" s="74"/>
      <c r="AA176" s="74"/>
      <c r="AB176" s="74"/>
      <c r="AC176" s="74"/>
      <c r="AD176" s="74"/>
      <c r="AE176" s="74"/>
      <c r="AF176" s="74"/>
      <c r="AG176" s="87"/>
      <c r="AH176" s="74"/>
      <c r="AI176" s="5"/>
      <c r="AJ176" s="5"/>
      <c r="AK176" s="5">
        <f t="shared" si="36"/>
        <v>0</v>
      </c>
      <c r="AL176" s="5">
        <f t="shared" si="37"/>
        <v>0</v>
      </c>
      <c r="AM176" s="3">
        <f t="shared" si="38"/>
        <v>0</v>
      </c>
      <c r="AN176" s="3">
        <f t="shared" si="39"/>
        <v>0</v>
      </c>
    </row>
    <row r="177" spans="1:40" ht="13">
      <c r="A177" s="250"/>
      <c r="B177" s="251"/>
      <c r="C177" s="251"/>
      <c r="D177" s="251"/>
      <c r="E177" s="251"/>
      <c r="F177" s="252"/>
      <c r="G177" s="251"/>
      <c r="H177" s="253"/>
      <c r="I177" s="254"/>
      <c r="J177" s="252"/>
      <c r="K177" s="189"/>
      <c r="L177" s="74"/>
      <c r="M177" s="79"/>
      <c r="N177" s="128"/>
      <c r="O177" s="80"/>
      <c r="P177" s="80"/>
      <c r="Q177" s="151"/>
      <c r="R177" s="81"/>
      <c r="S177" s="140"/>
      <c r="T177" s="81"/>
      <c r="U177" s="83"/>
      <c r="V177" s="83"/>
      <c r="W177" s="83"/>
      <c r="X177" s="85"/>
      <c r="Y177" s="74"/>
      <c r="Z177" s="74"/>
      <c r="AA177" s="74"/>
      <c r="AB177" s="74"/>
      <c r="AC177" s="74"/>
      <c r="AD177" s="74"/>
      <c r="AE177" s="74"/>
      <c r="AF177" s="74"/>
      <c r="AG177" s="87"/>
      <c r="AH177" s="74"/>
      <c r="AI177" s="5"/>
      <c r="AJ177" s="5"/>
      <c r="AK177" s="5">
        <f t="shared" si="36"/>
        <v>0</v>
      </c>
      <c r="AL177" s="5">
        <f t="shared" si="37"/>
        <v>0</v>
      </c>
      <c r="AM177" s="3">
        <f t="shared" si="38"/>
        <v>0</v>
      </c>
      <c r="AN177" s="3">
        <f t="shared" si="39"/>
        <v>0</v>
      </c>
    </row>
    <row r="178" spans="1:40" ht="13">
      <c r="A178" s="250"/>
      <c r="B178" s="251"/>
      <c r="C178" s="251"/>
      <c r="D178" s="251"/>
      <c r="E178" s="251"/>
      <c r="F178" s="252"/>
      <c r="G178" s="251"/>
      <c r="H178" s="253"/>
      <c r="I178" s="254"/>
      <c r="J178" s="252"/>
      <c r="K178" s="189"/>
      <c r="L178" s="74"/>
      <c r="M178" s="79"/>
      <c r="N178" s="128"/>
      <c r="O178" s="80"/>
      <c r="P178" s="80"/>
      <c r="Q178" s="151"/>
      <c r="R178" s="81"/>
      <c r="S178" s="140"/>
      <c r="T178" s="81"/>
      <c r="U178" s="83"/>
      <c r="V178" s="83"/>
      <c r="W178" s="83"/>
      <c r="X178" s="85"/>
      <c r="Y178" s="74"/>
      <c r="Z178" s="74"/>
      <c r="AA178" s="74"/>
      <c r="AB178" s="74"/>
      <c r="AC178" s="74"/>
      <c r="AD178" s="74"/>
      <c r="AE178" s="74"/>
      <c r="AF178" s="74"/>
      <c r="AG178" s="87"/>
      <c r="AH178" s="74"/>
      <c r="AI178" s="5"/>
      <c r="AJ178" s="5"/>
      <c r="AK178" s="5">
        <f t="shared" si="36"/>
        <v>0</v>
      </c>
      <c r="AL178" s="5">
        <f t="shared" si="37"/>
        <v>0</v>
      </c>
      <c r="AM178" s="3">
        <f t="shared" si="38"/>
        <v>0</v>
      </c>
      <c r="AN178" s="3">
        <f t="shared" si="39"/>
        <v>0</v>
      </c>
    </row>
    <row r="179" spans="1:40" ht="13">
      <c r="A179" s="250"/>
      <c r="B179" s="251"/>
      <c r="C179" s="251"/>
      <c r="D179" s="251"/>
      <c r="E179" s="251"/>
      <c r="F179" s="252"/>
      <c r="G179" s="251"/>
      <c r="H179" s="253"/>
      <c r="I179" s="254"/>
      <c r="J179" s="252"/>
      <c r="K179" s="189"/>
      <c r="L179" s="74"/>
      <c r="M179" s="79"/>
      <c r="N179" s="128"/>
      <c r="O179" s="80"/>
      <c r="P179" s="80"/>
      <c r="Q179" s="151"/>
      <c r="R179" s="81"/>
      <c r="S179" s="140"/>
      <c r="T179" s="81"/>
      <c r="U179" s="83"/>
      <c r="V179" s="83"/>
      <c r="W179" s="83"/>
      <c r="X179" s="85"/>
      <c r="Y179" s="74"/>
      <c r="Z179" s="74"/>
      <c r="AA179" s="74"/>
      <c r="AB179" s="74"/>
      <c r="AC179" s="74"/>
      <c r="AD179" s="74"/>
      <c r="AE179" s="74"/>
      <c r="AF179" s="74"/>
      <c r="AG179" s="87"/>
      <c r="AH179" s="74"/>
      <c r="AI179" s="5"/>
      <c r="AJ179" s="5"/>
      <c r="AK179" s="5">
        <f t="shared" si="36"/>
        <v>0</v>
      </c>
      <c r="AL179" s="5">
        <f t="shared" si="37"/>
        <v>0</v>
      </c>
      <c r="AM179" s="3">
        <f t="shared" si="38"/>
        <v>0</v>
      </c>
      <c r="AN179" s="3">
        <f t="shared" si="39"/>
        <v>0</v>
      </c>
    </row>
    <row r="180" spans="1:40" ht="13">
      <c r="A180" s="250"/>
      <c r="B180" s="251"/>
      <c r="C180" s="251"/>
      <c r="D180" s="251"/>
      <c r="E180" s="251"/>
      <c r="F180" s="252"/>
      <c r="G180" s="251"/>
      <c r="H180" s="253"/>
      <c r="I180" s="254"/>
      <c r="J180" s="252"/>
      <c r="K180" s="189"/>
      <c r="L180" s="74"/>
      <c r="M180" s="79"/>
      <c r="N180" s="128"/>
      <c r="O180" s="80"/>
      <c r="P180" s="80"/>
      <c r="Q180" s="151"/>
      <c r="R180" s="81"/>
      <c r="S180" s="140"/>
      <c r="T180" s="81"/>
      <c r="U180" s="83"/>
      <c r="V180" s="83"/>
      <c r="W180" s="83"/>
      <c r="X180" s="85"/>
      <c r="Y180" s="74"/>
      <c r="Z180" s="74"/>
      <c r="AA180" s="74"/>
      <c r="AB180" s="74"/>
      <c r="AC180" s="74"/>
      <c r="AD180" s="74"/>
      <c r="AE180" s="74"/>
      <c r="AF180" s="74"/>
      <c r="AG180" s="87"/>
      <c r="AH180" s="74"/>
      <c r="AI180" s="5"/>
      <c r="AJ180" s="5"/>
      <c r="AK180" s="5">
        <f t="shared" si="36"/>
        <v>0</v>
      </c>
      <c r="AL180" s="5">
        <f t="shared" si="37"/>
        <v>0</v>
      </c>
      <c r="AM180" s="3">
        <f t="shared" si="38"/>
        <v>0</v>
      </c>
      <c r="AN180" s="3">
        <f t="shared" si="39"/>
        <v>0</v>
      </c>
    </row>
    <row r="181" spans="1:40" ht="13">
      <c r="A181" s="250"/>
      <c r="B181" s="251"/>
      <c r="C181" s="251"/>
      <c r="D181" s="251"/>
      <c r="E181" s="251"/>
      <c r="F181" s="252"/>
      <c r="G181" s="251"/>
      <c r="H181" s="253"/>
      <c r="I181" s="254"/>
      <c r="J181" s="252"/>
      <c r="K181" s="189"/>
      <c r="L181" s="74"/>
      <c r="M181" s="79"/>
      <c r="N181" s="128"/>
      <c r="O181" s="80"/>
      <c r="P181" s="80"/>
      <c r="Q181" s="151"/>
      <c r="R181" s="81"/>
      <c r="S181" s="140"/>
      <c r="T181" s="81"/>
      <c r="U181" s="83"/>
      <c r="V181" s="83"/>
      <c r="W181" s="83"/>
      <c r="X181" s="85"/>
      <c r="Y181" s="74"/>
      <c r="Z181" s="74"/>
      <c r="AA181" s="74"/>
      <c r="AB181" s="74"/>
      <c r="AC181" s="74"/>
      <c r="AD181" s="74"/>
      <c r="AE181" s="74"/>
      <c r="AF181" s="74"/>
      <c r="AG181" s="87"/>
      <c r="AH181" s="74"/>
      <c r="AI181" s="5"/>
      <c r="AJ181" s="5"/>
      <c r="AK181" s="5">
        <f t="shared" si="36"/>
        <v>0</v>
      </c>
      <c r="AL181" s="5">
        <f t="shared" si="37"/>
        <v>0</v>
      </c>
      <c r="AM181" s="3">
        <f t="shared" si="38"/>
        <v>0</v>
      </c>
      <c r="AN181" s="3">
        <f t="shared" si="39"/>
        <v>0</v>
      </c>
    </row>
    <row r="182" spans="1:40" ht="13">
      <c r="A182" s="250"/>
      <c r="B182" s="251"/>
      <c r="C182" s="251"/>
      <c r="D182" s="251"/>
      <c r="E182" s="251"/>
      <c r="F182" s="252"/>
      <c r="G182" s="251"/>
      <c r="H182" s="253"/>
      <c r="I182" s="254"/>
      <c r="J182" s="252"/>
      <c r="K182" s="189"/>
      <c r="L182" s="74"/>
      <c r="M182" s="79"/>
      <c r="N182" s="128"/>
      <c r="O182" s="80"/>
      <c r="P182" s="80"/>
      <c r="Q182" s="151"/>
      <c r="R182" s="81"/>
      <c r="S182" s="140"/>
      <c r="T182" s="81"/>
      <c r="U182" s="83"/>
      <c r="V182" s="83"/>
      <c r="W182" s="83"/>
      <c r="X182" s="85"/>
      <c r="Y182" s="74"/>
      <c r="Z182" s="74"/>
      <c r="AA182" s="74"/>
      <c r="AB182" s="74"/>
      <c r="AC182" s="74"/>
      <c r="AD182" s="74"/>
      <c r="AE182" s="74"/>
      <c r="AF182" s="74"/>
      <c r="AG182" s="87"/>
      <c r="AH182" s="74"/>
      <c r="AI182" s="5"/>
      <c r="AJ182" s="5"/>
      <c r="AK182" s="5">
        <f t="shared" si="36"/>
        <v>0</v>
      </c>
      <c r="AL182" s="5">
        <f t="shared" si="37"/>
        <v>0</v>
      </c>
      <c r="AM182" s="3">
        <f t="shared" si="38"/>
        <v>0</v>
      </c>
      <c r="AN182" s="3">
        <f t="shared" si="39"/>
        <v>0</v>
      </c>
    </row>
    <row r="183" spans="1:40" ht="13">
      <c r="A183" s="250"/>
      <c r="B183" s="251"/>
      <c r="C183" s="251"/>
      <c r="D183" s="251"/>
      <c r="E183" s="251"/>
      <c r="F183" s="252"/>
      <c r="G183" s="251"/>
      <c r="H183" s="253"/>
      <c r="I183" s="254"/>
      <c r="J183" s="252"/>
      <c r="K183" s="189"/>
      <c r="L183" s="74"/>
      <c r="M183" s="79"/>
      <c r="N183" s="128"/>
      <c r="O183" s="80"/>
      <c r="P183" s="80"/>
      <c r="Q183" s="151"/>
      <c r="R183" s="81"/>
      <c r="S183" s="140"/>
      <c r="T183" s="81"/>
      <c r="U183" s="83"/>
      <c r="V183" s="83"/>
      <c r="W183" s="83"/>
      <c r="X183" s="85"/>
      <c r="Y183" s="74"/>
      <c r="Z183" s="74"/>
      <c r="AA183" s="74"/>
      <c r="AB183" s="74"/>
      <c r="AC183" s="74"/>
      <c r="AD183" s="74"/>
      <c r="AE183" s="74"/>
      <c r="AF183" s="74"/>
      <c r="AG183" s="87"/>
      <c r="AH183" s="74"/>
      <c r="AI183" s="5"/>
      <c r="AJ183" s="5"/>
      <c r="AK183" s="5">
        <f t="shared" si="36"/>
        <v>0</v>
      </c>
      <c r="AL183" s="5">
        <f t="shared" si="37"/>
        <v>0</v>
      </c>
      <c r="AM183" s="3">
        <f t="shared" si="38"/>
        <v>0</v>
      </c>
      <c r="AN183" s="3">
        <f t="shared" si="39"/>
        <v>0</v>
      </c>
    </row>
    <row r="184" spans="1:40" ht="13">
      <c r="A184" s="250"/>
      <c r="B184" s="251"/>
      <c r="C184" s="251"/>
      <c r="D184" s="251"/>
      <c r="E184" s="251"/>
      <c r="F184" s="252"/>
      <c r="G184" s="251"/>
      <c r="H184" s="253"/>
      <c r="I184" s="254"/>
      <c r="J184" s="252"/>
      <c r="K184" s="189"/>
      <c r="L184" s="74"/>
      <c r="M184" s="79"/>
      <c r="N184" s="128"/>
      <c r="O184" s="80"/>
      <c r="P184" s="80"/>
      <c r="Q184" s="151"/>
      <c r="R184" s="81"/>
      <c r="S184" s="140"/>
      <c r="T184" s="81"/>
      <c r="U184" s="83"/>
      <c r="V184" s="83"/>
      <c r="W184" s="83"/>
      <c r="X184" s="85"/>
      <c r="Y184" s="74"/>
      <c r="Z184" s="74"/>
      <c r="AA184" s="74"/>
      <c r="AB184" s="74"/>
      <c r="AC184" s="74"/>
      <c r="AD184" s="74"/>
      <c r="AE184" s="74"/>
      <c r="AF184" s="74"/>
      <c r="AG184" s="87"/>
      <c r="AH184" s="74"/>
      <c r="AI184" s="5"/>
      <c r="AJ184" s="5"/>
      <c r="AK184" s="5">
        <f t="shared" si="36"/>
        <v>0</v>
      </c>
      <c r="AL184" s="5">
        <f t="shared" si="37"/>
        <v>0</v>
      </c>
      <c r="AM184" s="3">
        <f t="shared" si="38"/>
        <v>0</v>
      </c>
      <c r="AN184" s="3">
        <f t="shared" si="39"/>
        <v>0</v>
      </c>
    </row>
    <row r="185" spans="1:40" ht="13">
      <c r="A185" s="250"/>
      <c r="B185" s="251"/>
      <c r="C185" s="251"/>
      <c r="D185" s="251"/>
      <c r="E185" s="251"/>
      <c r="F185" s="252"/>
      <c r="G185" s="251"/>
      <c r="H185" s="253"/>
      <c r="I185" s="254"/>
      <c r="J185" s="252"/>
      <c r="K185" s="189"/>
      <c r="L185" s="74"/>
      <c r="M185" s="79"/>
      <c r="N185" s="128"/>
      <c r="O185" s="80"/>
      <c r="P185" s="80"/>
      <c r="Q185" s="151"/>
      <c r="R185" s="81"/>
      <c r="S185" s="140"/>
      <c r="T185" s="81"/>
      <c r="U185" s="83"/>
      <c r="V185" s="83"/>
      <c r="W185" s="83"/>
      <c r="X185" s="85"/>
      <c r="Y185" s="74"/>
      <c r="Z185" s="74"/>
      <c r="AA185" s="74"/>
      <c r="AB185" s="74"/>
      <c r="AC185" s="74"/>
      <c r="AD185" s="74"/>
      <c r="AE185" s="74"/>
      <c r="AF185" s="74"/>
      <c r="AG185" s="87"/>
      <c r="AH185" s="74"/>
      <c r="AI185" s="5"/>
      <c r="AJ185" s="5"/>
      <c r="AK185" s="5">
        <f t="shared" si="36"/>
        <v>0</v>
      </c>
      <c r="AL185" s="5">
        <f t="shared" si="37"/>
        <v>0</v>
      </c>
      <c r="AM185" s="3">
        <f t="shared" si="38"/>
        <v>0</v>
      </c>
      <c r="AN185" s="3">
        <f t="shared" si="39"/>
        <v>0</v>
      </c>
    </row>
    <row r="186" spans="1:40" ht="13">
      <c r="A186" s="250"/>
      <c r="B186" s="251"/>
      <c r="C186" s="251"/>
      <c r="D186" s="251"/>
      <c r="E186" s="251"/>
      <c r="F186" s="252"/>
      <c r="G186" s="251"/>
      <c r="H186" s="253"/>
      <c r="I186" s="254"/>
      <c r="J186" s="252"/>
      <c r="K186" s="189"/>
      <c r="L186" s="74"/>
      <c r="M186" s="79"/>
      <c r="N186" s="128"/>
      <c r="O186" s="80"/>
      <c r="P186" s="80"/>
      <c r="Q186" s="151"/>
      <c r="R186" s="81"/>
      <c r="S186" s="140"/>
      <c r="T186" s="81"/>
      <c r="U186" s="83"/>
      <c r="V186" s="83"/>
      <c r="W186" s="83"/>
      <c r="X186" s="85"/>
      <c r="Y186" s="74"/>
      <c r="Z186" s="74"/>
      <c r="AA186" s="74"/>
      <c r="AB186" s="74"/>
      <c r="AC186" s="74"/>
      <c r="AD186" s="74"/>
      <c r="AE186" s="74"/>
      <c r="AF186" s="74"/>
      <c r="AG186" s="87"/>
      <c r="AH186" s="74"/>
      <c r="AI186" s="5"/>
      <c r="AJ186" s="5"/>
      <c r="AK186" s="5">
        <f t="shared" si="36"/>
        <v>0</v>
      </c>
      <c r="AL186" s="5">
        <f t="shared" si="37"/>
        <v>0</v>
      </c>
      <c r="AM186" s="3">
        <f t="shared" si="38"/>
        <v>0</v>
      </c>
      <c r="AN186" s="3">
        <f t="shared" si="39"/>
        <v>0</v>
      </c>
    </row>
    <row r="187" spans="1:40" ht="13">
      <c r="A187" s="250"/>
      <c r="B187" s="251"/>
      <c r="C187" s="251"/>
      <c r="D187" s="251"/>
      <c r="E187" s="251"/>
      <c r="F187" s="252"/>
      <c r="G187" s="251"/>
      <c r="H187" s="253"/>
      <c r="I187" s="254"/>
      <c r="J187" s="252"/>
      <c r="K187" s="189"/>
      <c r="L187" s="74"/>
      <c r="M187" s="79"/>
      <c r="N187" s="128"/>
      <c r="O187" s="80"/>
      <c r="P187" s="80"/>
      <c r="Q187" s="151"/>
      <c r="R187" s="81"/>
      <c r="S187" s="140"/>
      <c r="T187" s="81"/>
      <c r="U187" s="83"/>
      <c r="V187" s="83"/>
      <c r="W187" s="83"/>
      <c r="X187" s="85"/>
      <c r="Y187" s="74"/>
      <c r="Z187" s="74"/>
      <c r="AA187" s="74"/>
      <c r="AB187" s="74"/>
      <c r="AC187" s="74"/>
      <c r="AD187" s="74"/>
      <c r="AE187" s="74"/>
      <c r="AF187" s="74"/>
      <c r="AG187" s="87"/>
      <c r="AH187" s="74"/>
      <c r="AI187" s="5"/>
      <c r="AJ187" s="5"/>
      <c r="AK187" s="5">
        <f t="shared" si="36"/>
        <v>0</v>
      </c>
      <c r="AL187" s="5">
        <f t="shared" si="37"/>
        <v>0</v>
      </c>
      <c r="AM187" s="3">
        <f t="shared" si="38"/>
        <v>0</v>
      </c>
      <c r="AN187" s="3">
        <f t="shared" si="39"/>
        <v>0</v>
      </c>
    </row>
    <row r="188" spans="1:40" ht="13">
      <c r="A188" s="250"/>
      <c r="B188" s="251"/>
      <c r="C188" s="251"/>
      <c r="D188" s="251"/>
      <c r="E188" s="251"/>
      <c r="F188" s="252"/>
      <c r="G188" s="251"/>
      <c r="H188" s="253"/>
      <c r="I188" s="254"/>
      <c r="J188" s="252"/>
      <c r="K188" s="189"/>
      <c r="L188" s="74"/>
      <c r="M188" s="79"/>
      <c r="N188" s="128"/>
      <c r="O188" s="80"/>
      <c r="P188" s="80"/>
      <c r="Q188" s="151"/>
      <c r="R188" s="81"/>
      <c r="S188" s="140"/>
      <c r="T188" s="81"/>
      <c r="U188" s="83"/>
      <c r="V188" s="83"/>
      <c r="W188" s="83"/>
      <c r="X188" s="85"/>
      <c r="Y188" s="74"/>
      <c r="Z188" s="74"/>
      <c r="AA188" s="74"/>
      <c r="AB188" s="74"/>
      <c r="AC188" s="74"/>
      <c r="AD188" s="74"/>
      <c r="AE188" s="74"/>
      <c r="AF188" s="74"/>
      <c r="AG188" s="87"/>
      <c r="AH188" s="74"/>
      <c r="AI188" s="5"/>
      <c r="AJ188" s="5"/>
      <c r="AK188" s="5">
        <f t="shared" si="36"/>
        <v>0</v>
      </c>
      <c r="AL188" s="5">
        <f t="shared" si="37"/>
        <v>0</v>
      </c>
      <c r="AM188" s="3">
        <f t="shared" si="38"/>
        <v>0</v>
      </c>
      <c r="AN188" s="3">
        <f t="shared" si="39"/>
        <v>0</v>
      </c>
    </row>
    <row r="189" spans="1:40" ht="13">
      <c r="A189" s="250"/>
      <c r="B189" s="251"/>
      <c r="C189" s="251"/>
      <c r="D189" s="251"/>
      <c r="E189" s="251"/>
      <c r="F189" s="252"/>
      <c r="G189" s="251"/>
      <c r="H189" s="253"/>
      <c r="I189" s="254"/>
      <c r="J189" s="252"/>
      <c r="K189" s="256"/>
      <c r="L189" s="251"/>
      <c r="M189" s="257"/>
      <c r="N189" s="258"/>
      <c r="O189" s="259"/>
      <c r="P189" s="259"/>
      <c r="Q189" s="260"/>
      <c r="R189" s="261"/>
      <c r="S189" s="262"/>
      <c r="T189" s="261"/>
      <c r="U189" s="263"/>
      <c r="V189" s="263"/>
      <c r="W189" s="263"/>
      <c r="X189" s="172"/>
      <c r="Y189" s="251"/>
      <c r="Z189" s="251"/>
      <c r="AA189" s="251"/>
      <c r="AB189" s="251"/>
      <c r="AC189" s="251"/>
      <c r="AD189" s="251"/>
      <c r="AE189" s="251"/>
      <c r="AF189" s="251"/>
      <c r="AG189" s="87"/>
      <c r="AH189" s="251"/>
      <c r="AK189" s="3">
        <f t="shared" si="36"/>
        <v>0</v>
      </c>
      <c r="AL189" s="3">
        <f t="shared" si="37"/>
        <v>0</v>
      </c>
      <c r="AM189" s="3">
        <f t="shared" si="38"/>
        <v>0</v>
      </c>
      <c r="AN189" s="3">
        <f t="shared" si="39"/>
        <v>0</v>
      </c>
    </row>
    <row r="190" spans="1:40" ht="13">
      <c r="A190" s="250"/>
      <c r="B190" s="251"/>
      <c r="C190" s="251"/>
      <c r="D190" s="251"/>
      <c r="E190" s="251"/>
      <c r="F190" s="252"/>
      <c r="G190" s="251"/>
      <c r="H190" s="253"/>
      <c r="I190" s="254"/>
      <c r="J190" s="252"/>
      <c r="K190" s="256"/>
      <c r="L190" s="251"/>
      <c r="M190" s="257"/>
      <c r="N190" s="258"/>
      <c r="O190" s="259"/>
      <c r="P190" s="259"/>
      <c r="Q190" s="260"/>
      <c r="R190" s="261"/>
      <c r="S190" s="262"/>
      <c r="T190" s="261"/>
      <c r="U190" s="263"/>
      <c r="V190" s="263"/>
      <c r="W190" s="263"/>
      <c r="X190" s="172"/>
      <c r="Y190" s="251"/>
      <c r="Z190" s="251"/>
      <c r="AA190" s="251"/>
      <c r="AB190" s="251"/>
      <c r="AC190" s="251"/>
      <c r="AD190" s="251"/>
      <c r="AE190" s="251"/>
      <c r="AF190" s="251"/>
      <c r="AG190" s="87"/>
      <c r="AH190" s="251"/>
      <c r="AK190" s="3">
        <f t="shared" si="36"/>
        <v>0</v>
      </c>
      <c r="AL190" s="3">
        <f t="shared" si="37"/>
        <v>0</v>
      </c>
      <c r="AM190" s="3">
        <f t="shared" si="38"/>
        <v>0</v>
      </c>
      <c r="AN190" s="3">
        <f t="shared" si="39"/>
        <v>0</v>
      </c>
    </row>
    <row r="191" spans="1:40" ht="13">
      <c r="A191" s="250"/>
      <c r="B191" s="251"/>
      <c r="C191" s="251"/>
      <c r="D191" s="251"/>
      <c r="E191" s="251"/>
      <c r="F191" s="252"/>
      <c r="G191" s="251"/>
      <c r="H191" s="253"/>
      <c r="I191" s="254"/>
      <c r="J191" s="252"/>
      <c r="K191" s="256"/>
      <c r="L191" s="251"/>
      <c r="M191" s="257"/>
      <c r="N191" s="258"/>
      <c r="O191" s="259"/>
      <c r="P191" s="259"/>
      <c r="Q191" s="260"/>
      <c r="R191" s="261"/>
      <c r="S191" s="262"/>
      <c r="T191" s="261"/>
      <c r="U191" s="263"/>
      <c r="V191" s="263"/>
      <c r="W191" s="263"/>
      <c r="X191" s="172"/>
      <c r="Y191" s="251"/>
      <c r="Z191" s="251"/>
      <c r="AA191" s="251"/>
      <c r="AB191" s="251"/>
      <c r="AC191" s="251"/>
      <c r="AD191" s="251"/>
      <c r="AE191" s="251"/>
      <c r="AF191" s="251"/>
      <c r="AG191" s="87"/>
      <c r="AH191" s="251"/>
      <c r="AK191" s="3">
        <f t="shared" si="36"/>
        <v>0</v>
      </c>
      <c r="AL191" s="3">
        <f t="shared" si="37"/>
        <v>0</v>
      </c>
      <c r="AM191" s="3">
        <f t="shared" si="38"/>
        <v>0</v>
      </c>
      <c r="AN191" s="3">
        <f t="shared" si="39"/>
        <v>0</v>
      </c>
    </row>
    <row r="192" spans="1:40" ht="13">
      <c r="A192" s="250"/>
      <c r="B192" s="251"/>
      <c r="C192" s="251"/>
      <c r="D192" s="251"/>
      <c r="E192" s="251"/>
      <c r="F192" s="252"/>
      <c r="G192" s="251"/>
      <c r="H192" s="253"/>
      <c r="I192" s="254"/>
      <c r="J192" s="252"/>
      <c r="K192" s="256"/>
      <c r="L192" s="251"/>
      <c r="M192" s="257"/>
      <c r="N192" s="258"/>
      <c r="O192" s="259"/>
      <c r="P192" s="259"/>
      <c r="Q192" s="260"/>
      <c r="R192" s="261"/>
      <c r="S192" s="262"/>
      <c r="T192" s="261"/>
      <c r="U192" s="263"/>
      <c r="V192" s="263"/>
      <c r="W192" s="263"/>
      <c r="X192" s="172"/>
      <c r="Y192" s="251"/>
      <c r="Z192" s="251"/>
      <c r="AA192" s="251"/>
      <c r="AB192" s="251"/>
      <c r="AC192" s="251"/>
      <c r="AD192" s="251"/>
      <c r="AE192" s="251"/>
      <c r="AF192" s="251"/>
      <c r="AG192" s="87"/>
      <c r="AH192" s="251"/>
      <c r="AK192" s="3">
        <f t="shared" si="36"/>
        <v>0</v>
      </c>
      <c r="AL192" s="3">
        <f t="shared" si="37"/>
        <v>0</v>
      </c>
      <c r="AM192" s="3">
        <f t="shared" si="38"/>
        <v>0</v>
      </c>
      <c r="AN192" s="3">
        <f t="shared" si="39"/>
        <v>0</v>
      </c>
    </row>
    <row r="193" spans="1:40" ht="13">
      <c r="A193" s="250"/>
      <c r="B193" s="251"/>
      <c r="C193" s="251"/>
      <c r="D193" s="251"/>
      <c r="E193" s="251"/>
      <c r="F193" s="252"/>
      <c r="G193" s="251"/>
      <c r="H193" s="253"/>
      <c r="I193" s="254"/>
      <c r="J193" s="252"/>
      <c r="K193" s="256"/>
      <c r="L193" s="251"/>
      <c r="M193" s="257"/>
      <c r="N193" s="258"/>
      <c r="O193" s="259"/>
      <c r="P193" s="259"/>
      <c r="Q193" s="260"/>
      <c r="R193" s="261"/>
      <c r="S193" s="262"/>
      <c r="T193" s="261"/>
      <c r="U193" s="263"/>
      <c r="V193" s="263"/>
      <c r="W193" s="263"/>
      <c r="X193" s="172"/>
      <c r="Y193" s="251"/>
      <c r="Z193" s="251"/>
      <c r="AA193" s="251"/>
      <c r="AB193" s="251"/>
      <c r="AC193" s="251"/>
      <c r="AD193" s="251"/>
      <c r="AE193" s="251"/>
      <c r="AF193" s="251"/>
      <c r="AG193" s="87"/>
      <c r="AH193" s="251"/>
      <c r="AK193" s="3">
        <f t="shared" si="36"/>
        <v>0</v>
      </c>
      <c r="AL193" s="3">
        <f t="shared" si="37"/>
        <v>0</v>
      </c>
      <c r="AM193" s="3">
        <f t="shared" si="38"/>
        <v>0</v>
      </c>
      <c r="AN193" s="3">
        <f t="shared" si="39"/>
        <v>0</v>
      </c>
    </row>
    <row r="194" spans="1:40" ht="13">
      <c r="A194" s="250"/>
      <c r="B194" s="251"/>
      <c r="C194" s="251"/>
      <c r="D194" s="251"/>
      <c r="E194" s="251"/>
      <c r="F194" s="252"/>
      <c r="G194" s="251"/>
      <c r="H194" s="253"/>
      <c r="I194" s="254"/>
      <c r="J194" s="252"/>
      <c r="K194" s="256"/>
      <c r="L194" s="251"/>
      <c r="M194" s="257"/>
      <c r="N194" s="258"/>
      <c r="O194" s="259"/>
      <c r="P194" s="259"/>
      <c r="Q194" s="260"/>
      <c r="R194" s="261"/>
      <c r="S194" s="262"/>
      <c r="T194" s="261"/>
      <c r="U194" s="263"/>
      <c r="V194" s="263"/>
      <c r="W194" s="263"/>
      <c r="X194" s="172"/>
      <c r="Y194" s="251"/>
      <c r="Z194" s="251"/>
      <c r="AA194" s="251"/>
      <c r="AB194" s="251"/>
      <c r="AC194" s="251"/>
      <c r="AD194" s="251"/>
      <c r="AE194" s="251"/>
      <c r="AF194" s="251"/>
      <c r="AG194" s="87"/>
      <c r="AH194" s="251"/>
      <c r="AK194" s="3">
        <f t="shared" si="36"/>
        <v>0</v>
      </c>
      <c r="AL194" s="3">
        <f t="shared" si="37"/>
        <v>0</v>
      </c>
      <c r="AM194" s="3">
        <f t="shared" si="38"/>
        <v>0</v>
      </c>
      <c r="AN194" s="3">
        <f t="shared" si="39"/>
        <v>0</v>
      </c>
    </row>
    <row r="195" spans="1:40" ht="13">
      <c r="A195" s="250"/>
      <c r="B195" s="251"/>
      <c r="C195" s="251"/>
      <c r="D195" s="251"/>
      <c r="E195" s="251"/>
      <c r="F195" s="252"/>
      <c r="G195" s="251"/>
      <c r="H195" s="253"/>
      <c r="I195" s="254"/>
      <c r="J195" s="252"/>
      <c r="K195" s="256"/>
      <c r="L195" s="251"/>
      <c r="M195" s="257"/>
      <c r="N195" s="258"/>
      <c r="O195" s="259"/>
      <c r="P195" s="259"/>
      <c r="Q195" s="260"/>
      <c r="R195" s="261"/>
      <c r="S195" s="262"/>
      <c r="T195" s="261"/>
      <c r="U195" s="263"/>
      <c r="V195" s="263"/>
      <c r="W195" s="263"/>
      <c r="X195" s="172"/>
      <c r="Y195" s="251"/>
      <c r="Z195" s="251"/>
      <c r="AA195" s="251"/>
      <c r="AB195" s="251"/>
      <c r="AC195" s="251"/>
      <c r="AD195" s="251"/>
      <c r="AE195" s="251"/>
      <c r="AF195" s="251"/>
      <c r="AG195" s="87"/>
      <c r="AH195" s="251"/>
      <c r="AK195" s="3">
        <f t="shared" si="36"/>
        <v>0</v>
      </c>
      <c r="AL195" s="3">
        <f t="shared" si="37"/>
        <v>0</v>
      </c>
      <c r="AM195" s="3">
        <f t="shared" si="38"/>
        <v>0</v>
      </c>
      <c r="AN195" s="3">
        <f t="shared" si="39"/>
        <v>0</v>
      </c>
    </row>
    <row r="196" spans="1:40" ht="13">
      <c r="A196" s="250"/>
      <c r="B196" s="251"/>
      <c r="C196" s="251"/>
      <c r="D196" s="251"/>
      <c r="E196" s="251"/>
      <c r="F196" s="252"/>
      <c r="G196" s="251"/>
      <c r="H196" s="253"/>
      <c r="I196" s="254"/>
      <c r="J196" s="252"/>
      <c r="K196" s="256"/>
      <c r="L196" s="251"/>
      <c r="M196" s="257"/>
      <c r="N196" s="258"/>
      <c r="O196" s="259"/>
      <c r="P196" s="259"/>
      <c r="Q196" s="260"/>
      <c r="R196" s="261"/>
      <c r="S196" s="262"/>
      <c r="T196" s="261"/>
      <c r="U196" s="263"/>
      <c r="V196" s="263"/>
      <c r="W196" s="263"/>
      <c r="X196" s="172"/>
      <c r="Y196" s="251"/>
      <c r="Z196" s="251"/>
      <c r="AA196" s="251"/>
      <c r="AB196" s="251"/>
      <c r="AC196" s="251"/>
      <c r="AD196" s="251"/>
      <c r="AE196" s="251"/>
      <c r="AF196" s="251"/>
      <c r="AG196" s="87"/>
      <c r="AH196" s="251"/>
      <c r="AK196" s="3">
        <f t="shared" si="36"/>
        <v>0</v>
      </c>
      <c r="AL196" s="3">
        <f t="shared" si="37"/>
        <v>0</v>
      </c>
      <c r="AM196" s="3">
        <f t="shared" si="38"/>
        <v>0</v>
      </c>
      <c r="AN196" s="3">
        <f t="shared" si="39"/>
        <v>0</v>
      </c>
    </row>
    <row r="197" spans="1:40" ht="13">
      <c r="A197" s="250"/>
      <c r="B197" s="251"/>
      <c r="C197" s="251"/>
      <c r="D197" s="251"/>
      <c r="E197" s="251"/>
      <c r="F197" s="252"/>
      <c r="G197" s="251"/>
      <c r="H197" s="253"/>
      <c r="I197" s="254"/>
      <c r="J197" s="252"/>
      <c r="K197" s="256"/>
      <c r="L197" s="251"/>
      <c r="M197" s="257"/>
      <c r="N197" s="258"/>
      <c r="O197" s="259"/>
      <c r="P197" s="259"/>
      <c r="Q197" s="260"/>
      <c r="R197" s="261"/>
      <c r="S197" s="262"/>
      <c r="T197" s="261"/>
      <c r="U197" s="263"/>
      <c r="V197" s="263"/>
      <c r="W197" s="263"/>
      <c r="X197" s="172"/>
      <c r="Y197" s="251"/>
      <c r="Z197" s="251"/>
      <c r="AA197" s="251"/>
      <c r="AB197" s="251"/>
      <c r="AC197" s="251"/>
      <c r="AD197" s="251"/>
      <c r="AE197" s="251"/>
      <c r="AF197" s="251"/>
      <c r="AG197" s="87"/>
      <c r="AH197" s="251"/>
      <c r="AK197" s="3">
        <f t="shared" si="36"/>
        <v>0</v>
      </c>
      <c r="AL197" s="3">
        <f t="shared" si="37"/>
        <v>0</v>
      </c>
      <c r="AM197" s="3">
        <f t="shared" si="38"/>
        <v>0</v>
      </c>
      <c r="AN197" s="3">
        <f t="shared" si="39"/>
        <v>0</v>
      </c>
    </row>
    <row r="198" spans="1:40" ht="13">
      <c r="A198" s="250"/>
      <c r="B198" s="251"/>
      <c r="C198" s="251"/>
      <c r="D198" s="251"/>
      <c r="E198" s="251"/>
      <c r="F198" s="252"/>
      <c r="G198" s="251"/>
      <c r="H198" s="253"/>
      <c r="I198" s="254"/>
      <c r="J198" s="252"/>
      <c r="K198" s="256"/>
      <c r="L198" s="251"/>
      <c r="M198" s="257"/>
      <c r="N198" s="258"/>
      <c r="O198" s="259"/>
      <c r="P198" s="259"/>
      <c r="Q198" s="260"/>
      <c r="R198" s="261"/>
      <c r="S198" s="262"/>
      <c r="T198" s="261"/>
      <c r="U198" s="263"/>
      <c r="V198" s="263"/>
      <c r="W198" s="263"/>
      <c r="X198" s="172"/>
      <c r="Y198" s="251"/>
      <c r="Z198" s="251"/>
      <c r="AA198" s="251"/>
      <c r="AB198" s="251"/>
      <c r="AC198" s="251"/>
      <c r="AD198" s="251"/>
      <c r="AE198" s="251"/>
      <c r="AF198" s="251"/>
      <c r="AG198" s="87"/>
      <c r="AH198" s="251"/>
      <c r="AK198" s="3">
        <f t="shared" si="36"/>
        <v>0</v>
      </c>
      <c r="AL198" s="3">
        <f t="shared" si="37"/>
        <v>0</v>
      </c>
      <c r="AM198" s="3">
        <f t="shared" si="38"/>
        <v>0</v>
      </c>
      <c r="AN198" s="3">
        <f t="shared" si="39"/>
        <v>0</v>
      </c>
    </row>
    <row r="199" spans="1:40" ht="13">
      <c r="A199" s="250"/>
      <c r="B199" s="251"/>
      <c r="C199" s="251"/>
      <c r="D199" s="251"/>
      <c r="E199" s="251"/>
      <c r="F199" s="252"/>
      <c r="G199" s="251"/>
      <c r="H199" s="253"/>
      <c r="I199" s="254"/>
      <c r="J199" s="252"/>
      <c r="K199" s="256"/>
      <c r="L199" s="251"/>
      <c r="M199" s="257"/>
      <c r="N199" s="258"/>
      <c r="O199" s="259"/>
      <c r="P199" s="259"/>
      <c r="Q199" s="260"/>
      <c r="R199" s="261"/>
      <c r="S199" s="262"/>
      <c r="T199" s="261"/>
      <c r="U199" s="263"/>
      <c r="V199" s="263"/>
      <c r="W199" s="263"/>
      <c r="X199" s="172"/>
      <c r="Y199" s="251"/>
      <c r="Z199" s="251"/>
      <c r="AA199" s="251"/>
      <c r="AB199" s="251"/>
      <c r="AC199" s="251"/>
      <c r="AD199" s="251"/>
      <c r="AE199" s="251"/>
      <c r="AF199" s="251"/>
      <c r="AG199" s="87"/>
      <c r="AH199" s="251"/>
      <c r="AK199" s="3">
        <f t="shared" si="36"/>
        <v>0</v>
      </c>
      <c r="AL199" s="3">
        <f t="shared" si="37"/>
        <v>0</v>
      </c>
      <c r="AM199" s="3">
        <f t="shared" si="38"/>
        <v>0</v>
      </c>
      <c r="AN199" s="3">
        <f t="shared" si="39"/>
        <v>0</v>
      </c>
    </row>
    <row r="200" spans="1:40" ht="13">
      <c r="A200" s="250"/>
      <c r="B200" s="251"/>
      <c r="C200" s="251"/>
      <c r="D200" s="251"/>
      <c r="E200" s="251"/>
      <c r="F200" s="252"/>
      <c r="G200" s="251"/>
      <c r="H200" s="253"/>
      <c r="I200" s="254"/>
      <c r="J200" s="252"/>
      <c r="K200" s="256"/>
      <c r="L200" s="251"/>
      <c r="M200" s="257"/>
      <c r="N200" s="258"/>
      <c r="O200" s="259"/>
      <c r="P200" s="259"/>
      <c r="Q200" s="260"/>
      <c r="R200" s="261"/>
      <c r="S200" s="262"/>
      <c r="T200" s="261"/>
      <c r="U200" s="263"/>
      <c r="V200" s="263"/>
      <c r="W200" s="263"/>
      <c r="X200" s="172"/>
      <c r="Y200" s="251"/>
      <c r="Z200" s="251"/>
      <c r="AA200" s="251"/>
      <c r="AB200" s="251"/>
      <c r="AC200" s="251"/>
      <c r="AD200" s="251"/>
      <c r="AE200" s="251"/>
      <c r="AF200" s="251"/>
      <c r="AG200" s="87"/>
      <c r="AH200" s="251"/>
      <c r="AK200" s="3">
        <f t="shared" si="36"/>
        <v>0</v>
      </c>
      <c r="AL200" s="3">
        <f t="shared" si="37"/>
        <v>0</v>
      </c>
      <c r="AM200" s="3">
        <f t="shared" si="38"/>
        <v>0</v>
      </c>
      <c r="AN200" s="3">
        <f t="shared" si="39"/>
        <v>0</v>
      </c>
    </row>
    <row r="201" spans="1:40" ht="13">
      <c r="A201" s="250"/>
      <c r="B201" s="251"/>
      <c r="C201" s="251"/>
      <c r="D201" s="251"/>
      <c r="E201" s="251"/>
      <c r="F201" s="252"/>
      <c r="G201" s="251"/>
      <c r="H201" s="253"/>
      <c r="I201" s="254"/>
      <c r="J201" s="252"/>
      <c r="K201" s="256"/>
      <c r="L201" s="251"/>
      <c r="M201" s="257"/>
      <c r="N201" s="258"/>
      <c r="O201" s="259"/>
      <c r="P201" s="259"/>
      <c r="Q201" s="260"/>
      <c r="R201" s="261"/>
      <c r="S201" s="262"/>
      <c r="T201" s="261"/>
      <c r="U201" s="263"/>
      <c r="V201" s="263"/>
      <c r="W201" s="263"/>
      <c r="X201" s="172"/>
      <c r="Y201" s="251"/>
      <c r="Z201" s="251"/>
      <c r="AA201" s="251"/>
      <c r="AB201" s="251"/>
      <c r="AC201" s="251"/>
      <c r="AD201" s="251"/>
      <c r="AE201" s="251"/>
      <c r="AF201" s="251"/>
      <c r="AG201" s="87"/>
      <c r="AH201" s="251"/>
      <c r="AK201" s="3">
        <f t="shared" si="36"/>
        <v>0</v>
      </c>
      <c r="AL201" s="3">
        <f t="shared" si="37"/>
        <v>0</v>
      </c>
      <c r="AM201" s="3">
        <f t="shared" si="38"/>
        <v>0</v>
      </c>
      <c r="AN201" s="3">
        <f t="shared" si="39"/>
        <v>0</v>
      </c>
    </row>
    <row r="202" spans="1:40" ht="13">
      <c r="A202" s="250"/>
      <c r="B202" s="251"/>
      <c r="C202" s="251"/>
      <c r="D202" s="251"/>
      <c r="E202" s="251"/>
      <c r="F202" s="252"/>
      <c r="G202" s="251"/>
      <c r="H202" s="253"/>
      <c r="I202" s="254"/>
      <c r="J202" s="252"/>
      <c r="K202" s="256"/>
      <c r="L202" s="251"/>
      <c r="M202" s="257"/>
      <c r="N202" s="258"/>
      <c r="O202" s="259"/>
      <c r="P202" s="259"/>
      <c r="Q202" s="260"/>
      <c r="R202" s="261"/>
      <c r="S202" s="262"/>
      <c r="T202" s="261"/>
      <c r="U202" s="263"/>
      <c r="V202" s="263"/>
      <c r="W202" s="263"/>
      <c r="X202" s="172"/>
      <c r="Y202" s="251"/>
      <c r="Z202" s="251"/>
      <c r="AA202" s="251"/>
      <c r="AB202" s="251"/>
      <c r="AC202" s="251"/>
      <c r="AD202" s="251"/>
      <c r="AE202" s="251"/>
      <c r="AF202" s="251"/>
      <c r="AG202" s="87"/>
      <c r="AH202" s="251"/>
      <c r="AK202" s="3">
        <f t="shared" si="36"/>
        <v>0</v>
      </c>
      <c r="AL202" s="3">
        <f t="shared" si="37"/>
        <v>0</v>
      </c>
      <c r="AM202" s="3">
        <f t="shared" si="38"/>
        <v>0</v>
      </c>
      <c r="AN202" s="3">
        <f t="shared" si="39"/>
        <v>0</v>
      </c>
    </row>
    <row r="203" spans="1:40" ht="13">
      <c r="A203" s="250"/>
      <c r="B203" s="251"/>
      <c r="C203" s="251"/>
      <c r="D203" s="251"/>
      <c r="E203" s="251"/>
      <c r="F203" s="252"/>
      <c r="G203" s="251"/>
      <c r="H203" s="253"/>
      <c r="I203" s="254"/>
      <c r="J203" s="252"/>
      <c r="K203" s="256"/>
      <c r="L203" s="251"/>
      <c r="M203" s="257"/>
      <c r="N203" s="258"/>
      <c r="O203" s="259"/>
      <c r="P203" s="259"/>
      <c r="Q203" s="260"/>
      <c r="R203" s="261"/>
      <c r="S203" s="262"/>
      <c r="T203" s="261"/>
      <c r="U203" s="263"/>
      <c r="V203" s="263"/>
      <c r="W203" s="263"/>
      <c r="X203" s="172"/>
      <c r="Y203" s="251"/>
      <c r="Z203" s="251"/>
      <c r="AA203" s="251"/>
      <c r="AB203" s="251"/>
      <c r="AC203" s="251"/>
      <c r="AD203" s="251"/>
      <c r="AE203" s="251"/>
      <c r="AF203" s="251"/>
      <c r="AG203" s="87"/>
      <c r="AH203" s="251"/>
      <c r="AK203" s="3">
        <f t="shared" si="36"/>
        <v>0</v>
      </c>
      <c r="AL203" s="3">
        <f t="shared" si="37"/>
        <v>0</v>
      </c>
      <c r="AM203" s="3">
        <f t="shared" si="38"/>
        <v>0</v>
      </c>
      <c r="AN203" s="3">
        <f t="shared" si="39"/>
        <v>0</v>
      </c>
    </row>
    <row r="204" spans="1:40" ht="13">
      <c r="A204" s="250"/>
      <c r="B204" s="251"/>
      <c r="C204" s="251"/>
      <c r="D204" s="251"/>
      <c r="E204" s="251"/>
      <c r="F204" s="252"/>
      <c r="G204" s="251"/>
      <c r="H204" s="253"/>
      <c r="I204" s="254"/>
      <c r="J204" s="252"/>
      <c r="K204" s="256"/>
      <c r="L204" s="251"/>
      <c r="M204" s="257"/>
      <c r="N204" s="258"/>
      <c r="O204" s="259"/>
      <c r="P204" s="259"/>
      <c r="Q204" s="260"/>
      <c r="R204" s="261"/>
      <c r="S204" s="262"/>
      <c r="T204" s="261"/>
      <c r="U204" s="263"/>
      <c r="V204" s="263"/>
      <c r="W204" s="263"/>
      <c r="X204" s="172"/>
      <c r="Y204" s="251"/>
      <c r="Z204" s="251"/>
      <c r="AA204" s="251"/>
      <c r="AB204" s="251"/>
      <c r="AC204" s="251"/>
      <c r="AD204" s="251"/>
      <c r="AE204" s="251"/>
      <c r="AF204" s="251"/>
      <c r="AG204" s="87"/>
      <c r="AH204" s="251"/>
      <c r="AK204" s="3">
        <f t="shared" si="36"/>
        <v>0</v>
      </c>
      <c r="AL204" s="3">
        <f t="shared" si="37"/>
        <v>0</v>
      </c>
      <c r="AM204" s="3">
        <f t="shared" si="38"/>
        <v>0</v>
      </c>
      <c r="AN204" s="3">
        <f t="shared" si="39"/>
        <v>0</v>
      </c>
    </row>
    <row r="205" spans="1:40" ht="13">
      <c r="A205" s="250"/>
      <c r="B205" s="251"/>
      <c r="C205" s="251"/>
      <c r="D205" s="251"/>
      <c r="E205" s="251"/>
      <c r="F205" s="252"/>
      <c r="G205" s="251"/>
      <c r="H205" s="253"/>
      <c r="I205" s="254"/>
      <c r="J205" s="252"/>
      <c r="K205" s="256"/>
      <c r="L205" s="251"/>
      <c r="M205" s="257"/>
      <c r="N205" s="258"/>
      <c r="O205" s="259"/>
      <c r="P205" s="259"/>
      <c r="Q205" s="260"/>
      <c r="R205" s="261"/>
      <c r="S205" s="262"/>
      <c r="T205" s="261"/>
      <c r="U205" s="263"/>
      <c r="V205" s="263"/>
      <c r="W205" s="263"/>
      <c r="X205" s="172"/>
      <c r="Y205" s="251"/>
      <c r="Z205" s="251"/>
      <c r="AA205" s="251"/>
      <c r="AB205" s="251"/>
      <c r="AC205" s="251"/>
      <c r="AD205" s="251"/>
      <c r="AE205" s="251"/>
      <c r="AF205" s="251"/>
      <c r="AG205" s="87"/>
      <c r="AH205" s="251"/>
      <c r="AK205" s="3">
        <f t="shared" si="36"/>
        <v>0</v>
      </c>
      <c r="AL205" s="3">
        <f t="shared" si="37"/>
        <v>0</v>
      </c>
      <c r="AM205" s="3">
        <f t="shared" si="38"/>
        <v>0</v>
      </c>
      <c r="AN205" s="3">
        <f t="shared" si="39"/>
        <v>0</v>
      </c>
    </row>
    <row r="206" spans="1:40" ht="13">
      <c r="A206" s="250"/>
      <c r="B206" s="251"/>
      <c r="C206" s="251"/>
      <c r="D206" s="251"/>
      <c r="E206" s="251"/>
      <c r="F206" s="252"/>
      <c r="G206" s="251"/>
      <c r="H206" s="253"/>
      <c r="I206" s="254"/>
      <c r="J206" s="252"/>
      <c r="K206" s="256"/>
      <c r="L206" s="251"/>
      <c r="M206" s="257"/>
      <c r="N206" s="258"/>
      <c r="O206" s="259"/>
      <c r="P206" s="259"/>
      <c r="Q206" s="260"/>
      <c r="R206" s="261"/>
      <c r="S206" s="262"/>
      <c r="T206" s="261"/>
      <c r="U206" s="263"/>
      <c r="V206" s="263"/>
      <c r="W206" s="263"/>
      <c r="X206" s="172"/>
      <c r="Y206" s="251"/>
      <c r="Z206" s="251"/>
      <c r="AA206" s="251"/>
      <c r="AB206" s="251"/>
      <c r="AC206" s="251"/>
      <c r="AD206" s="251"/>
      <c r="AE206" s="251"/>
      <c r="AF206" s="251"/>
      <c r="AG206" s="87"/>
      <c r="AH206" s="251"/>
      <c r="AK206" s="3">
        <f t="shared" si="36"/>
        <v>0</v>
      </c>
      <c r="AL206" s="3">
        <f t="shared" si="37"/>
        <v>0</v>
      </c>
      <c r="AM206" s="3">
        <f t="shared" si="38"/>
        <v>0</v>
      </c>
      <c r="AN206" s="3">
        <f t="shared" si="39"/>
        <v>0</v>
      </c>
    </row>
    <row r="207" spans="1:40" ht="13">
      <c r="A207" s="250"/>
      <c r="B207" s="251"/>
      <c r="C207" s="251"/>
      <c r="D207" s="251"/>
      <c r="E207" s="251"/>
      <c r="F207" s="252"/>
      <c r="G207" s="251"/>
      <c r="H207" s="253"/>
      <c r="I207" s="254"/>
      <c r="J207" s="252"/>
      <c r="K207" s="256"/>
      <c r="L207" s="251"/>
      <c r="M207" s="257"/>
      <c r="N207" s="258"/>
      <c r="O207" s="259"/>
      <c r="P207" s="259"/>
      <c r="Q207" s="260"/>
      <c r="R207" s="261"/>
      <c r="S207" s="262"/>
      <c r="T207" s="261"/>
      <c r="U207" s="263"/>
      <c r="V207" s="263"/>
      <c r="W207" s="263"/>
      <c r="X207" s="172"/>
      <c r="Y207" s="251"/>
      <c r="Z207" s="251"/>
      <c r="AA207" s="251"/>
      <c r="AB207" s="251"/>
      <c r="AC207" s="251"/>
      <c r="AD207" s="251"/>
      <c r="AE207" s="251"/>
      <c r="AF207" s="251"/>
      <c r="AG207" s="87"/>
      <c r="AH207" s="251"/>
      <c r="AK207" s="3">
        <f t="shared" si="36"/>
        <v>0</v>
      </c>
      <c r="AL207" s="3">
        <f t="shared" si="37"/>
        <v>0</v>
      </c>
      <c r="AM207" s="3">
        <f t="shared" si="38"/>
        <v>0</v>
      </c>
      <c r="AN207" s="3">
        <f t="shared" si="39"/>
        <v>0</v>
      </c>
    </row>
    <row r="208" spans="1:40" ht="13">
      <c r="A208" s="250"/>
      <c r="B208" s="251"/>
      <c r="C208" s="251"/>
      <c r="D208" s="251"/>
      <c r="E208" s="251"/>
      <c r="F208" s="252"/>
      <c r="G208" s="251"/>
      <c r="H208" s="253"/>
      <c r="I208" s="254"/>
      <c r="J208" s="252"/>
      <c r="K208" s="256"/>
      <c r="L208" s="251"/>
      <c r="M208" s="257"/>
      <c r="N208" s="258"/>
      <c r="O208" s="259"/>
      <c r="P208" s="259"/>
      <c r="Q208" s="260"/>
      <c r="R208" s="261"/>
      <c r="S208" s="262"/>
      <c r="T208" s="261"/>
      <c r="U208" s="263"/>
      <c r="V208" s="263"/>
      <c r="W208" s="263"/>
      <c r="X208" s="172"/>
      <c r="Y208" s="251"/>
      <c r="Z208" s="251"/>
      <c r="AA208" s="251"/>
      <c r="AB208" s="251"/>
      <c r="AC208" s="251"/>
      <c r="AD208" s="251"/>
      <c r="AE208" s="251"/>
      <c r="AF208" s="251"/>
      <c r="AG208" s="87"/>
      <c r="AH208" s="251"/>
      <c r="AK208" s="3">
        <f t="shared" si="36"/>
        <v>0</v>
      </c>
      <c r="AL208" s="3">
        <f t="shared" si="37"/>
        <v>0</v>
      </c>
      <c r="AM208" s="3">
        <f t="shared" si="38"/>
        <v>0</v>
      </c>
      <c r="AN208" s="3">
        <f t="shared" si="39"/>
        <v>0</v>
      </c>
    </row>
    <row r="209" spans="1:40" ht="13">
      <c r="A209" s="250"/>
      <c r="B209" s="251"/>
      <c r="C209" s="251"/>
      <c r="D209" s="251"/>
      <c r="E209" s="251"/>
      <c r="F209" s="252"/>
      <c r="G209" s="251"/>
      <c r="H209" s="253"/>
      <c r="I209" s="254"/>
      <c r="J209" s="252"/>
      <c r="K209" s="256"/>
      <c r="L209" s="251"/>
      <c r="M209" s="257"/>
      <c r="N209" s="258"/>
      <c r="O209" s="259"/>
      <c r="P209" s="259"/>
      <c r="Q209" s="260"/>
      <c r="R209" s="261"/>
      <c r="S209" s="262"/>
      <c r="T209" s="261"/>
      <c r="U209" s="263"/>
      <c r="V209" s="263"/>
      <c r="W209" s="263"/>
      <c r="X209" s="172"/>
      <c r="Y209" s="251"/>
      <c r="Z209" s="251"/>
      <c r="AA209" s="251"/>
      <c r="AB209" s="251"/>
      <c r="AC209" s="251"/>
      <c r="AD209" s="251"/>
      <c r="AE209" s="251"/>
      <c r="AF209" s="251"/>
      <c r="AG209" s="87"/>
      <c r="AH209" s="251"/>
      <c r="AK209" s="3">
        <f t="shared" si="36"/>
        <v>0</v>
      </c>
      <c r="AL209" s="3">
        <f t="shared" si="37"/>
        <v>0</v>
      </c>
      <c r="AM209" s="3">
        <f t="shared" si="38"/>
        <v>0</v>
      </c>
      <c r="AN209" s="3">
        <f t="shared" si="39"/>
        <v>0</v>
      </c>
    </row>
    <row r="210" spans="1:40" ht="13">
      <c r="A210" s="250"/>
      <c r="B210" s="251"/>
      <c r="C210" s="251"/>
      <c r="D210" s="251"/>
      <c r="E210" s="251"/>
      <c r="F210" s="252"/>
      <c r="G210" s="251"/>
      <c r="H210" s="253"/>
      <c r="I210" s="254"/>
      <c r="J210" s="252"/>
      <c r="K210" s="256"/>
      <c r="L210" s="251"/>
      <c r="M210" s="257"/>
      <c r="N210" s="258"/>
      <c r="O210" s="259"/>
      <c r="P210" s="259"/>
      <c r="Q210" s="260"/>
      <c r="R210" s="261"/>
      <c r="S210" s="262"/>
      <c r="T210" s="261"/>
      <c r="U210" s="263"/>
      <c r="V210" s="263"/>
      <c r="W210" s="263"/>
      <c r="X210" s="172"/>
      <c r="Y210" s="251"/>
      <c r="Z210" s="251"/>
      <c r="AA210" s="251"/>
      <c r="AB210" s="251"/>
      <c r="AC210" s="251"/>
      <c r="AD210" s="251"/>
      <c r="AE210" s="251"/>
      <c r="AF210" s="251"/>
      <c r="AG210" s="87"/>
      <c r="AH210" s="251"/>
      <c r="AK210" s="3">
        <f t="shared" si="36"/>
        <v>0</v>
      </c>
      <c r="AL210" s="3">
        <f t="shared" si="37"/>
        <v>0</v>
      </c>
      <c r="AM210" s="3">
        <f t="shared" si="38"/>
        <v>0</v>
      </c>
      <c r="AN210" s="3">
        <f t="shared" si="39"/>
        <v>0</v>
      </c>
    </row>
    <row r="211" spans="1:40" ht="13">
      <c r="A211" s="250"/>
      <c r="B211" s="251"/>
      <c r="C211" s="251"/>
      <c r="D211" s="251"/>
      <c r="E211" s="251"/>
      <c r="F211" s="252"/>
      <c r="G211" s="251"/>
      <c r="H211" s="253"/>
      <c r="I211" s="254"/>
      <c r="J211" s="252"/>
      <c r="K211" s="256"/>
      <c r="L211" s="251"/>
      <c r="M211" s="257"/>
      <c r="N211" s="258"/>
      <c r="O211" s="259"/>
      <c r="P211" s="259"/>
      <c r="Q211" s="260"/>
      <c r="R211" s="261"/>
      <c r="S211" s="262"/>
      <c r="T211" s="261"/>
      <c r="U211" s="263"/>
      <c r="V211" s="263"/>
      <c r="W211" s="263"/>
      <c r="X211" s="172"/>
      <c r="Y211" s="251"/>
      <c r="Z211" s="251"/>
      <c r="AA211" s="251"/>
      <c r="AB211" s="251"/>
      <c r="AC211" s="251"/>
      <c r="AD211" s="251"/>
      <c r="AE211" s="251"/>
      <c r="AF211" s="251"/>
      <c r="AG211" s="87"/>
      <c r="AH211" s="251"/>
      <c r="AK211" s="3">
        <f t="shared" si="36"/>
        <v>0</v>
      </c>
      <c r="AL211" s="3">
        <f t="shared" si="37"/>
        <v>0</v>
      </c>
      <c r="AM211" s="3">
        <f t="shared" si="38"/>
        <v>0</v>
      </c>
      <c r="AN211" s="3">
        <f t="shared" si="39"/>
        <v>0</v>
      </c>
    </row>
    <row r="212" spans="1:40" ht="13">
      <c r="A212" s="250"/>
      <c r="B212" s="251"/>
      <c r="C212" s="251"/>
      <c r="D212" s="251"/>
      <c r="E212" s="251"/>
      <c r="F212" s="252"/>
      <c r="G212" s="251"/>
      <c r="H212" s="253"/>
      <c r="I212" s="254"/>
      <c r="J212" s="252"/>
      <c r="K212" s="256"/>
      <c r="L212" s="251"/>
      <c r="M212" s="257"/>
      <c r="N212" s="258"/>
      <c r="O212" s="259"/>
      <c r="P212" s="259"/>
      <c r="Q212" s="260"/>
      <c r="R212" s="261"/>
      <c r="S212" s="262"/>
      <c r="T212" s="261"/>
      <c r="U212" s="263"/>
      <c r="V212" s="263"/>
      <c r="W212" s="263"/>
      <c r="X212" s="172"/>
      <c r="Y212" s="251"/>
      <c r="Z212" s="251"/>
      <c r="AA212" s="251"/>
      <c r="AB212" s="251"/>
      <c r="AC212" s="251"/>
      <c r="AD212" s="251"/>
      <c r="AE212" s="251"/>
      <c r="AF212" s="251"/>
      <c r="AG212" s="87"/>
      <c r="AH212" s="251"/>
      <c r="AK212" s="3">
        <f t="shared" si="36"/>
        <v>0</v>
      </c>
      <c r="AL212" s="3">
        <f t="shared" si="37"/>
        <v>0</v>
      </c>
      <c r="AM212" s="3">
        <f t="shared" si="38"/>
        <v>0</v>
      </c>
      <c r="AN212" s="3">
        <f t="shared" si="39"/>
        <v>0</v>
      </c>
    </row>
    <row r="213" spans="1:40" ht="13">
      <c r="A213" s="250"/>
      <c r="B213" s="251"/>
      <c r="C213" s="251"/>
      <c r="D213" s="251"/>
      <c r="E213" s="251"/>
      <c r="F213" s="252"/>
      <c r="G213" s="251"/>
      <c r="H213" s="253"/>
      <c r="I213" s="254"/>
      <c r="J213" s="252"/>
      <c r="K213" s="256"/>
      <c r="L213" s="251"/>
      <c r="M213" s="257"/>
      <c r="N213" s="258"/>
      <c r="O213" s="259"/>
      <c r="P213" s="259"/>
      <c r="Q213" s="260"/>
      <c r="R213" s="261"/>
      <c r="S213" s="262"/>
      <c r="T213" s="261"/>
      <c r="U213" s="263"/>
      <c r="V213" s="263"/>
      <c r="W213" s="263"/>
      <c r="X213" s="172"/>
      <c r="Y213" s="251"/>
      <c r="Z213" s="251"/>
      <c r="AA213" s="251"/>
      <c r="AB213" s="251"/>
      <c r="AC213" s="251"/>
      <c r="AD213" s="251"/>
      <c r="AE213" s="251"/>
      <c r="AF213" s="251"/>
      <c r="AG213" s="87"/>
      <c r="AH213" s="251"/>
      <c r="AK213" s="3">
        <f t="shared" si="36"/>
        <v>0</v>
      </c>
      <c r="AL213" s="3">
        <f t="shared" si="37"/>
        <v>0</v>
      </c>
      <c r="AM213" s="3">
        <f t="shared" si="38"/>
        <v>0</v>
      </c>
      <c r="AN213" s="3">
        <f t="shared" si="39"/>
        <v>0</v>
      </c>
    </row>
    <row r="214" spans="1:40" ht="13">
      <c r="A214" s="250"/>
      <c r="B214" s="251"/>
      <c r="C214" s="251"/>
      <c r="D214" s="251"/>
      <c r="E214" s="251"/>
      <c r="F214" s="252"/>
      <c r="G214" s="251"/>
      <c r="H214" s="253"/>
      <c r="I214" s="254"/>
      <c r="J214" s="252"/>
      <c r="K214" s="256"/>
      <c r="L214" s="251"/>
      <c r="M214" s="257"/>
      <c r="N214" s="258"/>
      <c r="O214" s="259"/>
      <c r="P214" s="259"/>
      <c r="Q214" s="260"/>
      <c r="R214" s="261"/>
      <c r="S214" s="262"/>
      <c r="T214" s="261"/>
      <c r="U214" s="263"/>
      <c r="V214" s="263"/>
      <c r="W214" s="263"/>
      <c r="X214" s="172"/>
      <c r="Y214" s="251"/>
      <c r="Z214" s="251"/>
      <c r="AA214" s="251"/>
      <c r="AB214" s="251"/>
      <c r="AC214" s="251"/>
      <c r="AD214" s="251"/>
      <c r="AE214" s="251"/>
      <c r="AF214" s="251"/>
      <c r="AG214" s="87"/>
      <c r="AH214" s="251"/>
      <c r="AK214" s="3">
        <f t="shared" si="36"/>
        <v>0</v>
      </c>
      <c r="AL214" s="3">
        <f t="shared" si="37"/>
        <v>0</v>
      </c>
      <c r="AM214" s="3">
        <f t="shared" si="38"/>
        <v>0</v>
      </c>
      <c r="AN214" s="3">
        <f t="shared" si="39"/>
        <v>0</v>
      </c>
    </row>
    <row r="215" spans="1:40" ht="13">
      <c r="A215" s="250"/>
      <c r="B215" s="251"/>
      <c r="C215" s="251"/>
      <c r="D215" s="251"/>
      <c r="E215" s="251"/>
      <c r="F215" s="252"/>
      <c r="G215" s="251"/>
      <c r="H215" s="253"/>
      <c r="I215" s="254"/>
      <c r="J215" s="252"/>
      <c r="K215" s="256"/>
      <c r="L215" s="251"/>
      <c r="M215" s="257"/>
      <c r="N215" s="258"/>
      <c r="O215" s="259"/>
      <c r="P215" s="259"/>
      <c r="Q215" s="260"/>
      <c r="R215" s="261"/>
      <c r="S215" s="262"/>
      <c r="T215" s="261"/>
      <c r="U215" s="263"/>
      <c r="V215" s="263"/>
      <c r="W215" s="263"/>
      <c r="X215" s="172"/>
      <c r="Y215" s="251"/>
      <c r="Z215" s="251"/>
      <c r="AA215" s="251"/>
      <c r="AB215" s="251"/>
      <c r="AC215" s="251"/>
      <c r="AD215" s="251"/>
      <c r="AE215" s="251"/>
      <c r="AF215" s="251"/>
      <c r="AG215" s="87"/>
      <c r="AH215" s="251"/>
      <c r="AK215" s="3">
        <f t="shared" si="36"/>
        <v>0</v>
      </c>
      <c r="AL215" s="3">
        <f t="shared" si="37"/>
        <v>0</v>
      </c>
      <c r="AM215" s="3">
        <f t="shared" si="38"/>
        <v>0</v>
      </c>
      <c r="AN215" s="3">
        <f t="shared" si="39"/>
        <v>0</v>
      </c>
    </row>
    <row r="216" spans="1:40" ht="13">
      <c r="A216" s="250"/>
      <c r="B216" s="251"/>
      <c r="C216" s="251"/>
      <c r="D216" s="251"/>
      <c r="E216" s="251"/>
      <c r="F216" s="252"/>
      <c r="G216" s="251"/>
      <c r="H216" s="253"/>
      <c r="I216" s="254"/>
      <c r="J216" s="252"/>
      <c r="K216" s="256"/>
      <c r="L216" s="251"/>
      <c r="M216" s="257"/>
      <c r="N216" s="258"/>
      <c r="O216" s="259"/>
      <c r="P216" s="259"/>
      <c r="Q216" s="260"/>
      <c r="R216" s="261"/>
      <c r="S216" s="262"/>
      <c r="T216" s="261"/>
      <c r="U216" s="263"/>
      <c r="V216" s="263"/>
      <c r="W216" s="263"/>
      <c r="X216" s="172"/>
      <c r="Y216" s="251"/>
      <c r="Z216" s="251"/>
      <c r="AA216" s="251"/>
      <c r="AB216" s="251"/>
      <c r="AC216" s="251"/>
      <c r="AD216" s="251"/>
      <c r="AE216" s="251"/>
      <c r="AF216" s="251"/>
      <c r="AG216" s="87"/>
      <c r="AH216" s="251"/>
      <c r="AK216" s="3">
        <f t="shared" si="36"/>
        <v>0</v>
      </c>
      <c r="AL216" s="3">
        <f t="shared" si="37"/>
        <v>0</v>
      </c>
      <c r="AM216" s="3">
        <f t="shared" si="38"/>
        <v>0</v>
      </c>
      <c r="AN216" s="3">
        <f t="shared" si="39"/>
        <v>0</v>
      </c>
    </row>
    <row r="217" spans="1:40" ht="13">
      <c r="A217" s="250"/>
      <c r="B217" s="251"/>
      <c r="C217" s="251"/>
      <c r="D217" s="251"/>
      <c r="E217" s="251"/>
      <c r="F217" s="252"/>
      <c r="G217" s="251"/>
      <c r="H217" s="253"/>
      <c r="I217" s="254"/>
      <c r="J217" s="252"/>
      <c r="K217" s="256"/>
      <c r="L217" s="251"/>
      <c r="M217" s="257"/>
      <c r="N217" s="258"/>
      <c r="O217" s="259"/>
      <c r="P217" s="259"/>
      <c r="Q217" s="260"/>
      <c r="R217" s="261"/>
      <c r="S217" s="262"/>
      <c r="T217" s="261"/>
      <c r="U217" s="263"/>
      <c r="V217" s="263"/>
      <c r="W217" s="263"/>
      <c r="X217" s="172"/>
      <c r="Y217" s="251"/>
      <c r="Z217" s="251"/>
      <c r="AA217" s="251"/>
      <c r="AB217" s="251"/>
      <c r="AC217" s="251"/>
      <c r="AD217" s="251"/>
      <c r="AE217" s="251"/>
      <c r="AF217" s="251"/>
      <c r="AG217" s="87"/>
      <c r="AH217" s="251"/>
      <c r="AK217" s="3">
        <f t="shared" si="36"/>
        <v>0</v>
      </c>
      <c r="AL217" s="3">
        <f t="shared" si="37"/>
        <v>0</v>
      </c>
      <c r="AM217" s="3">
        <f t="shared" si="38"/>
        <v>0</v>
      </c>
      <c r="AN217" s="3">
        <f t="shared" si="39"/>
        <v>0</v>
      </c>
    </row>
    <row r="218" spans="1:40" ht="13">
      <c r="A218" s="250"/>
      <c r="B218" s="251"/>
      <c r="C218" s="251"/>
      <c r="D218" s="251"/>
      <c r="E218" s="251"/>
      <c r="F218" s="252"/>
      <c r="G218" s="251"/>
      <c r="H218" s="253"/>
      <c r="I218" s="254"/>
      <c r="J218" s="252"/>
      <c r="K218" s="256"/>
      <c r="L218" s="251"/>
      <c r="M218" s="257"/>
      <c r="N218" s="258"/>
      <c r="O218" s="259"/>
      <c r="P218" s="259"/>
      <c r="Q218" s="260"/>
      <c r="R218" s="261"/>
      <c r="S218" s="262"/>
      <c r="T218" s="261"/>
      <c r="U218" s="263"/>
      <c r="V218" s="263"/>
      <c r="W218" s="263"/>
      <c r="X218" s="172"/>
      <c r="Y218" s="251"/>
      <c r="Z218" s="251"/>
      <c r="AA218" s="251"/>
      <c r="AB218" s="251"/>
      <c r="AC218" s="251"/>
      <c r="AD218" s="251"/>
      <c r="AE218" s="251"/>
      <c r="AF218" s="251"/>
      <c r="AG218" s="87"/>
      <c r="AH218" s="251"/>
      <c r="AK218" s="3">
        <f t="shared" si="36"/>
        <v>0</v>
      </c>
      <c r="AL218" s="3">
        <f t="shared" si="37"/>
        <v>0</v>
      </c>
      <c r="AM218" s="3">
        <f t="shared" si="38"/>
        <v>0</v>
      </c>
      <c r="AN218" s="3">
        <f t="shared" si="39"/>
        <v>0</v>
      </c>
    </row>
    <row r="219" spans="1:40" ht="13">
      <c r="A219" s="250"/>
      <c r="B219" s="251"/>
      <c r="C219" s="251"/>
      <c r="D219" s="251"/>
      <c r="E219" s="251"/>
      <c r="F219" s="252"/>
      <c r="G219" s="251"/>
      <c r="H219" s="253"/>
      <c r="I219" s="254"/>
      <c r="J219" s="252"/>
      <c r="K219" s="256"/>
      <c r="L219" s="251"/>
      <c r="M219" s="257"/>
      <c r="N219" s="258"/>
      <c r="O219" s="259"/>
      <c r="P219" s="259"/>
      <c r="Q219" s="260"/>
      <c r="R219" s="261"/>
      <c r="S219" s="262"/>
      <c r="T219" s="261"/>
      <c r="U219" s="263"/>
      <c r="V219" s="263"/>
      <c r="W219" s="263"/>
      <c r="X219" s="172"/>
      <c r="Y219" s="251"/>
      <c r="Z219" s="251"/>
      <c r="AA219" s="251"/>
      <c r="AB219" s="251"/>
      <c r="AC219" s="251"/>
      <c r="AD219" s="251"/>
      <c r="AE219" s="251"/>
      <c r="AF219" s="251"/>
      <c r="AG219" s="87"/>
      <c r="AH219" s="251"/>
      <c r="AK219" s="3">
        <f t="shared" si="36"/>
        <v>0</v>
      </c>
      <c r="AL219" s="3">
        <f t="shared" si="37"/>
        <v>0</v>
      </c>
      <c r="AM219" s="3">
        <f t="shared" si="38"/>
        <v>0</v>
      </c>
      <c r="AN219" s="3">
        <f t="shared" si="39"/>
        <v>0</v>
      </c>
    </row>
    <row r="220" spans="1:40" ht="13">
      <c r="A220" s="250"/>
      <c r="B220" s="251"/>
      <c r="C220" s="251"/>
      <c r="D220" s="251"/>
      <c r="E220" s="251"/>
      <c r="F220" s="252"/>
      <c r="G220" s="251"/>
      <c r="H220" s="253"/>
      <c r="I220" s="254"/>
      <c r="J220" s="252"/>
      <c r="K220" s="256"/>
      <c r="L220" s="251"/>
      <c r="M220" s="257"/>
      <c r="N220" s="258"/>
      <c r="O220" s="259"/>
      <c r="P220" s="259"/>
      <c r="Q220" s="260"/>
      <c r="R220" s="261"/>
      <c r="S220" s="262"/>
      <c r="T220" s="261"/>
      <c r="U220" s="263"/>
      <c r="V220" s="263"/>
      <c r="W220" s="263"/>
      <c r="X220" s="172"/>
      <c r="Y220" s="251"/>
      <c r="Z220" s="251"/>
      <c r="AA220" s="251"/>
      <c r="AB220" s="251"/>
      <c r="AC220" s="251"/>
      <c r="AD220" s="251"/>
      <c r="AE220" s="251"/>
      <c r="AF220" s="251"/>
      <c r="AG220" s="87"/>
      <c r="AH220" s="251"/>
      <c r="AK220" s="3">
        <f t="shared" si="36"/>
        <v>0</v>
      </c>
      <c r="AL220" s="3">
        <f t="shared" si="37"/>
        <v>0</v>
      </c>
      <c r="AM220" s="3">
        <f t="shared" si="38"/>
        <v>0</v>
      </c>
      <c r="AN220" s="3">
        <f t="shared" si="39"/>
        <v>0</v>
      </c>
    </row>
    <row r="221" spans="1:40" ht="13">
      <c r="A221" s="250"/>
      <c r="B221" s="251"/>
      <c r="C221" s="251"/>
      <c r="D221" s="251"/>
      <c r="E221" s="251"/>
      <c r="F221" s="252"/>
      <c r="G221" s="251"/>
      <c r="H221" s="253"/>
      <c r="I221" s="254"/>
      <c r="J221" s="252"/>
      <c r="K221" s="256"/>
      <c r="L221" s="251"/>
      <c r="M221" s="257"/>
      <c r="N221" s="258"/>
      <c r="O221" s="259"/>
      <c r="P221" s="259"/>
      <c r="Q221" s="260"/>
      <c r="R221" s="261"/>
      <c r="S221" s="262"/>
      <c r="T221" s="261"/>
      <c r="U221" s="263"/>
      <c r="V221" s="263"/>
      <c r="W221" s="263"/>
      <c r="X221" s="172"/>
      <c r="Y221" s="251"/>
      <c r="Z221" s="251"/>
      <c r="AA221" s="251"/>
      <c r="AB221" s="251"/>
      <c r="AC221" s="251"/>
      <c r="AD221" s="251"/>
      <c r="AE221" s="251"/>
      <c r="AF221" s="251"/>
      <c r="AG221" s="87"/>
      <c r="AH221" s="251"/>
      <c r="AK221" s="3">
        <f t="shared" si="36"/>
        <v>0</v>
      </c>
      <c r="AL221" s="3">
        <f t="shared" si="37"/>
        <v>0</v>
      </c>
      <c r="AM221" s="3">
        <f t="shared" si="38"/>
        <v>0</v>
      </c>
      <c r="AN221" s="3">
        <f t="shared" si="39"/>
        <v>0</v>
      </c>
    </row>
    <row r="222" spans="1:40" ht="13">
      <c r="A222" s="250"/>
      <c r="B222" s="251"/>
      <c r="C222" s="251"/>
      <c r="D222" s="251"/>
      <c r="E222" s="251"/>
      <c r="F222" s="252"/>
      <c r="G222" s="251"/>
      <c r="H222" s="253"/>
      <c r="I222" s="254"/>
      <c r="J222" s="252"/>
      <c r="K222" s="256"/>
      <c r="L222" s="251"/>
      <c r="M222" s="257"/>
      <c r="N222" s="258"/>
      <c r="O222" s="259"/>
      <c r="P222" s="259"/>
      <c r="Q222" s="260"/>
      <c r="R222" s="261"/>
      <c r="S222" s="262"/>
      <c r="T222" s="261"/>
      <c r="U222" s="263"/>
      <c r="V222" s="263"/>
      <c r="W222" s="263"/>
      <c r="X222" s="172"/>
      <c r="Y222" s="251"/>
      <c r="Z222" s="251"/>
      <c r="AA222" s="251"/>
      <c r="AB222" s="251"/>
      <c r="AC222" s="251"/>
      <c r="AD222" s="251"/>
      <c r="AE222" s="251"/>
      <c r="AF222" s="251"/>
      <c r="AG222" s="87"/>
      <c r="AH222" s="251"/>
      <c r="AK222" s="3">
        <f t="shared" si="36"/>
        <v>0</v>
      </c>
      <c r="AL222" s="3">
        <f t="shared" si="37"/>
        <v>0</v>
      </c>
      <c r="AM222" s="3">
        <f t="shared" si="38"/>
        <v>0</v>
      </c>
      <c r="AN222" s="3">
        <f t="shared" si="39"/>
        <v>0</v>
      </c>
    </row>
    <row r="223" spans="1:40" ht="13">
      <c r="A223" s="250"/>
      <c r="B223" s="251"/>
      <c r="C223" s="251"/>
      <c r="D223" s="251"/>
      <c r="E223" s="251"/>
      <c r="F223" s="252"/>
      <c r="G223" s="251"/>
      <c r="H223" s="253"/>
      <c r="I223" s="254"/>
      <c r="J223" s="252"/>
      <c r="K223" s="256"/>
      <c r="L223" s="251"/>
      <c r="M223" s="257"/>
      <c r="N223" s="258"/>
      <c r="O223" s="259"/>
      <c r="P223" s="259"/>
      <c r="Q223" s="260"/>
      <c r="R223" s="261"/>
      <c r="S223" s="262"/>
      <c r="T223" s="261"/>
      <c r="U223" s="263"/>
      <c r="V223" s="263"/>
      <c r="W223" s="263"/>
      <c r="X223" s="172"/>
      <c r="Y223" s="251"/>
      <c r="Z223" s="251"/>
      <c r="AA223" s="251"/>
      <c r="AB223" s="251"/>
      <c r="AC223" s="251"/>
      <c r="AD223" s="251"/>
      <c r="AE223" s="251"/>
      <c r="AF223" s="251"/>
      <c r="AG223" s="87"/>
      <c r="AH223" s="251"/>
      <c r="AK223" s="3">
        <f t="shared" si="36"/>
        <v>0</v>
      </c>
      <c r="AL223" s="3">
        <f t="shared" si="37"/>
        <v>0</v>
      </c>
      <c r="AM223" s="3">
        <f t="shared" si="38"/>
        <v>0</v>
      </c>
      <c r="AN223" s="3">
        <f t="shared" si="39"/>
        <v>0</v>
      </c>
    </row>
    <row r="224" spans="1:40" ht="13">
      <c r="A224" s="250"/>
      <c r="B224" s="251"/>
      <c r="C224" s="251"/>
      <c r="D224" s="251"/>
      <c r="E224" s="251"/>
      <c r="F224" s="252"/>
      <c r="G224" s="251"/>
      <c r="H224" s="253"/>
      <c r="I224" s="254"/>
      <c r="J224" s="252"/>
      <c r="K224" s="256"/>
      <c r="L224" s="251"/>
      <c r="M224" s="257"/>
      <c r="N224" s="258"/>
      <c r="O224" s="259"/>
      <c r="P224" s="259"/>
      <c r="Q224" s="260"/>
      <c r="R224" s="261"/>
      <c r="S224" s="262"/>
      <c r="T224" s="261"/>
      <c r="U224" s="263"/>
      <c r="V224" s="263"/>
      <c r="W224" s="263"/>
      <c r="X224" s="172"/>
      <c r="Y224" s="251"/>
      <c r="Z224" s="251"/>
      <c r="AA224" s="251"/>
      <c r="AB224" s="251"/>
      <c r="AC224" s="251"/>
      <c r="AD224" s="251"/>
      <c r="AE224" s="251"/>
      <c r="AF224" s="251"/>
      <c r="AG224" s="87"/>
      <c r="AH224" s="251"/>
      <c r="AK224" s="3">
        <f t="shared" si="36"/>
        <v>0</v>
      </c>
      <c r="AL224" s="3">
        <f t="shared" si="37"/>
        <v>0</v>
      </c>
      <c r="AM224" s="3">
        <f t="shared" si="38"/>
        <v>0</v>
      </c>
      <c r="AN224" s="3">
        <f t="shared" si="39"/>
        <v>0</v>
      </c>
    </row>
    <row r="225" spans="1:40" ht="13">
      <c r="A225" s="250"/>
      <c r="B225" s="251"/>
      <c r="C225" s="251"/>
      <c r="D225" s="251"/>
      <c r="E225" s="251"/>
      <c r="F225" s="252"/>
      <c r="G225" s="251"/>
      <c r="H225" s="253"/>
      <c r="I225" s="254"/>
      <c r="J225" s="252"/>
      <c r="K225" s="256"/>
      <c r="L225" s="251"/>
      <c r="M225" s="257"/>
      <c r="N225" s="258"/>
      <c r="O225" s="259"/>
      <c r="P225" s="259"/>
      <c r="Q225" s="260"/>
      <c r="R225" s="261"/>
      <c r="S225" s="262"/>
      <c r="T225" s="261"/>
      <c r="U225" s="263"/>
      <c r="V225" s="263"/>
      <c r="W225" s="263"/>
      <c r="X225" s="172"/>
      <c r="Y225" s="251"/>
      <c r="Z225" s="251"/>
      <c r="AA225" s="251"/>
      <c r="AB225" s="251"/>
      <c r="AC225" s="251"/>
      <c r="AD225" s="251"/>
      <c r="AE225" s="251"/>
      <c r="AF225" s="251"/>
      <c r="AG225" s="87"/>
      <c r="AH225" s="251"/>
      <c r="AK225" s="3">
        <f t="shared" si="36"/>
        <v>0</v>
      </c>
      <c r="AL225" s="3">
        <f t="shared" si="37"/>
        <v>0</v>
      </c>
      <c r="AM225" s="3">
        <f t="shared" si="38"/>
        <v>0</v>
      </c>
      <c r="AN225" s="3">
        <f t="shared" si="39"/>
        <v>0</v>
      </c>
    </row>
    <row r="226" spans="1:40" ht="13">
      <c r="A226" s="250"/>
      <c r="B226" s="251"/>
      <c r="C226" s="251"/>
      <c r="D226" s="251"/>
      <c r="E226" s="251"/>
      <c r="F226" s="252"/>
      <c r="G226" s="251"/>
      <c r="H226" s="253"/>
      <c r="I226" s="254"/>
      <c r="J226" s="252"/>
      <c r="K226" s="256"/>
      <c r="L226" s="251"/>
      <c r="M226" s="257"/>
      <c r="N226" s="258"/>
      <c r="O226" s="259"/>
      <c r="P226" s="259"/>
      <c r="Q226" s="260"/>
      <c r="R226" s="261"/>
      <c r="S226" s="262"/>
      <c r="T226" s="261"/>
      <c r="U226" s="263"/>
      <c r="V226" s="263"/>
      <c r="W226" s="263"/>
      <c r="X226" s="172"/>
      <c r="Y226" s="251"/>
      <c r="Z226" s="251"/>
      <c r="AA226" s="251"/>
      <c r="AB226" s="251"/>
      <c r="AC226" s="251"/>
      <c r="AD226" s="251"/>
      <c r="AE226" s="251"/>
      <c r="AF226" s="251"/>
      <c r="AG226" s="87"/>
      <c r="AH226" s="251"/>
      <c r="AK226" s="3">
        <f t="shared" si="36"/>
        <v>0</v>
      </c>
      <c r="AL226" s="3">
        <f t="shared" si="37"/>
        <v>0</v>
      </c>
      <c r="AM226" s="3">
        <f t="shared" si="38"/>
        <v>0</v>
      </c>
      <c r="AN226" s="3">
        <f t="shared" si="39"/>
        <v>0</v>
      </c>
    </row>
    <row r="227" spans="1:40" ht="13">
      <c r="A227" s="250"/>
      <c r="B227" s="251"/>
      <c r="C227" s="251"/>
      <c r="D227" s="251"/>
      <c r="E227" s="251"/>
      <c r="F227" s="252"/>
      <c r="G227" s="251"/>
      <c r="H227" s="253"/>
      <c r="I227" s="254"/>
      <c r="J227" s="252"/>
      <c r="K227" s="256"/>
      <c r="L227" s="251"/>
      <c r="M227" s="257"/>
      <c r="N227" s="258"/>
      <c r="O227" s="259"/>
      <c r="P227" s="259"/>
      <c r="Q227" s="260"/>
      <c r="R227" s="261"/>
      <c r="S227" s="262"/>
      <c r="T227" s="261"/>
      <c r="U227" s="263"/>
      <c r="V227" s="263"/>
      <c r="W227" s="263"/>
      <c r="X227" s="172"/>
      <c r="Y227" s="251"/>
      <c r="Z227" s="251"/>
      <c r="AA227" s="251"/>
      <c r="AB227" s="251"/>
      <c r="AC227" s="251"/>
      <c r="AD227" s="251"/>
      <c r="AE227" s="251"/>
      <c r="AF227" s="251"/>
      <c r="AG227" s="87"/>
      <c r="AH227" s="251"/>
      <c r="AK227" s="3">
        <f t="shared" si="36"/>
        <v>0</v>
      </c>
      <c r="AL227" s="3">
        <f t="shared" si="37"/>
        <v>0</v>
      </c>
      <c r="AM227" s="3">
        <f t="shared" si="38"/>
        <v>0</v>
      </c>
      <c r="AN227" s="3">
        <f t="shared" si="39"/>
        <v>0</v>
      </c>
    </row>
    <row r="228" spans="1:40" ht="13">
      <c r="A228" s="250"/>
      <c r="B228" s="251"/>
      <c r="C228" s="251"/>
      <c r="D228" s="251"/>
      <c r="E228" s="251"/>
      <c r="F228" s="252"/>
      <c r="G228" s="251"/>
      <c r="H228" s="253"/>
      <c r="I228" s="254"/>
      <c r="J228" s="252"/>
      <c r="K228" s="256"/>
      <c r="L228" s="251"/>
      <c r="M228" s="257"/>
      <c r="N228" s="258"/>
      <c r="O228" s="259"/>
      <c r="P228" s="259"/>
      <c r="Q228" s="260"/>
      <c r="R228" s="261"/>
      <c r="S228" s="262"/>
      <c r="T228" s="261"/>
      <c r="U228" s="263"/>
      <c r="V228" s="263"/>
      <c r="W228" s="263"/>
      <c r="X228" s="172"/>
      <c r="Y228" s="251"/>
      <c r="Z228" s="251"/>
      <c r="AA228" s="251"/>
      <c r="AB228" s="251"/>
      <c r="AC228" s="251"/>
      <c r="AD228" s="251"/>
      <c r="AE228" s="251"/>
      <c r="AF228" s="251"/>
      <c r="AG228" s="87"/>
      <c r="AH228" s="251"/>
      <c r="AK228" s="3">
        <f t="shared" si="36"/>
        <v>0</v>
      </c>
      <c r="AL228" s="3">
        <f t="shared" si="37"/>
        <v>0</v>
      </c>
      <c r="AM228" s="3">
        <f t="shared" si="38"/>
        <v>0</v>
      </c>
      <c r="AN228" s="3">
        <f t="shared" si="39"/>
        <v>0</v>
      </c>
    </row>
    <row r="229" spans="1:40" ht="13">
      <c r="A229" s="250"/>
      <c r="B229" s="251"/>
      <c r="C229" s="251"/>
      <c r="D229" s="251"/>
      <c r="E229" s="251"/>
      <c r="F229" s="252"/>
      <c r="G229" s="251"/>
      <c r="H229" s="253"/>
      <c r="I229" s="254"/>
      <c r="J229" s="252"/>
      <c r="K229" s="256"/>
      <c r="L229" s="251"/>
      <c r="M229" s="257"/>
      <c r="N229" s="258"/>
      <c r="O229" s="259"/>
      <c r="P229" s="259"/>
      <c r="Q229" s="260"/>
      <c r="R229" s="261"/>
      <c r="S229" s="262"/>
      <c r="T229" s="261"/>
      <c r="U229" s="263"/>
      <c r="V229" s="263"/>
      <c r="W229" s="263"/>
      <c r="X229" s="172"/>
      <c r="Y229" s="251"/>
      <c r="Z229" s="251"/>
      <c r="AA229" s="251"/>
      <c r="AB229" s="251"/>
      <c r="AC229" s="251"/>
      <c r="AD229" s="251"/>
      <c r="AE229" s="251"/>
      <c r="AF229" s="251"/>
      <c r="AG229" s="87"/>
      <c r="AH229" s="251"/>
      <c r="AK229" s="3">
        <f t="shared" si="36"/>
        <v>0</v>
      </c>
      <c r="AL229" s="3">
        <f t="shared" si="37"/>
        <v>0</v>
      </c>
      <c r="AM229" s="3">
        <f t="shared" si="38"/>
        <v>0</v>
      </c>
      <c r="AN229" s="3">
        <f t="shared" si="39"/>
        <v>0</v>
      </c>
    </row>
    <row r="230" spans="1:40" ht="13">
      <c r="A230" s="250"/>
      <c r="B230" s="251"/>
      <c r="C230" s="251"/>
      <c r="D230" s="251"/>
      <c r="E230" s="251"/>
      <c r="F230" s="252"/>
      <c r="G230" s="251"/>
      <c r="H230" s="253"/>
      <c r="I230" s="254"/>
      <c r="J230" s="252"/>
      <c r="K230" s="256"/>
      <c r="L230" s="251"/>
      <c r="M230" s="257"/>
      <c r="N230" s="258"/>
      <c r="O230" s="259"/>
      <c r="P230" s="259"/>
      <c r="Q230" s="260"/>
      <c r="R230" s="261"/>
      <c r="S230" s="262"/>
      <c r="T230" s="261"/>
      <c r="U230" s="263"/>
      <c r="V230" s="263"/>
      <c r="W230" s="263"/>
      <c r="X230" s="172"/>
      <c r="Y230" s="251"/>
      <c r="Z230" s="251"/>
      <c r="AA230" s="251"/>
      <c r="AB230" s="251"/>
      <c r="AC230" s="251"/>
      <c r="AD230" s="251"/>
      <c r="AE230" s="251"/>
      <c r="AF230" s="251"/>
      <c r="AG230" s="87"/>
      <c r="AH230" s="251"/>
      <c r="AK230" s="3">
        <f t="shared" si="36"/>
        <v>0</v>
      </c>
      <c r="AL230" s="3">
        <f t="shared" si="37"/>
        <v>0</v>
      </c>
      <c r="AM230" s="3">
        <f t="shared" si="38"/>
        <v>0</v>
      </c>
      <c r="AN230" s="3">
        <f t="shared" si="39"/>
        <v>0</v>
      </c>
    </row>
    <row r="231" spans="1:40" ht="13">
      <c r="A231" s="250"/>
      <c r="B231" s="251"/>
      <c r="C231" s="251"/>
      <c r="D231" s="251"/>
      <c r="E231" s="251"/>
      <c r="F231" s="252"/>
      <c r="G231" s="251"/>
      <c r="H231" s="253"/>
      <c r="I231" s="254"/>
      <c r="J231" s="252"/>
      <c r="K231" s="256"/>
      <c r="L231" s="251"/>
      <c r="M231" s="257"/>
      <c r="N231" s="258"/>
      <c r="O231" s="259"/>
      <c r="P231" s="259"/>
      <c r="Q231" s="260"/>
      <c r="R231" s="261"/>
      <c r="S231" s="262"/>
      <c r="T231" s="261"/>
      <c r="U231" s="263"/>
      <c r="V231" s="263"/>
      <c r="W231" s="263"/>
      <c r="X231" s="172"/>
      <c r="Y231" s="251"/>
      <c r="Z231" s="251"/>
      <c r="AA231" s="251"/>
      <c r="AB231" s="251"/>
      <c r="AC231" s="251"/>
      <c r="AD231" s="251"/>
      <c r="AE231" s="251"/>
      <c r="AF231" s="251"/>
      <c r="AG231" s="87"/>
      <c r="AH231" s="251"/>
      <c r="AK231" s="3">
        <f t="shared" si="36"/>
        <v>0</v>
      </c>
      <c r="AL231" s="3">
        <f t="shared" si="37"/>
        <v>0</v>
      </c>
      <c r="AM231" s="3">
        <f t="shared" si="38"/>
        <v>0</v>
      </c>
      <c r="AN231" s="3">
        <f t="shared" si="39"/>
        <v>0</v>
      </c>
    </row>
    <row r="232" spans="1:40" ht="13">
      <c r="A232" s="250"/>
      <c r="B232" s="251"/>
      <c r="C232" s="251"/>
      <c r="D232" s="251"/>
      <c r="E232" s="251"/>
      <c r="F232" s="252"/>
      <c r="G232" s="251"/>
      <c r="H232" s="253"/>
      <c r="I232" s="254"/>
      <c r="J232" s="252"/>
      <c r="K232" s="256"/>
      <c r="L232" s="251"/>
      <c r="M232" s="257"/>
      <c r="N232" s="258"/>
      <c r="O232" s="259"/>
      <c r="P232" s="259"/>
      <c r="Q232" s="260"/>
      <c r="R232" s="261"/>
      <c r="S232" s="262"/>
      <c r="T232" s="261"/>
      <c r="U232" s="263"/>
      <c r="V232" s="263"/>
      <c r="W232" s="263"/>
      <c r="X232" s="172"/>
      <c r="Y232" s="251"/>
      <c r="Z232" s="251"/>
      <c r="AA232" s="251"/>
      <c r="AB232" s="251"/>
      <c r="AC232" s="251"/>
      <c r="AD232" s="251"/>
      <c r="AE232" s="251"/>
      <c r="AF232" s="251"/>
      <c r="AG232" s="87"/>
      <c r="AH232" s="251"/>
      <c r="AK232" s="3">
        <f t="shared" si="36"/>
        <v>0</v>
      </c>
      <c r="AL232" s="3">
        <f t="shared" si="37"/>
        <v>0</v>
      </c>
      <c r="AM232" s="3">
        <f t="shared" si="38"/>
        <v>0</v>
      </c>
      <c r="AN232" s="3">
        <f t="shared" si="39"/>
        <v>0</v>
      </c>
    </row>
    <row r="233" spans="1:40" ht="13">
      <c r="A233" s="250"/>
      <c r="B233" s="251"/>
      <c r="C233" s="251"/>
      <c r="D233" s="251"/>
      <c r="E233" s="251"/>
      <c r="F233" s="252"/>
      <c r="G233" s="251"/>
      <c r="H233" s="253"/>
      <c r="I233" s="254"/>
      <c r="J233" s="252"/>
      <c r="K233" s="256"/>
      <c r="L233" s="251"/>
      <c r="M233" s="257"/>
      <c r="N233" s="258"/>
      <c r="O233" s="259"/>
      <c r="P233" s="259"/>
      <c r="Q233" s="260"/>
      <c r="R233" s="261"/>
      <c r="S233" s="262"/>
      <c r="T233" s="261"/>
      <c r="U233" s="263"/>
      <c r="V233" s="263"/>
      <c r="W233" s="263"/>
      <c r="X233" s="172"/>
      <c r="Y233" s="251"/>
      <c r="Z233" s="251"/>
      <c r="AA233" s="251"/>
      <c r="AB233" s="251"/>
      <c r="AC233" s="251"/>
      <c r="AD233" s="251"/>
      <c r="AE233" s="251"/>
      <c r="AF233" s="251"/>
      <c r="AG233" s="87"/>
      <c r="AH233" s="251"/>
      <c r="AK233" s="3">
        <f t="shared" si="36"/>
        <v>0</v>
      </c>
      <c r="AL233" s="3">
        <f t="shared" si="37"/>
        <v>0</v>
      </c>
      <c r="AM233" s="3">
        <f t="shared" si="38"/>
        <v>0</v>
      </c>
      <c r="AN233" s="3">
        <f t="shared" si="39"/>
        <v>0</v>
      </c>
    </row>
    <row r="234" spans="1:40" ht="13">
      <c r="A234" s="250"/>
      <c r="B234" s="251"/>
      <c r="C234" s="251"/>
      <c r="D234" s="251"/>
      <c r="E234" s="251"/>
      <c r="F234" s="252"/>
      <c r="G234" s="251"/>
      <c r="H234" s="253"/>
      <c r="I234" s="254"/>
      <c r="J234" s="252"/>
      <c r="K234" s="256"/>
      <c r="L234" s="251"/>
      <c r="M234" s="257"/>
      <c r="N234" s="258"/>
      <c r="O234" s="259"/>
      <c r="P234" s="259"/>
      <c r="Q234" s="260"/>
      <c r="R234" s="261"/>
      <c r="S234" s="262"/>
      <c r="T234" s="261"/>
      <c r="U234" s="263"/>
      <c r="V234" s="263"/>
      <c r="W234" s="263"/>
      <c r="X234" s="172"/>
      <c r="Y234" s="251"/>
      <c r="Z234" s="251"/>
      <c r="AA234" s="251"/>
      <c r="AB234" s="251"/>
      <c r="AC234" s="251"/>
      <c r="AD234" s="251"/>
      <c r="AE234" s="251"/>
      <c r="AF234" s="251"/>
      <c r="AG234" s="87"/>
      <c r="AH234" s="251"/>
      <c r="AK234" s="3">
        <f t="shared" si="36"/>
        <v>0</v>
      </c>
      <c r="AL234" s="3">
        <f t="shared" si="37"/>
        <v>0</v>
      </c>
      <c r="AM234" s="3">
        <f t="shared" si="38"/>
        <v>0</v>
      </c>
      <c r="AN234" s="3">
        <f t="shared" si="39"/>
        <v>0</v>
      </c>
    </row>
    <row r="235" spans="1:40" ht="13">
      <c r="A235" s="250"/>
      <c r="B235" s="251"/>
      <c r="C235" s="251"/>
      <c r="D235" s="251"/>
      <c r="E235" s="251"/>
      <c r="F235" s="252"/>
      <c r="G235" s="251"/>
      <c r="H235" s="253"/>
      <c r="I235" s="254"/>
      <c r="J235" s="252"/>
      <c r="K235" s="256"/>
      <c r="L235" s="251"/>
      <c r="M235" s="257"/>
      <c r="N235" s="258"/>
      <c r="O235" s="259"/>
      <c r="P235" s="259"/>
      <c r="Q235" s="260"/>
      <c r="R235" s="261"/>
      <c r="S235" s="262"/>
      <c r="T235" s="261"/>
      <c r="U235" s="263"/>
      <c r="V235" s="263"/>
      <c r="W235" s="263"/>
      <c r="X235" s="172"/>
      <c r="Y235" s="251"/>
      <c r="Z235" s="251"/>
      <c r="AA235" s="251"/>
      <c r="AB235" s="251"/>
      <c r="AC235" s="251"/>
      <c r="AD235" s="251"/>
      <c r="AE235" s="251"/>
      <c r="AF235" s="251"/>
      <c r="AG235" s="87"/>
      <c r="AH235" s="251"/>
      <c r="AK235" s="3">
        <f t="shared" si="36"/>
        <v>0</v>
      </c>
      <c r="AL235" s="3">
        <f t="shared" si="37"/>
        <v>0</v>
      </c>
      <c r="AM235" s="3">
        <f t="shared" si="38"/>
        <v>0</v>
      </c>
      <c r="AN235" s="3">
        <f t="shared" si="39"/>
        <v>0</v>
      </c>
    </row>
    <row r="236" spans="1:40" ht="13">
      <c r="A236" s="250"/>
      <c r="B236" s="251"/>
      <c r="C236" s="251"/>
      <c r="D236" s="251"/>
      <c r="E236" s="251"/>
      <c r="F236" s="252"/>
      <c r="G236" s="251"/>
      <c r="H236" s="253"/>
      <c r="I236" s="254"/>
      <c r="J236" s="252"/>
      <c r="K236" s="256"/>
      <c r="L236" s="251"/>
      <c r="M236" s="257"/>
      <c r="N236" s="258"/>
      <c r="O236" s="259"/>
      <c r="P236" s="259"/>
      <c r="Q236" s="260"/>
      <c r="R236" s="261"/>
      <c r="S236" s="262"/>
      <c r="T236" s="261"/>
      <c r="U236" s="263"/>
      <c r="V236" s="263"/>
      <c r="W236" s="263"/>
      <c r="X236" s="172"/>
      <c r="Y236" s="251"/>
      <c r="Z236" s="251"/>
      <c r="AA236" s="251"/>
      <c r="AB236" s="251"/>
      <c r="AC236" s="251"/>
      <c r="AD236" s="251"/>
      <c r="AE236" s="251"/>
      <c r="AF236" s="251"/>
      <c r="AG236" s="87"/>
      <c r="AH236" s="251"/>
      <c r="AK236" s="3">
        <f t="shared" si="36"/>
        <v>0</v>
      </c>
      <c r="AL236" s="3">
        <f t="shared" si="37"/>
        <v>0</v>
      </c>
      <c r="AM236" s="3">
        <f t="shared" si="38"/>
        <v>0</v>
      </c>
      <c r="AN236" s="3">
        <f t="shared" si="39"/>
        <v>0</v>
      </c>
    </row>
    <row r="237" spans="1:40" ht="13">
      <c r="A237" s="250"/>
      <c r="B237" s="251"/>
      <c r="C237" s="251"/>
      <c r="D237" s="251"/>
      <c r="E237" s="251"/>
      <c r="F237" s="252"/>
      <c r="G237" s="251"/>
      <c r="H237" s="253"/>
      <c r="I237" s="254"/>
      <c r="J237" s="252"/>
      <c r="K237" s="256"/>
      <c r="L237" s="251"/>
      <c r="M237" s="257"/>
      <c r="N237" s="258"/>
      <c r="O237" s="259"/>
      <c r="P237" s="259"/>
      <c r="Q237" s="260"/>
      <c r="R237" s="261"/>
      <c r="S237" s="262"/>
      <c r="T237" s="261"/>
      <c r="U237" s="263"/>
      <c r="V237" s="263"/>
      <c r="W237" s="263"/>
      <c r="X237" s="172"/>
      <c r="Y237" s="251"/>
      <c r="Z237" s="251"/>
      <c r="AA237" s="251"/>
      <c r="AB237" s="251"/>
      <c r="AC237" s="251"/>
      <c r="AD237" s="251"/>
      <c r="AE237" s="251"/>
      <c r="AF237" s="251"/>
      <c r="AG237" s="87"/>
      <c r="AH237" s="251"/>
      <c r="AK237" s="3">
        <f t="shared" si="36"/>
        <v>0</v>
      </c>
      <c r="AL237" s="3">
        <f t="shared" si="37"/>
        <v>0</v>
      </c>
      <c r="AM237" s="3">
        <f t="shared" si="38"/>
        <v>0</v>
      </c>
      <c r="AN237" s="3">
        <f t="shared" si="39"/>
        <v>0</v>
      </c>
    </row>
    <row r="238" spans="1:40" ht="13">
      <c r="A238" s="250"/>
      <c r="B238" s="251"/>
      <c r="C238" s="251"/>
      <c r="D238" s="251"/>
      <c r="E238" s="251"/>
      <c r="F238" s="252"/>
      <c r="G238" s="251"/>
      <c r="H238" s="253"/>
      <c r="I238" s="254"/>
      <c r="J238" s="252"/>
      <c r="K238" s="256"/>
      <c r="L238" s="251"/>
      <c r="M238" s="257"/>
      <c r="N238" s="258"/>
      <c r="O238" s="259"/>
      <c r="P238" s="259"/>
      <c r="Q238" s="260"/>
      <c r="R238" s="261"/>
      <c r="S238" s="262"/>
      <c r="T238" s="261"/>
      <c r="U238" s="263"/>
      <c r="V238" s="263"/>
      <c r="W238" s="263"/>
      <c r="X238" s="172"/>
      <c r="Y238" s="251"/>
      <c r="Z238" s="251"/>
      <c r="AA238" s="251"/>
      <c r="AB238" s="251"/>
      <c r="AC238" s="251"/>
      <c r="AD238" s="251"/>
      <c r="AE238" s="251"/>
      <c r="AF238" s="251"/>
      <c r="AG238" s="87"/>
      <c r="AH238" s="251"/>
      <c r="AK238" s="3">
        <f t="shared" si="36"/>
        <v>0</v>
      </c>
      <c r="AL238" s="3">
        <f t="shared" si="37"/>
        <v>0</v>
      </c>
      <c r="AM238" s="3">
        <f t="shared" si="38"/>
        <v>0</v>
      </c>
      <c r="AN238" s="3">
        <f t="shared" si="39"/>
        <v>0</v>
      </c>
    </row>
    <row r="239" spans="1:40" ht="13">
      <c r="A239" s="250"/>
      <c r="B239" s="251"/>
      <c r="C239" s="251"/>
      <c r="D239" s="251"/>
      <c r="E239" s="251"/>
      <c r="F239" s="252"/>
      <c r="G239" s="251"/>
      <c r="H239" s="253"/>
      <c r="I239" s="254"/>
      <c r="J239" s="252"/>
      <c r="K239" s="256"/>
      <c r="L239" s="251"/>
      <c r="M239" s="257"/>
      <c r="N239" s="258"/>
      <c r="O239" s="259"/>
      <c r="P239" s="259"/>
      <c r="Q239" s="260"/>
      <c r="R239" s="261"/>
      <c r="S239" s="262"/>
      <c r="T239" s="261"/>
      <c r="U239" s="263"/>
      <c r="V239" s="263"/>
      <c r="W239" s="263"/>
      <c r="X239" s="172"/>
      <c r="Y239" s="251"/>
      <c r="Z239" s="251"/>
      <c r="AA239" s="251"/>
      <c r="AB239" s="251"/>
      <c r="AC239" s="251"/>
      <c r="AD239" s="251"/>
      <c r="AE239" s="251"/>
      <c r="AF239" s="251"/>
      <c r="AG239" s="87"/>
      <c r="AH239" s="251"/>
      <c r="AK239" s="3">
        <f t="shared" si="36"/>
        <v>0</v>
      </c>
      <c r="AL239" s="3">
        <f t="shared" si="37"/>
        <v>0</v>
      </c>
      <c r="AM239" s="3">
        <f t="shared" si="38"/>
        <v>0</v>
      </c>
      <c r="AN239" s="3">
        <f t="shared" si="39"/>
        <v>0</v>
      </c>
    </row>
    <row r="240" spans="1:40" ht="13">
      <c r="A240" s="250"/>
      <c r="B240" s="251"/>
      <c r="C240" s="251"/>
      <c r="D240" s="251"/>
      <c r="E240" s="251"/>
      <c r="F240" s="252"/>
      <c r="G240" s="251"/>
      <c r="H240" s="253"/>
      <c r="I240" s="254"/>
      <c r="J240" s="252"/>
      <c r="K240" s="256"/>
      <c r="L240" s="251"/>
      <c r="M240" s="257"/>
      <c r="N240" s="258"/>
      <c r="O240" s="259"/>
      <c r="P240" s="259"/>
      <c r="Q240" s="260"/>
      <c r="R240" s="261"/>
      <c r="S240" s="262"/>
      <c r="T240" s="261"/>
      <c r="U240" s="263"/>
      <c r="V240" s="263"/>
      <c r="W240" s="263"/>
      <c r="X240" s="172"/>
      <c r="Y240" s="251"/>
      <c r="Z240" s="251"/>
      <c r="AA240" s="251"/>
      <c r="AB240" s="251"/>
      <c r="AC240" s="251"/>
      <c r="AD240" s="251"/>
      <c r="AE240" s="251"/>
      <c r="AF240" s="251"/>
      <c r="AG240" s="87"/>
      <c r="AH240" s="251"/>
      <c r="AK240" s="3">
        <f t="shared" si="36"/>
        <v>0</v>
      </c>
      <c r="AL240" s="3">
        <f t="shared" si="37"/>
        <v>0</v>
      </c>
      <c r="AM240" s="3">
        <f t="shared" si="38"/>
        <v>0</v>
      </c>
      <c r="AN240" s="3">
        <f t="shared" si="39"/>
        <v>0</v>
      </c>
    </row>
    <row r="241" spans="1:40" ht="13">
      <c r="A241" s="250"/>
      <c r="B241" s="251"/>
      <c r="C241" s="251"/>
      <c r="D241" s="251"/>
      <c r="E241" s="251"/>
      <c r="F241" s="252"/>
      <c r="G241" s="251"/>
      <c r="H241" s="253"/>
      <c r="I241" s="254"/>
      <c r="J241" s="252"/>
      <c r="K241" s="256"/>
      <c r="L241" s="251"/>
      <c r="M241" s="257"/>
      <c r="N241" s="258"/>
      <c r="O241" s="259"/>
      <c r="P241" s="259"/>
      <c r="Q241" s="260"/>
      <c r="R241" s="261"/>
      <c r="S241" s="262"/>
      <c r="T241" s="261"/>
      <c r="U241" s="263"/>
      <c r="V241" s="263"/>
      <c r="W241" s="263"/>
      <c r="X241" s="172"/>
      <c r="Y241" s="251"/>
      <c r="Z241" s="251"/>
      <c r="AA241" s="251"/>
      <c r="AB241" s="251"/>
      <c r="AC241" s="251"/>
      <c r="AD241" s="251"/>
      <c r="AE241" s="251"/>
      <c r="AF241" s="251"/>
      <c r="AG241" s="87"/>
      <c r="AH241" s="251"/>
      <c r="AK241" s="3">
        <f t="shared" si="36"/>
        <v>0</v>
      </c>
      <c r="AL241" s="3">
        <f t="shared" si="37"/>
        <v>0</v>
      </c>
      <c r="AM241" s="3">
        <f t="shared" si="38"/>
        <v>0</v>
      </c>
      <c r="AN241" s="3">
        <f t="shared" si="39"/>
        <v>0</v>
      </c>
    </row>
    <row r="242" spans="1:40" ht="13">
      <c r="A242" s="250"/>
      <c r="B242" s="251"/>
      <c r="C242" s="251"/>
      <c r="D242" s="251"/>
      <c r="E242" s="251"/>
      <c r="F242" s="252"/>
      <c r="G242" s="251"/>
      <c r="H242" s="253"/>
      <c r="I242" s="254"/>
      <c r="J242" s="252"/>
      <c r="K242" s="256"/>
      <c r="L242" s="251"/>
      <c r="M242" s="257"/>
      <c r="N242" s="258"/>
      <c r="O242" s="259"/>
      <c r="P242" s="259"/>
      <c r="Q242" s="260"/>
      <c r="R242" s="261"/>
      <c r="S242" s="262"/>
      <c r="T242" s="261"/>
      <c r="U242" s="263"/>
      <c r="V242" s="263"/>
      <c r="W242" s="263"/>
      <c r="X242" s="172"/>
      <c r="Y242" s="251"/>
      <c r="Z242" s="251"/>
      <c r="AA242" s="251"/>
      <c r="AB242" s="251"/>
      <c r="AC242" s="251"/>
      <c r="AD242" s="251"/>
      <c r="AE242" s="251"/>
      <c r="AF242" s="251"/>
      <c r="AG242" s="87"/>
      <c r="AH242" s="251"/>
      <c r="AK242" s="3">
        <f t="shared" si="36"/>
        <v>0</v>
      </c>
      <c r="AL242" s="3">
        <f t="shared" si="37"/>
        <v>0</v>
      </c>
      <c r="AM242" s="3">
        <f t="shared" si="38"/>
        <v>0</v>
      </c>
      <c r="AN242" s="3">
        <f t="shared" si="39"/>
        <v>0</v>
      </c>
    </row>
    <row r="243" spans="1:40" ht="13">
      <c r="A243" s="250"/>
      <c r="B243" s="251"/>
      <c r="C243" s="251"/>
      <c r="D243" s="251"/>
      <c r="E243" s="251"/>
      <c r="F243" s="252"/>
      <c r="G243" s="251"/>
      <c r="H243" s="253"/>
      <c r="I243" s="254"/>
      <c r="J243" s="252"/>
      <c r="K243" s="256"/>
      <c r="L243" s="251"/>
      <c r="M243" s="257"/>
      <c r="N243" s="258"/>
      <c r="O243" s="259"/>
      <c r="P243" s="259"/>
      <c r="Q243" s="260"/>
      <c r="R243" s="261"/>
      <c r="S243" s="262"/>
      <c r="T243" s="261"/>
      <c r="U243" s="263"/>
      <c r="V243" s="263"/>
      <c r="W243" s="263"/>
      <c r="X243" s="172"/>
      <c r="Y243" s="251"/>
      <c r="Z243" s="251"/>
      <c r="AA243" s="251"/>
      <c r="AB243" s="251"/>
      <c r="AC243" s="251"/>
      <c r="AD243" s="251"/>
      <c r="AE243" s="251"/>
      <c r="AF243" s="251"/>
      <c r="AG243" s="87"/>
      <c r="AH243" s="251"/>
      <c r="AK243" s="3">
        <f t="shared" si="36"/>
        <v>0</v>
      </c>
      <c r="AL243" s="3">
        <f t="shared" si="37"/>
        <v>0</v>
      </c>
      <c r="AM243" s="3">
        <f t="shared" si="38"/>
        <v>0</v>
      </c>
      <c r="AN243" s="3">
        <f t="shared" si="39"/>
        <v>0</v>
      </c>
    </row>
    <row r="244" spans="1:40" ht="13">
      <c r="A244" s="250"/>
      <c r="B244" s="251"/>
      <c r="C244" s="251"/>
      <c r="D244" s="251"/>
      <c r="E244" s="251"/>
      <c r="F244" s="252"/>
      <c r="G244" s="251"/>
      <c r="H244" s="253"/>
      <c r="I244" s="254"/>
      <c r="J244" s="252"/>
      <c r="K244" s="256"/>
      <c r="L244" s="251"/>
      <c r="M244" s="257"/>
      <c r="N244" s="258"/>
      <c r="O244" s="259"/>
      <c r="P244" s="259"/>
      <c r="Q244" s="260"/>
      <c r="R244" s="261"/>
      <c r="S244" s="262"/>
      <c r="T244" s="261"/>
      <c r="U244" s="263"/>
      <c r="V244" s="263"/>
      <c r="W244" s="263"/>
      <c r="X244" s="172"/>
      <c r="Y244" s="251"/>
      <c r="Z244" s="251"/>
      <c r="AA244" s="251"/>
      <c r="AB244" s="251"/>
      <c r="AC244" s="251"/>
      <c r="AD244" s="251"/>
      <c r="AE244" s="251"/>
      <c r="AF244" s="251"/>
      <c r="AG244" s="87"/>
      <c r="AH244" s="251"/>
      <c r="AK244" s="3">
        <f t="shared" si="36"/>
        <v>0</v>
      </c>
      <c r="AL244" s="3">
        <f t="shared" si="37"/>
        <v>0</v>
      </c>
      <c r="AM244" s="3">
        <f t="shared" si="38"/>
        <v>0</v>
      </c>
      <c r="AN244" s="3">
        <f t="shared" si="39"/>
        <v>0</v>
      </c>
    </row>
    <row r="245" spans="1:40" ht="13">
      <c r="A245" s="250"/>
      <c r="B245" s="251"/>
      <c r="C245" s="251"/>
      <c r="D245" s="251"/>
      <c r="E245" s="251"/>
      <c r="F245" s="252"/>
      <c r="G245" s="251"/>
      <c r="H245" s="253"/>
      <c r="I245" s="254"/>
      <c r="J245" s="252"/>
      <c r="K245" s="256"/>
      <c r="L245" s="251"/>
      <c r="M245" s="257"/>
      <c r="N245" s="258"/>
      <c r="O245" s="259"/>
      <c r="P245" s="259"/>
      <c r="Q245" s="260"/>
      <c r="R245" s="261"/>
      <c r="S245" s="262"/>
      <c r="T245" s="261"/>
      <c r="U245" s="263"/>
      <c r="V245" s="263"/>
      <c r="W245" s="263"/>
      <c r="X245" s="172"/>
      <c r="Y245" s="251"/>
      <c r="Z245" s="251"/>
      <c r="AA245" s="251"/>
      <c r="AB245" s="251"/>
      <c r="AC245" s="251"/>
      <c r="AD245" s="251"/>
      <c r="AE245" s="251"/>
      <c r="AF245" s="251"/>
      <c r="AG245" s="87"/>
      <c r="AH245" s="251"/>
      <c r="AK245" s="3">
        <f t="shared" si="36"/>
        <v>0</v>
      </c>
      <c r="AL245" s="3">
        <f t="shared" si="37"/>
        <v>0</v>
      </c>
      <c r="AM245" s="3">
        <f t="shared" si="38"/>
        <v>0</v>
      </c>
      <c r="AN245" s="3">
        <f t="shared" si="39"/>
        <v>0</v>
      </c>
    </row>
    <row r="246" spans="1:40" ht="13">
      <c r="A246" s="250"/>
      <c r="B246" s="251"/>
      <c r="C246" s="251"/>
      <c r="D246" s="251"/>
      <c r="E246" s="251"/>
      <c r="F246" s="252"/>
      <c r="G246" s="251"/>
      <c r="H246" s="253"/>
      <c r="I246" s="254"/>
      <c r="J246" s="252"/>
      <c r="K246" s="256"/>
      <c r="L246" s="251"/>
      <c r="M246" s="257"/>
      <c r="N246" s="258"/>
      <c r="O246" s="259"/>
      <c r="P246" s="259"/>
      <c r="Q246" s="260"/>
      <c r="R246" s="261"/>
      <c r="S246" s="262"/>
      <c r="T246" s="261"/>
      <c r="U246" s="263"/>
      <c r="V246" s="263"/>
      <c r="W246" s="263"/>
      <c r="X246" s="172"/>
      <c r="Y246" s="251"/>
      <c r="Z246" s="251"/>
      <c r="AA246" s="251"/>
      <c r="AB246" s="251"/>
      <c r="AC246" s="251"/>
      <c r="AD246" s="251"/>
      <c r="AE246" s="251"/>
      <c r="AF246" s="251"/>
      <c r="AG246" s="87"/>
      <c r="AH246" s="251"/>
      <c r="AK246" s="3">
        <f t="shared" si="36"/>
        <v>0</v>
      </c>
      <c r="AL246" s="3">
        <f t="shared" si="37"/>
        <v>0</v>
      </c>
      <c r="AM246" s="3">
        <f t="shared" si="38"/>
        <v>0</v>
      </c>
      <c r="AN246" s="3">
        <f t="shared" si="39"/>
        <v>0</v>
      </c>
    </row>
    <row r="247" spans="1:40" ht="13">
      <c r="A247" s="250"/>
      <c r="B247" s="251"/>
      <c r="C247" s="251"/>
      <c r="D247" s="251"/>
      <c r="E247" s="251"/>
      <c r="F247" s="252"/>
      <c r="G247" s="251"/>
      <c r="H247" s="253"/>
      <c r="I247" s="254"/>
      <c r="J247" s="252"/>
      <c r="K247" s="256"/>
      <c r="L247" s="251"/>
      <c r="M247" s="257"/>
      <c r="N247" s="258"/>
      <c r="O247" s="259"/>
      <c r="P247" s="259"/>
      <c r="Q247" s="260"/>
      <c r="R247" s="261"/>
      <c r="S247" s="262"/>
      <c r="T247" s="261"/>
      <c r="U247" s="263"/>
      <c r="V247" s="263"/>
      <c r="W247" s="263"/>
      <c r="X247" s="172"/>
      <c r="Y247" s="251"/>
      <c r="Z247" s="251"/>
      <c r="AA247" s="251"/>
      <c r="AB247" s="251"/>
      <c r="AC247" s="251"/>
      <c r="AD247" s="251"/>
      <c r="AE247" s="251"/>
      <c r="AF247" s="251"/>
      <c r="AG247" s="87"/>
      <c r="AH247" s="251"/>
      <c r="AK247" s="3">
        <f t="shared" si="36"/>
        <v>0</v>
      </c>
      <c r="AL247" s="3">
        <f t="shared" si="37"/>
        <v>0</v>
      </c>
      <c r="AM247" s="3">
        <f t="shared" si="38"/>
        <v>0</v>
      </c>
      <c r="AN247" s="3">
        <f t="shared" si="39"/>
        <v>0</v>
      </c>
    </row>
    <row r="248" spans="1:40" ht="13">
      <c r="A248" s="250"/>
      <c r="B248" s="251"/>
      <c r="C248" s="251"/>
      <c r="D248" s="251"/>
      <c r="E248" s="251"/>
      <c r="F248" s="252"/>
      <c r="G248" s="251"/>
      <c r="H248" s="253"/>
      <c r="I248" s="254"/>
      <c r="J248" s="252"/>
      <c r="K248" s="256"/>
      <c r="L248" s="251"/>
      <c r="M248" s="257"/>
      <c r="N248" s="258"/>
      <c r="O248" s="259"/>
      <c r="P248" s="259"/>
      <c r="Q248" s="260"/>
      <c r="R248" s="261"/>
      <c r="S248" s="262"/>
      <c r="T248" s="261"/>
      <c r="U248" s="263"/>
      <c r="V248" s="263"/>
      <c r="W248" s="263"/>
      <c r="X248" s="172"/>
      <c r="Y248" s="251"/>
      <c r="Z248" s="251"/>
      <c r="AA248" s="251"/>
      <c r="AB248" s="251"/>
      <c r="AC248" s="251"/>
      <c r="AD248" s="251"/>
      <c r="AE248" s="251"/>
      <c r="AF248" s="251"/>
      <c r="AG248" s="87"/>
      <c r="AH248" s="251"/>
      <c r="AK248" s="3">
        <f t="shared" si="36"/>
        <v>0</v>
      </c>
      <c r="AL248" s="3">
        <f t="shared" si="37"/>
        <v>0</v>
      </c>
      <c r="AM248" s="3">
        <f t="shared" si="38"/>
        <v>0</v>
      </c>
      <c r="AN248" s="3">
        <f t="shared" si="39"/>
        <v>0</v>
      </c>
    </row>
    <row r="249" spans="1:40" ht="13">
      <c r="A249" s="250"/>
      <c r="B249" s="251"/>
      <c r="C249" s="251"/>
      <c r="D249" s="251"/>
      <c r="E249" s="251"/>
      <c r="F249" s="252"/>
      <c r="G249" s="251"/>
      <c r="H249" s="253"/>
      <c r="I249" s="254"/>
      <c r="J249" s="252"/>
      <c r="K249" s="256"/>
      <c r="L249" s="251"/>
      <c r="M249" s="257"/>
      <c r="N249" s="258"/>
      <c r="O249" s="259"/>
      <c r="P249" s="259"/>
      <c r="Q249" s="260"/>
      <c r="R249" s="261"/>
      <c r="S249" s="262"/>
      <c r="T249" s="261"/>
      <c r="U249" s="263"/>
      <c r="V249" s="263"/>
      <c r="W249" s="263"/>
      <c r="X249" s="172"/>
      <c r="Y249" s="251"/>
      <c r="Z249" s="251"/>
      <c r="AA249" s="251"/>
      <c r="AB249" s="251"/>
      <c r="AC249" s="251"/>
      <c r="AD249" s="251"/>
      <c r="AE249" s="251"/>
      <c r="AF249" s="251"/>
      <c r="AG249" s="87"/>
      <c r="AH249" s="251"/>
      <c r="AK249" s="3">
        <f t="shared" si="36"/>
        <v>0</v>
      </c>
      <c r="AL249" s="3">
        <f t="shared" si="37"/>
        <v>0</v>
      </c>
      <c r="AM249" s="3">
        <f t="shared" si="38"/>
        <v>0</v>
      </c>
      <c r="AN249" s="3">
        <f t="shared" si="39"/>
        <v>0</v>
      </c>
    </row>
    <row r="250" spans="1:40" ht="13">
      <c r="A250" s="250"/>
      <c r="B250" s="251"/>
      <c r="C250" s="251"/>
      <c r="D250" s="251"/>
      <c r="E250" s="251"/>
      <c r="F250" s="252"/>
      <c r="G250" s="251"/>
      <c r="H250" s="253"/>
      <c r="I250" s="254"/>
      <c r="J250" s="252"/>
      <c r="K250" s="256"/>
      <c r="L250" s="251"/>
      <c r="M250" s="257"/>
      <c r="N250" s="258"/>
      <c r="O250" s="259"/>
      <c r="P250" s="259"/>
      <c r="Q250" s="260"/>
      <c r="R250" s="261"/>
      <c r="S250" s="262"/>
      <c r="T250" s="261"/>
      <c r="U250" s="263"/>
      <c r="V250" s="263"/>
      <c r="W250" s="263"/>
      <c r="X250" s="172"/>
      <c r="Y250" s="251"/>
      <c r="Z250" s="251"/>
      <c r="AA250" s="251"/>
      <c r="AB250" s="251"/>
      <c r="AC250" s="251"/>
      <c r="AD250" s="251"/>
      <c r="AE250" s="251"/>
      <c r="AF250" s="251"/>
      <c r="AG250" s="87"/>
      <c r="AH250" s="251"/>
      <c r="AK250" s="3">
        <f t="shared" si="36"/>
        <v>0</v>
      </c>
      <c r="AL250" s="3">
        <f t="shared" si="37"/>
        <v>0</v>
      </c>
      <c r="AM250" s="3">
        <f t="shared" si="38"/>
        <v>0</v>
      </c>
      <c r="AN250" s="3">
        <f t="shared" si="39"/>
        <v>0</v>
      </c>
    </row>
    <row r="251" spans="1:40" ht="13">
      <c r="A251" s="250"/>
      <c r="B251" s="251"/>
      <c r="C251" s="251"/>
      <c r="D251" s="251"/>
      <c r="E251" s="251"/>
      <c r="F251" s="252"/>
      <c r="G251" s="251"/>
      <c r="H251" s="253"/>
      <c r="I251" s="254"/>
      <c r="J251" s="252"/>
      <c r="K251" s="256"/>
      <c r="L251" s="251"/>
      <c r="M251" s="257"/>
      <c r="N251" s="258"/>
      <c r="O251" s="259"/>
      <c r="P251" s="259"/>
      <c r="Q251" s="260"/>
      <c r="R251" s="261"/>
      <c r="S251" s="262"/>
      <c r="T251" s="261"/>
      <c r="U251" s="263"/>
      <c r="V251" s="263"/>
      <c r="W251" s="263"/>
      <c r="X251" s="172"/>
      <c r="Y251" s="251"/>
      <c r="Z251" s="251"/>
      <c r="AA251" s="251"/>
      <c r="AB251" s="251"/>
      <c r="AC251" s="251"/>
      <c r="AD251" s="251"/>
      <c r="AE251" s="251"/>
      <c r="AF251" s="251"/>
      <c r="AG251" s="87"/>
      <c r="AH251" s="251"/>
      <c r="AK251" s="3">
        <f t="shared" si="36"/>
        <v>0</v>
      </c>
      <c r="AL251" s="3">
        <f t="shared" si="37"/>
        <v>0</v>
      </c>
      <c r="AM251" s="3">
        <f t="shared" si="38"/>
        <v>0</v>
      </c>
      <c r="AN251" s="3">
        <f t="shared" si="39"/>
        <v>0</v>
      </c>
    </row>
    <row r="252" spans="1:40" ht="13">
      <c r="A252" s="250"/>
      <c r="B252" s="251"/>
      <c r="C252" s="251"/>
      <c r="D252" s="251"/>
      <c r="E252" s="251"/>
      <c r="F252" s="252"/>
      <c r="G252" s="251"/>
      <c r="H252" s="253"/>
      <c r="I252" s="254"/>
      <c r="J252" s="252"/>
      <c r="K252" s="256"/>
      <c r="L252" s="251"/>
      <c r="M252" s="257"/>
      <c r="N252" s="258"/>
      <c r="O252" s="259"/>
      <c r="P252" s="259"/>
      <c r="Q252" s="260"/>
      <c r="R252" s="261"/>
      <c r="S252" s="262"/>
      <c r="T252" s="261"/>
      <c r="U252" s="263"/>
      <c r="V252" s="263"/>
      <c r="W252" s="263"/>
      <c r="X252" s="172"/>
      <c r="Y252" s="251"/>
      <c r="Z252" s="251"/>
      <c r="AA252" s="251"/>
      <c r="AB252" s="251"/>
      <c r="AC252" s="251"/>
      <c r="AD252" s="251"/>
      <c r="AE252" s="251"/>
      <c r="AF252" s="251"/>
      <c r="AG252" s="87"/>
      <c r="AH252" s="251"/>
      <c r="AK252" s="3">
        <f t="shared" si="36"/>
        <v>0</v>
      </c>
      <c r="AL252" s="3">
        <f t="shared" si="37"/>
        <v>0</v>
      </c>
      <c r="AM252" s="3">
        <f t="shared" si="38"/>
        <v>0</v>
      </c>
      <c r="AN252" s="3">
        <f t="shared" si="39"/>
        <v>0</v>
      </c>
    </row>
    <row r="253" spans="1:40" ht="13">
      <c r="A253" s="250"/>
      <c r="B253" s="251"/>
      <c r="C253" s="251"/>
      <c r="D253" s="251"/>
      <c r="E253" s="251"/>
      <c r="F253" s="252"/>
      <c r="G253" s="251"/>
      <c r="H253" s="253"/>
      <c r="I253" s="254"/>
      <c r="J253" s="252"/>
      <c r="K253" s="256"/>
      <c r="L253" s="251"/>
      <c r="M253" s="257"/>
      <c r="N253" s="258"/>
      <c r="O253" s="259"/>
      <c r="P253" s="259"/>
      <c r="Q253" s="260"/>
      <c r="R253" s="261"/>
      <c r="S253" s="262"/>
      <c r="T253" s="261"/>
      <c r="U253" s="263"/>
      <c r="V253" s="263"/>
      <c r="W253" s="263"/>
      <c r="X253" s="172"/>
      <c r="Y253" s="251"/>
      <c r="Z253" s="251"/>
      <c r="AA253" s="251"/>
      <c r="AB253" s="251"/>
      <c r="AC253" s="251"/>
      <c r="AD253" s="251"/>
      <c r="AE253" s="251"/>
      <c r="AF253" s="251"/>
      <c r="AG253" s="87"/>
      <c r="AH253" s="251"/>
      <c r="AK253" s="3">
        <f t="shared" si="36"/>
        <v>0</v>
      </c>
      <c r="AL253" s="3">
        <f t="shared" si="37"/>
        <v>0</v>
      </c>
      <c r="AM253" s="3">
        <f t="shared" si="38"/>
        <v>0</v>
      </c>
      <c r="AN253" s="3">
        <f t="shared" si="39"/>
        <v>0</v>
      </c>
    </row>
    <row r="254" spans="1:40" ht="13">
      <c r="A254" s="250"/>
      <c r="B254" s="251"/>
      <c r="C254" s="251"/>
      <c r="D254" s="251"/>
      <c r="E254" s="251"/>
      <c r="F254" s="252"/>
      <c r="G254" s="251"/>
      <c r="H254" s="253"/>
      <c r="I254" s="254"/>
      <c r="J254" s="252"/>
      <c r="K254" s="256"/>
      <c r="L254" s="251"/>
      <c r="M254" s="257"/>
      <c r="N254" s="258"/>
      <c r="O254" s="259"/>
      <c r="P254" s="259"/>
      <c r="Q254" s="260"/>
      <c r="R254" s="261"/>
      <c r="S254" s="262"/>
      <c r="T254" s="261"/>
      <c r="U254" s="263"/>
      <c r="V254" s="263"/>
      <c r="W254" s="263"/>
      <c r="X254" s="172"/>
      <c r="Y254" s="251"/>
      <c r="Z254" s="251"/>
      <c r="AA254" s="251"/>
      <c r="AB254" s="251"/>
      <c r="AC254" s="251"/>
      <c r="AD254" s="251"/>
      <c r="AE254" s="251"/>
      <c r="AF254" s="251"/>
      <c r="AG254" s="87"/>
      <c r="AH254" s="251"/>
      <c r="AK254" s="3">
        <f t="shared" si="36"/>
        <v>0</v>
      </c>
      <c r="AL254" s="3">
        <f t="shared" si="37"/>
        <v>0</v>
      </c>
      <c r="AM254" s="3">
        <f t="shared" si="38"/>
        <v>0</v>
      </c>
      <c r="AN254" s="3">
        <f t="shared" si="39"/>
        <v>0</v>
      </c>
    </row>
    <row r="255" spans="1:40" ht="13">
      <c r="A255" s="250"/>
      <c r="B255" s="251"/>
      <c r="C255" s="251"/>
      <c r="D255" s="251"/>
      <c r="E255" s="251"/>
      <c r="F255" s="252"/>
      <c r="G255" s="251"/>
      <c r="H255" s="253"/>
      <c r="I255" s="254"/>
      <c r="J255" s="252"/>
      <c r="K255" s="256"/>
      <c r="L255" s="251"/>
      <c r="M255" s="257"/>
      <c r="N255" s="258"/>
      <c r="O255" s="259"/>
      <c r="P255" s="259"/>
      <c r="Q255" s="260"/>
      <c r="R255" s="261"/>
      <c r="S255" s="262"/>
      <c r="T255" s="261"/>
      <c r="U255" s="263"/>
      <c r="V255" s="263"/>
      <c r="W255" s="263"/>
      <c r="X255" s="172"/>
      <c r="Y255" s="251"/>
      <c r="Z255" s="251"/>
      <c r="AA255" s="251"/>
      <c r="AB255" s="251"/>
      <c r="AC255" s="251"/>
      <c r="AD255" s="251"/>
      <c r="AE255" s="251"/>
      <c r="AF255" s="251"/>
      <c r="AG255" s="87"/>
      <c r="AH255" s="251"/>
      <c r="AK255" s="3">
        <f t="shared" si="36"/>
        <v>0</v>
      </c>
      <c r="AL255" s="3">
        <f t="shared" si="37"/>
        <v>0</v>
      </c>
      <c r="AM255" s="3">
        <f t="shared" si="38"/>
        <v>0</v>
      </c>
      <c r="AN255" s="3">
        <f t="shared" si="39"/>
        <v>0</v>
      </c>
    </row>
    <row r="256" spans="1:40" ht="13">
      <c r="A256" s="250"/>
      <c r="B256" s="251"/>
      <c r="C256" s="251"/>
      <c r="D256" s="251"/>
      <c r="E256" s="251"/>
      <c r="F256" s="252"/>
      <c r="G256" s="251"/>
      <c r="H256" s="253"/>
      <c r="I256" s="254"/>
      <c r="J256" s="252"/>
      <c r="K256" s="256"/>
      <c r="L256" s="251"/>
      <c r="M256" s="257"/>
      <c r="N256" s="258"/>
      <c r="O256" s="259"/>
      <c r="P256" s="259"/>
      <c r="Q256" s="260"/>
      <c r="R256" s="261"/>
      <c r="S256" s="262"/>
      <c r="T256" s="261"/>
      <c r="U256" s="263"/>
      <c r="V256" s="263"/>
      <c r="W256" s="263"/>
      <c r="X256" s="172"/>
      <c r="Y256" s="251"/>
      <c r="Z256" s="251"/>
      <c r="AA256" s="251"/>
      <c r="AB256" s="251"/>
      <c r="AC256" s="251"/>
      <c r="AD256" s="251"/>
      <c r="AE256" s="251"/>
      <c r="AF256" s="251"/>
      <c r="AG256" s="87"/>
      <c r="AH256" s="251"/>
      <c r="AK256" s="3">
        <f t="shared" si="36"/>
        <v>0</v>
      </c>
      <c r="AL256" s="3">
        <f t="shared" si="37"/>
        <v>0</v>
      </c>
      <c r="AM256" s="3">
        <f t="shared" si="38"/>
        <v>0</v>
      </c>
      <c r="AN256" s="3">
        <f t="shared" si="39"/>
        <v>0</v>
      </c>
    </row>
    <row r="257" spans="1:40" ht="13">
      <c r="A257" s="250"/>
      <c r="B257" s="251"/>
      <c r="C257" s="251"/>
      <c r="D257" s="251"/>
      <c r="E257" s="251"/>
      <c r="F257" s="252"/>
      <c r="G257" s="251"/>
      <c r="H257" s="253"/>
      <c r="I257" s="254"/>
      <c r="J257" s="252"/>
      <c r="K257" s="256"/>
      <c r="L257" s="251"/>
      <c r="M257" s="257"/>
      <c r="N257" s="258"/>
      <c r="O257" s="259"/>
      <c r="P257" s="259"/>
      <c r="Q257" s="260"/>
      <c r="R257" s="261"/>
      <c r="S257" s="262"/>
      <c r="T257" s="261"/>
      <c r="U257" s="263"/>
      <c r="V257" s="263"/>
      <c r="W257" s="263"/>
      <c r="X257" s="172"/>
      <c r="Y257" s="251"/>
      <c r="Z257" s="251"/>
      <c r="AA257" s="251"/>
      <c r="AB257" s="251"/>
      <c r="AC257" s="251"/>
      <c r="AD257" s="251"/>
      <c r="AE257" s="251"/>
      <c r="AF257" s="251"/>
      <c r="AG257" s="87"/>
      <c r="AH257" s="251"/>
      <c r="AK257" s="3">
        <f t="shared" si="36"/>
        <v>0</v>
      </c>
      <c r="AL257" s="3">
        <f t="shared" si="37"/>
        <v>0</v>
      </c>
      <c r="AM257" s="3">
        <f t="shared" si="38"/>
        <v>0</v>
      </c>
      <c r="AN257" s="3">
        <f t="shared" si="39"/>
        <v>0</v>
      </c>
    </row>
    <row r="258" spans="1:40" ht="13">
      <c r="A258" s="250"/>
      <c r="B258" s="251"/>
      <c r="C258" s="251"/>
      <c r="D258" s="251"/>
      <c r="E258" s="251"/>
      <c r="F258" s="252"/>
      <c r="G258" s="251"/>
      <c r="H258" s="253"/>
      <c r="I258" s="254"/>
      <c r="J258" s="252"/>
      <c r="K258" s="256"/>
      <c r="L258" s="251"/>
      <c r="M258" s="257"/>
      <c r="N258" s="258"/>
      <c r="O258" s="259"/>
      <c r="P258" s="259"/>
      <c r="Q258" s="260"/>
      <c r="R258" s="261"/>
      <c r="S258" s="262"/>
      <c r="T258" s="261"/>
      <c r="U258" s="263"/>
      <c r="V258" s="263"/>
      <c r="W258" s="263"/>
      <c r="X258" s="172"/>
      <c r="Y258" s="251"/>
      <c r="Z258" s="251"/>
      <c r="AA258" s="251"/>
      <c r="AB258" s="251"/>
      <c r="AC258" s="251"/>
      <c r="AD258" s="251"/>
      <c r="AE258" s="251"/>
      <c r="AF258" s="251"/>
      <c r="AG258" s="87"/>
      <c r="AH258" s="251"/>
      <c r="AK258" s="3">
        <f t="shared" si="36"/>
        <v>0</v>
      </c>
      <c r="AL258" s="3">
        <f t="shared" si="37"/>
        <v>0</v>
      </c>
      <c r="AM258" s="3">
        <f t="shared" si="38"/>
        <v>0</v>
      </c>
      <c r="AN258" s="3">
        <f t="shared" si="39"/>
        <v>0</v>
      </c>
    </row>
    <row r="259" spans="1:40" ht="13">
      <c r="A259" s="250"/>
      <c r="B259" s="251"/>
      <c r="C259" s="251"/>
      <c r="D259" s="251"/>
      <c r="E259" s="251"/>
      <c r="F259" s="252"/>
      <c r="G259" s="251"/>
      <c r="H259" s="253"/>
      <c r="I259" s="254"/>
      <c r="J259" s="252"/>
      <c r="K259" s="256"/>
      <c r="L259" s="251"/>
      <c r="M259" s="257"/>
      <c r="N259" s="258"/>
      <c r="O259" s="259"/>
      <c r="P259" s="259"/>
      <c r="Q259" s="260"/>
      <c r="R259" s="261"/>
      <c r="S259" s="262"/>
      <c r="T259" s="261"/>
      <c r="U259" s="263"/>
      <c r="V259" s="263"/>
      <c r="W259" s="263"/>
      <c r="X259" s="172"/>
      <c r="Y259" s="251"/>
      <c r="Z259" s="251"/>
      <c r="AA259" s="251"/>
      <c r="AB259" s="251"/>
      <c r="AC259" s="251"/>
      <c r="AD259" s="251"/>
      <c r="AE259" s="251"/>
      <c r="AF259" s="251"/>
      <c r="AG259" s="87"/>
      <c r="AH259" s="251"/>
      <c r="AK259" s="3">
        <f t="shared" si="36"/>
        <v>0</v>
      </c>
      <c r="AL259" s="3">
        <f t="shared" si="37"/>
        <v>0</v>
      </c>
      <c r="AM259" s="3">
        <f t="shared" si="38"/>
        <v>0</v>
      </c>
      <c r="AN259" s="3">
        <f t="shared" si="39"/>
        <v>0</v>
      </c>
    </row>
    <row r="260" spans="1:40" ht="13">
      <c r="A260" s="250"/>
      <c r="B260" s="251"/>
      <c r="C260" s="251"/>
      <c r="D260" s="251"/>
      <c r="E260" s="251"/>
      <c r="F260" s="252"/>
      <c r="G260" s="251"/>
      <c r="H260" s="253"/>
      <c r="I260" s="254"/>
      <c r="J260" s="252"/>
      <c r="K260" s="256"/>
      <c r="L260" s="251"/>
      <c r="M260" s="257"/>
      <c r="N260" s="258"/>
      <c r="O260" s="259"/>
      <c r="P260" s="259"/>
      <c r="Q260" s="260"/>
      <c r="R260" s="261"/>
      <c r="S260" s="262"/>
      <c r="T260" s="261"/>
      <c r="U260" s="263"/>
      <c r="V260" s="263"/>
      <c r="W260" s="263"/>
      <c r="X260" s="172"/>
      <c r="Y260" s="251"/>
      <c r="Z260" s="251"/>
      <c r="AA260" s="251"/>
      <c r="AB260" s="251"/>
      <c r="AC260" s="251"/>
      <c r="AD260" s="251"/>
      <c r="AE260" s="251"/>
      <c r="AF260" s="251"/>
      <c r="AG260" s="87"/>
      <c r="AH260" s="251"/>
      <c r="AK260" s="3">
        <f t="shared" si="36"/>
        <v>0</v>
      </c>
      <c r="AL260" s="3">
        <f t="shared" si="37"/>
        <v>0</v>
      </c>
      <c r="AM260" s="3">
        <f t="shared" si="38"/>
        <v>0</v>
      </c>
      <c r="AN260" s="3">
        <f t="shared" si="39"/>
        <v>0</v>
      </c>
    </row>
    <row r="261" spans="1:40" ht="13">
      <c r="A261" s="250"/>
      <c r="B261" s="251"/>
      <c r="C261" s="251"/>
      <c r="D261" s="251"/>
      <c r="E261" s="251"/>
      <c r="F261" s="252"/>
      <c r="G261" s="251"/>
      <c r="H261" s="253"/>
      <c r="I261" s="254"/>
      <c r="J261" s="252"/>
      <c r="K261" s="256"/>
      <c r="L261" s="251"/>
      <c r="M261" s="257"/>
      <c r="N261" s="258"/>
      <c r="O261" s="259"/>
      <c r="P261" s="259"/>
      <c r="Q261" s="260"/>
      <c r="R261" s="261"/>
      <c r="S261" s="262"/>
      <c r="T261" s="261"/>
      <c r="U261" s="263"/>
      <c r="V261" s="263"/>
      <c r="W261" s="263"/>
      <c r="X261" s="172"/>
      <c r="Y261" s="251"/>
      <c r="Z261" s="251"/>
      <c r="AA261" s="251"/>
      <c r="AB261" s="251"/>
      <c r="AC261" s="251"/>
      <c r="AD261" s="251"/>
      <c r="AE261" s="251"/>
      <c r="AF261" s="251"/>
      <c r="AG261" s="87"/>
      <c r="AH261" s="251"/>
      <c r="AK261" s="3">
        <f t="shared" si="36"/>
        <v>0</v>
      </c>
      <c r="AL261" s="3">
        <f t="shared" si="37"/>
        <v>0</v>
      </c>
      <c r="AM261" s="3">
        <f t="shared" si="38"/>
        <v>0</v>
      </c>
      <c r="AN261" s="3">
        <f t="shared" si="39"/>
        <v>0</v>
      </c>
    </row>
    <row r="262" spans="1:40" ht="13">
      <c r="A262" s="250"/>
      <c r="B262" s="251"/>
      <c r="C262" s="251"/>
      <c r="D262" s="251"/>
      <c r="E262" s="251"/>
      <c r="F262" s="252"/>
      <c r="G262" s="251"/>
      <c r="H262" s="253"/>
      <c r="I262" s="254"/>
      <c r="J262" s="252"/>
      <c r="K262" s="256"/>
      <c r="L262" s="251"/>
      <c r="M262" s="257"/>
      <c r="N262" s="258"/>
      <c r="O262" s="259"/>
      <c r="P262" s="259"/>
      <c r="Q262" s="260"/>
      <c r="R262" s="261"/>
      <c r="S262" s="262"/>
      <c r="T262" s="261"/>
      <c r="U262" s="263"/>
      <c r="V262" s="263"/>
      <c r="W262" s="263"/>
      <c r="X262" s="172"/>
      <c r="Y262" s="251"/>
      <c r="Z262" s="251"/>
      <c r="AA262" s="251"/>
      <c r="AB262" s="251"/>
      <c r="AC262" s="251"/>
      <c r="AD262" s="251"/>
      <c r="AE262" s="251"/>
      <c r="AF262" s="251"/>
      <c r="AG262" s="87"/>
      <c r="AH262" s="251"/>
      <c r="AK262" s="3">
        <f t="shared" si="36"/>
        <v>0</v>
      </c>
      <c r="AL262" s="3">
        <f t="shared" si="37"/>
        <v>0</v>
      </c>
      <c r="AM262" s="3">
        <f t="shared" si="38"/>
        <v>0</v>
      </c>
      <c r="AN262" s="3">
        <f t="shared" si="39"/>
        <v>0</v>
      </c>
    </row>
    <row r="263" spans="1:40" ht="13">
      <c r="A263" s="250"/>
      <c r="B263" s="251"/>
      <c r="C263" s="251"/>
      <c r="D263" s="251"/>
      <c r="E263" s="251"/>
      <c r="F263" s="252"/>
      <c r="G263" s="251"/>
      <c r="H263" s="253"/>
      <c r="I263" s="254"/>
      <c r="J263" s="252"/>
      <c r="K263" s="256"/>
      <c r="L263" s="251"/>
      <c r="M263" s="257"/>
      <c r="N263" s="258"/>
      <c r="O263" s="259"/>
      <c r="P263" s="259"/>
      <c r="Q263" s="260"/>
      <c r="R263" s="261"/>
      <c r="S263" s="262"/>
      <c r="T263" s="261"/>
      <c r="U263" s="263"/>
      <c r="V263" s="263"/>
      <c r="W263" s="263"/>
      <c r="X263" s="172"/>
      <c r="Y263" s="251"/>
      <c r="Z263" s="251"/>
      <c r="AA263" s="251"/>
      <c r="AB263" s="251"/>
      <c r="AC263" s="251"/>
      <c r="AD263" s="251"/>
      <c r="AE263" s="251"/>
      <c r="AF263" s="251"/>
      <c r="AG263" s="87"/>
      <c r="AH263" s="251"/>
      <c r="AK263" s="3">
        <f t="shared" si="36"/>
        <v>0</v>
      </c>
      <c r="AL263" s="3">
        <f t="shared" si="37"/>
        <v>0</v>
      </c>
      <c r="AM263" s="3">
        <f t="shared" si="38"/>
        <v>0</v>
      </c>
      <c r="AN263" s="3">
        <f t="shared" si="39"/>
        <v>0</v>
      </c>
    </row>
    <row r="264" spans="1:40" ht="13">
      <c r="A264" s="250"/>
      <c r="B264" s="251"/>
      <c r="C264" s="251"/>
      <c r="D264" s="251"/>
      <c r="E264" s="251"/>
      <c r="F264" s="252"/>
      <c r="G264" s="251"/>
      <c r="H264" s="253"/>
      <c r="I264" s="254"/>
      <c r="J264" s="252"/>
      <c r="K264" s="256"/>
      <c r="L264" s="251"/>
      <c r="M264" s="257"/>
      <c r="N264" s="258"/>
      <c r="O264" s="259"/>
      <c r="P264" s="259"/>
      <c r="Q264" s="260"/>
      <c r="R264" s="261"/>
      <c r="S264" s="262"/>
      <c r="T264" s="261"/>
      <c r="U264" s="263"/>
      <c r="V264" s="263"/>
      <c r="W264" s="263"/>
      <c r="X264" s="172"/>
      <c r="Y264" s="251"/>
      <c r="Z264" s="251"/>
      <c r="AA264" s="251"/>
      <c r="AB264" s="251"/>
      <c r="AC264" s="251"/>
      <c r="AD264" s="251"/>
      <c r="AE264" s="251"/>
      <c r="AF264" s="251"/>
      <c r="AG264" s="87"/>
      <c r="AH264" s="251"/>
      <c r="AK264" s="3">
        <f t="shared" si="36"/>
        <v>0</v>
      </c>
      <c r="AL264" s="3">
        <f t="shared" si="37"/>
        <v>0</v>
      </c>
      <c r="AM264" s="3">
        <f t="shared" si="38"/>
        <v>0</v>
      </c>
      <c r="AN264" s="3">
        <f t="shared" si="39"/>
        <v>0</v>
      </c>
    </row>
    <row r="265" spans="1:40" ht="13">
      <c r="A265" s="250"/>
      <c r="B265" s="251"/>
      <c r="C265" s="251"/>
      <c r="D265" s="251"/>
      <c r="E265" s="251"/>
      <c r="F265" s="252"/>
      <c r="G265" s="251"/>
      <c r="H265" s="253"/>
      <c r="I265" s="254"/>
      <c r="J265" s="252"/>
      <c r="K265" s="256"/>
      <c r="L265" s="251"/>
      <c r="M265" s="257"/>
      <c r="N265" s="258"/>
      <c r="O265" s="259"/>
      <c r="P265" s="259"/>
      <c r="Q265" s="260"/>
      <c r="R265" s="261"/>
      <c r="S265" s="262"/>
      <c r="T265" s="261"/>
      <c r="U265" s="263"/>
      <c r="V265" s="263"/>
      <c r="W265" s="263"/>
      <c r="X265" s="172"/>
      <c r="Y265" s="251"/>
      <c r="Z265" s="251"/>
      <c r="AA265" s="251"/>
      <c r="AB265" s="251"/>
      <c r="AC265" s="251"/>
      <c r="AD265" s="251"/>
      <c r="AE265" s="251"/>
      <c r="AF265" s="251"/>
      <c r="AG265" s="87"/>
      <c r="AH265" s="251"/>
      <c r="AK265" s="3">
        <f t="shared" si="36"/>
        <v>0</v>
      </c>
      <c r="AL265" s="3">
        <f t="shared" si="37"/>
        <v>0</v>
      </c>
      <c r="AM265" s="3">
        <f t="shared" si="38"/>
        <v>0</v>
      </c>
      <c r="AN265" s="3">
        <f t="shared" si="39"/>
        <v>0</v>
      </c>
    </row>
    <row r="266" spans="1:40" ht="13">
      <c r="A266" s="250"/>
      <c r="B266" s="251"/>
      <c r="C266" s="251"/>
      <c r="D266" s="251"/>
      <c r="E266" s="251"/>
      <c r="F266" s="252"/>
      <c r="G266" s="251"/>
      <c r="H266" s="253"/>
      <c r="I266" s="254"/>
      <c r="J266" s="252"/>
      <c r="K266" s="256"/>
      <c r="L266" s="251"/>
      <c r="M266" s="257"/>
      <c r="N266" s="258"/>
      <c r="O266" s="259"/>
      <c r="P266" s="259"/>
      <c r="Q266" s="260"/>
      <c r="R266" s="261"/>
      <c r="S266" s="262"/>
      <c r="T266" s="261"/>
      <c r="U266" s="263"/>
      <c r="V266" s="263"/>
      <c r="W266" s="263"/>
      <c r="X266" s="172"/>
      <c r="Y266" s="251"/>
      <c r="Z266" s="251"/>
      <c r="AA266" s="251"/>
      <c r="AB266" s="251"/>
      <c r="AC266" s="251"/>
      <c r="AD266" s="251"/>
      <c r="AE266" s="251"/>
      <c r="AF266" s="251"/>
      <c r="AG266" s="87"/>
      <c r="AH266" s="251"/>
      <c r="AK266" s="3">
        <f t="shared" si="36"/>
        <v>0</v>
      </c>
      <c r="AL266" s="3">
        <f t="shared" si="37"/>
        <v>0</v>
      </c>
      <c r="AM266" s="3">
        <f t="shared" si="38"/>
        <v>0</v>
      </c>
      <c r="AN266" s="3">
        <f t="shared" si="39"/>
        <v>0</v>
      </c>
    </row>
    <row r="267" spans="1:40" ht="13">
      <c r="A267" s="250"/>
      <c r="B267" s="251"/>
      <c r="C267" s="251"/>
      <c r="D267" s="251"/>
      <c r="E267" s="251"/>
      <c r="F267" s="252"/>
      <c r="G267" s="251"/>
      <c r="H267" s="253"/>
      <c r="I267" s="254"/>
      <c r="J267" s="252"/>
      <c r="K267" s="256"/>
      <c r="L267" s="251"/>
      <c r="M267" s="257"/>
      <c r="N267" s="258"/>
      <c r="O267" s="259"/>
      <c r="P267" s="259"/>
      <c r="Q267" s="260"/>
      <c r="R267" s="261"/>
      <c r="S267" s="262"/>
      <c r="T267" s="261"/>
      <c r="U267" s="263"/>
      <c r="V267" s="263"/>
      <c r="W267" s="263"/>
      <c r="X267" s="172"/>
      <c r="Y267" s="251"/>
      <c r="Z267" s="251"/>
      <c r="AA267" s="251"/>
      <c r="AB267" s="251"/>
      <c r="AC267" s="251"/>
      <c r="AD267" s="251"/>
      <c r="AE267" s="251"/>
      <c r="AF267" s="251"/>
      <c r="AG267" s="87"/>
      <c r="AH267" s="251"/>
      <c r="AK267" s="3">
        <f t="shared" si="36"/>
        <v>0</v>
      </c>
      <c r="AL267" s="3">
        <f t="shared" si="37"/>
        <v>0</v>
      </c>
      <c r="AM267" s="3">
        <f t="shared" si="38"/>
        <v>0</v>
      </c>
      <c r="AN267" s="3">
        <f t="shared" si="39"/>
        <v>0</v>
      </c>
    </row>
    <row r="268" spans="1:40" ht="13">
      <c r="A268" s="250"/>
      <c r="B268" s="251"/>
      <c r="C268" s="251"/>
      <c r="D268" s="251"/>
      <c r="E268" s="251"/>
      <c r="F268" s="252"/>
      <c r="G268" s="251"/>
      <c r="H268" s="253"/>
      <c r="I268" s="254"/>
      <c r="J268" s="252"/>
      <c r="K268" s="256"/>
      <c r="L268" s="251"/>
      <c r="M268" s="257"/>
      <c r="N268" s="258"/>
      <c r="O268" s="259"/>
      <c r="P268" s="259"/>
      <c r="Q268" s="260"/>
      <c r="R268" s="261"/>
      <c r="S268" s="262"/>
      <c r="T268" s="261"/>
      <c r="U268" s="263"/>
      <c r="V268" s="263"/>
      <c r="W268" s="263"/>
      <c r="X268" s="172"/>
      <c r="Y268" s="251"/>
      <c r="Z268" s="251"/>
      <c r="AA268" s="251"/>
      <c r="AB268" s="251"/>
      <c r="AC268" s="251"/>
      <c r="AD268" s="251"/>
      <c r="AE268" s="251"/>
      <c r="AF268" s="251"/>
      <c r="AG268" s="87"/>
      <c r="AH268" s="251"/>
      <c r="AK268" s="3">
        <f t="shared" si="36"/>
        <v>0</v>
      </c>
      <c r="AL268" s="3">
        <f t="shared" si="37"/>
        <v>0</v>
      </c>
      <c r="AM268" s="3">
        <f t="shared" si="38"/>
        <v>0</v>
      </c>
      <c r="AN268" s="3">
        <f t="shared" si="39"/>
        <v>0</v>
      </c>
    </row>
    <row r="269" spans="1:40" ht="13">
      <c r="A269" s="250"/>
      <c r="B269" s="251"/>
      <c r="C269" s="251"/>
      <c r="D269" s="251"/>
      <c r="E269" s="251"/>
      <c r="F269" s="252"/>
      <c r="G269" s="251"/>
      <c r="H269" s="253"/>
      <c r="I269" s="254"/>
      <c r="J269" s="252"/>
      <c r="K269" s="256"/>
      <c r="L269" s="251"/>
      <c r="M269" s="257"/>
      <c r="N269" s="258"/>
      <c r="O269" s="259"/>
      <c r="P269" s="259"/>
      <c r="Q269" s="260"/>
      <c r="R269" s="261"/>
      <c r="S269" s="262"/>
      <c r="T269" s="261"/>
      <c r="U269" s="263"/>
      <c r="V269" s="263"/>
      <c r="W269" s="263"/>
      <c r="X269" s="172"/>
      <c r="Y269" s="251"/>
      <c r="Z269" s="251"/>
      <c r="AA269" s="251"/>
      <c r="AB269" s="251"/>
      <c r="AC269" s="251"/>
      <c r="AD269" s="251"/>
      <c r="AE269" s="251"/>
      <c r="AF269" s="251"/>
      <c r="AG269" s="87"/>
      <c r="AH269" s="251"/>
      <c r="AK269" s="3">
        <f t="shared" si="36"/>
        <v>0</v>
      </c>
      <c r="AL269" s="3">
        <f t="shared" si="37"/>
        <v>0</v>
      </c>
      <c r="AM269" s="3">
        <f t="shared" si="38"/>
        <v>0</v>
      </c>
      <c r="AN269" s="3">
        <f t="shared" si="39"/>
        <v>0</v>
      </c>
    </row>
    <row r="270" spans="1:40" ht="13">
      <c r="A270" s="250"/>
      <c r="B270" s="251"/>
      <c r="C270" s="251"/>
      <c r="D270" s="251"/>
      <c r="E270" s="251"/>
      <c r="F270" s="252"/>
      <c r="G270" s="251"/>
      <c r="H270" s="253"/>
      <c r="I270" s="254"/>
      <c r="J270" s="252"/>
      <c r="K270" s="256"/>
      <c r="L270" s="251"/>
      <c r="M270" s="257"/>
      <c r="N270" s="258"/>
      <c r="O270" s="259"/>
      <c r="P270" s="259"/>
      <c r="Q270" s="260"/>
      <c r="R270" s="261"/>
      <c r="S270" s="262"/>
      <c r="T270" s="261"/>
      <c r="U270" s="263"/>
      <c r="V270" s="263"/>
      <c r="W270" s="263"/>
      <c r="X270" s="172"/>
      <c r="Y270" s="251"/>
      <c r="Z270" s="251"/>
      <c r="AA270" s="251"/>
      <c r="AB270" s="251"/>
      <c r="AC270" s="251"/>
      <c r="AD270" s="251"/>
      <c r="AE270" s="251"/>
      <c r="AF270" s="251"/>
      <c r="AG270" s="87"/>
      <c r="AH270" s="251"/>
      <c r="AK270" s="3">
        <f t="shared" si="36"/>
        <v>0</v>
      </c>
      <c r="AL270" s="3">
        <f t="shared" si="37"/>
        <v>0</v>
      </c>
      <c r="AM270" s="3">
        <f t="shared" si="38"/>
        <v>0</v>
      </c>
      <c r="AN270" s="3">
        <f t="shared" si="39"/>
        <v>0</v>
      </c>
    </row>
    <row r="271" spans="1:40" ht="13">
      <c r="A271" s="250"/>
      <c r="B271" s="251"/>
      <c r="C271" s="251"/>
      <c r="D271" s="251"/>
      <c r="E271" s="251"/>
      <c r="F271" s="252"/>
      <c r="G271" s="251"/>
      <c r="H271" s="253"/>
      <c r="I271" s="254"/>
      <c r="J271" s="252"/>
      <c r="K271" s="256"/>
      <c r="L271" s="251"/>
      <c r="M271" s="257"/>
      <c r="N271" s="258"/>
      <c r="O271" s="259"/>
      <c r="P271" s="259"/>
      <c r="Q271" s="260"/>
      <c r="R271" s="261"/>
      <c r="S271" s="262"/>
      <c r="T271" s="261"/>
      <c r="U271" s="263"/>
      <c r="V271" s="263"/>
      <c r="W271" s="263"/>
      <c r="X271" s="172"/>
      <c r="Y271" s="251"/>
      <c r="Z271" s="251"/>
      <c r="AA271" s="251"/>
      <c r="AB271" s="251"/>
      <c r="AC271" s="251"/>
      <c r="AD271" s="251"/>
      <c r="AE271" s="251"/>
      <c r="AF271" s="251"/>
      <c r="AG271" s="87"/>
      <c r="AH271" s="251"/>
      <c r="AK271" s="3">
        <f t="shared" si="36"/>
        <v>0</v>
      </c>
      <c r="AL271" s="3">
        <f t="shared" si="37"/>
        <v>0</v>
      </c>
      <c r="AM271" s="3">
        <f t="shared" si="38"/>
        <v>0</v>
      </c>
      <c r="AN271" s="3">
        <f t="shared" si="39"/>
        <v>0</v>
      </c>
    </row>
    <row r="272" spans="1:40" ht="13">
      <c r="A272" s="250"/>
      <c r="B272" s="251"/>
      <c r="C272" s="251"/>
      <c r="D272" s="251"/>
      <c r="E272" s="251"/>
      <c r="F272" s="252"/>
      <c r="G272" s="251"/>
      <c r="H272" s="253"/>
      <c r="I272" s="254"/>
      <c r="J272" s="252"/>
      <c r="K272" s="256"/>
      <c r="L272" s="251"/>
      <c r="M272" s="257"/>
      <c r="N272" s="258"/>
      <c r="O272" s="259"/>
      <c r="P272" s="259"/>
      <c r="Q272" s="260"/>
      <c r="R272" s="261"/>
      <c r="S272" s="262"/>
      <c r="T272" s="261"/>
      <c r="U272" s="263"/>
      <c r="V272" s="263"/>
      <c r="W272" s="263"/>
      <c r="X272" s="172"/>
      <c r="Y272" s="251"/>
      <c r="Z272" s="251"/>
      <c r="AA272" s="251"/>
      <c r="AB272" s="251"/>
      <c r="AC272" s="251"/>
      <c r="AD272" s="251"/>
      <c r="AE272" s="251"/>
      <c r="AF272" s="251"/>
      <c r="AG272" s="87"/>
      <c r="AH272" s="251"/>
      <c r="AK272" s="3">
        <f t="shared" si="36"/>
        <v>0</v>
      </c>
      <c r="AL272" s="3">
        <f t="shared" si="37"/>
        <v>0</v>
      </c>
      <c r="AM272" s="3">
        <f t="shared" si="38"/>
        <v>0</v>
      </c>
      <c r="AN272" s="3">
        <f t="shared" si="39"/>
        <v>0</v>
      </c>
    </row>
    <row r="273" spans="1:40" ht="13">
      <c r="A273" s="250"/>
      <c r="B273" s="251"/>
      <c r="C273" s="251"/>
      <c r="D273" s="251"/>
      <c r="E273" s="251"/>
      <c r="F273" s="252"/>
      <c r="G273" s="251"/>
      <c r="H273" s="253"/>
      <c r="I273" s="254"/>
      <c r="J273" s="252"/>
      <c r="K273" s="256"/>
      <c r="L273" s="251"/>
      <c r="M273" s="257"/>
      <c r="N273" s="258"/>
      <c r="O273" s="259"/>
      <c r="P273" s="259"/>
      <c r="Q273" s="260"/>
      <c r="R273" s="261"/>
      <c r="S273" s="262"/>
      <c r="T273" s="261"/>
      <c r="U273" s="263"/>
      <c r="V273" s="263"/>
      <c r="W273" s="263"/>
      <c r="X273" s="172"/>
      <c r="Y273" s="251"/>
      <c r="Z273" s="251"/>
      <c r="AA273" s="251"/>
      <c r="AB273" s="251"/>
      <c r="AC273" s="251"/>
      <c r="AD273" s="251"/>
      <c r="AE273" s="251"/>
      <c r="AF273" s="251"/>
      <c r="AG273" s="87"/>
      <c r="AH273" s="251"/>
      <c r="AK273" s="3">
        <f t="shared" si="36"/>
        <v>0</v>
      </c>
      <c r="AL273" s="3">
        <f t="shared" si="37"/>
        <v>0</v>
      </c>
      <c r="AM273" s="3">
        <f t="shared" si="38"/>
        <v>0</v>
      </c>
      <c r="AN273" s="3">
        <f t="shared" si="39"/>
        <v>0</v>
      </c>
    </row>
    <row r="274" spans="1:40" ht="13">
      <c r="A274" s="250"/>
      <c r="B274" s="251"/>
      <c r="C274" s="251"/>
      <c r="D274" s="251"/>
      <c r="E274" s="251"/>
      <c r="F274" s="252"/>
      <c r="G274" s="251"/>
      <c r="H274" s="253"/>
      <c r="I274" s="254"/>
      <c r="J274" s="252"/>
      <c r="K274" s="256"/>
      <c r="L274" s="251"/>
      <c r="M274" s="257"/>
      <c r="N274" s="258"/>
      <c r="O274" s="259"/>
      <c r="P274" s="259"/>
      <c r="Q274" s="260"/>
      <c r="R274" s="261"/>
      <c r="S274" s="262"/>
      <c r="T274" s="261"/>
      <c r="U274" s="263"/>
      <c r="V274" s="263"/>
      <c r="W274" s="263"/>
      <c r="X274" s="172"/>
      <c r="Y274" s="251"/>
      <c r="Z274" s="251"/>
      <c r="AA274" s="251"/>
      <c r="AB274" s="251"/>
      <c r="AC274" s="251"/>
      <c r="AD274" s="251"/>
      <c r="AE274" s="251"/>
      <c r="AF274" s="251"/>
      <c r="AG274" s="87"/>
      <c r="AH274" s="251"/>
      <c r="AK274" s="3">
        <f t="shared" si="36"/>
        <v>0</v>
      </c>
      <c r="AL274" s="3">
        <f t="shared" si="37"/>
        <v>0</v>
      </c>
      <c r="AM274" s="3">
        <f t="shared" si="38"/>
        <v>0</v>
      </c>
      <c r="AN274" s="3">
        <f t="shared" si="39"/>
        <v>0</v>
      </c>
    </row>
    <row r="275" spans="1:40" ht="13">
      <c r="A275" s="250"/>
      <c r="B275" s="251"/>
      <c r="C275" s="251"/>
      <c r="D275" s="251"/>
      <c r="E275" s="251"/>
      <c r="F275" s="252"/>
      <c r="G275" s="251"/>
      <c r="H275" s="253"/>
      <c r="I275" s="254"/>
      <c r="J275" s="252"/>
      <c r="K275" s="256"/>
      <c r="L275" s="251"/>
      <c r="M275" s="257"/>
      <c r="N275" s="258"/>
      <c r="O275" s="259"/>
      <c r="P275" s="259"/>
      <c r="Q275" s="260"/>
      <c r="R275" s="261"/>
      <c r="S275" s="262"/>
      <c r="T275" s="261"/>
      <c r="U275" s="263"/>
      <c r="V275" s="263"/>
      <c r="W275" s="263"/>
      <c r="X275" s="172"/>
      <c r="Y275" s="251"/>
      <c r="Z275" s="251"/>
      <c r="AA275" s="251"/>
      <c r="AB275" s="251"/>
      <c r="AC275" s="251"/>
      <c r="AD275" s="251"/>
      <c r="AE275" s="251"/>
      <c r="AF275" s="251"/>
      <c r="AG275" s="87"/>
      <c r="AH275" s="251"/>
      <c r="AK275" s="3">
        <f t="shared" si="36"/>
        <v>0</v>
      </c>
      <c r="AL275" s="3">
        <f t="shared" si="37"/>
        <v>0</v>
      </c>
      <c r="AM275" s="3">
        <f t="shared" si="38"/>
        <v>0</v>
      </c>
      <c r="AN275" s="3">
        <f t="shared" si="39"/>
        <v>0</v>
      </c>
    </row>
    <row r="276" spans="1:40" ht="13">
      <c r="A276" s="250"/>
      <c r="B276" s="251"/>
      <c r="C276" s="251"/>
      <c r="D276" s="251"/>
      <c r="E276" s="251"/>
      <c r="F276" s="252"/>
      <c r="G276" s="251"/>
      <c r="H276" s="253"/>
      <c r="I276" s="254"/>
      <c r="J276" s="252"/>
      <c r="K276" s="256"/>
      <c r="L276" s="251"/>
      <c r="M276" s="257"/>
      <c r="N276" s="258"/>
      <c r="O276" s="259"/>
      <c r="P276" s="259"/>
      <c r="Q276" s="260"/>
      <c r="R276" s="261"/>
      <c r="S276" s="262"/>
      <c r="T276" s="261"/>
      <c r="U276" s="263"/>
      <c r="V276" s="263"/>
      <c r="W276" s="263"/>
      <c r="X276" s="172"/>
      <c r="Y276" s="251"/>
      <c r="Z276" s="251"/>
      <c r="AA276" s="251"/>
      <c r="AB276" s="251"/>
      <c r="AC276" s="251"/>
      <c r="AD276" s="251"/>
      <c r="AE276" s="251"/>
      <c r="AF276" s="251"/>
      <c r="AG276" s="87"/>
      <c r="AH276" s="251"/>
      <c r="AK276" s="3">
        <f t="shared" si="36"/>
        <v>0</v>
      </c>
      <c r="AL276" s="3">
        <f t="shared" si="37"/>
        <v>0</v>
      </c>
      <c r="AM276" s="3">
        <f t="shared" si="38"/>
        <v>0</v>
      </c>
      <c r="AN276" s="3">
        <f t="shared" si="39"/>
        <v>0</v>
      </c>
    </row>
    <row r="277" spans="1:40" ht="13">
      <c r="A277" s="250"/>
      <c r="B277" s="251"/>
      <c r="C277" s="251"/>
      <c r="D277" s="251"/>
      <c r="E277" s="251"/>
      <c r="F277" s="252"/>
      <c r="G277" s="251"/>
      <c r="H277" s="253"/>
      <c r="I277" s="254"/>
      <c r="J277" s="252"/>
      <c r="K277" s="256"/>
      <c r="L277" s="251"/>
      <c r="M277" s="257"/>
      <c r="N277" s="258"/>
      <c r="O277" s="259"/>
      <c r="P277" s="259"/>
      <c r="Q277" s="260"/>
      <c r="R277" s="261"/>
      <c r="S277" s="262"/>
      <c r="T277" s="261"/>
      <c r="U277" s="263"/>
      <c r="V277" s="263"/>
      <c r="W277" s="263"/>
      <c r="X277" s="172"/>
      <c r="Y277" s="251"/>
      <c r="Z277" s="251"/>
      <c r="AA277" s="251"/>
      <c r="AB277" s="251"/>
      <c r="AC277" s="251"/>
      <c r="AD277" s="251"/>
      <c r="AE277" s="251"/>
      <c r="AF277" s="251"/>
      <c r="AG277" s="87"/>
      <c r="AH277" s="251"/>
      <c r="AK277" s="3">
        <f t="shared" si="36"/>
        <v>0</v>
      </c>
      <c r="AL277" s="3">
        <f t="shared" si="37"/>
        <v>0</v>
      </c>
      <c r="AM277" s="3">
        <f t="shared" si="38"/>
        <v>0</v>
      </c>
      <c r="AN277" s="3">
        <f t="shared" si="39"/>
        <v>0</v>
      </c>
    </row>
    <row r="278" spans="1:40" ht="13">
      <c r="A278" s="250"/>
      <c r="B278" s="251"/>
      <c r="C278" s="251"/>
      <c r="D278" s="251"/>
      <c r="E278" s="251"/>
      <c r="F278" s="252"/>
      <c r="G278" s="251"/>
      <c r="H278" s="253"/>
      <c r="I278" s="254"/>
      <c r="J278" s="252"/>
      <c r="K278" s="256"/>
      <c r="L278" s="251"/>
      <c r="M278" s="257"/>
      <c r="N278" s="258"/>
      <c r="O278" s="259"/>
      <c r="P278" s="259"/>
      <c r="Q278" s="260"/>
      <c r="R278" s="261"/>
      <c r="S278" s="262"/>
      <c r="T278" s="261"/>
      <c r="U278" s="263"/>
      <c r="V278" s="263"/>
      <c r="W278" s="263"/>
      <c r="X278" s="172"/>
      <c r="Y278" s="251"/>
      <c r="Z278" s="251"/>
      <c r="AA278" s="251"/>
      <c r="AB278" s="251"/>
      <c r="AC278" s="251"/>
      <c r="AD278" s="251"/>
      <c r="AE278" s="251"/>
      <c r="AF278" s="251"/>
      <c r="AG278" s="87"/>
      <c r="AH278" s="251"/>
      <c r="AK278" s="3">
        <f t="shared" si="36"/>
        <v>0</v>
      </c>
      <c r="AL278" s="3">
        <f t="shared" si="37"/>
        <v>0</v>
      </c>
      <c r="AM278" s="3">
        <f t="shared" si="38"/>
        <v>0</v>
      </c>
      <c r="AN278" s="3">
        <f t="shared" si="39"/>
        <v>0</v>
      </c>
    </row>
    <row r="279" spans="1:40" ht="13">
      <c r="A279" s="250"/>
      <c r="B279" s="251"/>
      <c r="C279" s="251"/>
      <c r="D279" s="251"/>
      <c r="E279" s="251"/>
      <c r="F279" s="252"/>
      <c r="G279" s="251"/>
      <c r="H279" s="253"/>
      <c r="I279" s="254"/>
      <c r="J279" s="252"/>
      <c r="K279" s="256"/>
      <c r="L279" s="251"/>
      <c r="M279" s="257"/>
      <c r="N279" s="258"/>
      <c r="O279" s="259"/>
      <c r="P279" s="259"/>
      <c r="Q279" s="260"/>
      <c r="R279" s="261"/>
      <c r="S279" s="262"/>
      <c r="T279" s="261"/>
      <c r="U279" s="263"/>
      <c r="V279" s="263"/>
      <c r="W279" s="263"/>
      <c r="X279" s="172"/>
      <c r="Y279" s="251"/>
      <c r="Z279" s="251"/>
      <c r="AA279" s="251"/>
      <c r="AB279" s="251"/>
      <c r="AC279" s="251"/>
      <c r="AD279" s="251"/>
      <c r="AE279" s="251"/>
      <c r="AF279" s="251"/>
      <c r="AG279" s="87"/>
      <c r="AH279" s="251"/>
      <c r="AK279" s="3">
        <f t="shared" si="36"/>
        <v>0</v>
      </c>
      <c r="AL279" s="3">
        <f t="shared" si="37"/>
        <v>0</v>
      </c>
      <c r="AM279" s="3">
        <f t="shared" si="38"/>
        <v>0</v>
      </c>
      <c r="AN279" s="3">
        <f t="shared" si="39"/>
        <v>0</v>
      </c>
    </row>
    <row r="280" spans="1:40" ht="13">
      <c r="A280" s="250"/>
      <c r="B280" s="251"/>
      <c r="C280" s="251"/>
      <c r="D280" s="251"/>
      <c r="E280" s="251"/>
      <c r="F280" s="252"/>
      <c r="G280" s="251"/>
      <c r="H280" s="253"/>
      <c r="I280" s="254"/>
      <c r="J280" s="252"/>
      <c r="K280" s="256"/>
      <c r="L280" s="251"/>
      <c r="M280" s="257"/>
      <c r="N280" s="258"/>
      <c r="O280" s="259"/>
      <c r="P280" s="259"/>
      <c r="Q280" s="260"/>
      <c r="R280" s="261"/>
      <c r="S280" s="262"/>
      <c r="T280" s="261"/>
      <c r="U280" s="263"/>
      <c r="V280" s="263"/>
      <c r="W280" s="263"/>
      <c r="X280" s="172"/>
      <c r="Y280" s="251"/>
      <c r="Z280" s="251"/>
      <c r="AA280" s="251"/>
      <c r="AB280" s="251"/>
      <c r="AC280" s="251"/>
      <c r="AD280" s="251"/>
      <c r="AE280" s="251"/>
      <c r="AF280" s="251"/>
      <c r="AG280" s="87"/>
      <c r="AH280" s="251"/>
      <c r="AK280" s="3">
        <f t="shared" si="36"/>
        <v>0</v>
      </c>
      <c r="AL280" s="3">
        <f t="shared" si="37"/>
        <v>0</v>
      </c>
      <c r="AM280" s="3">
        <f t="shared" si="38"/>
        <v>0</v>
      </c>
      <c r="AN280" s="3">
        <f t="shared" si="39"/>
        <v>0</v>
      </c>
    </row>
    <row r="281" spans="1:40" ht="13">
      <c r="A281" s="250"/>
      <c r="B281" s="251"/>
      <c r="C281" s="251"/>
      <c r="D281" s="251"/>
      <c r="E281" s="251"/>
      <c r="F281" s="252"/>
      <c r="G281" s="251"/>
      <c r="H281" s="253"/>
      <c r="I281" s="254"/>
      <c r="J281" s="252"/>
      <c r="K281" s="256"/>
      <c r="L281" s="251"/>
      <c r="M281" s="257"/>
      <c r="N281" s="258"/>
      <c r="O281" s="259"/>
      <c r="P281" s="259"/>
      <c r="Q281" s="260"/>
      <c r="R281" s="261"/>
      <c r="S281" s="262"/>
      <c r="T281" s="261"/>
      <c r="U281" s="263"/>
      <c r="V281" s="263"/>
      <c r="W281" s="263"/>
      <c r="X281" s="172"/>
      <c r="Y281" s="251"/>
      <c r="Z281" s="251"/>
      <c r="AA281" s="251"/>
      <c r="AB281" s="251"/>
      <c r="AC281" s="251"/>
      <c r="AD281" s="251"/>
      <c r="AE281" s="251"/>
      <c r="AF281" s="251"/>
      <c r="AG281" s="87"/>
      <c r="AH281" s="251"/>
      <c r="AK281" s="3">
        <f t="shared" si="36"/>
        <v>0</v>
      </c>
      <c r="AL281" s="3">
        <f t="shared" si="37"/>
        <v>0</v>
      </c>
      <c r="AM281" s="3">
        <f t="shared" si="38"/>
        <v>0</v>
      </c>
      <c r="AN281" s="3">
        <f t="shared" si="39"/>
        <v>0</v>
      </c>
    </row>
    <row r="282" spans="1:40" ht="13">
      <c r="A282" s="250"/>
      <c r="B282" s="251"/>
      <c r="C282" s="251"/>
      <c r="D282" s="251"/>
      <c r="E282" s="251"/>
      <c r="F282" s="252"/>
      <c r="G282" s="251"/>
      <c r="H282" s="253"/>
      <c r="I282" s="254"/>
      <c r="J282" s="252"/>
      <c r="K282" s="256"/>
      <c r="L282" s="251"/>
      <c r="M282" s="257"/>
      <c r="N282" s="258"/>
      <c r="O282" s="259"/>
      <c r="P282" s="259"/>
      <c r="Q282" s="260"/>
      <c r="R282" s="261"/>
      <c r="S282" s="262"/>
      <c r="T282" s="261"/>
      <c r="U282" s="263"/>
      <c r="V282" s="263"/>
      <c r="W282" s="263"/>
      <c r="X282" s="172"/>
      <c r="Y282" s="251"/>
      <c r="Z282" s="251"/>
      <c r="AA282" s="251"/>
      <c r="AB282" s="251"/>
      <c r="AC282" s="251"/>
      <c r="AD282" s="251"/>
      <c r="AE282" s="251"/>
      <c r="AF282" s="251"/>
      <c r="AG282" s="87"/>
      <c r="AH282" s="251"/>
      <c r="AK282" s="3">
        <f t="shared" si="36"/>
        <v>0</v>
      </c>
      <c r="AL282" s="3">
        <f t="shared" si="37"/>
        <v>0</v>
      </c>
      <c r="AM282" s="3">
        <f t="shared" si="38"/>
        <v>0</v>
      </c>
      <c r="AN282" s="3">
        <f t="shared" si="39"/>
        <v>0</v>
      </c>
    </row>
    <row r="283" spans="1:40" ht="13">
      <c r="A283" s="250"/>
      <c r="B283" s="251"/>
      <c r="C283" s="251"/>
      <c r="D283" s="251"/>
      <c r="E283" s="251"/>
      <c r="F283" s="252"/>
      <c r="G283" s="251"/>
      <c r="H283" s="253"/>
      <c r="I283" s="254"/>
      <c r="J283" s="252"/>
      <c r="K283" s="256"/>
      <c r="L283" s="251"/>
      <c r="M283" s="257"/>
      <c r="N283" s="258"/>
      <c r="O283" s="259"/>
      <c r="P283" s="259"/>
      <c r="Q283" s="260"/>
      <c r="R283" s="261"/>
      <c r="S283" s="262"/>
      <c r="T283" s="261"/>
      <c r="U283" s="263"/>
      <c r="V283" s="263"/>
      <c r="W283" s="263"/>
      <c r="X283" s="172"/>
      <c r="Y283" s="251"/>
      <c r="Z283" s="251"/>
      <c r="AA283" s="251"/>
      <c r="AB283" s="251"/>
      <c r="AC283" s="251"/>
      <c r="AD283" s="251"/>
      <c r="AE283" s="251"/>
      <c r="AF283" s="251"/>
      <c r="AG283" s="87"/>
      <c r="AH283" s="251"/>
      <c r="AK283" s="3">
        <f t="shared" si="36"/>
        <v>0</v>
      </c>
      <c r="AL283" s="3">
        <f t="shared" si="37"/>
        <v>0</v>
      </c>
      <c r="AM283" s="3">
        <f t="shared" si="38"/>
        <v>0</v>
      </c>
      <c r="AN283" s="3">
        <f t="shared" si="39"/>
        <v>0</v>
      </c>
    </row>
    <row r="284" spans="1:40" ht="13">
      <c r="A284" s="250"/>
      <c r="B284" s="251"/>
      <c r="C284" s="251"/>
      <c r="D284" s="251"/>
      <c r="E284" s="251"/>
      <c r="F284" s="252"/>
      <c r="G284" s="251"/>
      <c r="H284" s="253"/>
      <c r="I284" s="254"/>
      <c r="J284" s="252"/>
      <c r="K284" s="256"/>
      <c r="L284" s="251"/>
      <c r="M284" s="257"/>
      <c r="N284" s="258"/>
      <c r="O284" s="259"/>
      <c r="P284" s="259"/>
      <c r="Q284" s="260"/>
      <c r="R284" s="261"/>
      <c r="S284" s="262"/>
      <c r="T284" s="261"/>
      <c r="U284" s="263"/>
      <c r="V284" s="263"/>
      <c r="W284" s="263"/>
      <c r="X284" s="172"/>
      <c r="Y284" s="251"/>
      <c r="Z284" s="251"/>
      <c r="AA284" s="251"/>
      <c r="AB284" s="251"/>
      <c r="AC284" s="251"/>
      <c r="AD284" s="251"/>
      <c r="AE284" s="251"/>
      <c r="AF284" s="251"/>
      <c r="AG284" s="87"/>
      <c r="AH284" s="251"/>
      <c r="AK284" s="3">
        <f t="shared" si="36"/>
        <v>0</v>
      </c>
      <c r="AL284" s="3">
        <f t="shared" si="37"/>
        <v>0</v>
      </c>
      <c r="AM284" s="3">
        <f t="shared" si="38"/>
        <v>0</v>
      </c>
      <c r="AN284" s="3">
        <f t="shared" si="39"/>
        <v>0</v>
      </c>
    </row>
    <row r="285" spans="1:40" ht="13">
      <c r="A285" s="250"/>
      <c r="B285" s="251"/>
      <c r="C285" s="251"/>
      <c r="D285" s="251"/>
      <c r="E285" s="251"/>
      <c r="F285" s="252"/>
      <c r="G285" s="251"/>
      <c r="H285" s="253"/>
      <c r="I285" s="254"/>
      <c r="J285" s="252"/>
      <c r="K285" s="256"/>
      <c r="L285" s="251"/>
      <c r="M285" s="257"/>
      <c r="N285" s="258"/>
      <c r="O285" s="259"/>
      <c r="P285" s="259"/>
      <c r="Q285" s="260"/>
      <c r="R285" s="261"/>
      <c r="S285" s="262"/>
      <c r="T285" s="261"/>
      <c r="U285" s="263"/>
      <c r="V285" s="263"/>
      <c r="W285" s="263"/>
      <c r="X285" s="172"/>
      <c r="Y285" s="251"/>
      <c r="Z285" s="251"/>
      <c r="AA285" s="251"/>
      <c r="AB285" s="251"/>
      <c r="AC285" s="251"/>
      <c r="AD285" s="251"/>
      <c r="AE285" s="251"/>
      <c r="AF285" s="251"/>
      <c r="AG285" s="87"/>
      <c r="AH285" s="251"/>
      <c r="AK285" s="3">
        <f t="shared" si="36"/>
        <v>0</v>
      </c>
      <c r="AL285" s="3">
        <f t="shared" si="37"/>
        <v>0</v>
      </c>
      <c r="AM285" s="3">
        <f t="shared" si="38"/>
        <v>0</v>
      </c>
      <c r="AN285" s="3">
        <f t="shared" si="39"/>
        <v>0</v>
      </c>
    </row>
    <row r="286" spans="1:40" ht="13">
      <c r="A286" s="250"/>
      <c r="B286" s="251"/>
      <c r="C286" s="251"/>
      <c r="D286" s="251"/>
      <c r="E286" s="251"/>
      <c r="F286" s="252"/>
      <c r="G286" s="251"/>
      <c r="H286" s="253"/>
      <c r="I286" s="254"/>
      <c r="J286" s="252"/>
      <c r="K286" s="256"/>
      <c r="L286" s="251"/>
      <c r="M286" s="257"/>
      <c r="N286" s="258"/>
      <c r="O286" s="259"/>
      <c r="P286" s="259"/>
      <c r="Q286" s="260"/>
      <c r="R286" s="261"/>
      <c r="S286" s="262"/>
      <c r="T286" s="261"/>
      <c r="U286" s="263"/>
      <c r="V286" s="263"/>
      <c r="W286" s="263"/>
      <c r="X286" s="172"/>
      <c r="Y286" s="251"/>
      <c r="Z286" s="251"/>
      <c r="AA286" s="251"/>
      <c r="AB286" s="251"/>
      <c r="AC286" s="251"/>
      <c r="AD286" s="251"/>
      <c r="AE286" s="251"/>
      <c r="AF286" s="251"/>
      <c r="AG286" s="87"/>
      <c r="AH286" s="251"/>
      <c r="AK286" s="3">
        <f t="shared" si="36"/>
        <v>0</v>
      </c>
      <c r="AL286" s="3">
        <f t="shared" si="37"/>
        <v>0</v>
      </c>
      <c r="AM286" s="3">
        <f t="shared" si="38"/>
        <v>0</v>
      </c>
      <c r="AN286" s="3">
        <f t="shared" si="39"/>
        <v>0</v>
      </c>
    </row>
    <row r="287" spans="1:40" ht="13">
      <c r="A287" s="250"/>
      <c r="B287" s="251"/>
      <c r="C287" s="251"/>
      <c r="D287" s="251"/>
      <c r="E287" s="251"/>
      <c r="F287" s="252"/>
      <c r="G287" s="251"/>
      <c r="H287" s="253"/>
      <c r="I287" s="254"/>
      <c r="J287" s="252"/>
      <c r="K287" s="256"/>
      <c r="L287" s="251"/>
      <c r="M287" s="257"/>
      <c r="N287" s="258"/>
      <c r="O287" s="259"/>
      <c r="P287" s="259"/>
      <c r="Q287" s="260"/>
      <c r="R287" s="261"/>
      <c r="S287" s="262"/>
      <c r="T287" s="261"/>
      <c r="U287" s="263"/>
      <c r="V287" s="263"/>
      <c r="W287" s="263"/>
      <c r="X287" s="172"/>
      <c r="Y287" s="251"/>
      <c r="Z287" s="251"/>
      <c r="AA287" s="251"/>
      <c r="AB287" s="251"/>
      <c r="AC287" s="251"/>
      <c r="AD287" s="251"/>
      <c r="AE287" s="251"/>
      <c r="AF287" s="251"/>
      <c r="AG287" s="87"/>
      <c r="AH287" s="251"/>
      <c r="AK287" s="3">
        <f t="shared" si="36"/>
        <v>0</v>
      </c>
      <c r="AL287" s="3">
        <f t="shared" si="37"/>
        <v>0</v>
      </c>
      <c r="AM287" s="3">
        <f t="shared" si="38"/>
        <v>0</v>
      </c>
      <c r="AN287" s="3">
        <f t="shared" si="39"/>
        <v>0</v>
      </c>
    </row>
    <row r="288" spans="1:40" ht="13">
      <c r="A288" s="250"/>
      <c r="B288" s="251"/>
      <c r="C288" s="251"/>
      <c r="D288" s="251"/>
      <c r="E288" s="251"/>
      <c r="F288" s="252"/>
      <c r="G288" s="251"/>
      <c r="H288" s="253"/>
      <c r="I288" s="254"/>
      <c r="J288" s="252"/>
      <c r="K288" s="256"/>
      <c r="L288" s="251"/>
      <c r="M288" s="257"/>
      <c r="N288" s="258"/>
      <c r="O288" s="259"/>
      <c r="P288" s="259"/>
      <c r="Q288" s="260"/>
      <c r="R288" s="261"/>
      <c r="S288" s="262"/>
      <c r="T288" s="261"/>
      <c r="U288" s="263"/>
      <c r="V288" s="263"/>
      <c r="W288" s="263"/>
      <c r="X288" s="172"/>
      <c r="Y288" s="251"/>
      <c r="Z288" s="251"/>
      <c r="AA288" s="251"/>
      <c r="AB288" s="251"/>
      <c r="AC288" s="251"/>
      <c r="AD288" s="251"/>
      <c r="AE288" s="251"/>
      <c r="AF288" s="251"/>
      <c r="AG288" s="87"/>
      <c r="AH288" s="251"/>
      <c r="AK288" s="3">
        <f t="shared" si="36"/>
        <v>0</v>
      </c>
      <c r="AL288" s="3">
        <f t="shared" si="37"/>
        <v>0</v>
      </c>
      <c r="AM288" s="3">
        <f t="shared" si="38"/>
        <v>0</v>
      </c>
      <c r="AN288" s="3">
        <f t="shared" si="39"/>
        <v>0</v>
      </c>
    </row>
    <row r="289" spans="1:40" ht="13">
      <c r="A289" s="250"/>
      <c r="B289" s="251"/>
      <c r="C289" s="251"/>
      <c r="D289" s="251"/>
      <c r="E289" s="251"/>
      <c r="F289" s="252"/>
      <c r="G289" s="251"/>
      <c r="H289" s="253"/>
      <c r="I289" s="254"/>
      <c r="J289" s="252"/>
      <c r="K289" s="256"/>
      <c r="L289" s="251"/>
      <c r="M289" s="257"/>
      <c r="N289" s="258"/>
      <c r="O289" s="259"/>
      <c r="P289" s="259"/>
      <c r="Q289" s="260"/>
      <c r="R289" s="261"/>
      <c r="S289" s="262"/>
      <c r="T289" s="261"/>
      <c r="U289" s="263"/>
      <c r="V289" s="263"/>
      <c r="W289" s="263"/>
      <c r="X289" s="172"/>
      <c r="Y289" s="251"/>
      <c r="Z289" s="251"/>
      <c r="AA289" s="251"/>
      <c r="AB289" s="251"/>
      <c r="AC289" s="251"/>
      <c r="AD289" s="251"/>
      <c r="AE289" s="251"/>
      <c r="AF289" s="251"/>
      <c r="AG289" s="87"/>
      <c r="AH289" s="251"/>
      <c r="AK289" s="3">
        <f t="shared" si="36"/>
        <v>0</v>
      </c>
      <c r="AL289" s="3">
        <f t="shared" si="37"/>
        <v>0</v>
      </c>
      <c r="AM289" s="3">
        <f t="shared" si="38"/>
        <v>0</v>
      </c>
      <c r="AN289" s="3">
        <f t="shared" si="39"/>
        <v>0</v>
      </c>
    </row>
    <row r="290" spans="1:40" ht="13">
      <c r="A290" s="250"/>
      <c r="B290" s="251"/>
      <c r="C290" s="251"/>
      <c r="D290" s="251"/>
      <c r="E290" s="251"/>
      <c r="F290" s="252"/>
      <c r="G290" s="251"/>
      <c r="H290" s="253"/>
      <c r="I290" s="254"/>
      <c r="J290" s="252"/>
      <c r="K290" s="256"/>
      <c r="L290" s="251"/>
      <c r="M290" s="257"/>
      <c r="N290" s="258"/>
      <c r="O290" s="259"/>
      <c r="P290" s="259"/>
      <c r="Q290" s="260"/>
      <c r="R290" s="261"/>
      <c r="S290" s="262"/>
      <c r="T290" s="261"/>
      <c r="U290" s="263"/>
      <c r="V290" s="263"/>
      <c r="W290" s="263"/>
      <c r="X290" s="172"/>
      <c r="Y290" s="251"/>
      <c r="Z290" s="251"/>
      <c r="AA290" s="251"/>
      <c r="AB290" s="251"/>
      <c r="AC290" s="251"/>
      <c r="AD290" s="251"/>
      <c r="AE290" s="251"/>
      <c r="AF290" s="251"/>
      <c r="AG290" s="87"/>
      <c r="AH290" s="251"/>
      <c r="AK290" s="3">
        <f t="shared" si="36"/>
        <v>0</v>
      </c>
      <c r="AL290" s="3">
        <f t="shared" si="37"/>
        <v>0</v>
      </c>
      <c r="AM290" s="3">
        <f t="shared" si="38"/>
        <v>0</v>
      </c>
      <c r="AN290" s="3">
        <f t="shared" si="39"/>
        <v>0</v>
      </c>
    </row>
    <row r="291" spans="1:40" ht="13">
      <c r="A291" s="250"/>
      <c r="B291" s="251"/>
      <c r="C291" s="251"/>
      <c r="D291" s="251"/>
      <c r="E291" s="251"/>
      <c r="F291" s="252"/>
      <c r="G291" s="251"/>
      <c r="H291" s="253"/>
      <c r="I291" s="254"/>
      <c r="J291" s="252"/>
      <c r="K291" s="256"/>
      <c r="L291" s="251"/>
      <c r="M291" s="257"/>
      <c r="N291" s="258"/>
      <c r="O291" s="259"/>
      <c r="P291" s="259"/>
      <c r="Q291" s="260"/>
      <c r="R291" s="261"/>
      <c r="S291" s="262"/>
      <c r="T291" s="261"/>
      <c r="U291" s="263"/>
      <c r="V291" s="263"/>
      <c r="W291" s="263"/>
      <c r="X291" s="172"/>
      <c r="Y291" s="251"/>
      <c r="Z291" s="251"/>
      <c r="AA291" s="251"/>
      <c r="AB291" s="251"/>
      <c r="AC291" s="251"/>
      <c r="AD291" s="251"/>
      <c r="AE291" s="251"/>
      <c r="AF291" s="251"/>
      <c r="AG291" s="87"/>
      <c r="AH291" s="251"/>
      <c r="AK291" s="3">
        <f t="shared" si="36"/>
        <v>0</v>
      </c>
      <c r="AL291" s="3">
        <f t="shared" si="37"/>
        <v>0</v>
      </c>
      <c r="AM291" s="3">
        <f t="shared" si="38"/>
        <v>0</v>
      </c>
      <c r="AN291" s="3">
        <f t="shared" si="39"/>
        <v>0</v>
      </c>
    </row>
    <row r="292" spans="1:40" ht="13">
      <c r="A292" s="250"/>
      <c r="B292" s="251"/>
      <c r="C292" s="251"/>
      <c r="D292" s="251"/>
      <c r="E292" s="251"/>
      <c r="F292" s="252"/>
      <c r="G292" s="251"/>
      <c r="H292" s="253"/>
      <c r="I292" s="254"/>
      <c r="J292" s="252"/>
      <c r="K292" s="256"/>
      <c r="L292" s="251"/>
      <c r="M292" s="257"/>
      <c r="N292" s="258"/>
      <c r="O292" s="259"/>
      <c r="P292" s="259"/>
      <c r="Q292" s="260"/>
      <c r="R292" s="261"/>
      <c r="S292" s="262"/>
      <c r="T292" s="261"/>
      <c r="U292" s="263"/>
      <c r="V292" s="263"/>
      <c r="W292" s="263"/>
      <c r="X292" s="172"/>
      <c r="Y292" s="251"/>
      <c r="Z292" s="251"/>
      <c r="AA292" s="251"/>
      <c r="AB292" s="251"/>
      <c r="AC292" s="251"/>
      <c r="AD292" s="251"/>
      <c r="AE292" s="251"/>
      <c r="AF292" s="251"/>
      <c r="AG292" s="87"/>
      <c r="AH292" s="251"/>
      <c r="AK292" s="3">
        <f t="shared" si="36"/>
        <v>0</v>
      </c>
      <c r="AL292" s="3">
        <f t="shared" si="37"/>
        <v>0</v>
      </c>
      <c r="AM292" s="3">
        <f t="shared" si="38"/>
        <v>0</v>
      </c>
      <c r="AN292" s="3">
        <f t="shared" si="39"/>
        <v>0</v>
      </c>
    </row>
    <row r="293" spans="1:40" ht="13">
      <c r="A293" s="250"/>
      <c r="B293" s="251"/>
      <c r="C293" s="251"/>
      <c r="D293" s="251"/>
      <c r="E293" s="251"/>
      <c r="F293" s="252"/>
      <c r="G293" s="251"/>
      <c r="H293" s="253"/>
      <c r="I293" s="254"/>
      <c r="J293" s="252"/>
      <c r="K293" s="256"/>
      <c r="L293" s="251"/>
      <c r="M293" s="257"/>
      <c r="N293" s="258"/>
      <c r="O293" s="259"/>
      <c r="P293" s="259"/>
      <c r="Q293" s="260"/>
      <c r="R293" s="261"/>
      <c r="S293" s="262"/>
      <c r="T293" s="261"/>
      <c r="U293" s="263"/>
      <c r="V293" s="263"/>
      <c r="W293" s="263"/>
      <c r="X293" s="172"/>
      <c r="Y293" s="251"/>
      <c r="Z293" s="251"/>
      <c r="AA293" s="251"/>
      <c r="AB293" s="251"/>
      <c r="AC293" s="251"/>
      <c r="AD293" s="251"/>
      <c r="AE293" s="251"/>
      <c r="AF293" s="251"/>
      <c r="AG293" s="87"/>
      <c r="AH293" s="251"/>
      <c r="AK293" s="3">
        <f t="shared" si="36"/>
        <v>0</v>
      </c>
      <c r="AL293" s="3">
        <f t="shared" si="37"/>
        <v>0</v>
      </c>
      <c r="AM293" s="3">
        <f t="shared" si="38"/>
        <v>0</v>
      </c>
      <c r="AN293" s="3">
        <f t="shared" si="39"/>
        <v>0</v>
      </c>
    </row>
    <row r="294" spans="1:40" ht="13">
      <c r="A294" s="250"/>
      <c r="B294" s="251"/>
      <c r="C294" s="251"/>
      <c r="D294" s="251"/>
      <c r="E294" s="251"/>
      <c r="F294" s="252"/>
      <c r="G294" s="251"/>
      <c r="H294" s="253"/>
      <c r="I294" s="254"/>
      <c r="J294" s="252"/>
      <c r="K294" s="256"/>
      <c r="L294" s="251"/>
      <c r="M294" s="257"/>
      <c r="N294" s="258"/>
      <c r="O294" s="259"/>
      <c r="P294" s="259"/>
      <c r="Q294" s="260"/>
      <c r="R294" s="261"/>
      <c r="S294" s="262"/>
      <c r="T294" s="261"/>
      <c r="U294" s="263"/>
      <c r="V294" s="263"/>
      <c r="W294" s="263"/>
      <c r="X294" s="172"/>
      <c r="Y294" s="251"/>
      <c r="Z294" s="251"/>
      <c r="AA294" s="251"/>
      <c r="AB294" s="251"/>
      <c r="AC294" s="251"/>
      <c r="AD294" s="251"/>
      <c r="AE294" s="251"/>
      <c r="AF294" s="251"/>
      <c r="AG294" s="87"/>
      <c r="AH294" s="251"/>
      <c r="AK294" s="3">
        <f t="shared" si="36"/>
        <v>0</v>
      </c>
      <c r="AL294" s="3">
        <f t="shared" si="37"/>
        <v>0</v>
      </c>
      <c r="AM294" s="3">
        <f t="shared" si="38"/>
        <v>0</v>
      </c>
      <c r="AN294" s="3">
        <f t="shared" si="39"/>
        <v>0</v>
      </c>
    </row>
    <row r="295" spans="1:40" ht="13">
      <c r="A295" s="250"/>
      <c r="B295" s="251"/>
      <c r="C295" s="251"/>
      <c r="D295" s="251"/>
      <c r="E295" s="251"/>
      <c r="F295" s="252"/>
      <c r="G295" s="251"/>
      <c r="H295" s="253"/>
      <c r="I295" s="254"/>
      <c r="J295" s="252"/>
      <c r="K295" s="256"/>
      <c r="L295" s="251"/>
      <c r="M295" s="257"/>
      <c r="N295" s="258"/>
      <c r="O295" s="259"/>
      <c r="P295" s="259"/>
      <c r="Q295" s="260"/>
      <c r="R295" s="261"/>
      <c r="S295" s="262"/>
      <c r="T295" s="261"/>
      <c r="U295" s="263"/>
      <c r="V295" s="263"/>
      <c r="W295" s="263"/>
      <c r="X295" s="172"/>
      <c r="Y295" s="251"/>
      <c r="Z295" s="251"/>
      <c r="AA295" s="251"/>
      <c r="AB295" s="251"/>
      <c r="AC295" s="251"/>
      <c r="AD295" s="251"/>
      <c r="AE295" s="251"/>
      <c r="AF295" s="251"/>
      <c r="AG295" s="87"/>
      <c r="AH295" s="251"/>
      <c r="AK295" s="3">
        <f t="shared" si="36"/>
        <v>0</v>
      </c>
      <c r="AL295" s="3">
        <f t="shared" si="37"/>
        <v>0</v>
      </c>
      <c r="AM295" s="3">
        <f t="shared" si="38"/>
        <v>0</v>
      </c>
      <c r="AN295" s="3">
        <f t="shared" si="39"/>
        <v>0</v>
      </c>
    </row>
    <row r="296" spans="1:40" ht="13">
      <c r="A296" s="250"/>
      <c r="B296" s="251"/>
      <c r="C296" s="251"/>
      <c r="D296" s="251"/>
      <c r="E296" s="251"/>
      <c r="F296" s="252"/>
      <c r="G296" s="251"/>
      <c r="H296" s="253"/>
      <c r="I296" s="254"/>
      <c r="J296" s="252"/>
      <c r="K296" s="256"/>
      <c r="L296" s="251"/>
      <c r="M296" s="257"/>
      <c r="N296" s="258"/>
      <c r="O296" s="259"/>
      <c r="P296" s="259"/>
      <c r="Q296" s="260"/>
      <c r="R296" s="261"/>
      <c r="S296" s="262"/>
      <c r="T296" s="261"/>
      <c r="U296" s="263"/>
      <c r="V296" s="263"/>
      <c r="W296" s="263"/>
      <c r="X296" s="172"/>
      <c r="Y296" s="251"/>
      <c r="Z296" s="251"/>
      <c r="AA296" s="251"/>
      <c r="AB296" s="251"/>
      <c r="AC296" s="251"/>
      <c r="AD296" s="251"/>
      <c r="AE296" s="251"/>
      <c r="AF296" s="251"/>
      <c r="AG296" s="87"/>
      <c r="AH296" s="251"/>
      <c r="AK296" s="3">
        <f t="shared" si="36"/>
        <v>0</v>
      </c>
      <c r="AL296" s="3">
        <f t="shared" si="37"/>
        <v>0</v>
      </c>
      <c r="AM296" s="3">
        <f t="shared" si="38"/>
        <v>0</v>
      </c>
      <c r="AN296" s="3">
        <f t="shared" si="39"/>
        <v>0</v>
      </c>
    </row>
    <row r="297" spans="1:40" ht="13">
      <c r="A297" s="250"/>
      <c r="B297" s="251"/>
      <c r="C297" s="251"/>
      <c r="D297" s="251"/>
      <c r="E297" s="251"/>
      <c r="F297" s="252"/>
      <c r="G297" s="251"/>
      <c r="H297" s="253"/>
      <c r="I297" s="254"/>
      <c r="J297" s="252"/>
      <c r="K297" s="256"/>
      <c r="L297" s="251"/>
      <c r="M297" s="257"/>
      <c r="N297" s="258"/>
      <c r="O297" s="259"/>
      <c r="P297" s="259"/>
      <c r="Q297" s="260"/>
      <c r="R297" s="261"/>
      <c r="S297" s="262"/>
      <c r="T297" s="261"/>
      <c r="U297" s="263"/>
      <c r="V297" s="263"/>
      <c r="W297" s="263"/>
      <c r="X297" s="172"/>
      <c r="Y297" s="251"/>
      <c r="Z297" s="251"/>
      <c r="AA297" s="251"/>
      <c r="AB297" s="251"/>
      <c r="AC297" s="251"/>
      <c r="AD297" s="251"/>
      <c r="AE297" s="251"/>
      <c r="AF297" s="251"/>
      <c r="AG297" s="87"/>
      <c r="AH297" s="251"/>
      <c r="AK297" s="3">
        <f t="shared" si="36"/>
        <v>0</v>
      </c>
      <c r="AL297" s="3">
        <f t="shared" si="37"/>
        <v>0</v>
      </c>
      <c r="AM297" s="3">
        <f t="shared" si="38"/>
        <v>0</v>
      </c>
      <c r="AN297" s="3">
        <f t="shared" si="39"/>
        <v>0</v>
      </c>
    </row>
    <row r="298" spans="1:40" ht="13">
      <c r="A298" s="250"/>
      <c r="B298" s="251"/>
      <c r="C298" s="251"/>
      <c r="D298" s="251"/>
      <c r="E298" s="251"/>
      <c r="F298" s="252"/>
      <c r="G298" s="251"/>
      <c r="H298" s="253"/>
      <c r="I298" s="254"/>
      <c r="J298" s="252"/>
      <c r="K298" s="256"/>
      <c r="L298" s="251"/>
      <c r="M298" s="257"/>
      <c r="N298" s="258"/>
      <c r="O298" s="259"/>
      <c r="P298" s="259"/>
      <c r="Q298" s="260"/>
      <c r="R298" s="261"/>
      <c r="S298" s="262"/>
      <c r="T298" s="261"/>
      <c r="U298" s="263"/>
      <c r="V298" s="263"/>
      <c r="W298" s="263"/>
      <c r="X298" s="172"/>
      <c r="Y298" s="251"/>
      <c r="Z298" s="251"/>
      <c r="AA298" s="251"/>
      <c r="AB298" s="251"/>
      <c r="AC298" s="251"/>
      <c r="AD298" s="251"/>
      <c r="AE298" s="251"/>
      <c r="AF298" s="251"/>
      <c r="AG298" s="87"/>
      <c r="AH298" s="251"/>
      <c r="AK298" s="3">
        <f t="shared" si="36"/>
        <v>0</v>
      </c>
      <c r="AL298" s="3">
        <f t="shared" si="37"/>
        <v>0</v>
      </c>
      <c r="AM298" s="3">
        <f t="shared" si="38"/>
        <v>0</v>
      </c>
      <c r="AN298" s="3">
        <f t="shared" si="39"/>
        <v>0</v>
      </c>
    </row>
    <row r="299" spans="1:40" ht="13">
      <c r="A299" s="250"/>
      <c r="B299" s="251"/>
      <c r="C299" s="251"/>
      <c r="D299" s="251"/>
      <c r="E299" s="251"/>
      <c r="F299" s="252"/>
      <c r="G299" s="251"/>
      <c r="H299" s="253"/>
      <c r="I299" s="254"/>
      <c r="J299" s="252"/>
      <c r="K299" s="256"/>
      <c r="L299" s="251"/>
      <c r="M299" s="257"/>
      <c r="N299" s="258"/>
      <c r="O299" s="259"/>
      <c r="P299" s="259"/>
      <c r="Q299" s="260"/>
      <c r="R299" s="261"/>
      <c r="S299" s="262"/>
      <c r="T299" s="261"/>
      <c r="U299" s="263"/>
      <c r="V299" s="263"/>
      <c r="W299" s="263"/>
      <c r="X299" s="172"/>
      <c r="Y299" s="251"/>
      <c r="Z299" s="251"/>
      <c r="AA299" s="251"/>
      <c r="AB299" s="251"/>
      <c r="AC299" s="251"/>
      <c r="AD299" s="251"/>
      <c r="AE299" s="251"/>
      <c r="AF299" s="251"/>
      <c r="AG299" s="87"/>
      <c r="AH299" s="251"/>
      <c r="AK299" s="3">
        <f t="shared" si="36"/>
        <v>0</v>
      </c>
      <c r="AL299" s="3">
        <f t="shared" si="37"/>
        <v>0</v>
      </c>
      <c r="AM299" s="3">
        <f t="shared" si="38"/>
        <v>0</v>
      </c>
      <c r="AN299" s="3">
        <f t="shared" si="39"/>
        <v>0</v>
      </c>
    </row>
    <row r="300" spans="1:40" ht="13">
      <c r="A300" s="250"/>
      <c r="B300" s="251"/>
      <c r="C300" s="251"/>
      <c r="D300" s="251"/>
      <c r="E300" s="251"/>
      <c r="F300" s="252"/>
      <c r="G300" s="251"/>
      <c r="H300" s="253"/>
      <c r="I300" s="254"/>
      <c r="J300" s="252"/>
      <c r="K300" s="256"/>
      <c r="L300" s="251"/>
      <c r="M300" s="257"/>
      <c r="N300" s="258"/>
      <c r="O300" s="259"/>
      <c r="P300" s="259"/>
      <c r="Q300" s="260"/>
      <c r="R300" s="261"/>
      <c r="S300" s="262"/>
      <c r="T300" s="261"/>
      <c r="U300" s="263"/>
      <c r="V300" s="263"/>
      <c r="W300" s="263"/>
      <c r="X300" s="172"/>
      <c r="Y300" s="251"/>
      <c r="Z300" s="251"/>
      <c r="AA300" s="251"/>
      <c r="AB300" s="251"/>
      <c r="AC300" s="251"/>
      <c r="AD300" s="251"/>
      <c r="AE300" s="251"/>
      <c r="AF300" s="251"/>
      <c r="AG300" s="87"/>
      <c r="AH300" s="251"/>
      <c r="AK300" s="3">
        <f t="shared" si="36"/>
        <v>0</v>
      </c>
      <c r="AL300" s="3">
        <f t="shared" si="37"/>
        <v>0</v>
      </c>
      <c r="AM300" s="3">
        <f t="shared" si="38"/>
        <v>0</v>
      </c>
      <c r="AN300" s="3">
        <f t="shared" si="39"/>
        <v>0</v>
      </c>
    </row>
    <row r="301" spans="1:40" ht="13">
      <c r="A301" s="250"/>
      <c r="B301" s="251"/>
      <c r="C301" s="251"/>
      <c r="D301" s="251"/>
      <c r="E301" s="251"/>
      <c r="F301" s="252"/>
      <c r="G301" s="251"/>
      <c r="H301" s="253"/>
      <c r="I301" s="254"/>
      <c r="J301" s="252"/>
      <c r="K301" s="256"/>
      <c r="L301" s="251"/>
      <c r="M301" s="257"/>
      <c r="N301" s="258"/>
      <c r="O301" s="259"/>
      <c r="P301" s="259"/>
      <c r="Q301" s="260"/>
      <c r="R301" s="261"/>
      <c r="S301" s="262"/>
      <c r="T301" s="261"/>
      <c r="U301" s="263"/>
      <c r="V301" s="263"/>
      <c r="W301" s="263"/>
      <c r="X301" s="172"/>
      <c r="Y301" s="251"/>
      <c r="Z301" s="251"/>
      <c r="AA301" s="251"/>
      <c r="AB301" s="251"/>
      <c r="AC301" s="251"/>
      <c r="AD301" s="251"/>
      <c r="AE301" s="251"/>
      <c r="AF301" s="251"/>
      <c r="AG301" s="87"/>
      <c r="AH301" s="251"/>
      <c r="AK301" s="3">
        <f t="shared" si="36"/>
        <v>0</v>
      </c>
      <c r="AL301" s="3">
        <f t="shared" si="37"/>
        <v>0</v>
      </c>
      <c r="AM301" s="3">
        <f t="shared" si="38"/>
        <v>0</v>
      </c>
      <c r="AN301" s="3">
        <f t="shared" si="39"/>
        <v>0</v>
      </c>
    </row>
    <row r="302" spans="1:40" ht="13">
      <c r="A302" s="250"/>
      <c r="B302" s="251"/>
      <c r="C302" s="251"/>
      <c r="D302" s="251"/>
      <c r="E302" s="251"/>
      <c r="F302" s="252"/>
      <c r="G302" s="251"/>
      <c r="H302" s="253"/>
      <c r="I302" s="254"/>
      <c r="J302" s="252"/>
      <c r="K302" s="256"/>
      <c r="L302" s="251"/>
      <c r="M302" s="257"/>
      <c r="N302" s="258"/>
      <c r="O302" s="259"/>
      <c r="P302" s="259"/>
      <c r="Q302" s="260"/>
      <c r="R302" s="261"/>
      <c r="S302" s="262"/>
      <c r="T302" s="261"/>
      <c r="U302" s="263"/>
      <c r="V302" s="263"/>
      <c r="W302" s="263"/>
      <c r="X302" s="172"/>
      <c r="Y302" s="251"/>
      <c r="Z302" s="251"/>
      <c r="AA302" s="251"/>
      <c r="AB302" s="251"/>
      <c r="AC302" s="251"/>
      <c r="AD302" s="251"/>
      <c r="AE302" s="251"/>
      <c r="AF302" s="251"/>
      <c r="AG302" s="87"/>
      <c r="AH302" s="251"/>
      <c r="AK302" s="3">
        <f t="shared" si="36"/>
        <v>0</v>
      </c>
      <c r="AL302" s="3">
        <f t="shared" si="37"/>
        <v>0</v>
      </c>
      <c r="AM302" s="3">
        <f t="shared" si="38"/>
        <v>0</v>
      </c>
      <c r="AN302" s="3">
        <f t="shared" si="39"/>
        <v>0</v>
      </c>
    </row>
    <row r="303" spans="1:40" ht="13">
      <c r="A303" s="250"/>
      <c r="B303" s="251"/>
      <c r="C303" s="251"/>
      <c r="D303" s="251"/>
      <c r="E303" s="251"/>
      <c r="F303" s="252"/>
      <c r="G303" s="251"/>
      <c r="H303" s="253"/>
      <c r="I303" s="254"/>
      <c r="J303" s="252"/>
      <c r="K303" s="256"/>
      <c r="L303" s="251"/>
      <c r="M303" s="257"/>
      <c r="N303" s="258"/>
      <c r="O303" s="259"/>
      <c r="P303" s="259"/>
      <c r="Q303" s="260"/>
      <c r="R303" s="261"/>
      <c r="S303" s="262"/>
      <c r="T303" s="261"/>
      <c r="U303" s="263"/>
      <c r="V303" s="263"/>
      <c r="W303" s="263"/>
      <c r="X303" s="172"/>
      <c r="Y303" s="251"/>
      <c r="Z303" s="251"/>
      <c r="AA303" s="251"/>
      <c r="AB303" s="251"/>
      <c r="AC303" s="251"/>
      <c r="AD303" s="251"/>
      <c r="AE303" s="251"/>
      <c r="AF303" s="251"/>
      <c r="AG303" s="87"/>
      <c r="AH303" s="251"/>
      <c r="AK303" s="3">
        <f t="shared" si="36"/>
        <v>0</v>
      </c>
      <c r="AL303" s="3">
        <f t="shared" si="37"/>
        <v>0</v>
      </c>
      <c r="AM303" s="3">
        <f t="shared" si="38"/>
        <v>0</v>
      </c>
      <c r="AN303" s="3">
        <f t="shared" si="39"/>
        <v>0</v>
      </c>
    </row>
    <row r="304" spans="1:40" ht="13">
      <c r="A304" s="250"/>
      <c r="B304" s="251"/>
      <c r="C304" s="251"/>
      <c r="D304" s="251"/>
      <c r="E304" s="251"/>
      <c r="F304" s="252"/>
      <c r="G304" s="251"/>
      <c r="H304" s="253"/>
      <c r="I304" s="254"/>
      <c r="J304" s="252"/>
      <c r="K304" s="256"/>
      <c r="L304" s="251"/>
      <c r="M304" s="257"/>
      <c r="N304" s="258"/>
      <c r="O304" s="259"/>
      <c r="P304" s="259"/>
      <c r="Q304" s="260"/>
      <c r="R304" s="261"/>
      <c r="S304" s="262"/>
      <c r="T304" s="261"/>
      <c r="U304" s="263"/>
      <c r="V304" s="263"/>
      <c r="W304" s="263"/>
      <c r="X304" s="172"/>
      <c r="Y304" s="251"/>
      <c r="Z304" s="251"/>
      <c r="AA304" s="251"/>
      <c r="AB304" s="251"/>
      <c r="AC304" s="251"/>
      <c r="AD304" s="251"/>
      <c r="AE304" s="251"/>
      <c r="AF304" s="251"/>
      <c r="AG304" s="87"/>
      <c r="AH304" s="251"/>
      <c r="AK304" s="3">
        <f t="shared" si="36"/>
        <v>0</v>
      </c>
      <c r="AL304" s="3">
        <f t="shared" si="37"/>
        <v>0</v>
      </c>
      <c r="AM304" s="3">
        <f t="shared" si="38"/>
        <v>0</v>
      </c>
      <c r="AN304" s="3">
        <f t="shared" si="39"/>
        <v>0</v>
      </c>
    </row>
    <row r="305" spans="1:40" ht="13">
      <c r="A305" s="250"/>
      <c r="B305" s="251"/>
      <c r="C305" s="251"/>
      <c r="D305" s="251"/>
      <c r="E305" s="251"/>
      <c r="F305" s="252"/>
      <c r="G305" s="251"/>
      <c r="H305" s="253"/>
      <c r="I305" s="254"/>
      <c r="J305" s="252"/>
      <c r="K305" s="256"/>
      <c r="L305" s="251"/>
      <c r="M305" s="257"/>
      <c r="N305" s="258"/>
      <c r="O305" s="259"/>
      <c r="P305" s="259"/>
      <c r="Q305" s="260"/>
      <c r="R305" s="261"/>
      <c r="S305" s="262"/>
      <c r="T305" s="261"/>
      <c r="U305" s="263"/>
      <c r="V305" s="263"/>
      <c r="W305" s="263"/>
      <c r="X305" s="172"/>
      <c r="Y305" s="251"/>
      <c r="Z305" s="251"/>
      <c r="AA305" s="251"/>
      <c r="AB305" s="251"/>
      <c r="AC305" s="251"/>
      <c r="AD305" s="251"/>
      <c r="AE305" s="251"/>
      <c r="AF305" s="251"/>
      <c r="AG305" s="87"/>
      <c r="AH305" s="251"/>
      <c r="AK305" s="3">
        <f t="shared" si="36"/>
        <v>0</v>
      </c>
      <c r="AL305" s="3">
        <f t="shared" si="37"/>
        <v>0</v>
      </c>
      <c r="AM305" s="3">
        <f t="shared" si="38"/>
        <v>0</v>
      </c>
      <c r="AN305" s="3">
        <f t="shared" si="39"/>
        <v>0</v>
      </c>
    </row>
    <row r="306" spans="1:40" ht="13">
      <c r="A306" s="250"/>
      <c r="B306" s="251"/>
      <c r="C306" s="251"/>
      <c r="D306" s="251"/>
      <c r="E306" s="251"/>
      <c r="F306" s="252"/>
      <c r="G306" s="251"/>
      <c r="H306" s="253"/>
      <c r="I306" s="254"/>
      <c r="J306" s="252"/>
      <c r="K306" s="256"/>
      <c r="L306" s="251"/>
      <c r="M306" s="257"/>
      <c r="N306" s="258"/>
      <c r="O306" s="259"/>
      <c r="P306" s="259"/>
      <c r="Q306" s="260"/>
      <c r="R306" s="261"/>
      <c r="S306" s="262"/>
      <c r="T306" s="261"/>
      <c r="U306" s="263"/>
      <c r="V306" s="263"/>
      <c r="W306" s="263"/>
      <c r="X306" s="172"/>
      <c r="Y306" s="251"/>
      <c r="Z306" s="251"/>
      <c r="AA306" s="251"/>
      <c r="AB306" s="251"/>
      <c r="AC306" s="251"/>
      <c r="AD306" s="251"/>
      <c r="AE306" s="251"/>
      <c r="AF306" s="251"/>
      <c r="AG306" s="87"/>
      <c r="AH306" s="251"/>
      <c r="AK306" s="3">
        <f t="shared" si="36"/>
        <v>0</v>
      </c>
      <c r="AL306" s="3">
        <f t="shared" si="37"/>
        <v>0</v>
      </c>
      <c r="AM306" s="3">
        <f t="shared" si="38"/>
        <v>0</v>
      </c>
      <c r="AN306" s="3">
        <f t="shared" si="39"/>
        <v>0</v>
      </c>
    </row>
    <row r="307" spans="1:40" ht="13">
      <c r="A307" s="250"/>
      <c r="B307" s="251"/>
      <c r="C307" s="251"/>
      <c r="D307" s="251"/>
      <c r="E307" s="251"/>
      <c r="F307" s="252"/>
      <c r="G307" s="251"/>
      <c r="H307" s="253"/>
      <c r="I307" s="254"/>
      <c r="J307" s="252"/>
      <c r="K307" s="256"/>
      <c r="L307" s="251"/>
      <c r="M307" s="257"/>
      <c r="N307" s="258"/>
      <c r="O307" s="259"/>
      <c r="P307" s="259"/>
      <c r="Q307" s="260"/>
      <c r="R307" s="261"/>
      <c r="S307" s="262"/>
      <c r="T307" s="261"/>
      <c r="U307" s="263"/>
      <c r="V307" s="263"/>
      <c r="W307" s="263"/>
      <c r="X307" s="172"/>
      <c r="Y307" s="251"/>
      <c r="Z307" s="251"/>
      <c r="AA307" s="251"/>
      <c r="AB307" s="251"/>
      <c r="AC307" s="251"/>
      <c r="AD307" s="251"/>
      <c r="AE307" s="251"/>
      <c r="AF307" s="251"/>
      <c r="AG307" s="87"/>
      <c r="AH307" s="251"/>
      <c r="AK307" s="3">
        <f t="shared" si="36"/>
        <v>0</v>
      </c>
      <c r="AL307" s="3">
        <f t="shared" si="37"/>
        <v>0</v>
      </c>
      <c r="AM307" s="3">
        <f t="shared" si="38"/>
        <v>0</v>
      </c>
      <c r="AN307" s="3">
        <f t="shared" si="39"/>
        <v>0</v>
      </c>
    </row>
    <row r="308" spans="1:40" ht="13">
      <c r="A308" s="250"/>
      <c r="B308" s="251"/>
      <c r="C308" s="251"/>
      <c r="D308" s="251"/>
      <c r="E308" s="251"/>
      <c r="F308" s="252"/>
      <c r="G308" s="251"/>
      <c r="H308" s="253"/>
      <c r="I308" s="254"/>
      <c r="J308" s="252"/>
      <c r="K308" s="256"/>
      <c r="L308" s="251"/>
      <c r="M308" s="257"/>
      <c r="N308" s="258"/>
      <c r="O308" s="259"/>
      <c r="P308" s="259"/>
      <c r="Q308" s="260"/>
      <c r="R308" s="261"/>
      <c r="S308" s="262"/>
      <c r="T308" s="261"/>
      <c r="U308" s="263"/>
      <c r="V308" s="263"/>
      <c r="W308" s="263"/>
      <c r="X308" s="172"/>
      <c r="Y308" s="251"/>
      <c r="Z308" s="251"/>
      <c r="AA308" s="251"/>
      <c r="AB308" s="251"/>
      <c r="AC308" s="251"/>
      <c r="AD308" s="251"/>
      <c r="AE308" s="251"/>
      <c r="AF308" s="251"/>
      <c r="AG308" s="87"/>
      <c r="AH308" s="251"/>
      <c r="AK308" s="3">
        <f t="shared" si="36"/>
        <v>0</v>
      </c>
      <c r="AL308" s="3">
        <f t="shared" si="37"/>
        <v>0</v>
      </c>
      <c r="AM308" s="3">
        <f t="shared" si="38"/>
        <v>0</v>
      </c>
      <c r="AN308" s="3">
        <f t="shared" si="39"/>
        <v>0</v>
      </c>
    </row>
    <row r="309" spans="1:40" ht="13">
      <c r="A309" s="250"/>
      <c r="B309" s="251"/>
      <c r="C309" s="251"/>
      <c r="D309" s="251"/>
      <c r="E309" s="251"/>
      <c r="F309" s="252"/>
      <c r="G309" s="251"/>
      <c r="H309" s="253"/>
      <c r="I309" s="254"/>
      <c r="J309" s="252"/>
      <c r="K309" s="256"/>
      <c r="L309" s="251"/>
      <c r="M309" s="257"/>
      <c r="N309" s="258"/>
      <c r="O309" s="259"/>
      <c r="P309" s="259"/>
      <c r="Q309" s="260"/>
      <c r="R309" s="261"/>
      <c r="S309" s="262"/>
      <c r="T309" s="261"/>
      <c r="U309" s="263"/>
      <c r="V309" s="263"/>
      <c r="W309" s="263"/>
      <c r="X309" s="172"/>
      <c r="Y309" s="251"/>
      <c r="Z309" s="251"/>
      <c r="AA309" s="251"/>
      <c r="AB309" s="251"/>
      <c r="AC309" s="251"/>
      <c r="AD309" s="251"/>
      <c r="AE309" s="251"/>
      <c r="AF309" s="251"/>
      <c r="AG309" s="87"/>
      <c r="AH309" s="251"/>
      <c r="AK309" s="3">
        <f t="shared" si="36"/>
        <v>0</v>
      </c>
      <c r="AL309" s="3">
        <f t="shared" si="37"/>
        <v>0</v>
      </c>
      <c r="AM309" s="3">
        <f t="shared" si="38"/>
        <v>0</v>
      </c>
      <c r="AN309" s="3">
        <f t="shared" si="39"/>
        <v>0</v>
      </c>
    </row>
    <row r="310" spans="1:40" ht="13">
      <c r="A310" s="250"/>
      <c r="B310" s="251"/>
      <c r="C310" s="251"/>
      <c r="D310" s="251"/>
      <c r="E310" s="251"/>
      <c r="F310" s="252"/>
      <c r="G310" s="251"/>
      <c r="H310" s="253"/>
      <c r="I310" s="254"/>
      <c r="J310" s="252"/>
      <c r="K310" s="256"/>
      <c r="L310" s="251"/>
      <c r="M310" s="257"/>
      <c r="N310" s="258"/>
      <c r="O310" s="259"/>
      <c r="P310" s="259"/>
      <c r="Q310" s="260"/>
      <c r="R310" s="261"/>
      <c r="S310" s="262"/>
      <c r="T310" s="261"/>
      <c r="U310" s="263"/>
      <c r="V310" s="263"/>
      <c r="W310" s="263"/>
      <c r="X310" s="172"/>
      <c r="Y310" s="251"/>
      <c r="Z310" s="251"/>
      <c r="AA310" s="251"/>
      <c r="AB310" s="251"/>
      <c r="AC310" s="251"/>
      <c r="AD310" s="251"/>
      <c r="AE310" s="251"/>
      <c r="AF310" s="251"/>
      <c r="AG310" s="87"/>
      <c r="AH310" s="251"/>
      <c r="AK310" s="3">
        <f t="shared" si="36"/>
        <v>0</v>
      </c>
      <c r="AL310" s="3">
        <f t="shared" si="37"/>
        <v>0</v>
      </c>
      <c r="AM310" s="3">
        <f t="shared" si="38"/>
        <v>0</v>
      </c>
      <c r="AN310" s="3">
        <f t="shared" si="39"/>
        <v>0</v>
      </c>
    </row>
    <row r="311" spans="1:40" ht="13">
      <c r="A311" s="250"/>
      <c r="B311" s="251"/>
      <c r="C311" s="251"/>
      <c r="D311" s="251"/>
      <c r="E311" s="251"/>
      <c r="F311" s="252"/>
      <c r="G311" s="251"/>
      <c r="H311" s="253"/>
      <c r="I311" s="254"/>
      <c r="J311" s="252"/>
      <c r="K311" s="256"/>
      <c r="L311" s="251"/>
      <c r="M311" s="257"/>
      <c r="N311" s="258"/>
      <c r="O311" s="259"/>
      <c r="P311" s="259"/>
      <c r="Q311" s="260"/>
      <c r="R311" s="261"/>
      <c r="S311" s="262"/>
      <c r="T311" s="261"/>
      <c r="U311" s="263"/>
      <c r="V311" s="263"/>
      <c r="W311" s="263"/>
      <c r="X311" s="172"/>
      <c r="Y311" s="251"/>
      <c r="Z311" s="251"/>
      <c r="AA311" s="251"/>
      <c r="AB311" s="251"/>
      <c r="AC311" s="251"/>
      <c r="AD311" s="251"/>
      <c r="AE311" s="251"/>
      <c r="AF311" s="251"/>
      <c r="AG311" s="87"/>
      <c r="AH311" s="251"/>
      <c r="AK311" s="3">
        <f t="shared" si="36"/>
        <v>0</v>
      </c>
      <c r="AL311" s="3">
        <f t="shared" si="37"/>
        <v>0</v>
      </c>
      <c r="AM311" s="3">
        <f t="shared" si="38"/>
        <v>0</v>
      </c>
      <c r="AN311" s="3">
        <f t="shared" si="39"/>
        <v>0</v>
      </c>
    </row>
    <row r="312" spans="1:40" ht="13">
      <c r="A312" s="250"/>
      <c r="B312" s="251"/>
      <c r="C312" s="251"/>
      <c r="D312" s="251"/>
      <c r="E312" s="251"/>
      <c r="F312" s="252"/>
      <c r="G312" s="251"/>
      <c r="H312" s="253"/>
      <c r="I312" s="254"/>
      <c r="J312" s="252"/>
      <c r="K312" s="256"/>
      <c r="L312" s="251"/>
      <c r="M312" s="257"/>
      <c r="N312" s="258"/>
      <c r="O312" s="259"/>
      <c r="P312" s="259"/>
      <c r="Q312" s="260"/>
      <c r="R312" s="261"/>
      <c r="S312" s="262"/>
      <c r="T312" s="261"/>
      <c r="U312" s="263"/>
      <c r="V312" s="263"/>
      <c r="W312" s="263"/>
      <c r="X312" s="172"/>
      <c r="Y312" s="251"/>
      <c r="Z312" s="251"/>
      <c r="AA312" s="251"/>
      <c r="AB312" s="251"/>
      <c r="AC312" s="251"/>
      <c r="AD312" s="251"/>
      <c r="AE312" s="251"/>
      <c r="AF312" s="251"/>
      <c r="AG312" s="87"/>
      <c r="AH312" s="251"/>
      <c r="AK312" s="3">
        <f t="shared" si="36"/>
        <v>0</v>
      </c>
      <c r="AL312" s="3">
        <f t="shared" si="37"/>
        <v>0</v>
      </c>
      <c r="AM312" s="3">
        <f t="shared" si="38"/>
        <v>0</v>
      </c>
      <c r="AN312" s="3">
        <f t="shared" si="39"/>
        <v>0</v>
      </c>
    </row>
    <row r="313" spans="1:40" ht="13">
      <c r="A313" s="250"/>
      <c r="B313" s="251"/>
      <c r="C313" s="251"/>
      <c r="D313" s="251"/>
      <c r="E313" s="251"/>
      <c r="F313" s="252"/>
      <c r="G313" s="251"/>
      <c r="H313" s="253"/>
      <c r="I313" s="254"/>
      <c r="J313" s="252"/>
      <c r="K313" s="256"/>
      <c r="L313" s="251"/>
      <c r="M313" s="257"/>
      <c r="N313" s="258"/>
      <c r="O313" s="259"/>
      <c r="P313" s="259"/>
      <c r="Q313" s="260"/>
      <c r="R313" s="261"/>
      <c r="S313" s="262"/>
      <c r="T313" s="261"/>
      <c r="U313" s="263"/>
      <c r="V313" s="263"/>
      <c r="W313" s="263"/>
      <c r="X313" s="172"/>
      <c r="Y313" s="251"/>
      <c r="Z313" s="251"/>
      <c r="AA313" s="251"/>
      <c r="AB313" s="251"/>
      <c r="AC313" s="251"/>
      <c r="AD313" s="251"/>
      <c r="AE313" s="251"/>
      <c r="AF313" s="251"/>
      <c r="AG313" s="87"/>
      <c r="AH313" s="251"/>
      <c r="AK313" s="3">
        <f t="shared" si="36"/>
        <v>0</v>
      </c>
      <c r="AL313" s="3">
        <f t="shared" si="37"/>
        <v>0</v>
      </c>
      <c r="AM313" s="3">
        <f t="shared" si="38"/>
        <v>0</v>
      </c>
      <c r="AN313" s="3">
        <f t="shared" si="39"/>
        <v>0</v>
      </c>
    </row>
    <row r="314" spans="1:40" ht="13">
      <c r="A314" s="250"/>
      <c r="B314" s="251"/>
      <c r="C314" s="251"/>
      <c r="D314" s="251"/>
      <c r="E314" s="251"/>
      <c r="F314" s="252"/>
      <c r="G314" s="251"/>
      <c r="H314" s="253"/>
      <c r="I314" s="254"/>
      <c r="J314" s="252"/>
      <c r="K314" s="256"/>
      <c r="L314" s="251"/>
      <c r="M314" s="257"/>
      <c r="N314" s="258"/>
      <c r="O314" s="259"/>
      <c r="P314" s="259"/>
      <c r="Q314" s="260"/>
      <c r="R314" s="261"/>
      <c r="S314" s="262"/>
      <c r="T314" s="261"/>
      <c r="U314" s="263"/>
      <c r="V314" s="263"/>
      <c r="W314" s="263"/>
      <c r="X314" s="172"/>
      <c r="Y314" s="251"/>
      <c r="Z314" s="251"/>
      <c r="AA314" s="251"/>
      <c r="AB314" s="251"/>
      <c r="AC314" s="251"/>
      <c r="AD314" s="251"/>
      <c r="AE314" s="251"/>
      <c r="AF314" s="251"/>
      <c r="AG314" s="87"/>
      <c r="AH314" s="251"/>
      <c r="AK314" s="3">
        <f t="shared" si="36"/>
        <v>0</v>
      </c>
      <c r="AL314" s="3">
        <f t="shared" si="37"/>
        <v>0</v>
      </c>
      <c r="AM314" s="3">
        <f t="shared" si="38"/>
        <v>0</v>
      </c>
      <c r="AN314" s="3">
        <f t="shared" si="39"/>
        <v>0</v>
      </c>
    </row>
    <row r="315" spans="1:40" ht="13">
      <c r="A315" s="250"/>
      <c r="B315" s="251"/>
      <c r="C315" s="251"/>
      <c r="D315" s="251"/>
      <c r="E315" s="251"/>
      <c r="F315" s="252"/>
      <c r="G315" s="251"/>
      <c r="H315" s="253"/>
      <c r="I315" s="254"/>
      <c r="J315" s="252"/>
      <c r="K315" s="256"/>
      <c r="L315" s="251"/>
      <c r="M315" s="257"/>
      <c r="N315" s="258"/>
      <c r="O315" s="259"/>
      <c r="P315" s="259"/>
      <c r="Q315" s="260"/>
      <c r="R315" s="261"/>
      <c r="S315" s="262"/>
      <c r="T315" s="261"/>
      <c r="U315" s="263"/>
      <c r="V315" s="263"/>
      <c r="W315" s="263"/>
      <c r="X315" s="172"/>
      <c r="Y315" s="251"/>
      <c r="Z315" s="251"/>
      <c r="AA315" s="251"/>
      <c r="AB315" s="251"/>
      <c r="AC315" s="251"/>
      <c r="AD315" s="251"/>
      <c r="AE315" s="251"/>
      <c r="AF315" s="251"/>
      <c r="AG315" s="87"/>
      <c r="AH315" s="251"/>
      <c r="AK315" s="3">
        <f t="shared" si="36"/>
        <v>0</v>
      </c>
      <c r="AL315" s="3">
        <f t="shared" si="37"/>
        <v>0</v>
      </c>
      <c r="AM315" s="3">
        <f t="shared" si="38"/>
        <v>0</v>
      </c>
      <c r="AN315" s="3">
        <f t="shared" si="39"/>
        <v>0</v>
      </c>
    </row>
    <row r="316" spans="1:40" ht="13">
      <c r="A316" s="250"/>
      <c r="B316" s="251"/>
      <c r="C316" s="251"/>
      <c r="D316" s="251"/>
      <c r="E316" s="251"/>
      <c r="F316" s="252"/>
      <c r="G316" s="251"/>
      <c r="H316" s="253"/>
      <c r="I316" s="254"/>
      <c r="J316" s="252"/>
      <c r="K316" s="256"/>
      <c r="L316" s="251"/>
      <c r="M316" s="257"/>
      <c r="N316" s="258"/>
      <c r="O316" s="259"/>
      <c r="P316" s="259"/>
      <c r="Q316" s="260"/>
      <c r="R316" s="261"/>
      <c r="S316" s="262"/>
      <c r="T316" s="261"/>
      <c r="U316" s="263"/>
      <c r="V316" s="263"/>
      <c r="W316" s="263"/>
      <c r="X316" s="172"/>
      <c r="Y316" s="251"/>
      <c r="Z316" s="251"/>
      <c r="AA316" s="251"/>
      <c r="AB316" s="251"/>
      <c r="AC316" s="251"/>
      <c r="AD316" s="251"/>
      <c r="AE316" s="251"/>
      <c r="AF316" s="251"/>
      <c r="AG316" s="87"/>
      <c r="AH316" s="251"/>
      <c r="AK316" s="3">
        <f t="shared" si="36"/>
        <v>0</v>
      </c>
      <c r="AL316" s="3">
        <f t="shared" si="37"/>
        <v>0</v>
      </c>
      <c r="AM316" s="3">
        <f t="shared" si="38"/>
        <v>0</v>
      </c>
      <c r="AN316" s="3">
        <f t="shared" si="39"/>
        <v>0</v>
      </c>
    </row>
    <row r="317" spans="1:40" ht="13">
      <c r="A317" s="250"/>
      <c r="B317" s="251"/>
      <c r="C317" s="251"/>
      <c r="D317" s="251"/>
      <c r="E317" s="251"/>
      <c r="F317" s="252"/>
      <c r="G317" s="251"/>
      <c r="H317" s="253"/>
      <c r="I317" s="254"/>
      <c r="J317" s="252"/>
      <c r="K317" s="256"/>
      <c r="L317" s="251"/>
      <c r="M317" s="257"/>
      <c r="N317" s="258"/>
      <c r="O317" s="259"/>
      <c r="P317" s="259"/>
      <c r="Q317" s="260"/>
      <c r="R317" s="261"/>
      <c r="S317" s="262"/>
      <c r="T317" s="261"/>
      <c r="U317" s="263"/>
      <c r="V317" s="263"/>
      <c r="W317" s="263"/>
      <c r="X317" s="172"/>
      <c r="Y317" s="251"/>
      <c r="Z317" s="251"/>
      <c r="AA317" s="251"/>
      <c r="AB317" s="251"/>
      <c r="AC317" s="251"/>
      <c r="AD317" s="251"/>
      <c r="AE317" s="251"/>
      <c r="AF317" s="251"/>
      <c r="AG317" s="87"/>
      <c r="AH317" s="251"/>
      <c r="AK317" s="3">
        <f t="shared" si="36"/>
        <v>0</v>
      </c>
      <c r="AL317" s="3">
        <f t="shared" si="37"/>
        <v>0</v>
      </c>
      <c r="AM317" s="3">
        <f t="shared" si="38"/>
        <v>0</v>
      </c>
      <c r="AN317" s="3">
        <f t="shared" si="39"/>
        <v>0</v>
      </c>
    </row>
    <row r="318" spans="1:40" ht="13">
      <c r="A318" s="250"/>
      <c r="B318" s="251"/>
      <c r="C318" s="251"/>
      <c r="D318" s="251"/>
      <c r="E318" s="251"/>
      <c r="F318" s="252"/>
      <c r="G318" s="251"/>
      <c r="H318" s="253"/>
      <c r="I318" s="254"/>
      <c r="J318" s="252"/>
      <c r="K318" s="256"/>
      <c r="L318" s="251"/>
      <c r="M318" s="257"/>
      <c r="N318" s="258"/>
      <c r="O318" s="259"/>
      <c r="P318" s="259"/>
      <c r="Q318" s="260"/>
      <c r="R318" s="261"/>
      <c r="S318" s="262"/>
      <c r="T318" s="261"/>
      <c r="U318" s="263"/>
      <c r="V318" s="263"/>
      <c r="W318" s="263"/>
      <c r="X318" s="172"/>
      <c r="Y318" s="251"/>
      <c r="Z318" s="251"/>
      <c r="AA318" s="251"/>
      <c r="AB318" s="251"/>
      <c r="AC318" s="251"/>
      <c r="AD318" s="251"/>
      <c r="AE318" s="251"/>
      <c r="AF318" s="251"/>
      <c r="AG318" s="87"/>
      <c r="AH318" s="251"/>
      <c r="AK318" s="3">
        <f t="shared" si="36"/>
        <v>0</v>
      </c>
      <c r="AL318" s="3">
        <f t="shared" si="37"/>
        <v>0</v>
      </c>
      <c r="AM318" s="3">
        <f t="shared" si="38"/>
        <v>0</v>
      </c>
      <c r="AN318" s="3">
        <f t="shared" si="39"/>
        <v>0</v>
      </c>
    </row>
    <row r="319" spans="1:40" ht="13">
      <c r="A319" s="250"/>
      <c r="B319" s="251"/>
      <c r="C319" s="251"/>
      <c r="D319" s="251"/>
      <c r="E319" s="251"/>
      <c r="F319" s="252"/>
      <c r="G319" s="251"/>
      <c r="H319" s="253"/>
      <c r="I319" s="254"/>
      <c r="J319" s="252"/>
      <c r="K319" s="256"/>
      <c r="L319" s="251"/>
      <c r="M319" s="257"/>
      <c r="N319" s="258"/>
      <c r="O319" s="259"/>
      <c r="P319" s="259"/>
      <c r="Q319" s="260"/>
      <c r="R319" s="261"/>
      <c r="S319" s="262"/>
      <c r="T319" s="261"/>
      <c r="U319" s="263"/>
      <c r="V319" s="263"/>
      <c r="W319" s="263"/>
      <c r="X319" s="172"/>
      <c r="Y319" s="251"/>
      <c r="Z319" s="251"/>
      <c r="AA319" s="251"/>
      <c r="AB319" s="251"/>
      <c r="AC319" s="251"/>
      <c r="AD319" s="251"/>
      <c r="AE319" s="251"/>
      <c r="AF319" s="251"/>
      <c r="AG319" s="87"/>
      <c r="AH319" s="251"/>
      <c r="AK319" s="3">
        <f t="shared" si="36"/>
        <v>0</v>
      </c>
      <c r="AL319" s="3">
        <f t="shared" si="37"/>
        <v>0</v>
      </c>
      <c r="AM319" s="3">
        <f t="shared" si="38"/>
        <v>0</v>
      </c>
      <c r="AN319" s="3">
        <f t="shared" si="39"/>
        <v>0</v>
      </c>
    </row>
    <row r="320" spans="1:40" ht="13">
      <c r="A320" s="250"/>
      <c r="B320" s="251"/>
      <c r="C320" s="251"/>
      <c r="D320" s="251"/>
      <c r="E320" s="251"/>
      <c r="F320" s="252"/>
      <c r="G320" s="251"/>
      <c r="H320" s="253"/>
      <c r="I320" s="254"/>
      <c r="J320" s="252"/>
      <c r="K320" s="256"/>
      <c r="L320" s="251"/>
      <c r="M320" s="257"/>
      <c r="N320" s="258"/>
      <c r="O320" s="259"/>
      <c r="P320" s="259"/>
      <c r="Q320" s="260"/>
      <c r="R320" s="261"/>
      <c r="S320" s="262"/>
      <c r="T320" s="261"/>
      <c r="U320" s="263"/>
      <c r="V320" s="263"/>
      <c r="W320" s="263"/>
      <c r="X320" s="172"/>
      <c r="Y320" s="251"/>
      <c r="Z320" s="251"/>
      <c r="AA320" s="251"/>
      <c r="AB320" s="251"/>
      <c r="AC320" s="251"/>
      <c r="AD320" s="251"/>
      <c r="AE320" s="251"/>
      <c r="AF320" s="251"/>
      <c r="AG320" s="87"/>
      <c r="AH320" s="251"/>
      <c r="AK320" s="3">
        <f t="shared" si="36"/>
        <v>0</v>
      </c>
      <c r="AL320" s="3">
        <f t="shared" si="37"/>
        <v>0</v>
      </c>
      <c r="AM320" s="3">
        <f t="shared" si="38"/>
        <v>0</v>
      </c>
      <c r="AN320" s="3">
        <f t="shared" si="39"/>
        <v>0</v>
      </c>
    </row>
    <row r="321" spans="1:40" ht="13">
      <c r="A321" s="250"/>
      <c r="B321" s="251"/>
      <c r="C321" s="251"/>
      <c r="D321" s="251"/>
      <c r="E321" s="251"/>
      <c r="F321" s="252"/>
      <c r="G321" s="251"/>
      <c r="H321" s="253"/>
      <c r="I321" s="254"/>
      <c r="J321" s="252"/>
      <c r="K321" s="256"/>
      <c r="L321" s="251"/>
      <c r="M321" s="257"/>
      <c r="N321" s="258"/>
      <c r="O321" s="259"/>
      <c r="P321" s="259"/>
      <c r="Q321" s="260"/>
      <c r="R321" s="261"/>
      <c r="S321" s="262"/>
      <c r="T321" s="261"/>
      <c r="U321" s="263"/>
      <c r="V321" s="263"/>
      <c r="W321" s="263"/>
      <c r="X321" s="172"/>
      <c r="Y321" s="251"/>
      <c r="Z321" s="251"/>
      <c r="AA321" s="251"/>
      <c r="AB321" s="251"/>
      <c r="AC321" s="251"/>
      <c r="AD321" s="251"/>
      <c r="AE321" s="251"/>
      <c r="AF321" s="251"/>
      <c r="AG321" s="87"/>
      <c r="AH321" s="251"/>
      <c r="AK321" s="3">
        <f t="shared" si="36"/>
        <v>0</v>
      </c>
      <c r="AL321" s="3">
        <f t="shared" si="37"/>
        <v>0</v>
      </c>
      <c r="AM321" s="3">
        <f t="shared" si="38"/>
        <v>0</v>
      </c>
      <c r="AN321" s="3">
        <f t="shared" si="39"/>
        <v>0</v>
      </c>
    </row>
    <row r="322" spans="1:40" ht="13">
      <c r="A322" s="250"/>
      <c r="B322" s="251"/>
      <c r="C322" s="251"/>
      <c r="D322" s="251"/>
      <c r="E322" s="251"/>
      <c r="F322" s="252"/>
      <c r="G322" s="251"/>
      <c r="H322" s="253"/>
      <c r="I322" s="254"/>
      <c r="J322" s="252"/>
      <c r="K322" s="256"/>
      <c r="L322" s="251"/>
      <c r="M322" s="257"/>
      <c r="N322" s="258"/>
      <c r="O322" s="259"/>
      <c r="P322" s="259"/>
      <c r="Q322" s="260"/>
      <c r="R322" s="261"/>
      <c r="S322" s="262"/>
      <c r="T322" s="261"/>
      <c r="U322" s="263"/>
      <c r="V322" s="263"/>
      <c r="W322" s="263"/>
      <c r="X322" s="172"/>
      <c r="Y322" s="251"/>
      <c r="Z322" s="251"/>
      <c r="AA322" s="251"/>
      <c r="AB322" s="251"/>
      <c r="AC322" s="251"/>
      <c r="AD322" s="251"/>
      <c r="AE322" s="251"/>
      <c r="AF322" s="251"/>
      <c r="AG322" s="87"/>
      <c r="AH322" s="251"/>
      <c r="AK322" s="3">
        <f t="shared" si="36"/>
        <v>0</v>
      </c>
      <c r="AL322" s="3">
        <f t="shared" si="37"/>
        <v>0</v>
      </c>
      <c r="AM322" s="3">
        <f t="shared" si="38"/>
        <v>0</v>
      </c>
      <c r="AN322" s="3">
        <f t="shared" si="39"/>
        <v>0</v>
      </c>
    </row>
    <row r="323" spans="1:40" ht="13">
      <c r="A323" s="250"/>
      <c r="B323" s="251"/>
      <c r="C323" s="251"/>
      <c r="D323" s="251"/>
      <c r="E323" s="251"/>
      <c r="F323" s="252"/>
      <c r="G323" s="251"/>
      <c r="H323" s="253"/>
      <c r="I323" s="254"/>
      <c r="J323" s="252"/>
      <c r="K323" s="256"/>
      <c r="L323" s="251"/>
      <c r="M323" s="257"/>
      <c r="N323" s="258"/>
      <c r="O323" s="259"/>
      <c r="P323" s="259"/>
      <c r="Q323" s="260"/>
      <c r="R323" s="261"/>
      <c r="S323" s="262"/>
      <c r="T323" s="261"/>
      <c r="U323" s="263"/>
      <c r="V323" s="263"/>
      <c r="W323" s="263"/>
      <c r="X323" s="172"/>
      <c r="Y323" s="251"/>
      <c r="Z323" s="251"/>
      <c r="AA323" s="251"/>
      <c r="AB323" s="251"/>
      <c r="AC323" s="251"/>
      <c r="AD323" s="251"/>
      <c r="AE323" s="251"/>
      <c r="AF323" s="251"/>
      <c r="AG323" s="87"/>
      <c r="AH323" s="251"/>
      <c r="AK323" s="3">
        <f t="shared" si="36"/>
        <v>0</v>
      </c>
      <c r="AL323" s="3">
        <f t="shared" si="37"/>
        <v>0</v>
      </c>
      <c r="AM323" s="3">
        <f t="shared" si="38"/>
        <v>0</v>
      </c>
      <c r="AN323" s="3">
        <f t="shared" si="39"/>
        <v>0</v>
      </c>
    </row>
    <row r="324" spans="1:40" ht="13">
      <c r="A324" s="250"/>
      <c r="B324" s="251"/>
      <c r="C324" s="251"/>
      <c r="D324" s="251"/>
      <c r="E324" s="251"/>
      <c r="F324" s="252"/>
      <c r="G324" s="251"/>
      <c r="H324" s="253"/>
      <c r="I324" s="254"/>
      <c r="J324" s="252"/>
      <c r="K324" s="256"/>
      <c r="L324" s="251"/>
      <c r="M324" s="257"/>
      <c r="N324" s="258"/>
      <c r="O324" s="259"/>
      <c r="P324" s="259"/>
      <c r="Q324" s="260"/>
      <c r="R324" s="261"/>
      <c r="S324" s="262"/>
      <c r="T324" s="261"/>
      <c r="U324" s="263"/>
      <c r="V324" s="263"/>
      <c r="W324" s="263"/>
      <c r="X324" s="172"/>
      <c r="Y324" s="251"/>
      <c r="Z324" s="251"/>
      <c r="AA324" s="251"/>
      <c r="AB324" s="251"/>
      <c r="AC324" s="251"/>
      <c r="AD324" s="251"/>
      <c r="AE324" s="251"/>
      <c r="AF324" s="251"/>
      <c r="AG324" s="87"/>
      <c r="AH324" s="251"/>
      <c r="AK324" s="3">
        <f t="shared" si="36"/>
        <v>0</v>
      </c>
      <c r="AL324" s="3">
        <f t="shared" si="37"/>
        <v>0</v>
      </c>
      <c r="AM324" s="3">
        <f t="shared" si="38"/>
        <v>0</v>
      </c>
      <c r="AN324" s="3">
        <f t="shared" si="39"/>
        <v>0</v>
      </c>
    </row>
    <row r="325" spans="1:40" ht="13">
      <c r="A325" s="250"/>
      <c r="B325" s="251"/>
      <c r="C325" s="251"/>
      <c r="D325" s="251"/>
      <c r="E325" s="251"/>
      <c r="F325" s="252"/>
      <c r="G325" s="251"/>
      <c r="H325" s="253"/>
      <c r="I325" s="254"/>
      <c r="J325" s="252"/>
      <c r="K325" s="256"/>
      <c r="L325" s="251"/>
      <c r="M325" s="257"/>
      <c r="N325" s="258"/>
      <c r="O325" s="259"/>
      <c r="P325" s="259"/>
      <c r="Q325" s="260"/>
      <c r="R325" s="261"/>
      <c r="S325" s="262"/>
      <c r="T325" s="261"/>
      <c r="U325" s="263"/>
      <c r="V325" s="263"/>
      <c r="W325" s="263"/>
      <c r="X325" s="172"/>
      <c r="Y325" s="251"/>
      <c r="Z325" s="251"/>
      <c r="AA325" s="251"/>
      <c r="AB325" s="251"/>
      <c r="AC325" s="251"/>
      <c r="AD325" s="251"/>
      <c r="AE325" s="251"/>
      <c r="AF325" s="251"/>
      <c r="AG325" s="87"/>
      <c r="AH325" s="251"/>
      <c r="AK325" s="3">
        <f t="shared" si="36"/>
        <v>0</v>
      </c>
      <c r="AL325" s="3">
        <f t="shared" si="37"/>
        <v>0</v>
      </c>
      <c r="AM325" s="3">
        <f t="shared" si="38"/>
        <v>0</v>
      </c>
      <c r="AN325" s="3">
        <f t="shared" si="39"/>
        <v>0</v>
      </c>
    </row>
    <row r="326" spans="1:40" ht="13">
      <c r="A326" s="250"/>
      <c r="B326" s="251"/>
      <c r="C326" s="251"/>
      <c r="D326" s="251"/>
      <c r="E326" s="251"/>
      <c r="F326" s="252"/>
      <c r="G326" s="251"/>
      <c r="H326" s="253"/>
      <c r="I326" s="254"/>
      <c r="J326" s="252"/>
      <c r="K326" s="256"/>
      <c r="L326" s="251"/>
      <c r="M326" s="257"/>
      <c r="N326" s="258"/>
      <c r="O326" s="259"/>
      <c r="P326" s="259"/>
      <c r="Q326" s="260"/>
      <c r="R326" s="261"/>
      <c r="S326" s="262"/>
      <c r="T326" s="261"/>
      <c r="U326" s="263"/>
      <c r="V326" s="263"/>
      <c r="W326" s="263"/>
      <c r="X326" s="172"/>
      <c r="Y326" s="251"/>
      <c r="Z326" s="251"/>
      <c r="AA326" s="251"/>
      <c r="AB326" s="251"/>
      <c r="AC326" s="251"/>
      <c r="AD326" s="251"/>
      <c r="AE326" s="251"/>
      <c r="AF326" s="251"/>
      <c r="AG326" s="87"/>
      <c r="AH326" s="251"/>
      <c r="AK326" s="3">
        <f t="shared" si="36"/>
        <v>0</v>
      </c>
      <c r="AL326" s="3">
        <f t="shared" si="37"/>
        <v>0</v>
      </c>
      <c r="AM326" s="3">
        <f t="shared" si="38"/>
        <v>0</v>
      </c>
      <c r="AN326" s="3">
        <f t="shared" si="39"/>
        <v>0</v>
      </c>
    </row>
    <row r="327" spans="1:40" ht="13">
      <c r="A327" s="250"/>
      <c r="B327" s="251"/>
      <c r="C327" s="251"/>
      <c r="D327" s="251"/>
      <c r="E327" s="251"/>
      <c r="F327" s="252"/>
      <c r="G327" s="251"/>
      <c r="H327" s="253"/>
      <c r="I327" s="254"/>
      <c r="J327" s="252"/>
      <c r="K327" s="256"/>
      <c r="L327" s="251"/>
      <c r="M327" s="257"/>
      <c r="N327" s="258"/>
      <c r="O327" s="259"/>
      <c r="P327" s="259"/>
      <c r="Q327" s="260"/>
      <c r="R327" s="261"/>
      <c r="S327" s="262"/>
      <c r="T327" s="261"/>
      <c r="U327" s="263"/>
      <c r="V327" s="263"/>
      <c r="W327" s="263"/>
      <c r="X327" s="172"/>
      <c r="Y327" s="251"/>
      <c r="Z327" s="251"/>
      <c r="AA327" s="251"/>
      <c r="AB327" s="251"/>
      <c r="AC327" s="251"/>
      <c r="AD327" s="251"/>
      <c r="AE327" s="251"/>
      <c r="AF327" s="251"/>
      <c r="AG327" s="87"/>
      <c r="AH327" s="251"/>
      <c r="AK327" s="3">
        <f t="shared" si="36"/>
        <v>0</v>
      </c>
      <c r="AL327" s="3">
        <f t="shared" si="37"/>
        <v>0</v>
      </c>
      <c r="AM327" s="3">
        <f t="shared" si="38"/>
        <v>0</v>
      </c>
      <c r="AN327" s="3">
        <f t="shared" si="39"/>
        <v>0</v>
      </c>
    </row>
    <row r="328" spans="1:40" ht="13">
      <c r="A328" s="250"/>
      <c r="B328" s="251"/>
      <c r="C328" s="251"/>
      <c r="D328" s="251"/>
      <c r="E328" s="251"/>
      <c r="F328" s="252"/>
      <c r="G328" s="251"/>
      <c r="H328" s="253"/>
      <c r="I328" s="254"/>
      <c r="J328" s="252"/>
      <c r="K328" s="256"/>
      <c r="L328" s="251"/>
      <c r="M328" s="257"/>
      <c r="N328" s="258"/>
      <c r="O328" s="259"/>
      <c r="P328" s="259"/>
      <c r="Q328" s="260"/>
      <c r="R328" s="261"/>
      <c r="S328" s="262"/>
      <c r="T328" s="261"/>
      <c r="U328" s="263"/>
      <c r="V328" s="263"/>
      <c r="W328" s="263"/>
      <c r="X328" s="172"/>
      <c r="Y328" s="251"/>
      <c r="Z328" s="251"/>
      <c r="AA328" s="251"/>
      <c r="AB328" s="251"/>
      <c r="AC328" s="251"/>
      <c r="AD328" s="251"/>
      <c r="AE328" s="251"/>
      <c r="AF328" s="251"/>
      <c r="AG328" s="87"/>
      <c r="AH328" s="251"/>
      <c r="AK328" s="3">
        <f t="shared" si="36"/>
        <v>0</v>
      </c>
      <c r="AL328" s="3">
        <f t="shared" si="37"/>
        <v>0</v>
      </c>
      <c r="AM328" s="3">
        <f t="shared" si="38"/>
        <v>0</v>
      </c>
      <c r="AN328" s="3">
        <f t="shared" si="39"/>
        <v>0</v>
      </c>
    </row>
    <row r="329" spans="1:40" ht="13">
      <c r="A329" s="250"/>
      <c r="B329" s="251"/>
      <c r="C329" s="251"/>
      <c r="D329" s="251"/>
      <c r="E329" s="251"/>
      <c r="F329" s="252"/>
      <c r="G329" s="251"/>
      <c r="H329" s="253"/>
      <c r="I329" s="254"/>
      <c r="J329" s="252"/>
      <c r="K329" s="256"/>
      <c r="L329" s="251"/>
      <c r="M329" s="257"/>
      <c r="N329" s="258"/>
      <c r="O329" s="259"/>
      <c r="P329" s="259"/>
      <c r="Q329" s="260"/>
      <c r="R329" s="261"/>
      <c r="S329" s="262"/>
      <c r="T329" s="261"/>
      <c r="U329" s="263"/>
      <c r="V329" s="263"/>
      <c r="W329" s="263"/>
      <c r="X329" s="172"/>
      <c r="Y329" s="251"/>
      <c r="Z329" s="251"/>
      <c r="AA329" s="251"/>
      <c r="AB329" s="251"/>
      <c r="AC329" s="251"/>
      <c r="AD329" s="251"/>
      <c r="AE329" s="251"/>
      <c r="AF329" s="251"/>
      <c r="AG329" s="87"/>
      <c r="AH329" s="251"/>
      <c r="AK329" s="3">
        <f t="shared" si="36"/>
        <v>0</v>
      </c>
      <c r="AL329" s="3">
        <f t="shared" si="37"/>
        <v>0</v>
      </c>
      <c r="AM329" s="3">
        <f t="shared" si="38"/>
        <v>0</v>
      </c>
      <c r="AN329" s="3">
        <f t="shared" si="39"/>
        <v>0</v>
      </c>
    </row>
    <row r="330" spans="1:40" ht="13">
      <c r="A330" s="250"/>
      <c r="B330" s="251"/>
      <c r="C330" s="251"/>
      <c r="D330" s="251"/>
      <c r="E330" s="251"/>
      <c r="F330" s="252"/>
      <c r="G330" s="251"/>
      <c r="H330" s="253"/>
      <c r="I330" s="254"/>
      <c r="J330" s="252"/>
      <c r="K330" s="256"/>
      <c r="L330" s="251"/>
      <c r="M330" s="257"/>
      <c r="N330" s="258"/>
      <c r="O330" s="259"/>
      <c r="P330" s="259"/>
      <c r="Q330" s="260"/>
      <c r="R330" s="261"/>
      <c r="S330" s="262"/>
      <c r="T330" s="261"/>
      <c r="U330" s="263"/>
      <c r="V330" s="263"/>
      <c r="W330" s="263"/>
      <c r="X330" s="172"/>
      <c r="Y330" s="251"/>
      <c r="Z330" s="251"/>
      <c r="AA330" s="251"/>
      <c r="AB330" s="251"/>
      <c r="AC330" s="251"/>
      <c r="AD330" s="251"/>
      <c r="AE330" s="251"/>
      <c r="AF330" s="251"/>
      <c r="AG330" s="87"/>
      <c r="AH330" s="251"/>
      <c r="AK330" s="3">
        <f t="shared" si="36"/>
        <v>0</v>
      </c>
      <c r="AL330" s="3">
        <f t="shared" si="37"/>
        <v>0</v>
      </c>
      <c r="AM330" s="3">
        <f t="shared" si="38"/>
        <v>0</v>
      </c>
      <c r="AN330" s="3">
        <f t="shared" si="39"/>
        <v>0</v>
      </c>
    </row>
    <row r="331" spans="1:40" ht="13">
      <c r="A331" s="250"/>
      <c r="B331" s="251"/>
      <c r="C331" s="251"/>
      <c r="D331" s="251"/>
      <c r="E331" s="251"/>
      <c r="F331" s="252"/>
      <c r="G331" s="251"/>
      <c r="H331" s="253"/>
      <c r="I331" s="254"/>
      <c r="J331" s="252"/>
      <c r="K331" s="256"/>
      <c r="L331" s="251"/>
      <c r="M331" s="257"/>
      <c r="N331" s="258"/>
      <c r="O331" s="259"/>
      <c r="P331" s="259"/>
      <c r="Q331" s="260"/>
      <c r="R331" s="261"/>
      <c r="S331" s="262"/>
      <c r="T331" s="261"/>
      <c r="U331" s="263"/>
      <c r="V331" s="263"/>
      <c r="W331" s="263"/>
      <c r="X331" s="172"/>
      <c r="Y331" s="251"/>
      <c r="Z331" s="251"/>
      <c r="AA331" s="251"/>
      <c r="AB331" s="251"/>
      <c r="AC331" s="251"/>
      <c r="AD331" s="251"/>
      <c r="AE331" s="251"/>
      <c r="AF331" s="251"/>
      <c r="AG331" s="87"/>
      <c r="AH331" s="251"/>
      <c r="AK331" s="3">
        <f t="shared" si="36"/>
        <v>0</v>
      </c>
      <c r="AL331" s="3">
        <f t="shared" si="37"/>
        <v>0</v>
      </c>
      <c r="AM331" s="3">
        <f t="shared" si="38"/>
        <v>0</v>
      </c>
      <c r="AN331" s="3">
        <f t="shared" si="39"/>
        <v>0</v>
      </c>
    </row>
    <row r="332" spans="1:40" ht="13">
      <c r="A332" s="250"/>
      <c r="B332" s="251"/>
      <c r="C332" s="251"/>
      <c r="D332" s="251"/>
      <c r="E332" s="251"/>
      <c r="F332" s="252"/>
      <c r="G332" s="251"/>
      <c r="H332" s="253"/>
      <c r="I332" s="254"/>
      <c r="J332" s="252"/>
      <c r="K332" s="256"/>
      <c r="L332" s="251"/>
      <c r="M332" s="257"/>
      <c r="N332" s="258"/>
      <c r="O332" s="259"/>
      <c r="P332" s="259"/>
      <c r="Q332" s="260"/>
      <c r="R332" s="261"/>
      <c r="S332" s="262"/>
      <c r="T332" s="261"/>
      <c r="U332" s="263"/>
      <c r="V332" s="263"/>
      <c r="W332" s="263"/>
      <c r="X332" s="172"/>
      <c r="Y332" s="251"/>
      <c r="Z332" s="251"/>
      <c r="AA332" s="251"/>
      <c r="AB332" s="251"/>
      <c r="AC332" s="251"/>
      <c r="AD332" s="251"/>
      <c r="AE332" s="251"/>
      <c r="AF332" s="251"/>
      <c r="AG332" s="87"/>
      <c r="AH332" s="251"/>
      <c r="AK332" s="3">
        <f t="shared" si="36"/>
        <v>0</v>
      </c>
      <c r="AL332" s="3">
        <f t="shared" si="37"/>
        <v>0</v>
      </c>
      <c r="AM332" s="3">
        <f t="shared" si="38"/>
        <v>0</v>
      </c>
      <c r="AN332" s="3">
        <f t="shared" si="39"/>
        <v>0</v>
      </c>
    </row>
    <row r="333" spans="1:40" ht="13">
      <c r="A333" s="250"/>
      <c r="B333" s="251"/>
      <c r="C333" s="251"/>
      <c r="D333" s="251"/>
      <c r="E333" s="251"/>
      <c r="F333" s="252"/>
      <c r="G333" s="251"/>
      <c r="H333" s="253"/>
      <c r="I333" s="254"/>
      <c r="J333" s="252"/>
      <c r="K333" s="256"/>
      <c r="L333" s="251"/>
      <c r="M333" s="257"/>
      <c r="N333" s="258"/>
      <c r="O333" s="259"/>
      <c r="P333" s="259"/>
      <c r="Q333" s="260"/>
      <c r="R333" s="261"/>
      <c r="S333" s="262"/>
      <c r="T333" s="261"/>
      <c r="U333" s="263"/>
      <c r="V333" s="263"/>
      <c r="W333" s="263"/>
      <c r="X333" s="172"/>
      <c r="Y333" s="251"/>
      <c r="Z333" s="251"/>
      <c r="AA333" s="251"/>
      <c r="AB333" s="251"/>
      <c r="AC333" s="251"/>
      <c r="AD333" s="251"/>
      <c r="AE333" s="251"/>
      <c r="AF333" s="251"/>
      <c r="AG333" s="87"/>
      <c r="AH333" s="251"/>
      <c r="AK333" s="3">
        <f t="shared" si="36"/>
        <v>0</v>
      </c>
      <c r="AL333" s="3">
        <f t="shared" si="37"/>
        <v>0</v>
      </c>
      <c r="AM333" s="3">
        <f t="shared" si="38"/>
        <v>0</v>
      </c>
      <c r="AN333" s="3">
        <f t="shared" si="39"/>
        <v>0</v>
      </c>
    </row>
    <row r="334" spans="1:40" ht="13">
      <c r="A334" s="250"/>
      <c r="B334" s="251"/>
      <c r="C334" s="251"/>
      <c r="D334" s="251"/>
      <c r="E334" s="251"/>
      <c r="F334" s="252"/>
      <c r="G334" s="251"/>
      <c r="H334" s="253"/>
      <c r="I334" s="254"/>
      <c r="J334" s="252"/>
      <c r="K334" s="256"/>
      <c r="L334" s="251"/>
      <c r="M334" s="257"/>
      <c r="N334" s="258"/>
      <c r="O334" s="259"/>
      <c r="P334" s="259"/>
      <c r="Q334" s="260"/>
      <c r="R334" s="261"/>
      <c r="S334" s="262"/>
      <c r="T334" s="261"/>
      <c r="U334" s="263"/>
      <c r="V334" s="263"/>
      <c r="W334" s="263"/>
      <c r="X334" s="172"/>
      <c r="Y334" s="251"/>
      <c r="Z334" s="251"/>
      <c r="AA334" s="251"/>
      <c r="AB334" s="251"/>
      <c r="AC334" s="251"/>
      <c r="AD334" s="251"/>
      <c r="AE334" s="251"/>
      <c r="AF334" s="251"/>
      <c r="AG334" s="87"/>
      <c r="AH334" s="251"/>
      <c r="AK334" s="3">
        <f t="shared" si="36"/>
        <v>0</v>
      </c>
      <c r="AL334" s="3">
        <f t="shared" si="37"/>
        <v>0</v>
      </c>
      <c r="AM334" s="3">
        <f t="shared" si="38"/>
        <v>0</v>
      </c>
      <c r="AN334" s="3">
        <f t="shared" si="39"/>
        <v>0</v>
      </c>
    </row>
    <row r="335" spans="1:40" ht="13">
      <c r="A335" s="250"/>
      <c r="B335" s="251"/>
      <c r="C335" s="251"/>
      <c r="D335" s="251"/>
      <c r="E335" s="251"/>
      <c r="F335" s="252"/>
      <c r="G335" s="251"/>
      <c r="H335" s="253"/>
      <c r="I335" s="254"/>
      <c r="J335" s="252"/>
      <c r="K335" s="256"/>
      <c r="L335" s="251"/>
      <c r="M335" s="257"/>
      <c r="N335" s="258"/>
      <c r="O335" s="259"/>
      <c r="P335" s="259"/>
      <c r="Q335" s="260"/>
      <c r="R335" s="261"/>
      <c r="S335" s="262"/>
      <c r="T335" s="261"/>
      <c r="U335" s="263"/>
      <c r="V335" s="263"/>
      <c r="W335" s="263"/>
      <c r="X335" s="172"/>
      <c r="Y335" s="251"/>
      <c r="Z335" s="251"/>
      <c r="AA335" s="251"/>
      <c r="AB335" s="251"/>
      <c r="AC335" s="251"/>
      <c r="AD335" s="251"/>
      <c r="AE335" s="251"/>
      <c r="AF335" s="251"/>
      <c r="AG335" s="87"/>
      <c r="AH335" s="251"/>
      <c r="AK335" s="3">
        <f t="shared" si="36"/>
        <v>0</v>
      </c>
      <c r="AL335" s="3">
        <f t="shared" si="37"/>
        <v>0</v>
      </c>
      <c r="AM335" s="3">
        <f t="shared" si="38"/>
        <v>0</v>
      </c>
      <c r="AN335" s="3">
        <f t="shared" si="39"/>
        <v>0</v>
      </c>
    </row>
    <row r="336" spans="1:40" ht="13">
      <c r="A336" s="250"/>
      <c r="B336" s="251"/>
      <c r="C336" s="251"/>
      <c r="D336" s="251"/>
      <c r="E336" s="251"/>
      <c r="F336" s="252"/>
      <c r="G336" s="251"/>
      <c r="H336" s="253"/>
      <c r="I336" s="254"/>
      <c r="J336" s="252"/>
      <c r="K336" s="256"/>
      <c r="L336" s="251"/>
      <c r="M336" s="257"/>
      <c r="N336" s="258"/>
      <c r="O336" s="259"/>
      <c r="P336" s="259"/>
      <c r="Q336" s="260"/>
      <c r="R336" s="261"/>
      <c r="S336" s="262"/>
      <c r="T336" s="261"/>
      <c r="U336" s="263"/>
      <c r="V336" s="263"/>
      <c r="W336" s="263"/>
      <c r="X336" s="172"/>
      <c r="Y336" s="251"/>
      <c r="Z336" s="251"/>
      <c r="AA336" s="251"/>
      <c r="AB336" s="251"/>
      <c r="AC336" s="251"/>
      <c r="AD336" s="251"/>
      <c r="AE336" s="251"/>
      <c r="AF336" s="251"/>
      <c r="AG336" s="87"/>
      <c r="AH336" s="251"/>
      <c r="AK336" s="3">
        <f t="shared" si="36"/>
        <v>0</v>
      </c>
      <c r="AL336" s="3">
        <f t="shared" si="37"/>
        <v>0</v>
      </c>
      <c r="AM336" s="3">
        <f t="shared" si="38"/>
        <v>0</v>
      </c>
      <c r="AN336" s="3">
        <f t="shared" si="39"/>
        <v>0</v>
      </c>
    </row>
    <row r="337" spans="1:40" ht="13">
      <c r="A337" s="250"/>
      <c r="B337" s="251"/>
      <c r="C337" s="251"/>
      <c r="D337" s="251"/>
      <c r="E337" s="251"/>
      <c r="F337" s="252"/>
      <c r="G337" s="251"/>
      <c r="H337" s="253"/>
      <c r="I337" s="254"/>
      <c r="J337" s="252"/>
      <c r="K337" s="256"/>
      <c r="L337" s="251"/>
      <c r="M337" s="257"/>
      <c r="N337" s="258"/>
      <c r="O337" s="259"/>
      <c r="P337" s="259"/>
      <c r="Q337" s="260"/>
      <c r="R337" s="261"/>
      <c r="S337" s="262"/>
      <c r="T337" s="261"/>
      <c r="U337" s="263"/>
      <c r="V337" s="263"/>
      <c r="W337" s="263"/>
      <c r="X337" s="172"/>
      <c r="Y337" s="251"/>
      <c r="Z337" s="251"/>
      <c r="AA337" s="251"/>
      <c r="AB337" s="251"/>
      <c r="AC337" s="251"/>
      <c r="AD337" s="251"/>
      <c r="AE337" s="251"/>
      <c r="AF337" s="251"/>
      <c r="AG337" s="87"/>
      <c r="AH337" s="251"/>
      <c r="AK337" s="3">
        <f t="shared" si="36"/>
        <v>0</v>
      </c>
      <c r="AL337" s="3">
        <f t="shared" si="37"/>
        <v>0</v>
      </c>
      <c r="AM337" s="3">
        <f t="shared" si="38"/>
        <v>0</v>
      </c>
      <c r="AN337" s="3">
        <f t="shared" si="39"/>
        <v>0</v>
      </c>
    </row>
    <row r="338" spans="1:40" ht="13">
      <c r="A338" s="250"/>
      <c r="B338" s="251"/>
      <c r="C338" s="251"/>
      <c r="D338" s="251"/>
      <c r="E338" s="251"/>
      <c r="F338" s="252"/>
      <c r="G338" s="251"/>
      <c r="H338" s="253"/>
      <c r="I338" s="254"/>
      <c r="J338" s="252"/>
      <c r="K338" s="256"/>
      <c r="L338" s="251"/>
      <c r="M338" s="257"/>
      <c r="N338" s="258"/>
      <c r="O338" s="259"/>
      <c r="P338" s="259"/>
      <c r="Q338" s="260"/>
      <c r="R338" s="261"/>
      <c r="S338" s="262"/>
      <c r="T338" s="261"/>
      <c r="U338" s="263"/>
      <c r="V338" s="263"/>
      <c r="W338" s="263"/>
      <c r="X338" s="172"/>
      <c r="Y338" s="251"/>
      <c r="Z338" s="251"/>
      <c r="AA338" s="251"/>
      <c r="AB338" s="251"/>
      <c r="AC338" s="251"/>
      <c r="AD338" s="251"/>
      <c r="AE338" s="251"/>
      <c r="AF338" s="251"/>
      <c r="AG338" s="87"/>
      <c r="AH338" s="251"/>
      <c r="AK338" s="3">
        <f t="shared" si="36"/>
        <v>0</v>
      </c>
      <c r="AL338" s="3">
        <f t="shared" si="37"/>
        <v>0</v>
      </c>
      <c r="AM338" s="3">
        <f t="shared" si="38"/>
        <v>0</v>
      </c>
      <c r="AN338" s="3">
        <f t="shared" si="39"/>
        <v>0</v>
      </c>
    </row>
    <row r="339" spans="1:40" ht="13">
      <c r="A339" s="250"/>
      <c r="B339" s="251"/>
      <c r="C339" s="251"/>
      <c r="D339" s="251"/>
      <c r="E339" s="251"/>
      <c r="F339" s="252"/>
      <c r="G339" s="251"/>
      <c r="H339" s="253"/>
      <c r="I339" s="254"/>
      <c r="J339" s="252"/>
      <c r="K339" s="256"/>
      <c r="L339" s="251"/>
      <c r="M339" s="257"/>
      <c r="N339" s="258"/>
      <c r="O339" s="259"/>
      <c r="P339" s="259"/>
      <c r="Q339" s="260"/>
      <c r="R339" s="261"/>
      <c r="S339" s="262"/>
      <c r="T339" s="261"/>
      <c r="U339" s="263"/>
      <c r="V339" s="263"/>
      <c r="W339" s="263"/>
      <c r="X339" s="172"/>
      <c r="Y339" s="251"/>
      <c r="Z339" s="251"/>
      <c r="AA339" s="251"/>
      <c r="AB339" s="251"/>
      <c r="AC339" s="251"/>
      <c r="AD339" s="251"/>
      <c r="AE339" s="251"/>
      <c r="AF339" s="251"/>
      <c r="AG339" s="87"/>
      <c r="AH339" s="251"/>
      <c r="AK339" s="3">
        <f t="shared" si="36"/>
        <v>0</v>
      </c>
      <c r="AL339" s="3">
        <f t="shared" si="37"/>
        <v>0</v>
      </c>
      <c r="AM339" s="3">
        <f t="shared" si="38"/>
        <v>0</v>
      </c>
      <c r="AN339" s="3">
        <f t="shared" si="39"/>
        <v>0</v>
      </c>
    </row>
    <row r="340" spans="1:40" ht="13">
      <c r="A340" s="250"/>
      <c r="B340" s="251"/>
      <c r="C340" s="251"/>
      <c r="D340" s="251"/>
      <c r="E340" s="251"/>
      <c r="F340" s="252"/>
      <c r="G340" s="251"/>
      <c r="H340" s="253"/>
      <c r="I340" s="254"/>
      <c r="J340" s="252"/>
      <c r="K340" s="256"/>
      <c r="L340" s="251"/>
      <c r="M340" s="257"/>
      <c r="N340" s="258"/>
      <c r="O340" s="259"/>
      <c r="P340" s="259"/>
      <c r="Q340" s="260"/>
      <c r="R340" s="261"/>
      <c r="S340" s="262"/>
      <c r="T340" s="261"/>
      <c r="U340" s="263"/>
      <c r="V340" s="263"/>
      <c r="W340" s="263"/>
      <c r="X340" s="172"/>
      <c r="Y340" s="251"/>
      <c r="Z340" s="251"/>
      <c r="AA340" s="251"/>
      <c r="AB340" s="251"/>
      <c r="AC340" s="251"/>
      <c r="AD340" s="251"/>
      <c r="AE340" s="251"/>
      <c r="AF340" s="251"/>
      <c r="AG340" s="87"/>
      <c r="AH340" s="251"/>
      <c r="AK340" s="3">
        <f t="shared" si="36"/>
        <v>0</v>
      </c>
      <c r="AL340" s="3">
        <f t="shared" si="37"/>
        <v>0</v>
      </c>
      <c r="AM340" s="3">
        <f t="shared" si="38"/>
        <v>0</v>
      </c>
      <c r="AN340" s="3">
        <f t="shared" si="39"/>
        <v>0</v>
      </c>
    </row>
    <row r="341" spans="1:40" ht="13">
      <c r="A341" s="250"/>
      <c r="B341" s="251"/>
      <c r="C341" s="251"/>
      <c r="D341" s="251"/>
      <c r="E341" s="251"/>
      <c r="F341" s="252"/>
      <c r="G341" s="251"/>
      <c r="H341" s="253"/>
      <c r="I341" s="254"/>
      <c r="J341" s="252"/>
      <c r="K341" s="256"/>
      <c r="L341" s="251"/>
      <c r="M341" s="257"/>
      <c r="N341" s="258"/>
      <c r="O341" s="259"/>
      <c r="P341" s="259"/>
      <c r="Q341" s="260"/>
      <c r="R341" s="261"/>
      <c r="S341" s="262"/>
      <c r="T341" s="261"/>
      <c r="U341" s="263"/>
      <c r="V341" s="263"/>
      <c r="W341" s="263"/>
      <c r="X341" s="172"/>
      <c r="Y341" s="251"/>
      <c r="Z341" s="251"/>
      <c r="AA341" s="251"/>
      <c r="AB341" s="251"/>
      <c r="AC341" s="251"/>
      <c r="AD341" s="251"/>
      <c r="AE341" s="251"/>
      <c r="AF341" s="251"/>
      <c r="AG341" s="87"/>
      <c r="AH341" s="251"/>
      <c r="AK341" s="3">
        <f t="shared" si="36"/>
        <v>0</v>
      </c>
      <c r="AL341" s="3">
        <f t="shared" si="37"/>
        <v>0</v>
      </c>
      <c r="AM341" s="3">
        <f t="shared" si="38"/>
        <v>0</v>
      </c>
      <c r="AN341" s="3">
        <f t="shared" si="39"/>
        <v>0</v>
      </c>
    </row>
    <row r="342" spans="1:40" ht="13">
      <c r="A342" s="250"/>
      <c r="B342" s="251"/>
      <c r="C342" s="251"/>
      <c r="D342" s="251"/>
      <c r="E342" s="251"/>
      <c r="F342" s="252"/>
      <c r="G342" s="251"/>
      <c r="H342" s="253"/>
      <c r="I342" s="254"/>
      <c r="J342" s="252"/>
      <c r="K342" s="256"/>
      <c r="L342" s="251"/>
      <c r="M342" s="257"/>
      <c r="N342" s="258"/>
      <c r="O342" s="259"/>
      <c r="P342" s="259"/>
      <c r="Q342" s="260"/>
      <c r="R342" s="261"/>
      <c r="S342" s="262"/>
      <c r="T342" s="261"/>
      <c r="U342" s="263"/>
      <c r="V342" s="263"/>
      <c r="W342" s="263"/>
      <c r="X342" s="172"/>
      <c r="Y342" s="251"/>
      <c r="Z342" s="251"/>
      <c r="AA342" s="251"/>
      <c r="AB342" s="251"/>
      <c r="AC342" s="251"/>
      <c r="AD342" s="251"/>
      <c r="AE342" s="251"/>
      <c r="AF342" s="251"/>
      <c r="AG342" s="87"/>
      <c r="AH342" s="251"/>
      <c r="AK342" s="3">
        <f t="shared" si="36"/>
        <v>0</v>
      </c>
      <c r="AL342" s="3">
        <f t="shared" si="37"/>
        <v>0</v>
      </c>
      <c r="AM342" s="3">
        <f t="shared" si="38"/>
        <v>0</v>
      </c>
      <c r="AN342" s="3">
        <f t="shared" si="39"/>
        <v>0</v>
      </c>
    </row>
    <row r="343" spans="1:40" ht="13">
      <c r="A343" s="250"/>
      <c r="B343" s="251"/>
      <c r="C343" s="251"/>
      <c r="D343" s="251"/>
      <c r="E343" s="251"/>
      <c r="F343" s="252"/>
      <c r="G343" s="251"/>
      <c r="H343" s="253"/>
      <c r="I343" s="254"/>
      <c r="J343" s="252"/>
      <c r="K343" s="256"/>
      <c r="L343" s="251"/>
      <c r="M343" s="257"/>
      <c r="N343" s="258"/>
      <c r="O343" s="259"/>
      <c r="P343" s="259"/>
      <c r="Q343" s="260"/>
      <c r="R343" s="261"/>
      <c r="S343" s="262"/>
      <c r="T343" s="261"/>
      <c r="U343" s="263"/>
      <c r="V343" s="263"/>
      <c r="W343" s="263"/>
      <c r="X343" s="172"/>
      <c r="Y343" s="251"/>
      <c r="Z343" s="251"/>
      <c r="AA343" s="251"/>
      <c r="AB343" s="251"/>
      <c r="AC343" s="251"/>
      <c r="AD343" s="251"/>
      <c r="AE343" s="251"/>
      <c r="AF343" s="251"/>
      <c r="AG343" s="87"/>
      <c r="AH343" s="251"/>
      <c r="AK343" s="3">
        <f t="shared" si="36"/>
        <v>0</v>
      </c>
      <c r="AL343" s="3">
        <f t="shared" si="37"/>
        <v>0</v>
      </c>
      <c r="AM343" s="3">
        <f t="shared" si="38"/>
        <v>0</v>
      </c>
      <c r="AN343" s="3">
        <f t="shared" si="39"/>
        <v>0</v>
      </c>
    </row>
    <row r="344" spans="1:40" ht="13">
      <c r="A344" s="250"/>
      <c r="B344" s="251"/>
      <c r="C344" s="251"/>
      <c r="D344" s="251"/>
      <c r="E344" s="251"/>
      <c r="F344" s="252"/>
      <c r="G344" s="251"/>
      <c r="H344" s="253"/>
      <c r="I344" s="254"/>
      <c r="J344" s="252"/>
      <c r="K344" s="256"/>
      <c r="L344" s="251"/>
      <c r="M344" s="257"/>
      <c r="N344" s="258"/>
      <c r="O344" s="259"/>
      <c r="P344" s="259"/>
      <c r="Q344" s="260"/>
      <c r="R344" s="261"/>
      <c r="S344" s="262"/>
      <c r="T344" s="261"/>
      <c r="U344" s="263"/>
      <c r="V344" s="263"/>
      <c r="W344" s="263"/>
      <c r="X344" s="172"/>
      <c r="Y344" s="251"/>
      <c r="Z344" s="251"/>
      <c r="AA344" s="251"/>
      <c r="AB344" s="251"/>
      <c r="AC344" s="251"/>
      <c r="AD344" s="251"/>
      <c r="AE344" s="251"/>
      <c r="AF344" s="251"/>
      <c r="AG344" s="87"/>
      <c r="AH344" s="251"/>
      <c r="AK344" s="3">
        <f t="shared" si="36"/>
        <v>0</v>
      </c>
      <c r="AL344" s="3">
        <f t="shared" si="37"/>
        <v>0</v>
      </c>
      <c r="AM344" s="3">
        <f t="shared" si="38"/>
        <v>0</v>
      </c>
      <c r="AN344" s="3">
        <f t="shared" si="39"/>
        <v>0</v>
      </c>
    </row>
    <row r="345" spans="1:40" ht="13">
      <c r="A345" s="250"/>
      <c r="B345" s="251"/>
      <c r="C345" s="251"/>
      <c r="D345" s="251"/>
      <c r="E345" s="251"/>
      <c r="F345" s="252"/>
      <c r="G345" s="251"/>
      <c r="H345" s="253"/>
      <c r="I345" s="254"/>
      <c r="J345" s="252"/>
      <c r="K345" s="256"/>
      <c r="L345" s="251"/>
      <c r="M345" s="257"/>
      <c r="N345" s="258"/>
      <c r="O345" s="259"/>
      <c r="P345" s="259"/>
      <c r="Q345" s="260"/>
      <c r="R345" s="261"/>
      <c r="S345" s="262"/>
      <c r="T345" s="261"/>
      <c r="U345" s="263"/>
      <c r="V345" s="263"/>
      <c r="W345" s="263"/>
      <c r="X345" s="172"/>
      <c r="Y345" s="251"/>
      <c r="Z345" s="251"/>
      <c r="AA345" s="251"/>
      <c r="AB345" s="251"/>
      <c r="AC345" s="251"/>
      <c r="AD345" s="251"/>
      <c r="AE345" s="251"/>
      <c r="AF345" s="251"/>
      <c r="AG345" s="87"/>
      <c r="AH345" s="251"/>
      <c r="AK345" s="3">
        <f t="shared" si="36"/>
        <v>0</v>
      </c>
      <c r="AL345" s="3">
        <f t="shared" si="37"/>
        <v>0</v>
      </c>
      <c r="AM345" s="3">
        <f t="shared" si="38"/>
        <v>0</v>
      </c>
      <c r="AN345" s="3">
        <f t="shared" si="39"/>
        <v>0</v>
      </c>
    </row>
    <row r="346" spans="1:40" ht="13">
      <c r="A346" s="250"/>
      <c r="B346" s="251"/>
      <c r="C346" s="251"/>
      <c r="D346" s="251"/>
      <c r="E346" s="251"/>
      <c r="F346" s="252"/>
      <c r="G346" s="251"/>
      <c r="H346" s="253"/>
      <c r="I346" s="254"/>
      <c r="J346" s="252"/>
      <c r="K346" s="256"/>
      <c r="L346" s="251"/>
      <c r="M346" s="257"/>
      <c r="N346" s="258"/>
      <c r="O346" s="259"/>
      <c r="P346" s="259"/>
      <c r="Q346" s="260"/>
      <c r="R346" s="261"/>
      <c r="S346" s="262"/>
      <c r="T346" s="261"/>
      <c r="U346" s="263"/>
      <c r="V346" s="263"/>
      <c r="W346" s="263"/>
      <c r="X346" s="172"/>
      <c r="Y346" s="251"/>
      <c r="Z346" s="251"/>
      <c r="AA346" s="251"/>
      <c r="AB346" s="251"/>
      <c r="AC346" s="251"/>
      <c r="AD346" s="251"/>
      <c r="AE346" s="251"/>
      <c r="AF346" s="251"/>
      <c r="AG346" s="87"/>
      <c r="AH346" s="251"/>
      <c r="AK346" s="3">
        <f t="shared" si="36"/>
        <v>0</v>
      </c>
      <c r="AL346" s="3">
        <f t="shared" si="37"/>
        <v>0</v>
      </c>
      <c r="AM346" s="3">
        <f t="shared" si="38"/>
        <v>0</v>
      </c>
      <c r="AN346" s="3">
        <f t="shared" si="39"/>
        <v>0</v>
      </c>
    </row>
    <row r="347" spans="1:40" ht="13">
      <c r="A347" s="250"/>
      <c r="B347" s="251"/>
      <c r="C347" s="251"/>
      <c r="D347" s="251"/>
      <c r="E347" s="251"/>
      <c r="F347" s="252"/>
      <c r="G347" s="251"/>
      <c r="H347" s="253"/>
      <c r="I347" s="254"/>
      <c r="J347" s="252"/>
      <c r="K347" s="256"/>
      <c r="L347" s="251"/>
      <c r="M347" s="257"/>
      <c r="N347" s="258"/>
      <c r="O347" s="259"/>
      <c r="P347" s="259"/>
      <c r="Q347" s="260"/>
      <c r="R347" s="261"/>
      <c r="S347" s="262"/>
      <c r="T347" s="261"/>
      <c r="U347" s="263"/>
      <c r="V347" s="263"/>
      <c r="W347" s="263"/>
      <c r="X347" s="172"/>
      <c r="Y347" s="251"/>
      <c r="Z347" s="251"/>
      <c r="AA347" s="251"/>
      <c r="AB347" s="251"/>
      <c r="AC347" s="251"/>
      <c r="AD347" s="251"/>
      <c r="AE347" s="251"/>
      <c r="AF347" s="251"/>
      <c r="AG347" s="87"/>
      <c r="AH347" s="251"/>
      <c r="AK347" s="3">
        <f t="shared" si="36"/>
        <v>0</v>
      </c>
      <c r="AL347" s="3">
        <f t="shared" si="37"/>
        <v>0</v>
      </c>
      <c r="AM347" s="3">
        <f t="shared" si="38"/>
        <v>0</v>
      </c>
      <c r="AN347" s="3">
        <f t="shared" si="39"/>
        <v>0</v>
      </c>
    </row>
    <row r="348" spans="1:40" ht="13">
      <c r="A348" s="250"/>
      <c r="B348" s="251"/>
      <c r="C348" s="251"/>
      <c r="D348" s="251"/>
      <c r="E348" s="251"/>
      <c r="F348" s="252"/>
      <c r="G348" s="251"/>
      <c r="H348" s="253"/>
      <c r="I348" s="254"/>
      <c r="J348" s="252"/>
      <c r="K348" s="256"/>
      <c r="L348" s="251"/>
      <c r="M348" s="257"/>
      <c r="N348" s="258"/>
      <c r="O348" s="259"/>
      <c r="P348" s="259"/>
      <c r="Q348" s="260"/>
      <c r="R348" s="261"/>
      <c r="S348" s="262"/>
      <c r="T348" s="261"/>
      <c r="U348" s="263"/>
      <c r="V348" s="263"/>
      <c r="W348" s="263"/>
      <c r="X348" s="172"/>
      <c r="Y348" s="251"/>
      <c r="Z348" s="251"/>
      <c r="AA348" s="251"/>
      <c r="AB348" s="251"/>
      <c r="AC348" s="251"/>
      <c r="AD348" s="251"/>
      <c r="AE348" s="251"/>
      <c r="AF348" s="251"/>
      <c r="AG348" s="87"/>
      <c r="AH348" s="251"/>
      <c r="AK348" s="3">
        <f t="shared" si="36"/>
        <v>0</v>
      </c>
      <c r="AL348" s="3">
        <f t="shared" si="37"/>
        <v>0</v>
      </c>
      <c r="AM348" s="3">
        <f t="shared" si="38"/>
        <v>0</v>
      </c>
      <c r="AN348" s="3">
        <f t="shared" si="39"/>
        <v>0</v>
      </c>
    </row>
    <row r="349" spans="1:40" ht="13">
      <c r="A349" s="250"/>
      <c r="B349" s="251"/>
      <c r="C349" s="251"/>
      <c r="D349" s="251"/>
      <c r="E349" s="251"/>
      <c r="F349" s="252"/>
      <c r="G349" s="251"/>
      <c r="H349" s="253"/>
      <c r="I349" s="254"/>
      <c r="J349" s="252"/>
      <c r="K349" s="256"/>
      <c r="L349" s="251"/>
      <c r="M349" s="257"/>
      <c r="N349" s="258"/>
      <c r="O349" s="259"/>
      <c r="P349" s="259"/>
      <c r="Q349" s="260"/>
      <c r="R349" s="261"/>
      <c r="S349" s="262"/>
      <c r="T349" s="261"/>
      <c r="U349" s="263"/>
      <c r="V349" s="263"/>
      <c r="W349" s="263"/>
      <c r="X349" s="172"/>
      <c r="Y349" s="251"/>
      <c r="Z349" s="251"/>
      <c r="AA349" s="251"/>
      <c r="AB349" s="251"/>
      <c r="AC349" s="251"/>
      <c r="AD349" s="251"/>
      <c r="AE349" s="251"/>
      <c r="AF349" s="251"/>
      <c r="AG349" s="87"/>
      <c r="AH349" s="251"/>
      <c r="AK349" s="3">
        <f t="shared" si="36"/>
        <v>0</v>
      </c>
      <c r="AL349" s="3">
        <f t="shared" si="37"/>
        <v>0</v>
      </c>
      <c r="AM349" s="3">
        <f t="shared" si="38"/>
        <v>0</v>
      </c>
      <c r="AN349" s="3">
        <f t="shared" si="39"/>
        <v>0</v>
      </c>
    </row>
    <row r="350" spans="1:40" ht="13">
      <c r="A350" s="250"/>
      <c r="B350" s="251"/>
      <c r="C350" s="251"/>
      <c r="D350" s="251"/>
      <c r="E350" s="251"/>
      <c r="F350" s="252"/>
      <c r="G350" s="251"/>
      <c r="H350" s="253"/>
      <c r="I350" s="254"/>
      <c r="J350" s="252"/>
      <c r="K350" s="256"/>
      <c r="L350" s="251"/>
      <c r="M350" s="257"/>
      <c r="N350" s="258"/>
      <c r="O350" s="259"/>
      <c r="P350" s="259"/>
      <c r="Q350" s="260"/>
      <c r="R350" s="261"/>
      <c r="S350" s="262"/>
      <c r="T350" s="261"/>
      <c r="U350" s="263"/>
      <c r="V350" s="263"/>
      <c r="W350" s="263"/>
      <c r="X350" s="172"/>
      <c r="Y350" s="251"/>
      <c r="Z350" s="251"/>
      <c r="AA350" s="251"/>
      <c r="AB350" s="251"/>
      <c r="AC350" s="251"/>
      <c r="AD350" s="251"/>
      <c r="AE350" s="251"/>
      <c r="AF350" s="251"/>
      <c r="AG350" s="87"/>
      <c r="AH350" s="251"/>
      <c r="AK350" s="3">
        <f t="shared" si="36"/>
        <v>0</v>
      </c>
      <c r="AL350" s="3">
        <f t="shared" si="37"/>
        <v>0</v>
      </c>
      <c r="AM350" s="3">
        <f t="shared" si="38"/>
        <v>0</v>
      </c>
      <c r="AN350" s="3">
        <f t="shared" si="39"/>
        <v>0</v>
      </c>
    </row>
    <row r="351" spans="1:40" ht="13">
      <c r="A351" s="250"/>
      <c r="B351" s="251"/>
      <c r="C351" s="251"/>
      <c r="D351" s="251"/>
      <c r="E351" s="251"/>
      <c r="F351" s="252"/>
      <c r="G351" s="251"/>
      <c r="H351" s="253"/>
      <c r="I351" s="254"/>
      <c r="J351" s="252"/>
      <c r="K351" s="256"/>
      <c r="L351" s="251"/>
      <c r="M351" s="257"/>
      <c r="N351" s="258"/>
      <c r="O351" s="259"/>
      <c r="P351" s="259"/>
      <c r="Q351" s="260"/>
      <c r="R351" s="261"/>
      <c r="S351" s="262"/>
      <c r="T351" s="261"/>
      <c r="U351" s="263"/>
      <c r="V351" s="263"/>
      <c r="W351" s="263"/>
      <c r="X351" s="172"/>
      <c r="Y351" s="251"/>
      <c r="Z351" s="251"/>
      <c r="AA351" s="251"/>
      <c r="AB351" s="251"/>
      <c r="AC351" s="251"/>
      <c r="AD351" s="251"/>
      <c r="AE351" s="251"/>
      <c r="AF351" s="251"/>
      <c r="AG351" s="87"/>
      <c r="AH351" s="251"/>
      <c r="AK351" s="3">
        <f t="shared" si="36"/>
        <v>0</v>
      </c>
      <c r="AL351" s="3">
        <f t="shared" si="37"/>
        <v>0</v>
      </c>
      <c r="AM351" s="3">
        <f t="shared" si="38"/>
        <v>0</v>
      </c>
      <c r="AN351" s="3">
        <f t="shared" si="39"/>
        <v>0</v>
      </c>
    </row>
    <row r="352" spans="1:40" ht="13">
      <c r="A352" s="250"/>
      <c r="B352" s="251"/>
      <c r="C352" s="251"/>
      <c r="D352" s="251"/>
      <c r="E352" s="251"/>
      <c r="F352" s="252"/>
      <c r="G352" s="251"/>
      <c r="H352" s="253"/>
      <c r="I352" s="254"/>
      <c r="J352" s="252"/>
      <c r="K352" s="256"/>
      <c r="L352" s="251"/>
      <c r="M352" s="257"/>
      <c r="N352" s="258"/>
      <c r="O352" s="259"/>
      <c r="P352" s="259"/>
      <c r="Q352" s="260"/>
      <c r="R352" s="261"/>
      <c r="S352" s="262"/>
      <c r="T352" s="261"/>
      <c r="U352" s="263"/>
      <c r="V352" s="263"/>
      <c r="W352" s="263"/>
      <c r="X352" s="172"/>
      <c r="Y352" s="251"/>
      <c r="Z352" s="251"/>
      <c r="AA352" s="251"/>
      <c r="AB352" s="251"/>
      <c r="AC352" s="251"/>
      <c r="AD352" s="251"/>
      <c r="AE352" s="251"/>
      <c r="AF352" s="251"/>
      <c r="AG352" s="87"/>
      <c r="AH352" s="251"/>
      <c r="AK352" s="3">
        <f t="shared" si="36"/>
        <v>0</v>
      </c>
      <c r="AL352" s="3">
        <f t="shared" si="37"/>
        <v>0</v>
      </c>
      <c r="AM352" s="3">
        <f t="shared" si="38"/>
        <v>0</v>
      </c>
      <c r="AN352" s="3">
        <f t="shared" si="39"/>
        <v>0</v>
      </c>
    </row>
    <row r="353" spans="1:40" ht="13">
      <c r="A353" s="250"/>
      <c r="B353" s="251"/>
      <c r="C353" s="251"/>
      <c r="D353" s="251"/>
      <c r="E353" s="251"/>
      <c r="F353" s="252"/>
      <c r="G353" s="251"/>
      <c r="H353" s="253"/>
      <c r="I353" s="254"/>
      <c r="J353" s="252"/>
      <c r="K353" s="256"/>
      <c r="L353" s="251"/>
      <c r="M353" s="257"/>
      <c r="N353" s="258"/>
      <c r="O353" s="259"/>
      <c r="P353" s="259"/>
      <c r="Q353" s="260"/>
      <c r="R353" s="261"/>
      <c r="S353" s="262"/>
      <c r="T353" s="261"/>
      <c r="U353" s="263"/>
      <c r="V353" s="263"/>
      <c r="W353" s="263"/>
      <c r="X353" s="172"/>
      <c r="Y353" s="251"/>
      <c r="Z353" s="251"/>
      <c r="AA353" s="251"/>
      <c r="AB353" s="251"/>
      <c r="AC353" s="251"/>
      <c r="AD353" s="251"/>
      <c r="AE353" s="251"/>
      <c r="AF353" s="251"/>
      <c r="AG353" s="87"/>
      <c r="AH353" s="251"/>
      <c r="AK353" s="3">
        <f t="shared" si="36"/>
        <v>0</v>
      </c>
      <c r="AL353" s="3">
        <f t="shared" si="37"/>
        <v>0</v>
      </c>
      <c r="AM353" s="3">
        <f t="shared" si="38"/>
        <v>0</v>
      </c>
      <c r="AN353" s="3">
        <f t="shared" si="39"/>
        <v>0</v>
      </c>
    </row>
    <row r="354" spans="1:40" ht="13">
      <c r="A354" s="250"/>
      <c r="B354" s="251"/>
      <c r="C354" s="251"/>
      <c r="D354" s="251"/>
      <c r="E354" s="251"/>
      <c r="F354" s="252"/>
      <c r="G354" s="251"/>
      <c r="H354" s="253"/>
      <c r="I354" s="254"/>
      <c r="J354" s="252"/>
      <c r="K354" s="256"/>
      <c r="L354" s="251"/>
      <c r="M354" s="257"/>
      <c r="N354" s="258"/>
      <c r="O354" s="259"/>
      <c r="P354" s="259"/>
      <c r="Q354" s="260"/>
      <c r="R354" s="261"/>
      <c r="S354" s="262"/>
      <c r="T354" s="261"/>
      <c r="U354" s="263"/>
      <c r="V354" s="263"/>
      <c r="W354" s="263"/>
      <c r="X354" s="172"/>
      <c r="Y354" s="251"/>
      <c r="Z354" s="251"/>
      <c r="AA354" s="251"/>
      <c r="AB354" s="251"/>
      <c r="AC354" s="251"/>
      <c r="AD354" s="251"/>
      <c r="AE354" s="251"/>
      <c r="AF354" s="251"/>
      <c r="AG354" s="87"/>
      <c r="AH354" s="251"/>
      <c r="AK354" s="3">
        <f t="shared" si="36"/>
        <v>0</v>
      </c>
      <c r="AL354" s="3">
        <f t="shared" si="37"/>
        <v>0</v>
      </c>
      <c r="AM354" s="3">
        <f t="shared" si="38"/>
        <v>0</v>
      </c>
      <c r="AN354" s="3">
        <f t="shared" si="39"/>
        <v>0</v>
      </c>
    </row>
    <row r="355" spans="1:40" ht="13">
      <c r="A355" s="250"/>
      <c r="B355" s="251"/>
      <c r="C355" s="251"/>
      <c r="D355" s="251"/>
      <c r="E355" s="251"/>
      <c r="F355" s="252"/>
      <c r="G355" s="251"/>
      <c r="H355" s="253"/>
      <c r="I355" s="254"/>
      <c r="J355" s="252"/>
      <c r="K355" s="256"/>
      <c r="L355" s="251"/>
      <c r="M355" s="257"/>
      <c r="N355" s="258"/>
      <c r="O355" s="259"/>
      <c r="P355" s="259"/>
      <c r="Q355" s="260"/>
      <c r="R355" s="261"/>
      <c r="S355" s="262"/>
      <c r="T355" s="261"/>
      <c r="U355" s="263"/>
      <c r="V355" s="263"/>
      <c r="W355" s="263"/>
      <c r="X355" s="172"/>
      <c r="Y355" s="251"/>
      <c r="Z355" s="251"/>
      <c r="AA355" s="251"/>
      <c r="AB355" s="251"/>
      <c r="AC355" s="251"/>
      <c r="AD355" s="251"/>
      <c r="AE355" s="251"/>
      <c r="AF355" s="251"/>
      <c r="AG355" s="87"/>
      <c r="AH355" s="251"/>
      <c r="AK355" s="3">
        <f t="shared" si="36"/>
        <v>0</v>
      </c>
      <c r="AL355" s="3">
        <f t="shared" si="37"/>
        <v>0</v>
      </c>
      <c r="AM355" s="3">
        <f t="shared" si="38"/>
        <v>0</v>
      </c>
      <c r="AN355" s="3">
        <f t="shared" si="39"/>
        <v>0</v>
      </c>
    </row>
    <row r="356" spans="1:40" ht="13">
      <c r="A356" s="250"/>
      <c r="B356" s="251"/>
      <c r="C356" s="251"/>
      <c r="D356" s="251"/>
      <c r="E356" s="251"/>
      <c r="F356" s="252"/>
      <c r="G356" s="251"/>
      <c r="H356" s="253"/>
      <c r="I356" s="254"/>
      <c r="J356" s="252"/>
      <c r="K356" s="256"/>
      <c r="L356" s="251"/>
      <c r="M356" s="257"/>
      <c r="N356" s="258"/>
      <c r="O356" s="259"/>
      <c r="P356" s="259"/>
      <c r="Q356" s="260"/>
      <c r="R356" s="261"/>
      <c r="S356" s="262"/>
      <c r="T356" s="261"/>
      <c r="U356" s="263"/>
      <c r="V356" s="263"/>
      <c r="W356" s="263"/>
      <c r="X356" s="172"/>
      <c r="Y356" s="251"/>
      <c r="Z356" s="251"/>
      <c r="AA356" s="251"/>
      <c r="AB356" s="251"/>
      <c r="AC356" s="251"/>
      <c r="AD356" s="251"/>
      <c r="AE356" s="251"/>
      <c r="AF356" s="251"/>
      <c r="AG356" s="87"/>
      <c r="AH356" s="251"/>
      <c r="AK356" s="3">
        <f t="shared" si="36"/>
        <v>0</v>
      </c>
      <c r="AL356" s="3">
        <f t="shared" si="37"/>
        <v>0</v>
      </c>
      <c r="AM356" s="3">
        <f t="shared" si="38"/>
        <v>0</v>
      </c>
      <c r="AN356" s="3">
        <f t="shared" si="39"/>
        <v>0</v>
      </c>
    </row>
    <row r="357" spans="1:40" ht="13">
      <c r="A357" s="250"/>
      <c r="B357" s="251"/>
      <c r="C357" s="251"/>
      <c r="D357" s="251"/>
      <c r="E357" s="251"/>
      <c r="F357" s="252"/>
      <c r="G357" s="251"/>
      <c r="H357" s="253"/>
      <c r="I357" s="254"/>
      <c r="J357" s="252"/>
      <c r="K357" s="256"/>
      <c r="L357" s="251"/>
      <c r="M357" s="257"/>
      <c r="N357" s="258"/>
      <c r="O357" s="259"/>
      <c r="P357" s="259"/>
      <c r="Q357" s="260"/>
      <c r="R357" s="261"/>
      <c r="S357" s="262"/>
      <c r="T357" s="261"/>
      <c r="U357" s="263"/>
      <c r="V357" s="263"/>
      <c r="W357" s="263"/>
      <c r="X357" s="172"/>
      <c r="Y357" s="251"/>
      <c r="Z357" s="251"/>
      <c r="AA357" s="251"/>
      <c r="AB357" s="251"/>
      <c r="AC357" s="251"/>
      <c r="AD357" s="251"/>
      <c r="AE357" s="251"/>
      <c r="AF357" s="251"/>
      <c r="AG357" s="87"/>
      <c r="AH357" s="251"/>
      <c r="AK357" s="3">
        <f t="shared" si="36"/>
        <v>0</v>
      </c>
      <c r="AL357" s="3">
        <f t="shared" si="37"/>
        <v>0</v>
      </c>
      <c r="AM357" s="3">
        <f t="shared" si="38"/>
        <v>0</v>
      </c>
      <c r="AN357" s="3">
        <f t="shared" si="39"/>
        <v>0</v>
      </c>
    </row>
    <row r="358" spans="1:40" ht="13">
      <c r="A358" s="250"/>
      <c r="B358" s="251"/>
      <c r="C358" s="251"/>
      <c r="D358" s="251"/>
      <c r="E358" s="251"/>
      <c r="F358" s="252"/>
      <c r="G358" s="251"/>
      <c r="H358" s="253"/>
      <c r="I358" s="254"/>
      <c r="J358" s="252"/>
      <c r="K358" s="256"/>
      <c r="L358" s="251"/>
      <c r="M358" s="257"/>
      <c r="N358" s="258"/>
      <c r="O358" s="259"/>
      <c r="P358" s="259"/>
      <c r="Q358" s="260"/>
      <c r="R358" s="261"/>
      <c r="S358" s="262"/>
      <c r="T358" s="261"/>
      <c r="U358" s="263"/>
      <c r="V358" s="263"/>
      <c r="W358" s="263"/>
      <c r="X358" s="172"/>
      <c r="Y358" s="251"/>
      <c r="Z358" s="251"/>
      <c r="AA358" s="251"/>
      <c r="AB358" s="251"/>
      <c r="AC358" s="251"/>
      <c r="AD358" s="251"/>
      <c r="AE358" s="251"/>
      <c r="AF358" s="251"/>
      <c r="AG358" s="87"/>
      <c r="AH358" s="251"/>
      <c r="AK358" s="3">
        <f t="shared" si="36"/>
        <v>0</v>
      </c>
      <c r="AL358" s="3">
        <f t="shared" si="37"/>
        <v>0</v>
      </c>
      <c r="AM358" s="3">
        <f t="shared" si="38"/>
        <v>0</v>
      </c>
      <c r="AN358" s="3">
        <f t="shared" si="39"/>
        <v>0</v>
      </c>
    </row>
    <row r="359" spans="1:40" ht="13">
      <c r="A359" s="250"/>
      <c r="B359" s="251"/>
      <c r="C359" s="251"/>
      <c r="D359" s="251"/>
      <c r="E359" s="251"/>
      <c r="F359" s="252"/>
      <c r="G359" s="251"/>
      <c r="H359" s="253"/>
      <c r="I359" s="254"/>
      <c r="J359" s="252"/>
      <c r="K359" s="256"/>
      <c r="L359" s="251"/>
      <c r="M359" s="257"/>
      <c r="N359" s="258"/>
      <c r="O359" s="259"/>
      <c r="P359" s="259"/>
      <c r="Q359" s="260"/>
      <c r="R359" s="261"/>
      <c r="S359" s="262"/>
      <c r="T359" s="261"/>
      <c r="U359" s="263"/>
      <c r="V359" s="263"/>
      <c r="W359" s="263"/>
      <c r="X359" s="172"/>
      <c r="Y359" s="251"/>
      <c r="Z359" s="251"/>
      <c r="AA359" s="251"/>
      <c r="AB359" s="251"/>
      <c r="AC359" s="251"/>
      <c r="AD359" s="251"/>
      <c r="AE359" s="251"/>
      <c r="AF359" s="251"/>
      <c r="AG359" s="87"/>
      <c r="AH359" s="251"/>
      <c r="AK359" s="3">
        <f t="shared" si="36"/>
        <v>0</v>
      </c>
      <c r="AL359" s="3">
        <f t="shared" si="37"/>
        <v>0</v>
      </c>
      <c r="AM359" s="3">
        <f t="shared" si="38"/>
        <v>0</v>
      </c>
      <c r="AN359" s="3">
        <f t="shared" si="39"/>
        <v>0</v>
      </c>
    </row>
    <row r="360" spans="1:40" ht="13">
      <c r="A360" s="250"/>
      <c r="B360" s="251"/>
      <c r="C360" s="251"/>
      <c r="D360" s="251"/>
      <c r="E360" s="251"/>
      <c r="F360" s="252"/>
      <c r="G360" s="251"/>
      <c r="H360" s="253"/>
      <c r="I360" s="254"/>
      <c r="J360" s="252"/>
      <c r="K360" s="256"/>
      <c r="L360" s="251"/>
      <c r="M360" s="257"/>
      <c r="N360" s="258"/>
      <c r="O360" s="259"/>
      <c r="P360" s="259"/>
      <c r="Q360" s="260"/>
      <c r="R360" s="261"/>
      <c r="S360" s="262"/>
      <c r="T360" s="261"/>
      <c r="U360" s="263"/>
      <c r="V360" s="263"/>
      <c r="W360" s="263"/>
      <c r="X360" s="172"/>
      <c r="Y360" s="251"/>
      <c r="Z360" s="251"/>
      <c r="AA360" s="251"/>
      <c r="AB360" s="251"/>
      <c r="AC360" s="251"/>
      <c r="AD360" s="251"/>
      <c r="AE360" s="251"/>
      <c r="AF360" s="251"/>
      <c r="AG360" s="87"/>
      <c r="AH360" s="251"/>
      <c r="AK360" s="3">
        <f t="shared" si="36"/>
        <v>0</v>
      </c>
      <c r="AL360" s="3">
        <f t="shared" si="37"/>
        <v>0</v>
      </c>
      <c r="AM360" s="3">
        <f t="shared" si="38"/>
        <v>0</v>
      </c>
      <c r="AN360" s="3">
        <f t="shared" si="39"/>
        <v>0</v>
      </c>
    </row>
    <row r="361" spans="1:40" ht="13">
      <c r="A361" s="250"/>
      <c r="B361" s="251"/>
      <c r="C361" s="251"/>
      <c r="D361" s="251"/>
      <c r="E361" s="251"/>
      <c r="F361" s="252"/>
      <c r="G361" s="251"/>
      <c r="H361" s="253"/>
      <c r="I361" s="254"/>
      <c r="J361" s="252"/>
      <c r="K361" s="256"/>
      <c r="L361" s="251"/>
      <c r="M361" s="257"/>
      <c r="N361" s="258"/>
      <c r="O361" s="259"/>
      <c r="P361" s="259"/>
      <c r="Q361" s="260"/>
      <c r="R361" s="261"/>
      <c r="S361" s="262"/>
      <c r="T361" s="261"/>
      <c r="U361" s="263"/>
      <c r="V361" s="263"/>
      <c r="W361" s="263"/>
      <c r="X361" s="172"/>
      <c r="Y361" s="251"/>
      <c r="Z361" s="251"/>
      <c r="AA361" s="251"/>
      <c r="AB361" s="251"/>
      <c r="AC361" s="251"/>
      <c r="AD361" s="251"/>
      <c r="AE361" s="251"/>
      <c r="AF361" s="251"/>
      <c r="AG361" s="87"/>
      <c r="AH361" s="251"/>
      <c r="AK361" s="3">
        <f t="shared" si="36"/>
        <v>0</v>
      </c>
      <c r="AL361" s="3">
        <f t="shared" si="37"/>
        <v>0</v>
      </c>
      <c r="AM361" s="3">
        <f t="shared" si="38"/>
        <v>0</v>
      </c>
      <c r="AN361" s="3">
        <f t="shared" si="39"/>
        <v>0</v>
      </c>
    </row>
    <row r="362" spans="1:40" ht="13">
      <c r="A362" s="250"/>
      <c r="B362" s="251"/>
      <c r="C362" s="251"/>
      <c r="D362" s="251"/>
      <c r="E362" s="251"/>
      <c r="F362" s="252"/>
      <c r="G362" s="251"/>
      <c r="H362" s="253"/>
      <c r="I362" s="254"/>
      <c r="J362" s="252"/>
      <c r="K362" s="256"/>
      <c r="L362" s="251"/>
      <c r="M362" s="257"/>
      <c r="N362" s="258"/>
      <c r="O362" s="259"/>
      <c r="P362" s="259"/>
      <c r="Q362" s="260"/>
      <c r="R362" s="261"/>
      <c r="S362" s="262"/>
      <c r="T362" s="261"/>
      <c r="U362" s="263"/>
      <c r="V362" s="263"/>
      <c r="W362" s="263"/>
      <c r="X362" s="172"/>
      <c r="Y362" s="251"/>
      <c r="Z362" s="251"/>
      <c r="AA362" s="251"/>
      <c r="AB362" s="251"/>
      <c r="AC362" s="251"/>
      <c r="AD362" s="251"/>
      <c r="AE362" s="251"/>
      <c r="AF362" s="251"/>
      <c r="AG362" s="87"/>
      <c r="AH362" s="251"/>
      <c r="AK362" s="3">
        <f t="shared" si="36"/>
        <v>0</v>
      </c>
      <c r="AL362" s="3">
        <f t="shared" si="37"/>
        <v>0</v>
      </c>
      <c r="AM362" s="3">
        <f t="shared" si="38"/>
        <v>0</v>
      </c>
      <c r="AN362" s="3">
        <f t="shared" si="39"/>
        <v>0</v>
      </c>
    </row>
    <row r="363" spans="1:40" ht="13">
      <c r="A363" s="250"/>
      <c r="B363" s="251"/>
      <c r="C363" s="251"/>
      <c r="D363" s="251"/>
      <c r="E363" s="251"/>
      <c r="F363" s="252"/>
      <c r="G363" s="251"/>
      <c r="H363" s="253"/>
      <c r="I363" s="254"/>
      <c r="J363" s="252"/>
      <c r="K363" s="256"/>
      <c r="L363" s="251"/>
      <c r="M363" s="257"/>
      <c r="N363" s="258"/>
      <c r="O363" s="259"/>
      <c r="P363" s="259"/>
      <c r="Q363" s="260"/>
      <c r="R363" s="261"/>
      <c r="S363" s="262"/>
      <c r="T363" s="261"/>
      <c r="U363" s="263"/>
      <c r="V363" s="263"/>
      <c r="W363" s="263"/>
      <c r="X363" s="172"/>
      <c r="Y363" s="251"/>
      <c r="Z363" s="251"/>
      <c r="AA363" s="251"/>
      <c r="AB363" s="251"/>
      <c r="AC363" s="251"/>
      <c r="AD363" s="251"/>
      <c r="AE363" s="251"/>
      <c r="AF363" s="251"/>
      <c r="AG363" s="87"/>
      <c r="AH363" s="251"/>
      <c r="AK363" s="3">
        <f t="shared" si="36"/>
        <v>0</v>
      </c>
      <c r="AL363" s="3">
        <f t="shared" si="37"/>
        <v>0</v>
      </c>
      <c r="AM363" s="3">
        <f t="shared" si="38"/>
        <v>0</v>
      </c>
      <c r="AN363" s="3">
        <f t="shared" si="39"/>
        <v>0</v>
      </c>
    </row>
    <row r="364" spans="1:40" ht="13">
      <c r="A364" s="250"/>
      <c r="B364" s="251"/>
      <c r="C364" s="251"/>
      <c r="D364" s="251"/>
      <c r="E364" s="251"/>
      <c r="F364" s="252"/>
      <c r="G364" s="251"/>
      <c r="H364" s="253"/>
      <c r="I364" s="254"/>
      <c r="J364" s="252"/>
      <c r="K364" s="256"/>
      <c r="L364" s="251"/>
      <c r="M364" s="257"/>
      <c r="N364" s="258"/>
      <c r="O364" s="259"/>
      <c r="P364" s="259"/>
      <c r="Q364" s="260"/>
      <c r="R364" s="261"/>
      <c r="S364" s="262"/>
      <c r="T364" s="261"/>
      <c r="U364" s="263"/>
      <c r="V364" s="263"/>
      <c r="W364" s="263"/>
      <c r="X364" s="172"/>
      <c r="Y364" s="251"/>
      <c r="Z364" s="251"/>
      <c r="AA364" s="251"/>
      <c r="AB364" s="251"/>
      <c r="AC364" s="251"/>
      <c r="AD364" s="251"/>
      <c r="AE364" s="251"/>
      <c r="AF364" s="251"/>
      <c r="AG364" s="87"/>
      <c r="AH364" s="251"/>
      <c r="AK364" s="3">
        <f t="shared" si="36"/>
        <v>0</v>
      </c>
      <c r="AL364" s="3">
        <f t="shared" si="37"/>
        <v>0</v>
      </c>
      <c r="AM364" s="3">
        <f t="shared" si="38"/>
        <v>0</v>
      </c>
      <c r="AN364" s="3">
        <f t="shared" si="39"/>
        <v>0</v>
      </c>
    </row>
    <row r="365" spans="1:40" ht="13">
      <c r="A365" s="250"/>
      <c r="B365" s="251"/>
      <c r="C365" s="251"/>
      <c r="D365" s="251"/>
      <c r="E365" s="251"/>
      <c r="F365" s="252"/>
      <c r="G365" s="251"/>
      <c r="H365" s="253"/>
      <c r="I365" s="254"/>
      <c r="J365" s="252"/>
      <c r="K365" s="256"/>
      <c r="L365" s="251"/>
      <c r="M365" s="257"/>
      <c r="N365" s="258"/>
      <c r="O365" s="259"/>
      <c r="P365" s="259"/>
      <c r="Q365" s="260"/>
      <c r="R365" s="261"/>
      <c r="S365" s="262"/>
      <c r="T365" s="261"/>
      <c r="U365" s="263"/>
      <c r="V365" s="263"/>
      <c r="W365" s="263"/>
      <c r="X365" s="172"/>
      <c r="Y365" s="251"/>
      <c r="Z365" s="251"/>
      <c r="AA365" s="251"/>
      <c r="AB365" s="251"/>
      <c r="AC365" s="251"/>
      <c r="AD365" s="251"/>
      <c r="AE365" s="251"/>
      <c r="AF365" s="251"/>
      <c r="AG365" s="87"/>
      <c r="AH365" s="251"/>
      <c r="AK365" s="3">
        <f t="shared" si="36"/>
        <v>0</v>
      </c>
      <c r="AL365" s="3">
        <f t="shared" si="37"/>
        <v>0</v>
      </c>
      <c r="AM365" s="3">
        <f t="shared" si="38"/>
        <v>0</v>
      </c>
      <c r="AN365" s="3">
        <f t="shared" si="39"/>
        <v>0</v>
      </c>
    </row>
    <row r="366" spans="1:40" ht="13">
      <c r="A366" s="250"/>
      <c r="B366" s="251"/>
      <c r="C366" s="251"/>
      <c r="D366" s="251"/>
      <c r="E366" s="251"/>
      <c r="F366" s="252"/>
      <c r="G366" s="251"/>
      <c r="H366" s="253"/>
      <c r="I366" s="254"/>
      <c r="J366" s="252"/>
      <c r="K366" s="256"/>
      <c r="L366" s="251"/>
      <c r="M366" s="257"/>
      <c r="N366" s="258"/>
      <c r="O366" s="259"/>
      <c r="P366" s="259"/>
      <c r="Q366" s="260"/>
      <c r="R366" s="261"/>
      <c r="S366" s="262"/>
      <c r="T366" s="261"/>
      <c r="U366" s="263"/>
      <c r="V366" s="263"/>
      <c r="W366" s="263"/>
      <c r="X366" s="172"/>
      <c r="Y366" s="251"/>
      <c r="Z366" s="251"/>
      <c r="AA366" s="251"/>
      <c r="AB366" s="251"/>
      <c r="AC366" s="251"/>
      <c r="AD366" s="251"/>
      <c r="AE366" s="251"/>
      <c r="AF366" s="251"/>
      <c r="AG366" s="87"/>
      <c r="AH366" s="251"/>
      <c r="AK366" s="3">
        <f t="shared" si="36"/>
        <v>0</v>
      </c>
      <c r="AL366" s="3">
        <f t="shared" si="37"/>
        <v>0</v>
      </c>
      <c r="AM366" s="3">
        <f t="shared" si="38"/>
        <v>0</v>
      </c>
      <c r="AN366" s="3">
        <f t="shared" si="39"/>
        <v>0</v>
      </c>
    </row>
    <row r="367" spans="1:40" ht="13">
      <c r="A367" s="250"/>
      <c r="B367" s="251"/>
      <c r="C367" s="251"/>
      <c r="D367" s="251"/>
      <c r="E367" s="251"/>
      <c r="F367" s="252"/>
      <c r="G367" s="251"/>
      <c r="H367" s="253"/>
      <c r="I367" s="254"/>
      <c r="J367" s="252"/>
      <c r="K367" s="256"/>
      <c r="L367" s="251"/>
      <c r="M367" s="257"/>
      <c r="N367" s="258"/>
      <c r="O367" s="259"/>
      <c r="P367" s="259"/>
      <c r="Q367" s="260"/>
      <c r="R367" s="261"/>
      <c r="S367" s="262"/>
      <c r="T367" s="261"/>
      <c r="U367" s="263"/>
      <c r="V367" s="263"/>
      <c r="W367" s="263"/>
      <c r="X367" s="172"/>
      <c r="Y367" s="251"/>
      <c r="Z367" s="251"/>
      <c r="AA367" s="251"/>
      <c r="AB367" s="251"/>
      <c r="AC367" s="251"/>
      <c r="AD367" s="251"/>
      <c r="AE367" s="251"/>
      <c r="AF367" s="251"/>
      <c r="AG367" s="87"/>
      <c r="AH367" s="251"/>
      <c r="AK367" s="3">
        <f t="shared" si="36"/>
        <v>0</v>
      </c>
      <c r="AL367" s="3">
        <f t="shared" si="37"/>
        <v>0</v>
      </c>
      <c r="AM367" s="3">
        <f t="shared" si="38"/>
        <v>0</v>
      </c>
      <c r="AN367" s="3">
        <f t="shared" si="39"/>
        <v>0</v>
      </c>
    </row>
    <row r="368" spans="1:40" ht="13">
      <c r="A368" s="250"/>
      <c r="B368" s="251"/>
      <c r="C368" s="251"/>
      <c r="D368" s="251"/>
      <c r="E368" s="251"/>
      <c r="F368" s="252"/>
      <c r="G368" s="251"/>
      <c r="H368" s="253"/>
      <c r="I368" s="254"/>
      <c r="J368" s="252"/>
      <c r="K368" s="256"/>
      <c r="L368" s="251"/>
      <c r="M368" s="257"/>
      <c r="N368" s="258"/>
      <c r="O368" s="259"/>
      <c r="P368" s="259"/>
      <c r="Q368" s="260"/>
      <c r="R368" s="261"/>
      <c r="S368" s="262"/>
      <c r="T368" s="261"/>
      <c r="U368" s="263"/>
      <c r="V368" s="263"/>
      <c r="W368" s="263"/>
      <c r="X368" s="172"/>
      <c r="Y368" s="251"/>
      <c r="Z368" s="251"/>
      <c r="AA368" s="251"/>
      <c r="AB368" s="251"/>
      <c r="AC368" s="251"/>
      <c r="AD368" s="251"/>
      <c r="AE368" s="251"/>
      <c r="AF368" s="251"/>
      <c r="AG368" s="87"/>
      <c r="AH368" s="251"/>
      <c r="AK368" s="3">
        <f t="shared" si="36"/>
        <v>0</v>
      </c>
      <c r="AL368" s="3">
        <f t="shared" si="37"/>
        <v>0</v>
      </c>
      <c r="AM368" s="3">
        <f t="shared" si="38"/>
        <v>0</v>
      </c>
      <c r="AN368" s="3">
        <f t="shared" si="39"/>
        <v>0</v>
      </c>
    </row>
    <row r="369" spans="1:40" ht="13">
      <c r="A369" s="250"/>
      <c r="B369" s="251"/>
      <c r="C369" s="251"/>
      <c r="D369" s="251"/>
      <c r="E369" s="251"/>
      <c r="F369" s="252"/>
      <c r="G369" s="251"/>
      <c r="H369" s="253"/>
      <c r="I369" s="254"/>
      <c r="J369" s="252"/>
      <c r="K369" s="256"/>
      <c r="L369" s="251"/>
      <c r="M369" s="257"/>
      <c r="N369" s="258"/>
      <c r="O369" s="259"/>
      <c r="P369" s="259"/>
      <c r="Q369" s="260"/>
      <c r="R369" s="261"/>
      <c r="S369" s="262"/>
      <c r="T369" s="261"/>
      <c r="U369" s="263"/>
      <c r="V369" s="263"/>
      <c r="W369" s="263"/>
      <c r="X369" s="172"/>
      <c r="Y369" s="251"/>
      <c r="Z369" s="251"/>
      <c r="AA369" s="251"/>
      <c r="AB369" s="251"/>
      <c r="AC369" s="251"/>
      <c r="AD369" s="251"/>
      <c r="AE369" s="251"/>
      <c r="AF369" s="251"/>
      <c r="AG369" s="87"/>
      <c r="AH369" s="251"/>
      <c r="AK369" s="3">
        <f t="shared" si="36"/>
        <v>0</v>
      </c>
      <c r="AL369" s="3">
        <f t="shared" si="37"/>
        <v>0</v>
      </c>
      <c r="AM369" s="3">
        <f t="shared" si="38"/>
        <v>0</v>
      </c>
      <c r="AN369" s="3">
        <f t="shared" si="39"/>
        <v>0</v>
      </c>
    </row>
    <row r="370" spans="1:40" ht="13">
      <c r="A370" s="250"/>
      <c r="B370" s="251"/>
      <c r="C370" s="251"/>
      <c r="D370" s="251"/>
      <c r="E370" s="251"/>
      <c r="F370" s="252"/>
      <c r="G370" s="251"/>
      <c r="H370" s="253"/>
      <c r="I370" s="254"/>
      <c r="J370" s="252"/>
      <c r="K370" s="256"/>
      <c r="L370" s="251"/>
      <c r="M370" s="257"/>
      <c r="N370" s="258"/>
      <c r="O370" s="259"/>
      <c r="P370" s="259"/>
      <c r="Q370" s="260"/>
      <c r="R370" s="261"/>
      <c r="S370" s="262"/>
      <c r="T370" s="261"/>
      <c r="U370" s="263"/>
      <c r="V370" s="263"/>
      <c r="W370" s="263"/>
      <c r="X370" s="172"/>
      <c r="Y370" s="251"/>
      <c r="Z370" s="251"/>
      <c r="AA370" s="251"/>
      <c r="AB370" s="251"/>
      <c r="AC370" s="251"/>
      <c r="AD370" s="251"/>
      <c r="AE370" s="251"/>
      <c r="AF370" s="251"/>
      <c r="AG370" s="87"/>
      <c r="AH370" s="251"/>
      <c r="AK370" s="3">
        <f t="shared" si="36"/>
        <v>0</v>
      </c>
      <c r="AL370" s="3">
        <f t="shared" si="37"/>
        <v>0</v>
      </c>
      <c r="AM370" s="3">
        <f t="shared" si="38"/>
        <v>0</v>
      </c>
      <c r="AN370" s="3">
        <f t="shared" si="39"/>
        <v>0</v>
      </c>
    </row>
    <row r="371" spans="1:40" ht="13">
      <c r="A371" s="250"/>
      <c r="B371" s="251"/>
      <c r="C371" s="251"/>
      <c r="D371" s="251"/>
      <c r="E371" s="251"/>
      <c r="F371" s="252"/>
      <c r="G371" s="251"/>
      <c r="H371" s="253"/>
      <c r="I371" s="254"/>
      <c r="J371" s="252"/>
      <c r="K371" s="256"/>
      <c r="L371" s="251"/>
      <c r="M371" s="257"/>
      <c r="N371" s="258"/>
      <c r="O371" s="259"/>
      <c r="P371" s="259"/>
      <c r="Q371" s="260"/>
      <c r="R371" s="261"/>
      <c r="S371" s="262"/>
      <c r="T371" s="261"/>
      <c r="U371" s="263"/>
      <c r="V371" s="263"/>
      <c r="W371" s="263"/>
      <c r="X371" s="172"/>
      <c r="Y371" s="251"/>
      <c r="Z371" s="251"/>
      <c r="AA371" s="251"/>
      <c r="AB371" s="251"/>
      <c r="AC371" s="251"/>
      <c r="AD371" s="251"/>
      <c r="AE371" s="251"/>
      <c r="AF371" s="251"/>
      <c r="AG371" s="87"/>
      <c r="AH371" s="251"/>
      <c r="AK371" s="3">
        <f t="shared" si="36"/>
        <v>0</v>
      </c>
      <c r="AL371" s="3">
        <f t="shared" si="37"/>
        <v>0</v>
      </c>
      <c r="AM371" s="3">
        <f t="shared" si="38"/>
        <v>0</v>
      </c>
      <c r="AN371" s="3">
        <f t="shared" si="39"/>
        <v>0</v>
      </c>
    </row>
    <row r="372" spans="1:40" ht="13">
      <c r="A372" s="250"/>
      <c r="B372" s="251"/>
      <c r="C372" s="251"/>
      <c r="D372" s="251"/>
      <c r="E372" s="251"/>
      <c r="F372" s="252"/>
      <c r="G372" s="251"/>
      <c r="H372" s="253"/>
      <c r="I372" s="254"/>
      <c r="J372" s="252"/>
      <c r="K372" s="256"/>
      <c r="L372" s="251"/>
      <c r="M372" s="257"/>
      <c r="N372" s="258"/>
      <c r="O372" s="259"/>
      <c r="P372" s="259"/>
      <c r="Q372" s="260"/>
      <c r="R372" s="261"/>
      <c r="S372" s="262"/>
      <c r="T372" s="261"/>
      <c r="U372" s="263"/>
      <c r="V372" s="263"/>
      <c r="W372" s="263"/>
      <c r="X372" s="172"/>
      <c r="Y372" s="251"/>
      <c r="Z372" s="251"/>
      <c r="AA372" s="251"/>
      <c r="AB372" s="251"/>
      <c r="AC372" s="251"/>
      <c r="AD372" s="251"/>
      <c r="AE372" s="251"/>
      <c r="AF372" s="251"/>
      <c r="AG372" s="87"/>
      <c r="AH372" s="251"/>
      <c r="AK372" s="3">
        <f t="shared" si="36"/>
        <v>0</v>
      </c>
      <c r="AL372" s="3">
        <f t="shared" si="37"/>
        <v>0</v>
      </c>
      <c r="AM372" s="3">
        <f t="shared" si="38"/>
        <v>0</v>
      </c>
      <c r="AN372" s="3">
        <f t="shared" si="39"/>
        <v>0</v>
      </c>
    </row>
    <row r="373" spans="1:40" ht="13">
      <c r="A373" s="250"/>
      <c r="B373" s="251"/>
      <c r="C373" s="251"/>
      <c r="D373" s="251"/>
      <c r="E373" s="251"/>
      <c r="F373" s="252"/>
      <c r="G373" s="251"/>
      <c r="H373" s="253"/>
      <c r="I373" s="254"/>
      <c r="J373" s="252"/>
      <c r="K373" s="256"/>
      <c r="L373" s="251"/>
      <c r="M373" s="257"/>
      <c r="N373" s="258"/>
      <c r="O373" s="259"/>
      <c r="P373" s="259"/>
      <c r="Q373" s="260"/>
      <c r="R373" s="261"/>
      <c r="S373" s="262"/>
      <c r="T373" s="261"/>
      <c r="U373" s="263"/>
      <c r="V373" s="263"/>
      <c r="W373" s="263"/>
      <c r="X373" s="172"/>
      <c r="Y373" s="251"/>
      <c r="Z373" s="251"/>
      <c r="AA373" s="251"/>
      <c r="AB373" s="251"/>
      <c r="AC373" s="251"/>
      <c r="AD373" s="251"/>
      <c r="AE373" s="251"/>
      <c r="AF373" s="251"/>
      <c r="AG373" s="87"/>
      <c r="AH373" s="251"/>
      <c r="AK373" s="3">
        <f t="shared" si="36"/>
        <v>0</v>
      </c>
      <c r="AL373" s="3">
        <f t="shared" si="37"/>
        <v>0</v>
      </c>
      <c r="AM373" s="3">
        <f t="shared" si="38"/>
        <v>0</v>
      </c>
      <c r="AN373" s="3">
        <f t="shared" si="39"/>
        <v>0</v>
      </c>
    </row>
    <row r="374" spans="1:40" ht="13">
      <c r="A374" s="250"/>
      <c r="B374" s="251"/>
      <c r="C374" s="251"/>
      <c r="D374" s="251"/>
      <c r="E374" s="251"/>
      <c r="F374" s="252"/>
      <c r="G374" s="251"/>
      <c r="H374" s="253"/>
      <c r="I374" s="254"/>
      <c r="J374" s="252"/>
      <c r="K374" s="256"/>
      <c r="L374" s="251"/>
      <c r="M374" s="257"/>
      <c r="N374" s="258"/>
      <c r="O374" s="259"/>
      <c r="P374" s="259"/>
      <c r="Q374" s="260"/>
      <c r="R374" s="261"/>
      <c r="S374" s="262"/>
      <c r="T374" s="261"/>
      <c r="U374" s="263"/>
      <c r="V374" s="263"/>
      <c r="W374" s="263"/>
      <c r="X374" s="172"/>
      <c r="Y374" s="251"/>
      <c r="Z374" s="251"/>
      <c r="AA374" s="251"/>
      <c r="AB374" s="251"/>
      <c r="AC374" s="251"/>
      <c r="AD374" s="251"/>
      <c r="AE374" s="251"/>
      <c r="AF374" s="251"/>
      <c r="AG374" s="87"/>
      <c r="AH374" s="251"/>
      <c r="AK374" s="3">
        <f t="shared" si="36"/>
        <v>0</v>
      </c>
      <c r="AL374" s="3">
        <f t="shared" si="37"/>
        <v>0</v>
      </c>
      <c r="AM374" s="3">
        <f t="shared" si="38"/>
        <v>0</v>
      </c>
      <c r="AN374" s="3">
        <f t="shared" si="39"/>
        <v>0</v>
      </c>
    </row>
    <row r="375" spans="1:40" ht="13">
      <c r="A375" s="250"/>
      <c r="B375" s="251"/>
      <c r="C375" s="251"/>
      <c r="D375" s="251"/>
      <c r="E375" s="251"/>
      <c r="F375" s="252"/>
      <c r="G375" s="251"/>
      <c r="H375" s="253"/>
      <c r="I375" s="254"/>
      <c r="J375" s="252"/>
      <c r="K375" s="256"/>
      <c r="L375" s="251"/>
      <c r="M375" s="257"/>
      <c r="N375" s="258"/>
      <c r="O375" s="259"/>
      <c r="P375" s="259"/>
      <c r="Q375" s="260"/>
      <c r="R375" s="261"/>
      <c r="S375" s="262"/>
      <c r="T375" s="261"/>
      <c r="U375" s="263"/>
      <c r="V375" s="263"/>
      <c r="W375" s="263"/>
      <c r="X375" s="172"/>
      <c r="Y375" s="251"/>
      <c r="Z375" s="251"/>
      <c r="AA375" s="251"/>
      <c r="AB375" s="251"/>
      <c r="AC375" s="251"/>
      <c r="AD375" s="251"/>
      <c r="AE375" s="251"/>
      <c r="AF375" s="251"/>
      <c r="AG375" s="87"/>
      <c r="AH375" s="251"/>
      <c r="AK375" s="3">
        <f t="shared" si="36"/>
        <v>0</v>
      </c>
      <c r="AL375" s="3">
        <f t="shared" si="37"/>
        <v>0</v>
      </c>
      <c r="AM375" s="3">
        <f t="shared" si="38"/>
        <v>0</v>
      </c>
      <c r="AN375" s="3">
        <f t="shared" si="39"/>
        <v>0</v>
      </c>
    </row>
    <row r="376" spans="1:40" ht="13">
      <c r="A376" s="250"/>
      <c r="B376" s="251"/>
      <c r="C376" s="251"/>
      <c r="D376" s="251"/>
      <c r="E376" s="251"/>
      <c r="F376" s="252"/>
      <c r="G376" s="251"/>
      <c r="H376" s="253"/>
      <c r="I376" s="254"/>
      <c r="J376" s="252"/>
      <c r="K376" s="256"/>
      <c r="L376" s="251"/>
      <c r="M376" s="257"/>
      <c r="N376" s="258"/>
      <c r="O376" s="259"/>
      <c r="P376" s="259"/>
      <c r="Q376" s="260"/>
      <c r="R376" s="261"/>
      <c r="S376" s="262"/>
      <c r="T376" s="261"/>
      <c r="U376" s="263"/>
      <c r="V376" s="263"/>
      <c r="W376" s="263"/>
      <c r="X376" s="172"/>
      <c r="Y376" s="251"/>
      <c r="Z376" s="251"/>
      <c r="AA376" s="251"/>
      <c r="AB376" s="251"/>
      <c r="AC376" s="251"/>
      <c r="AD376" s="251"/>
      <c r="AE376" s="251"/>
      <c r="AF376" s="251"/>
      <c r="AG376" s="87"/>
      <c r="AH376" s="251"/>
      <c r="AK376" s="3">
        <f t="shared" si="36"/>
        <v>0</v>
      </c>
      <c r="AL376" s="3">
        <f t="shared" si="37"/>
        <v>0</v>
      </c>
      <c r="AM376" s="3">
        <f t="shared" si="38"/>
        <v>0</v>
      </c>
      <c r="AN376" s="3">
        <f t="shared" si="39"/>
        <v>0</v>
      </c>
    </row>
    <row r="377" spans="1:40" ht="13">
      <c r="A377" s="250"/>
      <c r="B377" s="251"/>
      <c r="C377" s="251"/>
      <c r="D377" s="251"/>
      <c r="E377" s="251"/>
      <c r="F377" s="252"/>
      <c r="G377" s="251"/>
      <c r="H377" s="253"/>
      <c r="I377" s="254"/>
      <c r="J377" s="252"/>
      <c r="K377" s="256"/>
      <c r="L377" s="251"/>
      <c r="M377" s="257"/>
      <c r="N377" s="258"/>
      <c r="O377" s="259"/>
      <c r="P377" s="259"/>
      <c r="Q377" s="260"/>
      <c r="R377" s="261"/>
      <c r="S377" s="262"/>
      <c r="T377" s="261"/>
      <c r="U377" s="263"/>
      <c r="V377" s="263"/>
      <c r="W377" s="263"/>
      <c r="X377" s="172"/>
      <c r="Y377" s="251"/>
      <c r="Z377" s="251"/>
      <c r="AA377" s="251"/>
      <c r="AB377" s="251"/>
      <c r="AC377" s="251"/>
      <c r="AD377" s="251"/>
      <c r="AE377" s="251"/>
      <c r="AF377" s="251"/>
      <c r="AG377" s="87"/>
      <c r="AH377" s="251"/>
      <c r="AK377" s="3">
        <f t="shared" si="36"/>
        <v>0</v>
      </c>
      <c r="AL377" s="3">
        <f t="shared" si="37"/>
        <v>0</v>
      </c>
      <c r="AM377" s="3">
        <f t="shared" si="38"/>
        <v>0</v>
      </c>
      <c r="AN377" s="3">
        <f t="shared" si="39"/>
        <v>0</v>
      </c>
    </row>
    <row r="378" spans="1:40" ht="13">
      <c r="A378" s="250"/>
      <c r="B378" s="251"/>
      <c r="C378" s="251"/>
      <c r="D378" s="251"/>
      <c r="E378" s="251"/>
      <c r="F378" s="252"/>
      <c r="G378" s="251"/>
      <c r="H378" s="253"/>
      <c r="I378" s="254"/>
      <c r="J378" s="252"/>
      <c r="K378" s="256"/>
      <c r="L378" s="251"/>
      <c r="M378" s="257"/>
      <c r="N378" s="258"/>
      <c r="O378" s="259"/>
      <c r="P378" s="259"/>
      <c r="Q378" s="260"/>
      <c r="R378" s="261"/>
      <c r="S378" s="262"/>
      <c r="T378" s="261"/>
      <c r="U378" s="263"/>
      <c r="V378" s="263"/>
      <c r="W378" s="263"/>
      <c r="X378" s="172"/>
      <c r="Y378" s="251"/>
      <c r="Z378" s="251"/>
      <c r="AA378" s="251"/>
      <c r="AB378" s="251"/>
      <c r="AC378" s="251"/>
      <c r="AD378" s="251"/>
      <c r="AE378" s="251"/>
      <c r="AF378" s="251"/>
      <c r="AG378" s="87"/>
      <c r="AH378" s="251"/>
      <c r="AK378" s="3">
        <f t="shared" si="36"/>
        <v>0</v>
      </c>
      <c r="AL378" s="3">
        <f t="shared" si="37"/>
        <v>0</v>
      </c>
      <c r="AM378" s="3">
        <f t="shared" si="38"/>
        <v>0</v>
      </c>
      <c r="AN378" s="3">
        <f t="shared" si="39"/>
        <v>0</v>
      </c>
    </row>
    <row r="379" spans="1:40" ht="13">
      <c r="A379" s="250"/>
      <c r="B379" s="251"/>
      <c r="C379" s="251"/>
      <c r="D379" s="251"/>
      <c r="E379" s="251"/>
      <c r="F379" s="252"/>
      <c r="G379" s="251"/>
      <c r="H379" s="253"/>
      <c r="I379" s="254"/>
      <c r="J379" s="252"/>
      <c r="K379" s="256"/>
      <c r="L379" s="251"/>
      <c r="M379" s="257"/>
      <c r="N379" s="258"/>
      <c r="O379" s="259"/>
      <c r="P379" s="259"/>
      <c r="Q379" s="260"/>
      <c r="R379" s="261"/>
      <c r="S379" s="262"/>
      <c r="T379" s="261"/>
      <c r="U379" s="263"/>
      <c r="V379" s="263"/>
      <c r="W379" s="263"/>
      <c r="X379" s="172"/>
      <c r="Y379" s="251"/>
      <c r="Z379" s="251"/>
      <c r="AA379" s="251"/>
      <c r="AB379" s="251"/>
      <c r="AC379" s="251"/>
      <c r="AD379" s="251"/>
      <c r="AE379" s="251"/>
      <c r="AF379" s="251"/>
      <c r="AG379" s="87"/>
      <c r="AH379" s="251"/>
      <c r="AK379" s="3">
        <f t="shared" si="36"/>
        <v>0</v>
      </c>
      <c r="AL379" s="3">
        <f t="shared" si="37"/>
        <v>0</v>
      </c>
      <c r="AM379" s="3">
        <f t="shared" si="38"/>
        <v>0</v>
      </c>
      <c r="AN379" s="3">
        <f t="shared" si="39"/>
        <v>0</v>
      </c>
    </row>
    <row r="380" spans="1:40" ht="13">
      <c r="A380" s="250"/>
      <c r="B380" s="251"/>
      <c r="C380" s="251"/>
      <c r="D380" s="251"/>
      <c r="E380" s="251"/>
      <c r="F380" s="252"/>
      <c r="G380" s="251"/>
      <c r="H380" s="253"/>
      <c r="I380" s="254"/>
      <c r="J380" s="252"/>
      <c r="K380" s="256"/>
      <c r="L380" s="251"/>
      <c r="M380" s="257"/>
      <c r="N380" s="258"/>
      <c r="O380" s="259"/>
      <c r="P380" s="259"/>
      <c r="Q380" s="260"/>
      <c r="R380" s="261"/>
      <c r="S380" s="262"/>
      <c r="T380" s="261"/>
      <c r="U380" s="263"/>
      <c r="V380" s="263"/>
      <c r="W380" s="263"/>
      <c r="X380" s="172"/>
      <c r="Y380" s="251"/>
      <c r="Z380" s="251"/>
      <c r="AA380" s="251"/>
      <c r="AB380" s="251"/>
      <c r="AC380" s="251"/>
      <c r="AD380" s="251"/>
      <c r="AE380" s="251"/>
      <c r="AF380" s="251"/>
      <c r="AG380" s="87"/>
      <c r="AH380" s="251"/>
      <c r="AK380" s="3">
        <f t="shared" si="36"/>
        <v>0</v>
      </c>
      <c r="AL380" s="3">
        <f t="shared" si="37"/>
        <v>0</v>
      </c>
      <c r="AM380" s="3">
        <f t="shared" si="38"/>
        <v>0</v>
      </c>
      <c r="AN380" s="3">
        <f t="shared" si="39"/>
        <v>0</v>
      </c>
    </row>
    <row r="381" spans="1:40" ht="13">
      <c r="A381" s="250"/>
      <c r="B381" s="251"/>
      <c r="C381" s="251"/>
      <c r="D381" s="251"/>
      <c r="E381" s="251"/>
      <c r="F381" s="252"/>
      <c r="G381" s="251"/>
      <c r="H381" s="253"/>
      <c r="I381" s="254"/>
      <c r="J381" s="252"/>
      <c r="K381" s="256"/>
      <c r="L381" s="251"/>
      <c r="M381" s="257"/>
      <c r="N381" s="258"/>
      <c r="O381" s="259"/>
      <c r="P381" s="259"/>
      <c r="Q381" s="260"/>
      <c r="R381" s="261"/>
      <c r="S381" s="262"/>
      <c r="T381" s="261"/>
      <c r="U381" s="263"/>
      <c r="V381" s="263"/>
      <c r="W381" s="263"/>
      <c r="X381" s="172"/>
      <c r="Y381" s="251"/>
      <c r="Z381" s="251"/>
      <c r="AA381" s="251"/>
      <c r="AB381" s="251"/>
      <c r="AC381" s="251"/>
      <c r="AD381" s="251"/>
      <c r="AE381" s="251"/>
      <c r="AF381" s="251"/>
      <c r="AG381" s="87"/>
      <c r="AH381" s="251"/>
      <c r="AK381" s="3">
        <f t="shared" si="36"/>
        <v>0</v>
      </c>
      <c r="AL381" s="3">
        <f t="shared" si="37"/>
        <v>0</v>
      </c>
      <c r="AM381" s="3">
        <f t="shared" si="38"/>
        <v>0</v>
      </c>
      <c r="AN381" s="3">
        <f t="shared" si="39"/>
        <v>0</v>
      </c>
    </row>
    <row r="382" spans="1:40" ht="13">
      <c r="A382" s="250"/>
      <c r="B382" s="251"/>
      <c r="C382" s="251"/>
      <c r="D382" s="251"/>
      <c r="E382" s="251"/>
      <c r="F382" s="252"/>
      <c r="G382" s="251"/>
      <c r="H382" s="253"/>
      <c r="I382" s="254"/>
      <c r="J382" s="252"/>
      <c r="K382" s="256"/>
      <c r="L382" s="251"/>
      <c r="M382" s="257"/>
      <c r="N382" s="258"/>
      <c r="O382" s="259"/>
      <c r="P382" s="259"/>
      <c r="Q382" s="260"/>
      <c r="R382" s="261"/>
      <c r="S382" s="262"/>
      <c r="T382" s="261"/>
      <c r="U382" s="263"/>
      <c r="V382" s="263"/>
      <c r="W382" s="263"/>
      <c r="X382" s="172"/>
      <c r="Y382" s="251"/>
      <c r="Z382" s="251"/>
      <c r="AA382" s="251"/>
      <c r="AB382" s="251"/>
      <c r="AC382" s="251"/>
      <c r="AD382" s="251"/>
      <c r="AE382" s="251"/>
      <c r="AF382" s="251"/>
      <c r="AG382" s="87"/>
      <c r="AH382" s="251"/>
      <c r="AK382" s="3">
        <f t="shared" si="36"/>
        <v>0</v>
      </c>
      <c r="AL382" s="3">
        <f t="shared" si="37"/>
        <v>0</v>
      </c>
      <c r="AM382" s="3">
        <f t="shared" si="38"/>
        <v>0</v>
      </c>
      <c r="AN382" s="3">
        <f t="shared" si="39"/>
        <v>0</v>
      </c>
    </row>
    <row r="383" spans="1:40" ht="13">
      <c r="A383" s="250"/>
      <c r="B383" s="251"/>
      <c r="C383" s="251"/>
      <c r="D383" s="251"/>
      <c r="E383" s="251"/>
      <c r="F383" s="252"/>
      <c r="G383" s="251"/>
      <c r="H383" s="253"/>
      <c r="I383" s="254"/>
      <c r="J383" s="252"/>
      <c r="K383" s="256"/>
      <c r="L383" s="251"/>
      <c r="M383" s="257"/>
      <c r="N383" s="258"/>
      <c r="O383" s="259"/>
      <c r="P383" s="259"/>
      <c r="Q383" s="260"/>
      <c r="R383" s="261"/>
      <c r="S383" s="262"/>
      <c r="T383" s="261"/>
      <c r="U383" s="263"/>
      <c r="V383" s="263"/>
      <c r="W383" s="263"/>
      <c r="X383" s="172"/>
      <c r="Y383" s="251"/>
      <c r="Z383" s="251"/>
      <c r="AA383" s="251"/>
      <c r="AB383" s="251"/>
      <c r="AC383" s="251"/>
      <c r="AD383" s="251"/>
      <c r="AE383" s="251"/>
      <c r="AF383" s="251"/>
      <c r="AG383" s="87"/>
      <c r="AH383" s="251"/>
      <c r="AK383" s="3">
        <f t="shared" si="36"/>
        <v>0</v>
      </c>
      <c r="AL383" s="3">
        <f t="shared" si="37"/>
        <v>0</v>
      </c>
      <c r="AM383" s="3">
        <f t="shared" si="38"/>
        <v>0</v>
      </c>
      <c r="AN383" s="3">
        <f t="shared" si="39"/>
        <v>0</v>
      </c>
    </row>
    <row r="384" spans="1:40" ht="13">
      <c r="A384" s="250"/>
      <c r="B384" s="251"/>
      <c r="C384" s="251"/>
      <c r="D384" s="251"/>
      <c r="E384" s="251"/>
      <c r="F384" s="252"/>
      <c r="G384" s="251"/>
      <c r="H384" s="253"/>
      <c r="I384" s="254"/>
      <c r="J384" s="252"/>
      <c r="K384" s="256"/>
      <c r="L384" s="251"/>
      <c r="M384" s="257"/>
      <c r="N384" s="258"/>
      <c r="O384" s="259"/>
      <c r="P384" s="259"/>
      <c r="Q384" s="260"/>
      <c r="R384" s="261"/>
      <c r="S384" s="262"/>
      <c r="T384" s="261"/>
      <c r="U384" s="263"/>
      <c r="V384" s="263"/>
      <c r="W384" s="263"/>
      <c r="X384" s="172"/>
      <c r="Y384" s="251"/>
      <c r="Z384" s="251"/>
      <c r="AA384" s="251"/>
      <c r="AB384" s="251"/>
      <c r="AC384" s="251"/>
      <c r="AD384" s="251"/>
      <c r="AE384" s="251"/>
      <c r="AF384" s="251"/>
      <c r="AG384" s="87"/>
      <c r="AH384" s="251"/>
      <c r="AK384" s="3">
        <f t="shared" si="36"/>
        <v>0</v>
      </c>
      <c r="AL384" s="3">
        <f t="shared" si="37"/>
        <v>0</v>
      </c>
      <c r="AM384" s="3">
        <f t="shared" si="38"/>
        <v>0</v>
      </c>
      <c r="AN384" s="3">
        <f t="shared" si="39"/>
        <v>0</v>
      </c>
    </row>
    <row r="385" spans="1:40" ht="13">
      <c r="A385" s="250"/>
      <c r="B385" s="251"/>
      <c r="C385" s="251"/>
      <c r="D385" s="251"/>
      <c r="E385" s="251"/>
      <c r="F385" s="252"/>
      <c r="G385" s="251"/>
      <c r="H385" s="253"/>
      <c r="I385" s="254"/>
      <c r="J385" s="252"/>
      <c r="K385" s="256"/>
      <c r="L385" s="251"/>
      <c r="M385" s="257"/>
      <c r="N385" s="258"/>
      <c r="O385" s="259"/>
      <c r="P385" s="259"/>
      <c r="Q385" s="260"/>
      <c r="R385" s="261"/>
      <c r="S385" s="262"/>
      <c r="T385" s="261"/>
      <c r="U385" s="263"/>
      <c r="V385" s="263"/>
      <c r="W385" s="263"/>
      <c r="X385" s="172"/>
      <c r="Y385" s="251"/>
      <c r="Z385" s="251"/>
      <c r="AA385" s="251"/>
      <c r="AB385" s="251"/>
      <c r="AC385" s="251"/>
      <c r="AD385" s="251"/>
      <c r="AE385" s="251"/>
      <c r="AF385" s="251"/>
      <c r="AG385" s="87"/>
      <c r="AH385" s="251"/>
      <c r="AK385" s="3">
        <f t="shared" si="36"/>
        <v>0</v>
      </c>
      <c r="AL385" s="3">
        <f t="shared" si="37"/>
        <v>0</v>
      </c>
      <c r="AM385" s="3">
        <f t="shared" si="38"/>
        <v>0</v>
      </c>
      <c r="AN385" s="3">
        <f t="shared" si="39"/>
        <v>0</v>
      </c>
    </row>
    <row r="386" spans="1:40" ht="13">
      <c r="A386" s="250"/>
      <c r="B386" s="251"/>
      <c r="C386" s="251"/>
      <c r="D386" s="251"/>
      <c r="E386" s="251"/>
      <c r="F386" s="252"/>
      <c r="G386" s="251"/>
      <c r="H386" s="253"/>
      <c r="I386" s="254"/>
      <c r="J386" s="252"/>
      <c r="K386" s="256"/>
      <c r="L386" s="251"/>
      <c r="M386" s="257"/>
      <c r="N386" s="258"/>
      <c r="O386" s="259"/>
      <c r="P386" s="259"/>
      <c r="Q386" s="260"/>
      <c r="R386" s="261"/>
      <c r="S386" s="262"/>
      <c r="T386" s="261"/>
      <c r="U386" s="263"/>
      <c r="V386" s="263"/>
      <c r="W386" s="263"/>
      <c r="X386" s="172"/>
      <c r="Y386" s="251"/>
      <c r="Z386" s="251"/>
      <c r="AA386" s="251"/>
      <c r="AB386" s="251"/>
      <c r="AC386" s="251"/>
      <c r="AD386" s="251"/>
      <c r="AE386" s="251"/>
      <c r="AF386" s="251"/>
      <c r="AG386" s="87"/>
      <c r="AH386" s="251"/>
      <c r="AK386" s="3">
        <f t="shared" si="36"/>
        <v>0</v>
      </c>
      <c r="AL386" s="3">
        <f t="shared" si="37"/>
        <v>0</v>
      </c>
      <c r="AM386" s="3">
        <f t="shared" si="38"/>
        <v>0</v>
      </c>
      <c r="AN386" s="3">
        <f t="shared" si="39"/>
        <v>0</v>
      </c>
    </row>
    <row r="387" spans="1:40" ht="13">
      <c r="A387" s="250"/>
      <c r="B387" s="251"/>
      <c r="C387" s="251"/>
      <c r="D387" s="251"/>
      <c r="E387" s="251"/>
      <c r="F387" s="252"/>
      <c r="G387" s="251"/>
      <c r="H387" s="253"/>
      <c r="I387" s="254"/>
      <c r="J387" s="252"/>
      <c r="K387" s="256"/>
      <c r="L387" s="251"/>
      <c r="M387" s="257"/>
      <c r="N387" s="258"/>
      <c r="O387" s="259"/>
      <c r="P387" s="259"/>
      <c r="Q387" s="260"/>
      <c r="R387" s="261"/>
      <c r="S387" s="262"/>
      <c r="T387" s="261"/>
      <c r="U387" s="263"/>
      <c r="V387" s="263"/>
      <c r="W387" s="263"/>
      <c r="X387" s="172"/>
      <c r="Y387" s="251"/>
      <c r="Z387" s="251"/>
      <c r="AA387" s="251"/>
      <c r="AB387" s="251"/>
      <c r="AC387" s="251"/>
      <c r="AD387" s="251"/>
      <c r="AE387" s="251"/>
      <c r="AF387" s="251"/>
      <c r="AG387" s="87"/>
      <c r="AH387" s="251"/>
      <c r="AK387" s="3">
        <f t="shared" si="36"/>
        <v>0</v>
      </c>
      <c r="AL387" s="3">
        <f t="shared" si="37"/>
        <v>0</v>
      </c>
      <c r="AM387" s="3">
        <f t="shared" si="38"/>
        <v>0</v>
      </c>
      <c r="AN387" s="3">
        <f t="shared" si="39"/>
        <v>0</v>
      </c>
    </row>
    <row r="388" spans="1:40" ht="13">
      <c r="A388" s="250"/>
      <c r="B388" s="251"/>
      <c r="C388" s="251"/>
      <c r="D388" s="251"/>
      <c r="E388" s="251"/>
      <c r="F388" s="252"/>
      <c r="G388" s="251"/>
      <c r="H388" s="253"/>
      <c r="I388" s="254"/>
      <c r="J388" s="252"/>
      <c r="K388" s="256"/>
      <c r="L388" s="251"/>
      <c r="M388" s="257"/>
      <c r="N388" s="258"/>
      <c r="O388" s="259"/>
      <c r="P388" s="259"/>
      <c r="Q388" s="260"/>
      <c r="R388" s="261"/>
      <c r="S388" s="262"/>
      <c r="T388" s="261"/>
      <c r="U388" s="263"/>
      <c r="V388" s="263"/>
      <c r="W388" s="263"/>
      <c r="X388" s="172"/>
      <c r="Y388" s="251"/>
      <c r="Z388" s="251"/>
      <c r="AA388" s="251"/>
      <c r="AB388" s="251"/>
      <c r="AC388" s="251"/>
      <c r="AD388" s="251"/>
      <c r="AE388" s="251"/>
      <c r="AF388" s="251"/>
      <c r="AG388" s="87"/>
      <c r="AH388" s="251"/>
      <c r="AK388" s="3">
        <f t="shared" si="36"/>
        <v>0</v>
      </c>
      <c r="AL388" s="3">
        <f t="shared" si="37"/>
        <v>0</v>
      </c>
      <c r="AM388" s="3">
        <f t="shared" si="38"/>
        <v>0</v>
      </c>
      <c r="AN388" s="3">
        <f t="shared" si="39"/>
        <v>0</v>
      </c>
    </row>
    <row r="389" spans="1:40" ht="13">
      <c r="A389" s="250"/>
      <c r="B389" s="251"/>
      <c r="C389" s="251"/>
      <c r="D389" s="251"/>
      <c r="E389" s="251"/>
      <c r="F389" s="252"/>
      <c r="G389" s="251"/>
      <c r="H389" s="253"/>
      <c r="I389" s="254"/>
      <c r="J389" s="252"/>
      <c r="K389" s="256"/>
      <c r="L389" s="251"/>
      <c r="M389" s="257"/>
      <c r="N389" s="258"/>
      <c r="O389" s="259"/>
      <c r="P389" s="259"/>
      <c r="Q389" s="260"/>
      <c r="R389" s="261"/>
      <c r="S389" s="262"/>
      <c r="T389" s="261"/>
      <c r="U389" s="263"/>
      <c r="V389" s="263"/>
      <c r="W389" s="263"/>
      <c r="X389" s="172"/>
      <c r="Y389" s="251"/>
      <c r="Z389" s="251"/>
      <c r="AA389" s="251"/>
      <c r="AB389" s="251"/>
      <c r="AC389" s="251"/>
      <c r="AD389" s="251"/>
      <c r="AE389" s="251"/>
      <c r="AF389" s="251"/>
      <c r="AG389" s="87"/>
      <c r="AH389" s="251"/>
      <c r="AK389" s="3">
        <f t="shared" si="36"/>
        <v>0</v>
      </c>
      <c r="AL389" s="3">
        <f t="shared" si="37"/>
        <v>0</v>
      </c>
      <c r="AM389" s="3">
        <f t="shared" si="38"/>
        <v>0</v>
      </c>
      <c r="AN389" s="3">
        <f t="shared" si="39"/>
        <v>0</v>
      </c>
    </row>
    <row r="390" spans="1:40" ht="13">
      <c r="A390" s="250"/>
      <c r="B390" s="251"/>
      <c r="C390" s="251"/>
      <c r="D390" s="251"/>
      <c r="E390" s="251"/>
      <c r="F390" s="252"/>
      <c r="G390" s="251"/>
      <c r="H390" s="253"/>
      <c r="I390" s="254"/>
      <c r="J390" s="252"/>
      <c r="K390" s="256"/>
      <c r="L390" s="251"/>
      <c r="M390" s="257"/>
      <c r="N390" s="258"/>
      <c r="O390" s="259"/>
      <c r="P390" s="259"/>
      <c r="Q390" s="260"/>
      <c r="R390" s="261"/>
      <c r="S390" s="262"/>
      <c r="T390" s="261"/>
      <c r="U390" s="263"/>
      <c r="V390" s="263"/>
      <c r="W390" s="263"/>
      <c r="X390" s="172"/>
      <c r="Y390" s="251"/>
      <c r="Z390" s="251"/>
      <c r="AA390" s="251"/>
      <c r="AB390" s="251"/>
      <c r="AC390" s="251"/>
      <c r="AD390" s="251"/>
      <c r="AE390" s="251"/>
      <c r="AF390" s="251"/>
      <c r="AG390" s="87"/>
      <c r="AH390" s="251"/>
      <c r="AK390" s="3">
        <f t="shared" si="36"/>
        <v>0</v>
      </c>
      <c r="AL390" s="3">
        <f t="shared" si="37"/>
        <v>0</v>
      </c>
      <c r="AM390" s="3">
        <f t="shared" si="38"/>
        <v>0</v>
      </c>
      <c r="AN390" s="3">
        <f t="shared" si="39"/>
        <v>0</v>
      </c>
    </row>
    <row r="391" spans="1:40" ht="13">
      <c r="A391" s="250"/>
      <c r="B391" s="251"/>
      <c r="C391" s="251"/>
      <c r="D391" s="251"/>
      <c r="E391" s="251"/>
      <c r="F391" s="252"/>
      <c r="G391" s="251"/>
      <c r="H391" s="253"/>
      <c r="I391" s="254"/>
      <c r="J391" s="252"/>
      <c r="K391" s="256"/>
      <c r="L391" s="251"/>
      <c r="M391" s="257"/>
      <c r="N391" s="258"/>
      <c r="O391" s="259"/>
      <c r="P391" s="259"/>
      <c r="Q391" s="260"/>
      <c r="R391" s="261"/>
      <c r="S391" s="262"/>
      <c r="T391" s="261"/>
      <c r="U391" s="263"/>
      <c r="V391" s="263"/>
      <c r="W391" s="263"/>
      <c r="X391" s="172"/>
      <c r="Y391" s="251"/>
      <c r="Z391" s="251"/>
      <c r="AA391" s="251"/>
      <c r="AB391" s="251"/>
      <c r="AC391" s="251"/>
      <c r="AD391" s="251"/>
      <c r="AE391" s="251"/>
      <c r="AF391" s="251"/>
      <c r="AG391" s="87"/>
      <c r="AH391" s="251"/>
      <c r="AK391" s="3">
        <f t="shared" si="36"/>
        <v>0</v>
      </c>
      <c r="AL391" s="3">
        <f t="shared" si="37"/>
        <v>0</v>
      </c>
      <c r="AM391" s="3">
        <f t="shared" si="38"/>
        <v>0</v>
      </c>
      <c r="AN391" s="3">
        <f t="shared" si="39"/>
        <v>0</v>
      </c>
    </row>
    <row r="392" spans="1:40" ht="13">
      <c r="A392" s="250"/>
      <c r="B392" s="251"/>
      <c r="C392" s="251"/>
      <c r="D392" s="251"/>
      <c r="E392" s="251"/>
      <c r="F392" s="252"/>
      <c r="G392" s="251"/>
      <c r="H392" s="253"/>
      <c r="I392" s="254"/>
      <c r="J392" s="252"/>
      <c r="K392" s="256"/>
      <c r="L392" s="251"/>
      <c r="M392" s="257"/>
      <c r="N392" s="258"/>
      <c r="O392" s="259"/>
      <c r="P392" s="259"/>
      <c r="Q392" s="260"/>
      <c r="R392" s="261"/>
      <c r="S392" s="262"/>
      <c r="T392" s="261"/>
      <c r="U392" s="263"/>
      <c r="V392" s="263"/>
      <c r="W392" s="263"/>
      <c r="X392" s="172"/>
      <c r="Y392" s="251"/>
      <c r="Z392" s="251"/>
      <c r="AA392" s="251"/>
      <c r="AB392" s="251"/>
      <c r="AC392" s="251"/>
      <c r="AD392" s="251"/>
      <c r="AE392" s="251"/>
      <c r="AF392" s="251"/>
      <c r="AG392" s="87"/>
      <c r="AH392" s="251"/>
      <c r="AK392" s="3">
        <f t="shared" si="36"/>
        <v>0</v>
      </c>
      <c r="AL392" s="3">
        <f t="shared" si="37"/>
        <v>0</v>
      </c>
      <c r="AM392" s="3">
        <f t="shared" si="38"/>
        <v>0</v>
      </c>
      <c r="AN392" s="3">
        <f t="shared" si="39"/>
        <v>0</v>
      </c>
    </row>
    <row r="393" spans="1:40" ht="13">
      <c r="A393" s="250"/>
      <c r="B393" s="251"/>
      <c r="C393" s="251"/>
      <c r="D393" s="251"/>
      <c r="E393" s="251"/>
      <c r="F393" s="252"/>
      <c r="G393" s="251"/>
      <c r="H393" s="253"/>
      <c r="I393" s="254"/>
      <c r="J393" s="252"/>
      <c r="K393" s="256"/>
      <c r="L393" s="251"/>
      <c r="M393" s="257"/>
      <c r="N393" s="258"/>
      <c r="O393" s="259"/>
      <c r="P393" s="259"/>
      <c r="Q393" s="260"/>
      <c r="R393" s="261"/>
      <c r="S393" s="262"/>
      <c r="T393" s="261"/>
      <c r="U393" s="263"/>
      <c r="V393" s="263"/>
      <c r="W393" s="263"/>
      <c r="X393" s="172"/>
      <c r="Y393" s="251"/>
      <c r="Z393" s="251"/>
      <c r="AA393" s="251"/>
      <c r="AB393" s="251"/>
      <c r="AC393" s="251"/>
      <c r="AD393" s="251"/>
      <c r="AE393" s="251"/>
      <c r="AF393" s="251"/>
      <c r="AG393" s="87"/>
      <c r="AH393" s="251"/>
      <c r="AK393" s="3">
        <f t="shared" si="36"/>
        <v>0</v>
      </c>
      <c r="AL393" s="3">
        <f t="shared" si="37"/>
        <v>0</v>
      </c>
      <c r="AM393" s="3">
        <f t="shared" si="38"/>
        <v>0</v>
      </c>
      <c r="AN393" s="3">
        <f t="shared" si="39"/>
        <v>0</v>
      </c>
    </row>
    <row r="394" spans="1:40" ht="13">
      <c r="A394" s="250"/>
      <c r="B394" s="251"/>
      <c r="C394" s="251"/>
      <c r="D394" s="251"/>
      <c r="E394" s="251"/>
      <c r="F394" s="252"/>
      <c r="G394" s="251"/>
      <c r="H394" s="253"/>
      <c r="I394" s="254"/>
      <c r="J394" s="252"/>
      <c r="K394" s="256"/>
      <c r="L394" s="251"/>
      <c r="M394" s="257"/>
      <c r="N394" s="258"/>
      <c r="O394" s="259"/>
      <c r="P394" s="259"/>
      <c r="Q394" s="260"/>
      <c r="R394" s="261"/>
      <c r="S394" s="262"/>
      <c r="T394" s="261"/>
      <c r="U394" s="263"/>
      <c r="V394" s="263"/>
      <c r="W394" s="263"/>
      <c r="X394" s="172"/>
      <c r="Y394" s="251"/>
      <c r="Z394" s="251"/>
      <c r="AA394" s="251"/>
      <c r="AB394" s="251"/>
      <c r="AC394" s="251"/>
      <c r="AD394" s="251"/>
      <c r="AE394" s="251"/>
      <c r="AF394" s="251"/>
      <c r="AG394" s="87"/>
      <c r="AH394" s="251"/>
      <c r="AK394" s="3">
        <f t="shared" si="36"/>
        <v>0</v>
      </c>
      <c r="AL394" s="3">
        <f t="shared" si="37"/>
        <v>0</v>
      </c>
      <c r="AM394" s="3">
        <f t="shared" si="38"/>
        <v>0</v>
      </c>
      <c r="AN394" s="3">
        <f t="shared" si="39"/>
        <v>0</v>
      </c>
    </row>
    <row r="395" spans="1:40" ht="13">
      <c r="A395" s="250"/>
      <c r="B395" s="251"/>
      <c r="C395" s="251"/>
      <c r="D395" s="251"/>
      <c r="E395" s="251"/>
      <c r="F395" s="252"/>
      <c r="G395" s="251"/>
      <c r="H395" s="253"/>
      <c r="I395" s="254"/>
      <c r="J395" s="252"/>
      <c r="K395" s="256"/>
      <c r="L395" s="251"/>
      <c r="M395" s="257"/>
      <c r="N395" s="258"/>
      <c r="O395" s="259"/>
      <c r="P395" s="259"/>
      <c r="Q395" s="260"/>
      <c r="R395" s="261"/>
      <c r="S395" s="262"/>
      <c r="T395" s="261"/>
      <c r="U395" s="263"/>
      <c r="V395" s="263"/>
      <c r="W395" s="263"/>
      <c r="X395" s="172"/>
      <c r="Y395" s="251"/>
      <c r="Z395" s="251"/>
      <c r="AA395" s="251"/>
      <c r="AB395" s="251"/>
      <c r="AC395" s="251"/>
      <c r="AD395" s="251"/>
      <c r="AE395" s="251"/>
      <c r="AF395" s="251"/>
      <c r="AG395" s="87"/>
      <c r="AH395" s="251"/>
      <c r="AK395" s="3">
        <f t="shared" si="36"/>
        <v>0</v>
      </c>
      <c r="AL395" s="3">
        <f t="shared" si="37"/>
        <v>0</v>
      </c>
      <c r="AM395" s="3">
        <f t="shared" si="38"/>
        <v>0</v>
      </c>
      <c r="AN395" s="3">
        <f t="shared" si="39"/>
        <v>0</v>
      </c>
    </row>
    <row r="396" spans="1:40" ht="13">
      <c r="A396" s="250"/>
      <c r="B396" s="251"/>
      <c r="C396" s="251"/>
      <c r="D396" s="251"/>
      <c r="E396" s="251"/>
      <c r="F396" s="252"/>
      <c r="G396" s="251"/>
      <c r="H396" s="253"/>
      <c r="I396" s="254"/>
      <c r="J396" s="252"/>
      <c r="K396" s="256"/>
      <c r="L396" s="251"/>
      <c r="M396" s="257"/>
      <c r="N396" s="258"/>
      <c r="O396" s="259"/>
      <c r="P396" s="259"/>
      <c r="Q396" s="260"/>
      <c r="R396" s="261"/>
      <c r="S396" s="262"/>
      <c r="T396" s="261"/>
      <c r="U396" s="263"/>
      <c r="V396" s="263"/>
      <c r="W396" s="263"/>
      <c r="X396" s="172"/>
      <c r="Y396" s="251"/>
      <c r="Z396" s="251"/>
      <c r="AA396" s="251"/>
      <c r="AB396" s="251"/>
      <c r="AC396" s="251"/>
      <c r="AD396" s="251"/>
      <c r="AE396" s="251"/>
      <c r="AF396" s="251"/>
      <c r="AG396" s="87"/>
      <c r="AH396" s="251"/>
      <c r="AK396" s="3">
        <f t="shared" si="36"/>
        <v>0</v>
      </c>
      <c r="AL396" s="3">
        <f t="shared" si="37"/>
        <v>0</v>
      </c>
      <c r="AM396" s="3">
        <f t="shared" si="38"/>
        <v>0</v>
      </c>
      <c r="AN396" s="3">
        <f t="shared" si="39"/>
        <v>0</v>
      </c>
    </row>
    <row r="397" spans="1:40" ht="13">
      <c r="A397" s="250"/>
      <c r="B397" s="251"/>
      <c r="C397" s="251"/>
      <c r="D397" s="251"/>
      <c r="E397" s="251"/>
      <c r="F397" s="252"/>
      <c r="G397" s="251"/>
      <c r="H397" s="253"/>
      <c r="I397" s="254"/>
      <c r="J397" s="252"/>
      <c r="K397" s="256"/>
      <c r="L397" s="251"/>
      <c r="M397" s="257"/>
      <c r="N397" s="258"/>
      <c r="O397" s="259"/>
      <c r="P397" s="259"/>
      <c r="Q397" s="260"/>
      <c r="R397" s="261"/>
      <c r="S397" s="262"/>
      <c r="T397" s="261"/>
      <c r="U397" s="263"/>
      <c r="V397" s="263"/>
      <c r="W397" s="263"/>
      <c r="X397" s="172"/>
      <c r="Y397" s="251"/>
      <c r="Z397" s="251"/>
      <c r="AA397" s="251"/>
      <c r="AB397" s="251"/>
      <c r="AC397" s="251"/>
      <c r="AD397" s="251"/>
      <c r="AE397" s="251"/>
      <c r="AF397" s="251"/>
      <c r="AG397" s="87"/>
      <c r="AH397" s="251"/>
      <c r="AK397" s="3">
        <f t="shared" ref="AK397:AK651" si="41">IF(Z397="Done",$J397,0)</f>
        <v>0</v>
      </c>
      <c r="AL397" s="3">
        <f t="shared" ref="AL397:AL651" si="42">IF(AB397="Done",$J397,0)</f>
        <v>0</v>
      </c>
      <c r="AM397" s="3">
        <f t="shared" ref="AM397:AM651" si="43">IF(AD397="Done",$J397,0)</f>
        <v>0</v>
      </c>
      <c r="AN397" s="3">
        <f t="shared" ref="AN397:AN651" si="44">IF(AG397&lt;&gt;"",$J397,0)</f>
        <v>0</v>
      </c>
    </row>
    <row r="398" spans="1:40" ht="13">
      <c r="A398" s="250"/>
      <c r="B398" s="251"/>
      <c r="C398" s="251"/>
      <c r="D398" s="251"/>
      <c r="E398" s="251"/>
      <c r="F398" s="252"/>
      <c r="G398" s="251"/>
      <c r="H398" s="253"/>
      <c r="I398" s="254"/>
      <c r="J398" s="252"/>
      <c r="K398" s="256"/>
      <c r="L398" s="251"/>
      <c r="M398" s="257"/>
      <c r="N398" s="258"/>
      <c r="O398" s="259"/>
      <c r="P398" s="259"/>
      <c r="Q398" s="260"/>
      <c r="R398" s="261"/>
      <c r="S398" s="262"/>
      <c r="T398" s="261"/>
      <c r="U398" s="263"/>
      <c r="V398" s="263"/>
      <c r="W398" s="263"/>
      <c r="X398" s="172"/>
      <c r="Y398" s="251"/>
      <c r="Z398" s="251"/>
      <c r="AA398" s="251"/>
      <c r="AB398" s="251"/>
      <c r="AC398" s="251"/>
      <c r="AD398" s="251"/>
      <c r="AE398" s="251"/>
      <c r="AF398" s="251"/>
      <c r="AG398" s="87"/>
      <c r="AH398" s="251"/>
      <c r="AK398" s="3">
        <f t="shared" si="41"/>
        <v>0</v>
      </c>
      <c r="AL398" s="3">
        <f t="shared" si="42"/>
        <v>0</v>
      </c>
      <c r="AM398" s="3">
        <f t="shared" si="43"/>
        <v>0</v>
      </c>
      <c r="AN398" s="3">
        <f t="shared" si="44"/>
        <v>0</v>
      </c>
    </row>
    <row r="399" spans="1:40" ht="13">
      <c r="A399" s="250"/>
      <c r="B399" s="251"/>
      <c r="C399" s="251"/>
      <c r="D399" s="251"/>
      <c r="E399" s="251"/>
      <c r="F399" s="252"/>
      <c r="G399" s="251"/>
      <c r="H399" s="253"/>
      <c r="I399" s="254"/>
      <c r="J399" s="252"/>
      <c r="K399" s="256"/>
      <c r="L399" s="251"/>
      <c r="M399" s="257"/>
      <c r="N399" s="258"/>
      <c r="O399" s="259"/>
      <c r="P399" s="259"/>
      <c r="Q399" s="260"/>
      <c r="R399" s="261"/>
      <c r="S399" s="262"/>
      <c r="T399" s="261"/>
      <c r="U399" s="263"/>
      <c r="V399" s="263"/>
      <c r="W399" s="263"/>
      <c r="X399" s="172"/>
      <c r="Y399" s="251"/>
      <c r="Z399" s="251"/>
      <c r="AA399" s="251"/>
      <c r="AB399" s="251"/>
      <c r="AC399" s="251"/>
      <c r="AD399" s="251"/>
      <c r="AE399" s="251"/>
      <c r="AF399" s="251"/>
      <c r="AG399" s="87"/>
      <c r="AH399" s="251"/>
      <c r="AK399" s="3">
        <f t="shared" si="41"/>
        <v>0</v>
      </c>
      <c r="AL399" s="3">
        <f t="shared" si="42"/>
        <v>0</v>
      </c>
      <c r="AM399" s="3">
        <f t="shared" si="43"/>
        <v>0</v>
      </c>
      <c r="AN399" s="3">
        <f t="shared" si="44"/>
        <v>0</v>
      </c>
    </row>
    <row r="400" spans="1:40" ht="13">
      <c r="A400" s="250"/>
      <c r="B400" s="251"/>
      <c r="C400" s="251"/>
      <c r="D400" s="251"/>
      <c r="E400" s="251"/>
      <c r="F400" s="252"/>
      <c r="G400" s="251"/>
      <c r="H400" s="253"/>
      <c r="I400" s="254"/>
      <c r="J400" s="252"/>
      <c r="K400" s="256"/>
      <c r="L400" s="251"/>
      <c r="M400" s="257"/>
      <c r="N400" s="258"/>
      <c r="O400" s="259"/>
      <c r="P400" s="259"/>
      <c r="Q400" s="260"/>
      <c r="R400" s="261"/>
      <c r="S400" s="262"/>
      <c r="T400" s="261"/>
      <c r="U400" s="263"/>
      <c r="V400" s="263"/>
      <c r="W400" s="263"/>
      <c r="X400" s="172"/>
      <c r="Y400" s="251"/>
      <c r="Z400" s="251"/>
      <c r="AA400" s="251"/>
      <c r="AB400" s="251"/>
      <c r="AC400" s="251"/>
      <c r="AD400" s="251"/>
      <c r="AE400" s="251"/>
      <c r="AF400" s="251"/>
      <c r="AG400" s="87"/>
      <c r="AH400" s="251"/>
      <c r="AK400" s="3">
        <f t="shared" si="41"/>
        <v>0</v>
      </c>
      <c r="AL400" s="3">
        <f t="shared" si="42"/>
        <v>0</v>
      </c>
      <c r="AM400" s="3">
        <f t="shared" si="43"/>
        <v>0</v>
      </c>
      <c r="AN400" s="3">
        <f t="shared" si="44"/>
        <v>0</v>
      </c>
    </row>
    <row r="401" spans="1:40" ht="13">
      <c r="A401" s="250"/>
      <c r="B401" s="251"/>
      <c r="C401" s="251"/>
      <c r="D401" s="251"/>
      <c r="E401" s="251"/>
      <c r="F401" s="252"/>
      <c r="G401" s="251"/>
      <c r="H401" s="253"/>
      <c r="I401" s="254"/>
      <c r="J401" s="252"/>
      <c r="K401" s="256"/>
      <c r="L401" s="251"/>
      <c r="M401" s="257"/>
      <c r="N401" s="258"/>
      <c r="O401" s="259"/>
      <c r="P401" s="259"/>
      <c r="Q401" s="260"/>
      <c r="R401" s="261"/>
      <c r="S401" s="262"/>
      <c r="T401" s="261"/>
      <c r="U401" s="263"/>
      <c r="V401" s="263"/>
      <c r="W401" s="263"/>
      <c r="X401" s="172"/>
      <c r="Y401" s="251"/>
      <c r="Z401" s="251"/>
      <c r="AA401" s="251"/>
      <c r="AB401" s="251"/>
      <c r="AC401" s="251"/>
      <c r="AD401" s="251"/>
      <c r="AE401" s="251"/>
      <c r="AF401" s="251"/>
      <c r="AG401" s="87"/>
      <c r="AH401" s="251"/>
      <c r="AK401" s="3">
        <f t="shared" si="41"/>
        <v>0</v>
      </c>
      <c r="AL401" s="3">
        <f t="shared" si="42"/>
        <v>0</v>
      </c>
      <c r="AM401" s="3">
        <f t="shared" si="43"/>
        <v>0</v>
      </c>
      <c r="AN401" s="3">
        <f t="shared" si="44"/>
        <v>0</v>
      </c>
    </row>
    <row r="402" spans="1:40" ht="13">
      <c r="A402" s="250"/>
      <c r="B402" s="251"/>
      <c r="C402" s="251"/>
      <c r="D402" s="251"/>
      <c r="E402" s="251"/>
      <c r="F402" s="252"/>
      <c r="G402" s="251"/>
      <c r="H402" s="253"/>
      <c r="I402" s="254"/>
      <c r="J402" s="252"/>
      <c r="K402" s="256"/>
      <c r="L402" s="251"/>
      <c r="M402" s="257"/>
      <c r="N402" s="258"/>
      <c r="O402" s="259"/>
      <c r="P402" s="259"/>
      <c r="Q402" s="260"/>
      <c r="R402" s="261"/>
      <c r="S402" s="262"/>
      <c r="T402" s="261"/>
      <c r="U402" s="263"/>
      <c r="V402" s="263"/>
      <c r="W402" s="263"/>
      <c r="X402" s="172"/>
      <c r="Y402" s="251"/>
      <c r="Z402" s="251"/>
      <c r="AA402" s="251"/>
      <c r="AB402" s="251"/>
      <c r="AC402" s="251"/>
      <c r="AD402" s="251"/>
      <c r="AE402" s="251"/>
      <c r="AF402" s="251"/>
      <c r="AG402" s="87"/>
      <c r="AH402" s="251"/>
      <c r="AK402" s="3">
        <f t="shared" si="41"/>
        <v>0</v>
      </c>
      <c r="AL402" s="3">
        <f t="shared" si="42"/>
        <v>0</v>
      </c>
      <c r="AM402" s="3">
        <f t="shared" si="43"/>
        <v>0</v>
      </c>
      <c r="AN402" s="3">
        <f t="shared" si="44"/>
        <v>0</v>
      </c>
    </row>
    <row r="403" spans="1:40" ht="13">
      <c r="A403" s="250"/>
      <c r="B403" s="251"/>
      <c r="C403" s="251"/>
      <c r="D403" s="251"/>
      <c r="E403" s="251"/>
      <c r="F403" s="252"/>
      <c r="G403" s="251"/>
      <c r="H403" s="253"/>
      <c r="I403" s="254"/>
      <c r="J403" s="252"/>
      <c r="K403" s="256"/>
      <c r="L403" s="251"/>
      <c r="M403" s="257"/>
      <c r="N403" s="258"/>
      <c r="O403" s="259"/>
      <c r="P403" s="259"/>
      <c r="Q403" s="260"/>
      <c r="R403" s="261"/>
      <c r="S403" s="262"/>
      <c r="T403" s="261"/>
      <c r="U403" s="263"/>
      <c r="V403" s="263"/>
      <c r="W403" s="263"/>
      <c r="X403" s="172"/>
      <c r="Y403" s="251"/>
      <c r="Z403" s="251"/>
      <c r="AA403" s="251"/>
      <c r="AB403" s="251"/>
      <c r="AC403" s="251"/>
      <c r="AD403" s="251"/>
      <c r="AE403" s="251"/>
      <c r="AF403" s="251"/>
      <c r="AG403" s="87"/>
      <c r="AH403" s="251"/>
      <c r="AK403" s="3">
        <f t="shared" si="41"/>
        <v>0</v>
      </c>
      <c r="AL403" s="3">
        <f t="shared" si="42"/>
        <v>0</v>
      </c>
      <c r="AM403" s="3">
        <f t="shared" si="43"/>
        <v>0</v>
      </c>
      <c r="AN403" s="3">
        <f t="shared" si="44"/>
        <v>0</v>
      </c>
    </row>
    <row r="404" spans="1:40" ht="13">
      <c r="A404" s="250"/>
      <c r="B404" s="251"/>
      <c r="C404" s="251"/>
      <c r="D404" s="251"/>
      <c r="E404" s="251"/>
      <c r="F404" s="252"/>
      <c r="G404" s="251"/>
      <c r="H404" s="253"/>
      <c r="I404" s="254"/>
      <c r="J404" s="252"/>
      <c r="K404" s="256"/>
      <c r="L404" s="251"/>
      <c r="M404" s="257"/>
      <c r="N404" s="258"/>
      <c r="O404" s="259"/>
      <c r="P404" s="259"/>
      <c r="Q404" s="260"/>
      <c r="R404" s="261"/>
      <c r="S404" s="262"/>
      <c r="T404" s="261"/>
      <c r="U404" s="263"/>
      <c r="V404" s="263"/>
      <c r="W404" s="263"/>
      <c r="X404" s="172"/>
      <c r="Y404" s="251"/>
      <c r="Z404" s="251"/>
      <c r="AA404" s="251"/>
      <c r="AB404" s="251"/>
      <c r="AC404" s="251"/>
      <c r="AD404" s="251"/>
      <c r="AE404" s="251"/>
      <c r="AF404" s="251"/>
      <c r="AG404" s="87"/>
      <c r="AH404" s="251"/>
      <c r="AK404" s="3">
        <f t="shared" si="41"/>
        <v>0</v>
      </c>
      <c r="AL404" s="3">
        <f t="shared" si="42"/>
        <v>0</v>
      </c>
      <c r="AM404" s="3">
        <f t="shared" si="43"/>
        <v>0</v>
      </c>
      <c r="AN404" s="3">
        <f t="shared" si="44"/>
        <v>0</v>
      </c>
    </row>
    <row r="405" spans="1:40" ht="13">
      <c r="A405" s="250"/>
      <c r="B405" s="251"/>
      <c r="C405" s="251"/>
      <c r="D405" s="251"/>
      <c r="E405" s="251"/>
      <c r="F405" s="252"/>
      <c r="G405" s="251"/>
      <c r="H405" s="253"/>
      <c r="I405" s="254"/>
      <c r="J405" s="252"/>
      <c r="K405" s="256"/>
      <c r="L405" s="251"/>
      <c r="M405" s="257"/>
      <c r="N405" s="258"/>
      <c r="O405" s="259"/>
      <c r="P405" s="259"/>
      <c r="Q405" s="260"/>
      <c r="R405" s="261"/>
      <c r="S405" s="262"/>
      <c r="T405" s="261"/>
      <c r="U405" s="263"/>
      <c r="V405" s="263"/>
      <c r="W405" s="263"/>
      <c r="X405" s="172"/>
      <c r="Y405" s="251"/>
      <c r="Z405" s="251"/>
      <c r="AA405" s="251"/>
      <c r="AB405" s="251"/>
      <c r="AC405" s="251"/>
      <c r="AD405" s="251"/>
      <c r="AE405" s="251"/>
      <c r="AF405" s="251"/>
      <c r="AG405" s="87"/>
      <c r="AH405" s="251"/>
      <c r="AK405" s="3">
        <f t="shared" si="41"/>
        <v>0</v>
      </c>
      <c r="AL405" s="3">
        <f t="shared" si="42"/>
        <v>0</v>
      </c>
      <c r="AM405" s="3">
        <f t="shared" si="43"/>
        <v>0</v>
      </c>
      <c r="AN405" s="3">
        <f t="shared" si="44"/>
        <v>0</v>
      </c>
    </row>
    <row r="406" spans="1:40" ht="13">
      <c r="A406" s="250"/>
      <c r="B406" s="251"/>
      <c r="C406" s="251"/>
      <c r="D406" s="251"/>
      <c r="E406" s="251"/>
      <c r="F406" s="252"/>
      <c r="G406" s="251"/>
      <c r="H406" s="253"/>
      <c r="I406" s="254"/>
      <c r="J406" s="252"/>
      <c r="K406" s="256"/>
      <c r="L406" s="251"/>
      <c r="M406" s="257"/>
      <c r="N406" s="258"/>
      <c r="O406" s="259"/>
      <c r="P406" s="259"/>
      <c r="Q406" s="260"/>
      <c r="R406" s="261"/>
      <c r="S406" s="262"/>
      <c r="T406" s="261"/>
      <c r="U406" s="263"/>
      <c r="V406" s="263"/>
      <c r="W406" s="263"/>
      <c r="X406" s="172"/>
      <c r="Y406" s="251"/>
      <c r="Z406" s="251"/>
      <c r="AA406" s="251"/>
      <c r="AB406" s="251"/>
      <c r="AC406" s="251"/>
      <c r="AD406" s="251"/>
      <c r="AE406" s="251"/>
      <c r="AF406" s="251"/>
      <c r="AG406" s="87"/>
      <c r="AH406" s="251"/>
      <c r="AK406" s="3">
        <f t="shared" si="41"/>
        <v>0</v>
      </c>
      <c r="AL406" s="3">
        <f t="shared" si="42"/>
        <v>0</v>
      </c>
      <c r="AM406" s="3">
        <f t="shared" si="43"/>
        <v>0</v>
      </c>
      <c r="AN406" s="3">
        <f t="shared" si="44"/>
        <v>0</v>
      </c>
    </row>
    <row r="407" spans="1:40" ht="13">
      <c r="A407" s="250"/>
      <c r="B407" s="251"/>
      <c r="C407" s="251"/>
      <c r="D407" s="251"/>
      <c r="E407" s="251"/>
      <c r="F407" s="252"/>
      <c r="G407" s="251"/>
      <c r="H407" s="253"/>
      <c r="I407" s="254"/>
      <c r="J407" s="252"/>
      <c r="K407" s="256"/>
      <c r="L407" s="251"/>
      <c r="M407" s="257"/>
      <c r="N407" s="258"/>
      <c r="O407" s="259"/>
      <c r="P407" s="259"/>
      <c r="Q407" s="260"/>
      <c r="R407" s="261"/>
      <c r="S407" s="262"/>
      <c r="T407" s="261"/>
      <c r="U407" s="263"/>
      <c r="V407" s="263"/>
      <c r="W407" s="263"/>
      <c r="X407" s="172"/>
      <c r="Y407" s="251"/>
      <c r="Z407" s="251"/>
      <c r="AA407" s="251"/>
      <c r="AB407" s="251"/>
      <c r="AC407" s="251"/>
      <c r="AD407" s="251"/>
      <c r="AE407" s="251"/>
      <c r="AF407" s="251"/>
      <c r="AG407" s="87"/>
      <c r="AH407" s="251"/>
      <c r="AK407" s="3">
        <f t="shared" si="41"/>
        <v>0</v>
      </c>
      <c r="AL407" s="3">
        <f t="shared" si="42"/>
        <v>0</v>
      </c>
      <c r="AM407" s="3">
        <f t="shared" si="43"/>
        <v>0</v>
      </c>
      <c r="AN407" s="3">
        <f t="shared" si="44"/>
        <v>0</v>
      </c>
    </row>
    <row r="408" spans="1:40" ht="13">
      <c r="A408" s="250"/>
      <c r="B408" s="251"/>
      <c r="C408" s="251"/>
      <c r="D408" s="251"/>
      <c r="E408" s="251"/>
      <c r="F408" s="252"/>
      <c r="G408" s="251"/>
      <c r="H408" s="253"/>
      <c r="I408" s="254"/>
      <c r="J408" s="252"/>
      <c r="K408" s="256"/>
      <c r="L408" s="251"/>
      <c r="M408" s="257"/>
      <c r="N408" s="258"/>
      <c r="O408" s="259"/>
      <c r="P408" s="259"/>
      <c r="Q408" s="260"/>
      <c r="R408" s="261"/>
      <c r="S408" s="262"/>
      <c r="T408" s="261"/>
      <c r="U408" s="263"/>
      <c r="V408" s="263"/>
      <c r="W408" s="263"/>
      <c r="X408" s="172"/>
      <c r="Y408" s="251"/>
      <c r="Z408" s="251"/>
      <c r="AA408" s="251"/>
      <c r="AB408" s="251"/>
      <c r="AC408" s="251"/>
      <c r="AD408" s="251"/>
      <c r="AE408" s="251"/>
      <c r="AF408" s="251"/>
      <c r="AG408" s="87"/>
      <c r="AH408" s="251"/>
      <c r="AK408" s="3">
        <f t="shared" si="41"/>
        <v>0</v>
      </c>
      <c r="AL408" s="3">
        <f t="shared" si="42"/>
        <v>0</v>
      </c>
      <c r="AM408" s="3">
        <f t="shared" si="43"/>
        <v>0</v>
      </c>
      <c r="AN408" s="3">
        <f t="shared" si="44"/>
        <v>0</v>
      </c>
    </row>
    <row r="409" spans="1:40" ht="13">
      <c r="A409" s="250"/>
      <c r="B409" s="251"/>
      <c r="C409" s="251"/>
      <c r="D409" s="251"/>
      <c r="E409" s="251"/>
      <c r="F409" s="252"/>
      <c r="G409" s="251"/>
      <c r="H409" s="253"/>
      <c r="I409" s="254"/>
      <c r="J409" s="252"/>
      <c r="K409" s="256"/>
      <c r="L409" s="251"/>
      <c r="M409" s="257"/>
      <c r="N409" s="258"/>
      <c r="O409" s="259"/>
      <c r="P409" s="259"/>
      <c r="Q409" s="260"/>
      <c r="R409" s="261"/>
      <c r="S409" s="262"/>
      <c r="T409" s="261"/>
      <c r="U409" s="263"/>
      <c r="V409" s="263"/>
      <c r="W409" s="263"/>
      <c r="X409" s="172"/>
      <c r="Y409" s="251"/>
      <c r="Z409" s="251"/>
      <c r="AA409" s="251"/>
      <c r="AB409" s="251"/>
      <c r="AC409" s="251"/>
      <c r="AD409" s="251"/>
      <c r="AE409" s="251"/>
      <c r="AF409" s="251"/>
      <c r="AG409" s="87"/>
      <c r="AH409" s="251"/>
      <c r="AK409" s="3">
        <f t="shared" si="41"/>
        <v>0</v>
      </c>
      <c r="AL409" s="3">
        <f t="shared" si="42"/>
        <v>0</v>
      </c>
      <c r="AM409" s="3">
        <f t="shared" si="43"/>
        <v>0</v>
      </c>
      <c r="AN409" s="3">
        <f t="shared" si="44"/>
        <v>0</v>
      </c>
    </row>
    <row r="410" spans="1:40" ht="13">
      <c r="A410" s="250"/>
      <c r="B410" s="251"/>
      <c r="C410" s="251"/>
      <c r="D410" s="251"/>
      <c r="E410" s="251"/>
      <c r="F410" s="252"/>
      <c r="G410" s="251"/>
      <c r="H410" s="253"/>
      <c r="I410" s="254"/>
      <c r="J410" s="252"/>
      <c r="K410" s="256"/>
      <c r="L410" s="251"/>
      <c r="M410" s="257"/>
      <c r="N410" s="258"/>
      <c r="O410" s="259"/>
      <c r="P410" s="259"/>
      <c r="Q410" s="260"/>
      <c r="R410" s="261"/>
      <c r="S410" s="262"/>
      <c r="T410" s="261"/>
      <c r="U410" s="263"/>
      <c r="V410" s="263"/>
      <c r="W410" s="263"/>
      <c r="X410" s="172"/>
      <c r="Y410" s="251"/>
      <c r="Z410" s="251"/>
      <c r="AA410" s="251"/>
      <c r="AB410" s="251"/>
      <c r="AC410" s="251"/>
      <c r="AD410" s="251"/>
      <c r="AE410" s="251"/>
      <c r="AF410" s="251"/>
      <c r="AG410" s="87"/>
      <c r="AH410" s="251"/>
      <c r="AK410" s="3">
        <f t="shared" si="41"/>
        <v>0</v>
      </c>
      <c r="AL410" s="3">
        <f t="shared" si="42"/>
        <v>0</v>
      </c>
      <c r="AM410" s="3">
        <f t="shared" si="43"/>
        <v>0</v>
      </c>
      <c r="AN410" s="3">
        <f t="shared" si="44"/>
        <v>0</v>
      </c>
    </row>
    <row r="411" spans="1:40" ht="13">
      <c r="A411" s="250"/>
      <c r="B411" s="251"/>
      <c r="C411" s="251"/>
      <c r="D411" s="251"/>
      <c r="E411" s="251"/>
      <c r="F411" s="252"/>
      <c r="G411" s="251"/>
      <c r="H411" s="253"/>
      <c r="I411" s="254"/>
      <c r="J411" s="252"/>
      <c r="K411" s="256"/>
      <c r="L411" s="251"/>
      <c r="M411" s="257"/>
      <c r="N411" s="258"/>
      <c r="O411" s="259"/>
      <c r="P411" s="259"/>
      <c r="Q411" s="260"/>
      <c r="R411" s="261"/>
      <c r="S411" s="262"/>
      <c r="T411" s="261"/>
      <c r="U411" s="263"/>
      <c r="V411" s="263"/>
      <c r="W411" s="263"/>
      <c r="X411" s="172"/>
      <c r="Y411" s="251"/>
      <c r="Z411" s="251"/>
      <c r="AA411" s="251"/>
      <c r="AB411" s="251"/>
      <c r="AC411" s="251"/>
      <c r="AD411" s="251"/>
      <c r="AE411" s="251"/>
      <c r="AF411" s="251"/>
      <c r="AG411" s="87"/>
      <c r="AH411" s="251"/>
      <c r="AK411" s="3">
        <f t="shared" si="41"/>
        <v>0</v>
      </c>
      <c r="AL411" s="3">
        <f t="shared" si="42"/>
        <v>0</v>
      </c>
      <c r="AM411" s="3">
        <f t="shared" si="43"/>
        <v>0</v>
      </c>
      <c r="AN411" s="3">
        <f t="shared" si="44"/>
        <v>0</v>
      </c>
    </row>
    <row r="412" spans="1:40" ht="13">
      <c r="A412" s="250"/>
      <c r="B412" s="251"/>
      <c r="C412" s="251"/>
      <c r="D412" s="251"/>
      <c r="E412" s="251"/>
      <c r="F412" s="252"/>
      <c r="G412" s="251"/>
      <c r="H412" s="253"/>
      <c r="I412" s="254"/>
      <c r="J412" s="252"/>
      <c r="K412" s="256"/>
      <c r="L412" s="251"/>
      <c r="M412" s="257"/>
      <c r="N412" s="258"/>
      <c r="O412" s="259"/>
      <c r="P412" s="259"/>
      <c r="Q412" s="260"/>
      <c r="R412" s="261"/>
      <c r="S412" s="262"/>
      <c r="T412" s="261"/>
      <c r="U412" s="263"/>
      <c r="V412" s="263"/>
      <c r="W412" s="263"/>
      <c r="X412" s="172"/>
      <c r="Y412" s="251"/>
      <c r="Z412" s="251"/>
      <c r="AA412" s="251"/>
      <c r="AB412" s="251"/>
      <c r="AC412" s="251"/>
      <c r="AD412" s="251"/>
      <c r="AE412" s="251"/>
      <c r="AF412" s="251"/>
      <c r="AG412" s="87"/>
      <c r="AH412" s="251"/>
      <c r="AK412" s="3">
        <f t="shared" si="41"/>
        <v>0</v>
      </c>
      <c r="AL412" s="3">
        <f t="shared" si="42"/>
        <v>0</v>
      </c>
      <c r="AM412" s="3">
        <f t="shared" si="43"/>
        <v>0</v>
      </c>
      <c r="AN412" s="3">
        <f t="shared" si="44"/>
        <v>0</v>
      </c>
    </row>
    <row r="413" spans="1:40" ht="13">
      <c r="A413" s="250"/>
      <c r="B413" s="251"/>
      <c r="C413" s="251"/>
      <c r="D413" s="251"/>
      <c r="E413" s="251"/>
      <c r="F413" s="252"/>
      <c r="G413" s="251"/>
      <c r="H413" s="253"/>
      <c r="I413" s="254"/>
      <c r="J413" s="252"/>
      <c r="K413" s="256"/>
      <c r="L413" s="251"/>
      <c r="M413" s="257"/>
      <c r="N413" s="258"/>
      <c r="O413" s="259"/>
      <c r="P413" s="259"/>
      <c r="Q413" s="260"/>
      <c r="R413" s="261"/>
      <c r="S413" s="262"/>
      <c r="T413" s="261"/>
      <c r="U413" s="263"/>
      <c r="V413" s="263"/>
      <c r="W413" s="263"/>
      <c r="X413" s="172"/>
      <c r="Y413" s="251"/>
      <c r="Z413" s="251"/>
      <c r="AA413" s="251"/>
      <c r="AB413" s="251"/>
      <c r="AC413" s="251"/>
      <c r="AD413" s="251"/>
      <c r="AE413" s="251"/>
      <c r="AF413" s="251"/>
      <c r="AG413" s="87"/>
      <c r="AH413" s="251"/>
      <c r="AK413" s="3">
        <f t="shared" si="41"/>
        <v>0</v>
      </c>
      <c r="AL413" s="3">
        <f t="shared" si="42"/>
        <v>0</v>
      </c>
      <c r="AM413" s="3">
        <f t="shared" si="43"/>
        <v>0</v>
      </c>
      <c r="AN413" s="3">
        <f t="shared" si="44"/>
        <v>0</v>
      </c>
    </row>
    <row r="414" spans="1:40" ht="13">
      <c r="A414" s="250"/>
      <c r="B414" s="251"/>
      <c r="C414" s="251"/>
      <c r="D414" s="251"/>
      <c r="E414" s="251"/>
      <c r="F414" s="252"/>
      <c r="G414" s="251"/>
      <c r="H414" s="253"/>
      <c r="I414" s="254"/>
      <c r="J414" s="252"/>
      <c r="K414" s="256"/>
      <c r="L414" s="251"/>
      <c r="M414" s="257"/>
      <c r="N414" s="258"/>
      <c r="O414" s="259"/>
      <c r="P414" s="259"/>
      <c r="Q414" s="260"/>
      <c r="R414" s="261"/>
      <c r="S414" s="262"/>
      <c r="T414" s="261"/>
      <c r="U414" s="263"/>
      <c r="V414" s="263"/>
      <c r="W414" s="263"/>
      <c r="X414" s="172"/>
      <c r="Y414" s="251"/>
      <c r="Z414" s="251"/>
      <c r="AA414" s="251"/>
      <c r="AB414" s="251"/>
      <c r="AC414" s="251"/>
      <c r="AD414" s="251"/>
      <c r="AE414" s="251"/>
      <c r="AF414" s="251"/>
      <c r="AG414" s="87"/>
      <c r="AH414" s="251"/>
      <c r="AK414" s="3">
        <f t="shared" si="41"/>
        <v>0</v>
      </c>
      <c r="AL414" s="3">
        <f t="shared" si="42"/>
        <v>0</v>
      </c>
      <c r="AM414" s="3">
        <f t="shared" si="43"/>
        <v>0</v>
      </c>
      <c r="AN414" s="3">
        <f t="shared" si="44"/>
        <v>0</v>
      </c>
    </row>
    <row r="415" spans="1:40" ht="13">
      <c r="A415" s="250"/>
      <c r="B415" s="251"/>
      <c r="C415" s="251"/>
      <c r="D415" s="251"/>
      <c r="E415" s="251"/>
      <c r="F415" s="252"/>
      <c r="G415" s="251"/>
      <c r="H415" s="253"/>
      <c r="I415" s="254"/>
      <c r="J415" s="252"/>
      <c r="K415" s="256"/>
      <c r="L415" s="251"/>
      <c r="M415" s="257"/>
      <c r="N415" s="258"/>
      <c r="O415" s="259"/>
      <c r="P415" s="259"/>
      <c r="Q415" s="260"/>
      <c r="R415" s="261"/>
      <c r="S415" s="262"/>
      <c r="T415" s="261"/>
      <c r="U415" s="263"/>
      <c r="V415" s="263"/>
      <c r="W415" s="263"/>
      <c r="X415" s="172"/>
      <c r="Y415" s="251"/>
      <c r="Z415" s="251"/>
      <c r="AA415" s="251"/>
      <c r="AB415" s="251"/>
      <c r="AC415" s="251"/>
      <c r="AD415" s="251"/>
      <c r="AE415" s="251"/>
      <c r="AF415" s="251"/>
      <c r="AG415" s="87"/>
      <c r="AH415" s="251"/>
      <c r="AK415" s="3">
        <f t="shared" si="41"/>
        <v>0</v>
      </c>
      <c r="AL415" s="3">
        <f t="shared" si="42"/>
        <v>0</v>
      </c>
      <c r="AM415" s="3">
        <f t="shared" si="43"/>
        <v>0</v>
      </c>
      <c r="AN415" s="3">
        <f t="shared" si="44"/>
        <v>0</v>
      </c>
    </row>
    <row r="416" spans="1:40" ht="13">
      <c r="A416" s="250"/>
      <c r="B416" s="251"/>
      <c r="C416" s="251"/>
      <c r="D416" s="251"/>
      <c r="E416" s="251"/>
      <c r="F416" s="252"/>
      <c r="G416" s="251"/>
      <c r="H416" s="253"/>
      <c r="I416" s="254"/>
      <c r="J416" s="252"/>
      <c r="K416" s="256"/>
      <c r="L416" s="251"/>
      <c r="M416" s="257"/>
      <c r="N416" s="258"/>
      <c r="O416" s="259"/>
      <c r="P416" s="259"/>
      <c r="Q416" s="260"/>
      <c r="R416" s="261"/>
      <c r="S416" s="262"/>
      <c r="T416" s="261"/>
      <c r="U416" s="263"/>
      <c r="V416" s="263"/>
      <c r="W416" s="263"/>
      <c r="X416" s="172"/>
      <c r="Y416" s="251"/>
      <c r="Z416" s="251"/>
      <c r="AA416" s="251"/>
      <c r="AB416" s="251"/>
      <c r="AC416" s="251"/>
      <c r="AD416" s="251"/>
      <c r="AE416" s="251"/>
      <c r="AF416" s="251"/>
      <c r="AG416" s="87"/>
      <c r="AH416" s="251"/>
      <c r="AK416" s="3">
        <f t="shared" si="41"/>
        <v>0</v>
      </c>
      <c r="AL416" s="3">
        <f t="shared" si="42"/>
        <v>0</v>
      </c>
      <c r="AM416" s="3">
        <f t="shared" si="43"/>
        <v>0</v>
      </c>
      <c r="AN416" s="3">
        <f t="shared" si="44"/>
        <v>0</v>
      </c>
    </row>
    <row r="417" spans="1:40" ht="13">
      <c r="A417" s="250"/>
      <c r="B417" s="251"/>
      <c r="C417" s="251"/>
      <c r="D417" s="251"/>
      <c r="E417" s="251"/>
      <c r="F417" s="252"/>
      <c r="G417" s="251"/>
      <c r="H417" s="253"/>
      <c r="I417" s="254"/>
      <c r="J417" s="252"/>
      <c r="K417" s="256"/>
      <c r="L417" s="251"/>
      <c r="M417" s="257"/>
      <c r="N417" s="258"/>
      <c r="O417" s="259"/>
      <c r="P417" s="259"/>
      <c r="Q417" s="260"/>
      <c r="R417" s="261"/>
      <c r="S417" s="262"/>
      <c r="T417" s="261"/>
      <c r="U417" s="263"/>
      <c r="V417" s="263"/>
      <c r="W417" s="263"/>
      <c r="X417" s="172"/>
      <c r="Y417" s="251"/>
      <c r="Z417" s="251"/>
      <c r="AA417" s="251"/>
      <c r="AB417" s="251"/>
      <c r="AC417" s="251"/>
      <c r="AD417" s="251"/>
      <c r="AE417" s="251"/>
      <c r="AF417" s="251"/>
      <c r="AG417" s="87"/>
      <c r="AH417" s="251"/>
      <c r="AK417" s="3">
        <f t="shared" si="41"/>
        <v>0</v>
      </c>
      <c r="AL417" s="3">
        <f t="shared" si="42"/>
        <v>0</v>
      </c>
      <c r="AM417" s="3">
        <f t="shared" si="43"/>
        <v>0</v>
      </c>
      <c r="AN417" s="3">
        <f t="shared" si="44"/>
        <v>0</v>
      </c>
    </row>
    <row r="418" spans="1:40" ht="13">
      <c r="A418" s="250"/>
      <c r="B418" s="251"/>
      <c r="C418" s="251"/>
      <c r="D418" s="251"/>
      <c r="E418" s="251"/>
      <c r="F418" s="252"/>
      <c r="G418" s="251"/>
      <c r="H418" s="253"/>
      <c r="I418" s="254"/>
      <c r="J418" s="252"/>
      <c r="K418" s="256"/>
      <c r="L418" s="251"/>
      <c r="M418" s="257"/>
      <c r="N418" s="258"/>
      <c r="O418" s="259"/>
      <c r="P418" s="259"/>
      <c r="Q418" s="260"/>
      <c r="R418" s="261"/>
      <c r="S418" s="262"/>
      <c r="T418" s="261"/>
      <c r="U418" s="263"/>
      <c r="V418" s="263"/>
      <c r="W418" s="263"/>
      <c r="X418" s="172"/>
      <c r="Y418" s="251"/>
      <c r="Z418" s="251"/>
      <c r="AA418" s="251"/>
      <c r="AB418" s="251"/>
      <c r="AC418" s="251"/>
      <c r="AD418" s="251"/>
      <c r="AE418" s="251"/>
      <c r="AF418" s="251"/>
      <c r="AG418" s="87"/>
      <c r="AH418" s="251"/>
      <c r="AK418" s="3">
        <f t="shared" si="41"/>
        <v>0</v>
      </c>
      <c r="AL418" s="3">
        <f t="shared" si="42"/>
        <v>0</v>
      </c>
      <c r="AM418" s="3">
        <f t="shared" si="43"/>
        <v>0</v>
      </c>
      <c r="AN418" s="3">
        <f t="shared" si="44"/>
        <v>0</v>
      </c>
    </row>
    <row r="419" spans="1:40" ht="13">
      <c r="A419" s="250"/>
      <c r="B419" s="251"/>
      <c r="C419" s="251"/>
      <c r="D419" s="251"/>
      <c r="E419" s="251"/>
      <c r="F419" s="252"/>
      <c r="G419" s="251"/>
      <c r="H419" s="253"/>
      <c r="I419" s="254"/>
      <c r="J419" s="252"/>
      <c r="K419" s="256"/>
      <c r="L419" s="251"/>
      <c r="M419" s="257"/>
      <c r="N419" s="258"/>
      <c r="O419" s="259"/>
      <c r="P419" s="259"/>
      <c r="Q419" s="260"/>
      <c r="R419" s="261"/>
      <c r="S419" s="262"/>
      <c r="T419" s="261"/>
      <c r="U419" s="263"/>
      <c r="V419" s="263"/>
      <c r="W419" s="263"/>
      <c r="X419" s="172"/>
      <c r="Y419" s="251"/>
      <c r="Z419" s="251"/>
      <c r="AA419" s="251"/>
      <c r="AB419" s="251"/>
      <c r="AC419" s="251"/>
      <c r="AD419" s="251"/>
      <c r="AE419" s="251"/>
      <c r="AF419" s="251"/>
      <c r="AG419" s="87"/>
      <c r="AH419" s="251"/>
      <c r="AK419" s="3">
        <f t="shared" si="41"/>
        <v>0</v>
      </c>
      <c r="AL419" s="3">
        <f t="shared" si="42"/>
        <v>0</v>
      </c>
      <c r="AM419" s="3">
        <f t="shared" si="43"/>
        <v>0</v>
      </c>
      <c r="AN419" s="3">
        <f t="shared" si="44"/>
        <v>0</v>
      </c>
    </row>
    <row r="420" spans="1:40" ht="13">
      <c r="A420" s="250"/>
      <c r="B420" s="251"/>
      <c r="C420" s="251"/>
      <c r="D420" s="251"/>
      <c r="E420" s="251"/>
      <c r="F420" s="252"/>
      <c r="G420" s="251"/>
      <c r="H420" s="253"/>
      <c r="I420" s="254"/>
      <c r="J420" s="252"/>
      <c r="K420" s="256"/>
      <c r="L420" s="251"/>
      <c r="M420" s="257"/>
      <c r="N420" s="258"/>
      <c r="O420" s="259"/>
      <c r="P420" s="259"/>
      <c r="Q420" s="260"/>
      <c r="R420" s="261"/>
      <c r="S420" s="262"/>
      <c r="T420" s="261"/>
      <c r="U420" s="263"/>
      <c r="V420" s="263"/>
      <c r="W420" s="263"/>
      <c r="X420" s="172"/>
      <c r="Y420" s="251"/>
      <c r="Z420" s="251"/>
      <c r="AA420" s="251"/>
      <c r="AB420" s="251"/>
      <c r="AC420" s="251"/>
      <c r="AD420" s="251"/>
      <c r="AE420" s="251"/>
      <c r="AF420" s="251"/>
      <c r="AG420" s="87"/>
      <c r="AH420" s="251"/>
      <c r="AK420" s="3">
        <f t="shared" si="41"/>
        <v>0</v>
      </c>
      <c r="AL420" s="3">
        <f t="shared" si="42"/>
        <v>0</v>
      </c>
      <c r="AM420" s="3">
        <f t="shared" si="43"/>
        <v>0</v>
      </c>
      <c r="AN420" s="3">
        <f t="shared" si="44"/>
        <v>0</v>
      </c>
    </row>
    <row r="421" spans="1:40" ht="13">
      <c r="A421" s="250"/>
      <c r="B421" s="251"/>
      <c r="C421" s="251"/>
      <c r="D421" s="251"/>
      <c r="E421" s="251"/>
      <c r="F421" s="252"/>
      <c r="G421" s="251"/>
      <c r="H421" s="253"/>
      <c r="I421" s="254"/>
      <c r="J421" s="252"/>
      <c r="K421" s="256"/>
      <c r="L421" s="251"/>
      <c r="M421" s="257"/>
      <c r="N421" s="258"/>
      <c r="O421" s="259"/>
      <c r="P421" s="259"/>
      <c r="Q421" s="260"/>
      <c r="R421" s="261"/>
      <c r="S421" s="262"/>
      <c r="T421" s="261"/>
      <c r="U421" s="263"/>
      <c r="V421" s="263"/>
      <c r="W421" s="263"/>
      <c r="X421" s="172"/>
      <c r="Y421" s="251"/>
      <c r="Z421" s="251"/>
      <c r="AA421" s="251"/>
      <c r="AB421" s="251"/>
      <c r="AC421" s="251"/>
      <c r="AD421" s="251"/>
      <c r="AE421" s="251"/>
      <c r="AF421" s="251"/>
      <c r="AG421" s="87"/>
      <c r="AH421" s="251"/>
      <c r="AK421" s="3">
        <f t="shared" si="41"/>
        <v>0</v>
      </c>
      <c r="AL421" s="3">
        <f t="shared" si="42"/>
        <v>0</v>
      </c>
      <c r="AM421" s="3">
        <f t="shared" si="43"/>
        <v>0</v>
      </c>
      <c r="AN421" s="3">
        <f t="shared" si="44"/>
        <v>0</v>
      </c>
    </row>
    <row r="422" spans="1:40" ht="13">
      <c r="A422" s="250"/>
      <c r="B422" s="251"/>
      <c r="C422" s="251"/>
      <c r="D422" s="251"/>
      <c r="E422" s="251"/>
      <c r="F422" s="252"/>
      <c r="G422" s="251"/>
      <c r="H422" s="253"/>
      <c r="I422" s="254"/>
      <c r="J422" s="252"/>
      <c r="K422" s="256"/>
      <c r="L422" s="251"/>
      <c r="M422" s="257"/>
      <c r="N422" s="258"/>
      <c r="O422" s="259"/>
      <c r="P422" s="259"/>
      <c r="Q422" s="260"/>
      <c r="R422" s="261"/>
      <c r="S422" s="262"/>
      <c r="T422" s="261"/>
      <c r="U422" s="263"/>
      <c r="V422" s="263"/>
      <c r="W422" s="263"/>
      <c r="X422" s="172"/>
      <c r="Y422" s="251"/>
      <c r="Z422" s="251"/>
      <c r="AA422" s="251"/>
      <c r="AB422" s="251"/>
      <c r="AC422" s="251"/>
      <c r="AD422" s="251"/>
      <c r="AE422" s="251"/>
      <c r="AF422" s="251"/>
      <c r="AG422" s="87"/>
      <c r="AH422" s="251"/>
      <c r="AK422" s="3">
        <f t="shared" si="41"/>
        <v>0</v>
      </c>
      <c r="AL422" s="3">
        <f t="shared" si="42"/>
        <v>0</v>
      </c>
      <c r="AM422" s="3">
        <f t="shared" si="43"/>
        <v>0</v>
      </c>
      <c r="AN422" s="3">
        <f t="shared" si="44"/>
        <v>0</v>
      </c>
    </row>
    <row r="423" spans="1:40" ht="13">
      <c r="A423" s="250"/>
      <c r="B423" s="251"/>
      <c r="C423" s="251"/>
      <c r="D423" s="251"/>
      <c r="E423" s="251"/>
      <c r="F423" s="252"/>
      <c r="G423" s="251"/>
      <c r="H423" s="253"/>
      <c r="I423" s="254"/>
      <c r="J423" s="252"/>
      <c r="K423" s="256"/>
      <c r="L423" s="251"/>
      <c r="M423" s="257"/>
      <c r="N423" s="258"/>
      <c r="O423" s="259"/>
      <c r="P423" s="259"/>
      <c r="Q423" s="260"/>
      <c r="R423" s="261"/>
      <c r="S423" s="262"/>
      <c r="T423" s="261"/>
      <c r="U423" s="263"/>
      <c r="V423" s="263"/>
      <c r="W423" s="263"/>
      <c r="X423" s="172"/>
      <c r="Y423" s="251"/>
      <c r="Z423" s="251"/>
      <c r="AA423" s="251"/>
      <c r="AB423" s="251"/>
      <c r="AC423" s="251"/>
      <c r="AD423" s="251"/>
      <c r="AE423" s="251"/>
      <c r="AF423" s="251"/>
      <c r="AG423" s="87"/>
      <c r="AH423" s="251"/>
      <c r="AK423" s="3">
        <f t="shared" si="41"/>
        <v>0</v>
      </c>
      <c r="AL423" s="3">
        <f t="shared" si="42"/>
        <v>0</v>
      </c>
      <c r="AM423" s="3">
        <f t="shared" si="43"/>
        <v>0</v>
      </c>
      <c r="AN423" s="3">
        <f t="shared" si="44"/>
        <v>0</v>
      </c>
    </row>
    <row r="424" spans="1:40" ht="13">
      <c r="A424" s="250"/>
      <c r="B424" s="251"/>
      <c r="C424" s="251"/>
      <c r="D424" s="251"/>
      <c r="E424" s="251"/>
      <c r="F424" s="252"/>
      <c r="G424" s="251"/>
      <c r="H424" s="253"/>
      <c r="I424" s="254"/>
      <c r="J424" s="252"/>
      <c r="K424" s="256"/>
      <c r="L424" s="251"/>
      <c r="M424" s="257"/>
      <c r="N424" s="258"/>
      <c r="O424" s="259"/>
      <c r="P424" s="259"/>
      <c r="Q424" s="260"/>
      <c r="R424" s="261"/>
      <c r="S424" s="262"/>
      <c r="T424" s="261"/>
      <c r="U424" s="263"/>
      <c r="V424" s="263"/>
      <c r="W424" s="263"/>
      <c r="X424" s="172"/>
      <c r="Y424" s="251"/>
      <c r="Z424" s="251"/>
      <c r="AA424" s="251"/>
      <c r="AB424" s="251"/>
      <c r="AC424" s="251"/>
      <c r="AD424" s="251"/>
      <c r="AE424" s="251"/>
      <c r="AF424" s="251"/>
      <c r="AG424" s="87"/>
      <c r="AH424" s="251"/>
      <c r="AK424" s="3">
        <f t="shared" si="41"/>
        <v>0</v>
      </c>
      <c r="AL424" s="3">
        <f t="shared" si="42"/>
        <v>0</v>
      </c>
      <c r="AM424" s="3">
        <f t="shared" si="43"/>
        <v>0</v>
      </c>
      <c r="AN424" s="3">
        <f t="shared" si="44"/>
        <v>0</v>
      </c>
    </row>
    <row r="425" spans="1:40" ht="13">
      <c r="A425" s="250"/>
      <c r="B425" s="251"/>
      <c r="C425" s="251"/>
      <c r="D425" s="251"/>
      <c r="E425" s="251"/>
      <c r="F425" s="252"/>
      <c r="G425" s="251"/>
      <c r="H425" s="253"/>
      <c r="I425" s="254"/>
      <c r="J425" s="252"/>
      <c r="K425" s="256"/>
      <c r="L425" s="251"/>
      <c r="M425" s="257"/>
      <c r="N425" s="258"/>
      <c r="O425" s="259"/>
      <c r="P425" s="259"/>
      <c r="Q425" s="260"/>
      <c r="R425" s="261"/>
      <c r="S425" s="262"/>
      <c r="T425" s="261"/>
      <c r="U425" s="263"/>
      <c r="V425" s="263"/>
      <c r="W425" s="263"/>
      <c r="X425" s="172"/>
      <c r="Y425" s="251"/>
      <c r="Z425" s="251"/>
      <c r="AA425" s="251"/>
      <c r="AB425" s="251"/>
      <c r="AC425" s="251"/>
      <c r="AD425" s="251"/>
      <c r="AE425" s="251"/>
      <c r="AF425" s="251"/>
      <c r="AG425" s="87"/>
      <c r="AH425" s="251"/>
      <c r="AK425" s="3">
        <f t="shared" si="41"/>
        <v>0</v>
      </c>
      <c r="AL425" s="3">
        <f t="shared" si="42"/>
        <v>0</v>
      </c>
      <c r="AM425" s="3">
        <f t="shared" si="43"/>
        <v>0</v>
      </c>
      <c r="AN425" s="3">
        <f t="shared" si="44"/>
        <v>0</v>
      </c>
    </row>
    <row r="426" spans="1:40" ht="13">
      <c r="A426" s="250"/>
      <c r="B426" s="251"/>
      <c r="C426" s="251"/>
      <c r="D426" s="251"/>
      <c r="E426" s="251"/>
      <c r="F426" s="252"/>
      <c r="G426" s="251"/>
      <c r="H426" s="253"/>
      <c r="I426" s="254"/>
      <c r="J426" s="252"/>
      <c r="K426" s="256"/>
      <c r="L426" s="251"/>
      <c r="M426" s="257"/>
      <c r="N426" s="258"/>
      <c r="O426" s="259"/>
      <c r="P426" s="259"/>
      <c r="Q426" s="260"/>
      <c r="R426" s="261"/>
      <c r="S426" s="262"/>
      <c r="T426" s="261"/>
      <c r="U426" s="263"/>
      <c r="V426" s="263"/>
      <c r="W426" s="263"/>
      <c r="X426" s="172"/>
      <c r="Y426" s="251"/>
      <c r="Z426" s="251"/>
      <c r="AA426" s="251"/>
      <c r="AB426" s="251"/>
      <c r="AC426" s="251"/>
      <c r="AD426" s="251"/>
      <c r="AE426" s="251"/>
      <c r="AF426" s="251"/>
      <c r="AG426" s="87"/>
      <c r="AH426" s="251"/>
      <c r="AK426" s="3">
        <f t="shared" si="41"/>
        <v>0</v>
      </c>
      <c r="AL426" s="3">
        <f t="shared" si="42"/>
        <v>0</v>
      </c>
      <c r="AM426" s="3">
        <f t="shared" si="43"/>
        <v>0</v>
      </c>
      <c r="AN426" s="3">
        <f t="shared" si="44"/>
        <v>0</v>
      </c>
    </row>
    <row r="427" spans="1:40" ht="13">
      <c r="A427" s="250"/>
      <c r="B427" s="251"/>
      <c r="C427" s="251"/>
      <c r="D427" s="251"/>
      <c r="E427" s="251"/>
      <c r="F427" s="252"/>
      <c r="G427" s="251"/>
      <c r="H427" s="253"/>
      <c r="I427" s="254"/>
      <c r="J427" s="252"/>
      <c r="K427" s="256"/>
      <c r="L427" s="251"/>
      <c r="M427" s="257"/>
      <c r="N427" s="258"/>
      <c r="O427" s="259"/>
      <c r="P427" s="259"/>
      <c r="Q427" s="260"/>
      <c r="R427" s="261"/>
      <c r="S427" s="262"/>
      <c r="T427" s="261"/>
      <c r="U427" s="263"/>
      <c r="V427" s="263"/>
      <c r="W427" s="263"/>
      <c r="X427" s="172"/>
      <c r="Y427" s="251"/>
      <c r="Z427" s="251"/>
      <c r="AA427" s="251"/>
      <c r="AB427" s="251"/>
      <c r="AC427" s="251"/>
      <c r="AD427" s="251"/>
      <c r="AE427" s="251"/>
      <c r="AF427" s="251"/>
      <c r="AG427" s="87"/>
      <c r="AH427" s="251"/>
      <c r="AK427" s="3">
        <f t="shared" si="41"/>
        <v>0</v>
      </c>
      <c r="AL427" s="3">
        <f t="shared" si="42"/>
        <v>0</v>
      </c>
      <c r="AM427" s="3">
        <f t="shared" si="43"/>
        <v>0</v>
      </c>
      <c r="AN427" s="3">
        <f t="shared" si="44"/>
        <v>0</v>
      </c>
    </row>
    <row r="428" spans="1:40" ht="13">
      <c r="A428" s="250"/>
      <c r="B428" s="251"/>
      <c r="C428" s="251"/>
      <c r="D428" s="251"/>
      <c r="E428" s="251"/>
      <c r="F428" s="252"/>
      <c r="G428" s="251"/>
      <c r="H428" s="253"/>
      <c r="I428" s="254"/>
      <c r="J428" s="252"/>
      <c r="K428" s="256"/>
      <c r="L428" s="251"/>
      <c r="M428" s="257"/>
      <c r="N428" s="258"/>
      <c r="O428" s="259"/>
      <c r="P428" s="259"/>
      <c r="Q428" s="260"/>
      <c r="R428" s="261"/>
      <c r="S428" s="262"/>
      <c r="T428" s="261"/>
      <c r="U428" s="263"/>
      <c r="V428" s="263"/>
      <c r="W428" s="263"/>
      <c r="X428" s="172"/>
      <c r="Y428" s="251"/>
      <c r="Z428" s="251"/>
      <c r="AA428" s="251"/>
      <c r="AB428" s="251"/>
      <c r="AC428" s="251"/>
      <c r="AD428" s="251"/>
      <c r="AE428" s="251"/>
      <c r="AF428" s="251"/>
      <c r="AG428" s="87"/>
      <c r="AH428" s="251"/>
      <c r="AK428" s="3">
        <f t="shared" si="41"/>
        <v>0</v>
      </c>
      <c r="AL428" s="3">
        <f t="shared" si="42"/>
        <v>0</v>
      </c>
      <c r="AM428" s="3">
        <f t="shared" si="43"/>
        <v>0</v>
      </c>
      <c r="AN428" s="3">
        <f t="shared" si="44"/>
        <v>0</v>
      </c>
    </row>
    <row r="429" spans="1:40" ht="13">
      <c r="A429" s="250"/>
      <c r="B429" s="251"/>
      <c r="C429" s="251"/>
      <c r="D429" s="251"/>
      <c r="E429" s="251"/>
      <c r="F429" s="252"/>
      <c r="G429" s="251"/>
      <c r="H429" s="253"/>
      <c r="I429" s="254"/>
      <c r="J429" s="252"/>
      <c r="K429" s="256"/>
      <c r="L429" s="251"/>
      <c r="M429" s="257"/>
      <c r="N429" s="258"/>
      <c r="O429" s="259"/>
      <c r="P429" s="259"/>
      <c r="Q429" s="260"/>
      <c r="R429" s="261"/>
      <c r="S429" s="262"/>
      <c r="T429" s="261"/>
      <c r="U429" s="263"/>
      <c r="V429" s="263"/>
      <c r="W429" s="263"/>
      <c r="X429" s="172"/>
      <c r="Y429" s="251"/>
      <c r="Z429" s="251"/>
      <c r="AA429" s="251"/>
      <c r="AB429" s="251"/>
      <c r="AC429" s="251"/>
      <c r="AD429" s="251"/>
      <c r="AE429" s="251"/>
      <c r="AF429" s="251"/>
      <c r="AG429" s="87"/>
      <c r="AH429" s="251"/>
      <c r="AK429" s="3">
        <f t="shared" si="41"/>
        <v>0</v>
      </c>
      <c r="AL429" s="3">
        <f t="shared" si="42"/>
        <v>0</v>
      </c>
      <c r="AM429" s="3">
        <f t="shared" si="43"/>
        <v>0</v>
      </c>
      <c r="AN429" s="3">
        <f t="shared" si="44"/>
        <v>0</v>
      </c>
    </row>
    <row r="430" spans="1:40" ht="13">
      <c r="A430" s="250"/>
      <c r="B430" s="251"/>
      <c r="C430" s="251"/>
      <c r="D430" s="251"/>
      <c r="E430" s="251"/>
      <c r="F430" s="252"/>
      <c r="G430" s="251"/>
      <c r="H430" s="253"/>
      <c r="I430" s="254"/>
      <c r="J430" s="252"/>
      <c r="K430" s="256"/>
      <c r="L430" s="251"/>
      <c r="M430" s="257"/>
      <c r="N430" s="258"/>
      <c r="O430" s="259"/>
      <c r="P430" s="259"/>
      <c r="Q430" s="260"/>
      <c r="R430" s="261"/>
      <c r="S430" s="262"/>
      <c r="T430" s="261"/>
      <c r="U430" s="263"/>
      <c r="V430" s="263"/>
      <c r="W430" s="263"/>
      <c r="X430" s="172"/>
      <c r="Y430" s="251"/>
      <c r="Z430" s="251"/>
      <c r="AA430" s="251"/>
      <c r="AB430" s="251"/>
      <c r="AC430" s="251"/>
      <c r="AD430" s="251"/>
      <c r="AE430" s="251"/>
      <c r="AF430" s="251"/>
      <c r="AG430" s="87"/>
      <c r="AH430" s="251"/>
      <c r="AK430" s="3">
        <f t="shared" si="41"/>
        <v>0</v>
      </c>
      <c r="AL430" s="3">
        <f t="shared" si="42"/>
        <v>0</v>
      </c>
      <c r="AM430" s="3">
        <f t="shared" si="43"/>
        <v>0</v>
      </c>
      <c r="AN430" s="3">
        <f t="shared" si="44"/>
        <v>0</v>
      </c>
    </row>
    <row r="431" spans="1:40" ht="13">
      <c r="A431" s="250"/>
      <c r="B431" s="251"/>
      <c r="C431" s="251"/>
      <c r="D431" s="251"/>
      <c r="E431" s="251"/>
      <c r="F431" s="252"/>
      <c r="G431" s="251"/>
      <c r="H431" s="253"/>
      <c r="I431" s="254"/>
      <c r="J431" s="252"/>
      <c r="K431" s="256"/>
      <c r="L431" s="251"/>
      <c r="M431" s="257"/>
      <c r="N431" s="258"/>
      <c r="O431" s="259"/>
      <c r="P431" s="259"/>
      <c r="Q431" s="260"/>
      <c r="R431" s="261"/>
      <c r="S431" s="262"/>
      <c r="T431" s="261"/>
      <c r="U431" s="263"/>
      <c r="V431" s="263"/>
      <c r="W431" s="263"/>
      <c r="X431" s="172"/>
      <c r="Y431" s="251"/>
      <c r="Z431" s="251"/>
      <c r="AA431" s="251"/>
      <c r="AB431" s="251"/>
      <c r="AC431" s="251"/>
      <c r="AD431" s="251"/>
      <c r="AE431" s="251"/>
      <c r="AF431" s="251"/>
      <c r="AG431" s="87"/>
      <c r="AH431" s="251"/>
      <c r="AK431" s="3">
        <f t="shared" si="41"/>
        <v>0</v>
      </c>
      <c r="AL431" s="3">
        <f t="shared" si="42"/>
        <v>0</v>
      </c>
      <c r="AM431" s="3">
        <f t="shared" si="43"/>
        <v>0</v>
      </c>
      <c r="AN431" s="3">
        <f t="shared" si="44"/>
        <v>0</v>
      </c>
    </row>
    <row r="432" spans="1:40" ht="13">
      <c r="A432" s="250"/>
      <c r="B432" s="251"/>
      <c r="C432" s="251"/>
      <c r="D432" s="251"/>
      <c r="E432" s="251"/>
      <c r="F432" s="252"/>
      <c r="G432" s="251"/>
      <c r="H432" s="253"/>
      <c r="I432" s="254"/>
      <c r="J432" s="252"/>
      <c r="K432" s="256"/>
      <c r="L432" s="251"/>
      <c r="M432" s="257"/>
      <c r="N432" s="258"/>
      <c r="O432" s="259"/>
      <c r="P432" s="259"/>
      <c r="Q432" s="260"/>
      <c r="R432" s="261"/>
      <c r="S432" s="262"/>
      <c r="T432" s="261"/>
      <c r="U432" s="263"/>
      <c r="V432" s="263"/>
      <c r="W432" s="263"/>
      <c r="X432" s="172"/>
      <c r="Y432" s="251"/>
      <c r="Z432" s="251"/>
      <c r="AA432" s="251"/>
      <c r="AB432" s="251"/>
      <c r="AC432" s="251"/>
      <c r="AD432" s="251"/>
      <c r="AE432" s="251"/>
      <c r="AF432" s="251"/>
      <c r="AG432" s="87"/>
      <c r="AH432" s="251"/>
      <c r="AK432" s="3">
        <f t="shared" si="41"/>
        <v>0</v>
      </c>
      <c r="AL432" s="3">
        <f t="shared" si="42"/>
        <v>0</v>
      </c>
      <c r="AM432" s="3">
        <f t="shared" si="43"/>
        <v>0</v>
      </c>
      <c r="AN432" s="3">
        <f t="shared" si="44"/>
        <v>0</v>
      </c>
    </row>
    <row r="433" spans="1:40" ht="13">
      <c r="A433" s="250"/>
      <c r="B433" s="251"/>
      <c r="C433" s="251"/>
      <c r="D433" s="251"/>
      <c r="E433" s="251"/>
      <c r="F433" s="252"/>
      <c r="G433" s="251"/>
      <c r="H433" s="253"/>
      <c r="I433" s="254"/>
      <c r="J433" s="252"/>
      <c r="K433" s="256"/>
      <c r="L433" s="251"/>
      <c r="M433" s="257"/>
      <c r="N433" s="258"/>
      <c r="O433" s="259"/>
      <c r="P433" s="259"/>
      <c r="Q433" s="260"/>
      <c r="R433" s="261"/>
      <c r="S433" s="262"/>
      <c r="T433" s="261"/>
      <c r="U433" s="263"/>
      <c r="V433" s="263"/>
      <c r="W433" s="263"/>
      <c r="X433" s="172"/>
      <c r="Y433" s="251"/>
      <c r="Z433" s="251"/>
      <c r="AA433" s="251"/>
      <c r="AB433" s="251"/>
      <c r="AC433" s="251"/>
      <c r="AD433" s="251"/>
      <c r="AE433" s="251"/>
      <c r="AF433" s="251"/>
      <c r="AG433" s="87"/>
      <c r="AH433" s="251"/>
      <c r="AK433" s="3">
        <f t="shared" si="41"/>
        <v>0</v>
      </c>
      <c r="AL433" s="3">
        <f t="shared" si="42"/>
        <v>0</v>
      </c>
      <c r="AM433" s="3">
        <f t="shared" si="43"/>
        <v>0</v>
      </c>
      <c r="AN433" s="3">
        <f t="shared" si="44"/>
        <v>0</v>
      </c>
    </row>
    <row r="434" spans="1:40" ht="13">
      <c r="A434" s="250"/>
      <c r="B434" s="251"/>
      <c r="C434" s="251"/>
      <c r="D434" s="251"/>
      <c r="E434" s="251"/>
      <c r="F434" s="252"/>
      <c r="G434" s="251"/>
      <c r="H434" s="253"/>
      <c r="I434" s="254"/>
      <c r="J434" s="252"/>
      <c r="K434" s="256"/>
      <c r="L434" s="251"/>
      <c r="M434" s="257"/>
      <c r="N434" s="258"/>
      <c r="O434" s="259"/>
      <c r="P434" s="259"/>
      <c r="Q434" s="260"/>
      <c r="R434" s="261"/>
      <c r="S434" s="262"/>
      <c r="T434" s="261"/>
      <c r="U434" s="263"/>
      <c r="V434" s="263"/>
      <c r="W434" s="263"/>
      <c r="X434" s="172"/>
      <c r="Y434" s="251"/>
      <c r="Z434" s="251"/>
      <c r="AA434" s="251"/>
      <c r="AB434" s="251"/>
      <c r="AC434" s="251"/>
      <c r="AD434" s="251"/>
      <c r="AE434" s="251"/>
      <c r="AF434" s="251"/>
      <c r="AG434" s="87"/>
      <c r="AH434" s="251"/>
      <c r="AK434" s="3">
        <f t="shared" si="41"/>
        <v>0</v>
      </c>
      <c r="AL434" s="3">
        <f t="shared" si="42"/>
        <v>0</v>
      </c>
      <c r="AM434" s="3">
        <f t="shared" si="43"/>
        <v>0</v>
      </c>
      <c r="AN434" s="3">
        <f t="shared" si="44"/>
        <v>0</v>
      </c>
    </row>
    <row r="435" spans="1:40" ht="13">
      <c r="A435" s="250"/>
      <c r="B435" s="251"/>
      <c r="C435" s="251"/>
      <c r="D435" s="251"/>
      <c r="E435" s="251"/>
      <c r="F435" s="252"/>
      <c r="G435" s="251"/>
      <c r="H435" s="253"/>
      <c r="I435" s="254"/>
      <c r="J435" s="252"/>
      <c r="K435" s="256"/>
      <c r="L435" s="251"/>
      <c r="M435" s="257"/>
      <c r="N435" s="258"/>
      <c r="O435" s="259"/>
      <c r="P435" s="259"/>
      <c r="Q435" s="260"/>
      <c r="R435" s="261"/>
      <c r="S435" s="262"/>
      <c r="T435" s="261"/>
      <c r="U435" s="263"/>
      <c r="V435" s="263"/>
      <c r="W435" s="263"/>
      <c r="X435" s="172"/>
      <c r="Y435" s="251"/>
      <c r="Z435" s="251"/>
      <c r="AA435" s="251"/>
      <c r="AB435" s="251"/>
      <c r="AC435" s="251"/>
      <c r="AD435" s="251"/>
      <c r="AE435" s="251"/>
      <c r="AF435" s="251"/>
      <c r="AG435" s="87"/>
      <c r="AH435" s="251"/>
      <c r="AK435" s="3">
        <f t="shared" si="41"/>
        <v>0</v>
      </c>
      <c r="AL435" s="3">
        <f t="shared" si="42"/>
        <v>0</v>
      </c>
      <c r="AM435" s="3">
        <f t="shared" si="43"/>
        <v>0</v>
      </c>
      <c r="AN435" s="3">
        <f t="shared" si="44"/>
        <v>0</v>
      </c>
    </row>
    <row r="436" spans="1:40" ht="13">
      <c r="A436" s="250"/>
      <c r="B436" s="251"/>
      <c r="C436" s="251"/>
      <c r="D436" s="251"/>
      <c r="E436" s="251"/>
      <c r="F436" s="252"/>
      <c r="G436" s="251"/>
      <c r="H436" s="253"/>
      <c r="I436" s="254"/>
      <c r="J436" s="252"/>
      <c r="K436" s="256"/>
      <c r="L436" s="251"/>
      <c r="M436" s="257"/>
      <c r="N436" s="258"/>
      <c r="O436" s="259"/>
      <c r="P436" s="259"/>
      <c r="Q436" s="260"/>
      <c r="R436" s="261"/>
      <c r="S436" s="262"/>
      <c r="T436" s="261"/>
      <c r="U436" s="263"/>
      <c r="V436" s="263"/>
      <c r="W436" s="263"/>
      <c r="X436" s="172"/>
      <c r="Y436" s="251"/>
      <c r="Z436" s="251"/>
      <c r="AA436" s="251"/>
      <c r="AB436" s="251"/>
      <c r="AC436" s="251"/>
      <c r="AD436" s="251"/>
      <c r="AE436" s="251"/>
      <c r="AF436" s="251"/>
      <c r="AG436" s="87"/>
      <c r="AH436" s="251"/>
      <c r="AK436" s="3">
        <f t="shared" si="41"/>
        <v>0</v>
      </c>
      <c r="AL436" s="3">
        <f t="shared" si="42"/>
        <v>0</v>
      </c>
      <c r="AM436" s="3">
        <f t="shared" si="43"/>
        <v>0</v>
      </c>
      <c r="AN436" s="3">
        <f t="shared" si="44"/>
        <v>0</v>
      </c>
    </row>
    <row r="437" spans="1:40" ht="13">
      <c r="A437" s="250"/>
      <c r="B437" s="251"/>
      <c r="C437" s="251"/>
      <c r="D437" s="251"/>
      <c r="E437" s="251"/>
      <c r="F437" s="252"/>
      <c r="G437" s="251"/>
      <c r="H437" s="253"/>
      <c r="I437" s="254"/>
      <c r="J437" s="252"/>
      <c r="K437" s="256"/>
      <c r="L437" s="251"/>
      <c r="M437" s="257"/>
      <c r="N437" s="258"/>
      <c r="O437" s="259"/>
      <c r="P437" s="259"/>
      <c r="Q437" s="260"/>
      <c r="R437" s="261"/>
      <c r="S437" s="262"/>
      <c r="T437" s="261"/>
      <c r="U437" s="263"/>
      <c r="V437" s="263"/>
      <c r="W437" s="263"/>
      <c r="X437" s="172"/>
      <c r="Y437" s="251"/>
      <c r="Z437" s="251"/>
      <c r="AA437" s="251"/>
      <c r="AB437" s="251"/>
      <c r="AC437" s="251"/>
      <c r="AD437" s="251"/>
      <c r="AE437" s="251"/>
      <c r="AF437" s="251"/>
      <c r="AG437" s="87"/>
      <c r="AH437" s="251"/>
      <c r="AK437" s="3">
        <f t="shared" si="41"/>
        <v>0</v>
      </c>
      <c r="AL437" s="3">
        <f t="shared" si="42"/>
        <v>0</v>
      </c>
      <c r="AM437" s="3">
        <f t="shared" si="43"/>
        <v>0</v>
      </c>
      <c r="AN437" s="3">
        <f t="shared" si="44"/>
        <v>0</v>
      </c>
    </row>
    <row r="438" spans="1:40" ht="13">
      <c r="A438" s="250"/>
      <c r="B438" s="251"/>
      <c r="C438" s="251"/>
      <c r="D438" s="251"/>
      <c r="E438" s="251"/>
      <c r="F438" s="252"/>
      <c r="G438" s="251"/>
      <c r="H438" s="253"/>
      <c r="I438" s="254"/>
      <c r="J438" s="252"/>
      <c r="K438" s="256"/>
      <c r="L438" s="251"/>
      <c r="M438" s="257"/>
      <c r="N438" s="258"/>
      <c r="O438" s="259"/>
      <c r="P438" s="259"/>
      <c r="Q438" s="260"/>
      <c r="R438" s="261"/>
      <c r="S438" s="262"/>
      <c r="T438" s="261"/>
      <c r="U438" s="263"/>
      <c r="V438" s="263"/>
      <c r="W438" s="263"/>
      <c r="X438" s="172"/>
      <c r="Y438" s="251"/>
      <c r="Z438" s="251"/>
      <c r="AA438" s="251"/>
      <c r="AB438" s="251"/>
      <c r="AC438" s="251"/>
      <c r="AD438" s="251"/>
      <c r="AE438" s="251"/>
      <c r="AF438" s="251"/>
      <c r="AG438" s="87"/>
      <c r="AH438" s="251"/>
      <c r="AK438" s="3">
        <f t="shared" si="41"/>
        <v>0</v>
      </c>
      <c r="AL438" s="3">
        <f t="shared" si="42"/>
        <v>0</v>
      </c>
      <c r="AM438" s="3">
        <f t="shared" si="43"/>
        <v>0</v>
      </c>
      <c r="AN438" s="3">
        <f t="shared" si="44"/>
        <v>0</v>
      </c>
    </row>
    <row r="439" spans="1:40" ht="13">
      <c r="A439" s="250"/>
      <c r="B439" s="251"/>
      <c r="C439" s="251"/>
      <c r="D439" s="251"/>
      <c r="E439" s="251"/>
      <c r="F439" s="252"/>
      <c r="G439" s="251"/>
      <c r="H439" s="253"/>
      <c r="I439" s="254"/>
      <c r="J439" s="252"/>
      <c r="K439" s="256"/>
      <c r="L439" s="251"/>
      <c r="M439" s="257"/>
      <c r="N439" s="258"/>
      <c r="O439" s="259"/>
      <c r="P439" s="259"/>
      <c r="Q439" s="260"/>
      <c r="R439" s="261"/>
      <c r="S439" s="262"/>
      <c r="T439" s="261"/>
      <c r="U439" s="263"/>
      <c r="V439" s="263"/>
      <c r="W439" s="263"/>
      <c r="X439" s="172"/>
      <c r="Y439" s="251"/>
      <c r="Z439" s="251"/>
      <c r="AA439" s="251"/>
      <c r="AB439" s="251"/>
      <c r="AC439" s="251"/>
      <c r="AD439" s="251"/>
      <c r="AE439" s="251"/>
      <c r="AF439" s="251"/>
      <c r="AG439" s="87"/>
      <c r="AH439" s="251"/>
      <c r="AK439" s="3">
        <f t="shared" si="41"/>
        <v>0</v>
      </c>
      <c r="AL439" s="3">
        <f t="shared" si="42"/>
        <v>0</v>
      </c>
      <c r="AM439" s="3">
        <f t="shared" si="43"/>
        <v>0</v>
      </c>
      <c r="AN439" s="3">
        <f t="shared" si="44"/>
        <v>0</v>
      </c>
    </row>
    <row r="440" spans="1:40" ht="13">
      <c r="A440" s="250"/>
      <c r="B440" s="251"/>
      <c r="C440" s="251"/>
      <c r="D440" s="251"/>
      <c r="E440" s="251"/>
      <c r="F440" s="252"/>
      <c r="G440" s="251"/>
      <c r="H440" s="253"/>
      <c r="I440" s="254"/>
      <c r="J440" s="252"/>
      <c r="K440" s="256"/>
      <c r="L440" s="251"/>
      <c r="M440" s="257"/>
      <c r="N440" s="258"/>
      <c r="O440" s="259"/>
      <c r="P440" s="259"/>
      <c r="Q440" s="260"/>
      <c r="R440" s="261"/>
      <c r="S440" s="262"/>
      <c r="T440" s="261"/>
      <c r="U440" s="263"/>
      <c r="V440" s="263"/>
      <c r="W440" s="263"/>
      <c r="X440" s="172"/>
      <c r="Y440" s="251"/>
      <c r="Z440" s="251"/>
      <c r="AA440" s="251"/>
      <c r="AB440" s="251"/>
      <c r="AC440" s="251"/>
      <c r="AD440" s="251"/>
      <c r="AE440" s="251"/>
      <c r="AF440" s="251"/>
      <c r="AG440" s="87"/>
      <c r="AH440" s="251"/>
      <c r="AK440" s="3">
        <f t="shared" si="41"/>
        <v>0</v>
      </c>
      <c r="AL440" s="3">
        <f t="shared" si="42"/>
        <v>0</v>
      </c>
      <c r="AM440" s="3">
        <f t="shared" si="43"/>
        <v>0</v>
      </c>
      <c r="AN440" s="3">
        <f t="shared" si="44"/>
        <v>0</v>
      </c>
    </row>
    <row r="441" spans="1:40" ht="13">
      <c r="A441" s="250"/>
      <c r="B441" s="251"/>
      <c r="C441" s="251"/>
      <c r="D441" s="251"/>
      <c r="E441" s="251"/>
      <c r="F441" s="252"/>
      <c r="G441" s="251"/>
      <c r="H441" s="253"/>
      <c r="I441" s="254"/>
      <c r="J441" s="252"/>
      <c r="K441" s="256"/>
      <c r="L441" s="251"/>
      <c r="M441" s="257"/>
      <c r="N441" s="258"/>
      <c r="O441" s="259"/>
      <c r="P441" s="259"/>
      <c r="Q441" s="260"/>
      <c r="R441" s="261"/>
      <c r="S441" s="262"/>
      <c r="T441" s="261"/>
      <c r="U441" s="263"/>
      <c r="V441" s="263"/>
      <c r="W441" s="263"/>
      <c r="X441" s="172"/>
      <c r="Y441" s="251"/>
      <c r="Z441" s="251"/>
      <c r="AA441" s="251"/>
      <c r="AB441" s="251"/>
      <c r="AC441" s="251"/>
      <c r="AD441" s="251"/>
      <c r="AE441" s="251"/>
      <c r="AF441" s="251"/>
      <c r="AG441" s="87"/>
      <c r="AH441" s="251"/>
      <c r="AK441" s="3">
        <f t="shared" si="41"/>
        <v>0</v>
      </c>
      <c r="AL441" s="3">
        <f t="shared" si="42"/>
        <v>0</v>
      </c>
      <c r="AM441" s="3">
        <f t="shared" si="43"/>
        <v>0</v>
      </c>
      <c r="AN441" s="3">
        <f t="shared" si="44"/>
        <v>0</v>
      </c>
    </row>
    <row r="442" spans="1:40" ht="13">
      <c r="A442" s="250"/>
      <c r="B442" s="251"/>
      <c r="C442" s="251"/>
      <c r="D442" s="251"/>
      <c r="E442" s="251"/>
      <c r="F442" s="252"/>
      <c r="G442" s="251"/>
      <c r="H442" s="253"/>
      <c r="I442" s="254"/>
      <c r="J442" s="252"/>
      <c r="K442" s="256"/>
      <c r="L442" s="251"/>
      <c r="M442" s="257"/>
      <c r="N442" s="258"/>
      <c r="O442" s="259"/>
      <c r="P442" s="259"/>
      <c r="Q442" s="260"/>
      <c r="R442" s="261"/>
      <c r="S442" s="262"/>
      <c r="T442" s="261"/>
      <c r="U442" s="263"/>
      <c r="V442" s="263"/>
      <c r="W442" s="263"/>
      <c r="X442" s="172"/>
      <c r="Y442" s="251"/>
      <c r="Z442" s="251"/>
      <c r="AA442" s="251"/>
      <c r="AB442" s="251"/>
      <c r="AC442" s="251"/>
      <c r="AD442" s="251"/>
      <c r="AE442" s="251"/>
      <c r="AF442" s="251"/>
      <c r="AG442" s="87"/>
      <c r="AH442" s="251"/>
      <c r="AK442" s="3">
        <f t="shared" si="41"/>
        <v>0</v>
      </c>
      <c r="AL442" s="3">
        <f t="shared" si="42"/>
        <v>0</v>
      </c>
      <c r="AM442" s="3">
        <f t="shared" si="43"/>
        <v>0</v>
      </c>
      <c r="AN442" s="3">
        <f t="shared" si="44"/>
        <v>0</v>
      </c>
    </row>
    <row r="443" spans="1:40" ht="13">
      <c r="A443" s="250"/>
      <c r="B443" s="251"/>
      <c r="C443" s="251"/>
      <c r="D443" s="251"/>
      <c r="E443" s="251"/>
      <c r="F443" s="252"/>
      <c r="G443" s="251"/>
      <c r="H443" s="253"/>
      <c r="I443" s="254"/>
      <c r="J443" s="252"/>
      <c r="K443" s="256"/>
      <c r="L443" s="251"/>
      <c r="M443" s="257"/>
      <c r="N443" s="258"/>
      <c r="O443" s="259"/>
      <c r="P443" s="259"/>
      <c r="Q443" s="260"/>
      <c r="R443" s="261"/>
      <c r="S443" s="262"/>
      <c r="T443" s="261"/>
      <c r="U443" s="263"/>
      <c r="V443" s="263"/>
      <c r="W443" s="263"/>
      <c r="X443" s="172"/>
      <c r="Y443" s="251"/>
      <c r="Z443" s="251"/>
      <c r="AA443" s="251"/>
      <c r="AB443" s="251"/>
      <c r="AC443" s="251"/>
      <c r="AD443" s="251"/>
      <c r="AE443" s="251"/>
      <c r="AF443" s="251"/>
      <c r="AG443" s="87"/>
      <c r="AH443" s="251"/>
      <c r="AK443" s="3">
        <f t="shared" si="41"/>
        <v>0</v>
      </c>
      <c r="AL443" s="3">
        <f t="shared" si="42"/>
        <v>0</v>
      </c>
      <c r="AM443" s="3">
        <f t="shared" si="43"/>
        <v>0</v>
      </c>
      <c r="AN443" s="3">
        <f t="shared" si="44"/>
        <v>0</v>
      </c>
    </row>
    <row r="444" spans="1:40" ht="13">
      <c r="A444" s="250"/>
      <c r="B444" s="251"/>
      <c r="C444" s="251"/>
      <c r="D444" s="251"/>
      <c r="E444" s="251"/>
      <c r="F444" s="252"/>
      <c r="G444" s="251"/>
      <c r="H444" s="253"/>
      <c r="I444" s="254"/>
      <c r="J444" s="252"/>
      <c r="K444" s="256"/>
      <c r="L444" s="251"/>
      <c r="M444" s="257"/>
      <c r="N444" s="258"/>
      <c r="O444" s="259"/>
      <c r="P444" s="259"/>
      <c r="Q444" s="260"/>
      <c r="R444" s="261"/>
      <c r="S444" s="262"/>
      <c r="T444" s="261"/>
      <c r="U444" s="263"/>
      <c r="V444" s="263"/>
      <c r="W444" s="263"/>
      <c r="X444" s="172"/>
      <c r="Y444" s="251"/>
      <c r="Z444" s="251"/>
      <c r="AA444" s="251"/>
      <c r="AB444" s="251"/>
      <c r="AC444" s="251"/>
      <c r="AD444" s="251"/>
      <c r="AE444" s="251"/>
      <c r="AF444" s="251"/>
      <c r="AG444" s="87"/>
      <c r="AH444" s="251"/>
      <c r="AK444" s="3">
        <f t="shared" si="41"/>
        <v>0</v>
      </c>
      <c r="AL444" s="3">
        <f t="shared" si="42"/>
        <v>0</v>
      </c>
      <c r="AM444" s="3">
        <f t="shared" si="43"/>
        <v>0</v>
      </c>
      <c r="AN444" s="3">
        <f t="shared" si="44"/>
        <v>0</v>
      </c>
    </row>
    <row r="445" spans="1:40" ht="13">
      <c r="A445" s="250"/>
      <c r="B445" s="251"/>
      <c r="C445" s="251"/>
      <c r="D445" s="251"/>
      <c r="E445" s="251"/>
      <c r="F445" s="252"/>
      <c r="G445" s="251"/>
      <c r="H445" s="253"/>
      <c r="I445" s="254"/>
      <c r="J445" s="252"/>
      <c r="K445" s="256"/>
      <c r="L445" s="251"/>
      <c r="M445" s="257"/>
      <c r="N445" s="258"/>
      <c r="O445" s="259"/>
      <c r="P445" s="259"/>
      <c r="Q445" s="260"/>
      <c r="R445" s="261"/>
      <c r="S445" s="262"/>
      <c r="T445" s="261"/>
      <c r="U445" s="263"/>
      <c r="V445" s="263"/>
      <c r="W445" s="263"/>
      <c r="X445" s="172"/>
      <c r="Y445" s="251"/>
      <c r="Z445" s="251"/>
      <c r="AA445" s="251"/>
      <c r="AB445" s="251"/>
      <c r="AC445" s="251"/>
      <c r="AD445" s="251"/>
      <c r="AE445" s="251"/>
      <c r="AF445" s="251"/>
      <c r="AG445" s="87"/>
      <c r="AH445" s="251"/>
      <c r="AK445" s="3">
        <f t="shared" si="41"/>
        <v>0</v>
      </c>
      <c r="AL445" s="3">
        <f t="shared" si="42"/>
        <v>0</v>
      </c>
      <c r="AM445" s="3">
        <f t="shared" si="43"/>
        <v>0</v>
      </c>
      <c r="AN445" s="3">
        <f t="shared" si="44"/>
        <v>0</v>
      </c>
    </row>
    <row r="446" spans="1:40" ht="13">
      <c r="A446" s="250"/>
      <c r="B446" s="251"/>
      <c r="C446" s="251"/>
      <c r="D446" s="251"/>
      <c r="E446" s="251"/>
      <c r="F446" s="252"/>
      <c r="G446" s="251"/>
      <c r="H446" s="253"/>
      <c r="I446" s="254"/>
      <c r="J446" s="252"/>
      <c r="K446" s="256"/>
      <c r="L446" s="251"/>
      <c r="M446" s="257"/>
      <c r="N446" s="258"/>
      <c r="O446" s="259"/>
      <c r="P446" s="259"/>
      <c r="Q446" s="260"/>
      <c r="R446" s="261"/>
      <c r="S446" s="262"/>
      <c r="T446" s="261"/>
      <c r="U446" s="263"/>
      <c r="V446" s="263"/>
      <c r="W446" s="263"/>
      <c r="X446" s="172"/>
      <c r="Y446" s="251"/>
      <c r="Z446" s="251"/>
      <c r="AA446" s="251"/>
      <c r="AB446" s="251"/>
      <c r="AC446" s="251"/>
      <c r="AD446" s="251"/>
      <c r="AE446" s="251"/>
      <c r="AF446" s="251"/>
      <c r="AG446" s="87"/>
      <c r="AH446" s="251"/>
      <c r="AK446" s="3">
        <f t="shared" si="41"/>
        <v>0</v>
      </c>
      <c r="AL446" s="3">
        <f t="shared" si="42"/>
        <v>0</v>
      </c>
      <c r="AM446" s="3">
        <f t="shared" si="43"/>
        <v>0</v>
      </c>
      <c r="AN446" s="3">
        <f t="shared" si="44"/>
        <v>0</v>
      </c>
    </row>
    <row r="447" spans="1:40" ht="13">
      <c r="A447" s="250"/>
      <c r="B447" s="251"/>
      <c r="C447" s="251"/>
      <c r="D447" s="251"/>
      <c r="E447" s="251"/>
      <c r="F447" s="252"/>
      <c r="G447" s="251"/>
      <c r="H447" s="253"/>
      <c r="I447" s="254"/>
      <c r="J447" s="252"/>
      <c r="K447" s="256"/>
      <c r="L447" s="251"/>
      <c r="M447" s="257"/>
      <c r="N447" s="258"/>
      <c r="O447" s="259"/>
      <c r="P447" s="259"/>
      <c r="Q447" s="260"/>
      <c r="R447" s="261"/>
      <c r="S447" s="262"/>
      <c r="T447" s="261"/>
      <c r="U447" s="263"/>
      <c r="V447" s="263"/>
      <c r="W447" s="263"/>
      <c r="X447" s="172"/>
      <c r="Y447" s="251"/>
      <c r="Z447" s="251"/>
      <c r="AA447" s="251"/>
      <c r="AB447" s="251"/>
      <c r="AC447" s="251"/>
      <c r="AD447" s="251"/>
      <c r="AE447" s="251"/>
      <c r="AF447" s="251"/>
      <c r="AG447" s="87"/>
      <c r="AH447" s="251"/>
      <c r="AK447" s="3">
        <f t="shared" si="41"/>
        <v>0</v>
      </c>
      <c r="AL447" s="3">
        <f t="shared" si="42"/>
        <v>0</v>
      </c>
      <c r="AM447" s="3">
        <f t="shared" si="43"/>
        <v>0</v>
      </c>
      <c r="AN447" s="3">
        <f t="shared" si="44"/>
        <v>0</v>
      </c>
    </row>
    <row r="448" spans="1:40" ht="13">
      <c r="A448" s="250"/>
      <c r="B448" s="251"/>
      <c r="C448" s="251"/>
      <c r="D448" s="251"/>
      <c r="E448" s="251"/>
      <c r="F448" s="252"/>
      <c r="G448" s="251"/>
      <c r="H448" s="253"/>
      <c r="I448" s="254"/>
      <c r="J448" s="252"/>
      <c r="K448" s="256"/>
      <c r="L448" s="251"/>
      <c r="M448" s="257"/>
      <c r="N448" s="258"/>
      <c r="O448" s="259"/>
      <c r="P448" s="259"/>
      <c r="Q448" s="260"/>
      <c r="R448" s="261"/>
      <c r="S448" s="262"/>
      <c r="T448" s="261"/>
      <c r="U448" s="263"/>
      <c r="V448" s="263"/>
      <c r="W448" s="263"/>
      <c r="X448" s="172"/>
      <c r="Y448" s="251"/>
      <c r="Z448" s="251"/>
      <c r="AA448" s="251"/>
      <c r="AB448" s="251"/>
      <c r="AC448" s="251"/>
      <c r="AD448" s="251"/>
      <c r="AE448" s="251"/>
      <c r="AF448" s="251"/>
      <c r="AG448" s="87"/>
      <c r="AH448" s="251"/>
      <c r="AK448" s="3">
        <f t="shared" si="41"/>
        <v>0</v>
      </c>
      <c r="AL448" s="3">
        <f t="shared" si="42"/>
        <v>0</v>
      </c>
      <c r="AM448" s="3">
        <f t="shared" si="43"/>
        <v>0</v>
      </c>
      <c r="AN448" s="3">
        <f t="shared" si="44"/>
        <v>0</v>
      </c>
    </row>
    <row r="449" spans="1:40" ht="13">
      <c r="A449" s="250"/>
      <c r="B449" s="251"/>
      <c r="C449" s="251"/>
      <c r="D449" s="251"/>
      <c r="E449" s="251"/>
      <c r="F449" s="252"/>
      <c r="G449" s="251"/>
      <c r="H449" s="253"/>
      <c r="I449" s="254"/>
      <c r="J449" s="252"/>
      <c r="K449" s="256"/>
      <c r="L449" s="251"/>
      <c r="M449" s="257"/>
      <c r="N449" s="258"/>
      <c r="O449" s="259"/>
      <c r="P449" s="259"/>
      <c r="Q449" s="260"/>
      <c r="R449" s="261"/>
      <c r="S449" s="262"/>
      <c r="T449" s="261"/>
      <c r="U449" s="263"/>
      <c r="V449" s="263"/>
      <c r="W449" s="263"/>
      <c r="X449" s="172"/>
      <c r="Y449" s="251"/>
      <c r="Z449" s="251"/>
      <c r="AA449" s="251"/>
      <c r="AB449" s="251"/>
      <c r="AC449" s="251"/>
      <c r="AD449" s="251"/>
      <c r="AE449" s="251"/>
      <c r="AF449" s="251"/>
      <c r="AG449" s="87"/>
      <c r="AH449" s="251"/>
      <c r="AK449" s="3">
        <f t="shared" si="41"/>
        <v>0</v>
      </c>
      <c r="AL449" s="3">
        <f t="shared" si="42"/>
        <v>0</v>
      </c>
      <c r="AM449" s="3">
        <f t="shared" si="43"/>
        <v>0</v>
      </c>
      <c r="AN449" s="3">
        <f t="shared" si="44"/>
        <v>0</v>
      </c>
    </row>
    <row r="450" spans="1:40" ht="13">
      <c r="A450" s="250"/>
      <c r="B450" s="251"/>
      <c r="C450" s="251"/>
      <c r="D450" s="251"/>
      <c r="E450" s="251"/>
      <c r="F450" s="252"/>
      <c r="G450" s="251"/>
      <c r="H450" s="253"/>
      <c r="I450" s="254"/>
      <c r="J450" s="252"/>
      <c r="K450" s="256"/>
      <c r="L450" s="251"/>
      <c r="M450" s="257"/>
      <c r="N450" s="258"/>
      <c r="O450" s="259"/>
      <c r="P450" s="259"/>
      <c r="Q450" s="260"/>
      <c r="R450" s="261"/>
      <c r="S450" s="262"/>
      <c r="T450" s="261"/>
      <c r="U450" s="263"/>
      <c r="V450" s="263"/>
      <c r="W450" s="263"/>
      <c r="X450" s="172"/>
      <c r="Y450" s="251"/>
      <c r="Z450" s="251"/>
      <c r="AA450" s="251"/>
      <c r="AB450" s="251"/>
      <c r="AC450" s="251"/>
      <c r="AD450" s="251"/>
      <c r="AE450" s="251"/>
      <c r="AF450" s="251"/>
      <c r="AG450" s="87"/>
      <c r="AH450" s="251"/>
      <c r="AK450" s="3">
        <f t="shared" si="41"/>
        <v>0</v>
      </c>
      <c r="AL450" s="3">
        <f t="shared" si="42"/>
        <v>0</v>
      </c>
      <c r="AM450" s="3">
        <f t="shared" si="43"/>
        <v>0</v>
      </c>
      <c r="AN450" s="3">
        <f t="shared" si="44"/>
        <v>0</v>
      </c>
    </row>
    <row r="451" spans="1:40" ht="13">
      <c r="A451" s="250"/>
      <c r="B451" s="251"/>
      <c r="C451" s="251"/>
      <c r="D451" s="251"/>
      <c r="E451" s="251"/>
      <c r="F451" s="252"/>
      <c r="G451" s="251"/>
      <c r="H451" s="253"/>
      <c r="I451" s="254"/>
      <c r="J451" s="252"/>
      <c r="K451" s="256"/>
      <c r="L451" s="251"/>
      <c r="M451" s="257"/>
      <c r="N451" s="258"/>
      <c r="O451" s="259"/>
      <c r="P451" s="259"/>
      <c r="Q451" s="260"/>
      <c r="R451" s="261"/>
      <c r="S451" s="262"/>
      <c r="T451" s="261"/>
      <c r="U451" s="263"/>
      <c r="V451" s="263"/>
      <c r="W451" s="263"/>
      <c r="X451" s="172"/>
      <c r="Y451" s="251"/>
      <c r="Z451" s="251"/>
      <c r="AA451" s="251"/>
      <c r="AB451" s="251"/>
      <c r="AC451" s="251"/>
      <c r="AD451" s="251"/>
      <c r="AE451" s="251"/>
      <c r="AF451" s="251"/>
      <c r="AG451" s="87"/>
      <c r="AH451" s="251"/>
      <c r="AK451" s="3">
        <f t="shared" si="41"/>
        <v>0</v>
      </c>
      <c r="AL451" s="3">
        <f t="shared" si="42"/>
        <v>0</v>
      </c>
      <c r="AM451" s="3">
        <f t="shared" si="43"/>
        <v>0</v>
      </c>
      <c r="AN451" s="3">
        <f t="shared" si="44"/>
        <v>0</v>
      </c>
    </row>
    <row r="452" spans="1:40" ht="13">
      <c r="A452" s="250"/>
      <c r="B452" s="251"/>
      <c r="C452" s="251"/>
      <c r="D452" s="251"/>
      <c r="E452" s="251"/>
      <c r="F452" s="252"/>
      <c r="G452" s="251"/>
      <c r="H452" s="253"/>
      <c r="I452" s="254"/>
      <c r="J452" s="252"/>
      <c r="K452" s="256"/>
      <c r="L452" s="251"/>
      <c r="M452" s="257"/>
      <c r="N452" s="258"/>
      <c r="O452" s="259"/>
      <c r="P452" s="259"/>
      <c r="Q452" s="260"/>
      <c r="R452" s="261"/>
      <c r="S452" s="262"/>
      <c r="T452" s="261"/>
      <c r="U452" s="263"/>
      <c r="V452" s="263"/>
      <c r="W452" s="263"/>
      <c r="X452" s="172"/>
      <c r="Y452" s="251"/>
      <c r="Z452" s="251"/>
      <c r="AA452" s="251"/>
      <c r="AB452" s="251"/>
      <c r="AC452" s="251"/>
      <c r="AD452" s="251"/>
      <c r="AE452" s="251"/>
      <c r="AF452" s="251"/>
      <c r="AG452" s="87"/>
      <c r="AH452" s="251"/>
      <c r="AK452" s="3">
        <f t="shared" si="41"/>
        <v>0</v>
      </c>
      <c r="AL452" s="3">
        <f t="shared" si="42"/>
        <v>0</v>
      </c>
      <c r="AM452" s="3">
        <f t="shared" si="43"/>
        <v>0</v>
      </c>
      <c r="AN452" s="3">
        <f t="shared" si="44"/>
        <v>0</v>
      </c>
    </row>
    <row r="453" spans="1:40" ht="13">
      <c r="A453" s="250"/>
      <c r="B453" s="251"/>
      <c r="C453" s="251"/>
      <c r="D453" s="251"/>
      <c r="E453" s="251"/>
      <c r="F453" s="252"/>
      <c r="G453" s="251"/>
      <c r="H453" s="253"/>
      <c r="I453" s="254"/>
      <c r="J453" s="252"/>
      <c r="K453" s="256"/>
      <c r="L453" s="251"/>
      <c r="M453" s="257"/>
      <c r="N453" s="258"/>
      <c r="O453" s="259"/>
      <c r="P453" s="259"/>
      <c r="Q453" s="260"/>
      <c r="R453" s="261"/>
      <c r="S453" s="262"/>
      <c r="T453" s="261"/>
      <c r="U453" s="263"/>
      <c r="V453" s="263"/>
      <c r="W453" s="263"/>
      <c r="X453" s="172"/>
      <c r="Y453" s="251"/>
      <c r="Z453" s="251"/>
      <c r="AA453" s="251"/>
      <c r="AB453" s="251"/>
      <c r="AC453" s="251"/>
      <c r="AD453" s="251"/>
      <c r="AE453" s="251"/>
      <c r="AF453" s="251"/>
      <c r="AG453" s="87"/>
      <c r="AH453" s="251"/>
      <c r="AK453" s="3">
        <f t="shared" si="41"/>
        <v>0</v>
      </c>
      <c r="AL453" s="3">
        <f t="shared" si="42"/>
        <v>0</v>
      </c>
      <c r="AM453" s="3">
        <f t="shared" si="43"/>
        <v>0</v>
      </c>
      <c r="AN453" s="3">
        <f t="shared" si="44"/>
        <v>0</v>
      </c>
    </row>
    <row r="454" spans="1:40" ht="13">
      <c r="A454" s="250"/>
      <c r="B454" s="251"/>
      <c r="C454" s="251"/>
      <c r="D454" s="251"/>
      <c r="E454" s="251"/>
      <c r="F454" s="252"/>
      <c r="G454" s="251"/>
      <c r="H454" s="253"/>
      <c r="I454" s="254"/>
      <c r="J454" s="252"/>
      <c r="K454" s="256"/>
      <c r="L454" s="251"/>
      <c r="M454" s="257"/>
      <c r="N454" s="258"/>
      <c r="O454" s="259"/>
      <c r="P454" s="259"/>
      <c r="Q454" s="260"/>
      <c r="R454" s="261"/>
      <c r="S454" s="262"/>
      <c r="T454" s="261"/>
      <c r="U454" s="263"/>
      <c r="V454" s="263"/>
      <c r="W454" s="263"/>
      <c r="X454" s="172"/>
      <c r="Y454" s="251"/>
      <c r="Z454" s="251"/>
      <c r="AA454" s="251"/>
      <c r="AB454" s="251"/>
      <c r="AC454" s="251"/>
      <c r="AD454" s="251"/>
      <c r="AE454" s="251"/>
      <c r="AF454" s="251"/>
      <c r="AG454" s="87"/>
      <c r="AH454" s="251"/>
      <c r="AK454" s="3">
        <f t="shared" si="41"/>
        <v>0</v>
      </c>
      <c r="AL454" s="3">
        <f t="shared" si="42"/>
        <v>0</v>
      </c>
      <c r="AM454" s="3">
        <f t="shared" si="43"/>
        <v>0</v>
      </c>
      <c r="AN454" s="3">
        <f t="shared" si="44"/>
        <v>0</v>
      </c>
    </row>
    <row r="455" spans="1:40" ht="13">
      <c r="A455" s="250"/>
      <c r="B455" s="251"/>
      <c r="C455" s="251"/>
      <c r="D455" s="251"/>
      <c r="E455" s="251"/>
      <c r="F455" s="252"/>
      <c r="G455" s="251"/>
      <c r="H455" s="253"/>
      <c r="I455" s="254"/>
      <c r="J455" s="252"/>
      <c r="K455" s="256"/>
      <c r="L455" s="251"/>
      <c r="M455" s="257"/>
      <c r="N455" s="258"/>
      <c r="O455" s="259"/>
      <c r="P455" s="259"/>
      <c r="Q455" s="260"/>
      <c r="R455" s="261"/>
      <c r="S455" s="262"/>
      <c r="T455" s="261"/>
      <c r="U455" s="263"/>
      <c r="V455" s="263"/>
      <c r="W455" s="263"/>
      <c r="X455" s="172"/>
      <c r="Y455" s="251"/>
      <c r="Z455" s="251"/>
      <c r="AA455" s="251"/>
      <c r="AB455" s="251"/>
      <c r="AC455" s="251"/>
      <c r="AD455" s="251"/>
      <c r="AE455" s="251"/>
      <c r="AF455" s="251"/>
      <c r="AG455" s="87"/>
      <c r="AH455" s="251"/>
      <c r="AK455" s="3">
        <f t="shared" si="41"/>
        <v>0</v>
      </c>
      <c r="AL455" s="3">
        <f t="shared" si="42"/>
        <v>0</v>
      </c>
      <c r="AM455" s="3">
        <f t="shared" si="43"/>
        <v>0</v>
      </c>
      <c r="AN455" s="3">
        <f t="shared" si="44"/>
        <v>0</v>
      </c>
    </row>
    <row r="456" spans="1:40" ht="13">
      <c r="A456" s="250"/>
      <c r="B456" s="251"/>
      <c r="C456" s="251"/>
      <c r="D456" s="251"/>
      <c r="E456" s="251"/>
      <c r="F456" s="252"/>
      <c r="G456" s="251"/>
      <c r="H456" s="253"/>
      <c r="I456" s="254"/>
      <c r="J456" s="252"/>
      <c r="K456" s="256"/>
      <c r="L456" s="251"/>
      <c r="M456" s="257"/>
      <c r="N456" s="258"/>
      <c r="O456" s="259"/>
      <c r="P456" s="259"/>
      <c r="Q456" s="260"/>
      <c r="R456" s="261"/>
      <c r="S456" s="262"/>
      <c r="T456" s="261"/>
      <c r="U456" s="263"/>
      <c r="V456" s="263"/>
      <c r="W456" s="263"/>
      <c r="X456" s="172"/>
      <c r="Y456" s="251"/>
      <c r="Z456" s="251"/>
      <c r="AA456" s="251"/>
      <c r="AB456" s="251"/>
      <c r="AC456" s="251"/>
      <c r="AD456" s="251"/>
      <c r="AE456" s="251"/>
      <c r="AF456" s="251"/>
      <c r="AG456" s="87"/>
      <c r="AH456" s="251"/>
      <c r="AK456" s="3">
        <f t="shared" si="41"/>
        <v>0</v>
      </c>
      <c r="AL456" s="3">
        <f t="shared" si="42"/>
        <v>0</v>
      </c>
      <c r="AM456" s="3">
        <f t="shared" si="43"/>
        <v>0</v>
      </c>
      <c r="AN456" s="3">
        <f t="shared" si="44"/>
        <v>0</v>
      </c>
    </row>
    <row r="457" spans="1:40" ht="13">
      <c r="A457" s="250"/>
      <c r="B457" s="251"/>
      <c r="C457" s="251"/>
      <c r="D457" s="251"/>
      <c r="E457" s="251"/>
      <c r="F457" s="252"/>
      <c r="G457" s="251"/>
      <c r="H457" s="253"/>
      <c r="I457" s="254"/>
      <c r="J457" s="252"/>
      <c r="K457" s="256"/>
      <c r="L457" s="251"/>
      <c r="M457" s="257"/>
      <c r="N457" s="258"/>
      <c r="O457" s="259"/>
      <c r="P457" s="259"/>
      <c r="Q457" s="260"/>
      <c r="R457" s="261"/>
      <c r="S457" s="262"/>
      <c r="T457" s="261"/>
      <c r="U457" s="263"/>
      <c r="V457" s="263"/>
      <c r="W457" s="263"/>
      <c r="X457" s="172"/>
      <c r="Y457" s="251"/>
      <c r="Z457" s="251"/>
      <c r="AA457" s="251"/>
      <c r="AB457" s="251"/>
      <c r="AC457" s="251"/>
      <c r="AD457" s="251"/>
      <c r="AE457" s="251"/>
      <c r="AF457" s="251"/>
      <c r="AG457" s="87"/>
      <c r="AH457" s="251"/>
      <c r="AK457" s="3">
        <f t="shared" si="41"/>
        <v>0</v>
      </c>
      <c r="AL457" s="3">
        <f t="shared" si="42"/>
        <v>0</v>
      </c>
      <c r="AM457" s="3">
        <f t="shared" si="43"/>
        <v>0</v>
      </c>
      <c r="AN457" s="3">
        <f t="shared" si="44"/>
        <v>0</v>
      </c>
    </row>
    <row r="458" spans="1:40" ht="13">
      <c r="A458" s="250"/>
      <c r="B458" s="251"/>
      <c r="C458" s="251"/>
      <c r="D458" s="251"/>
      <c r="E458" s="251"/>
      <c r="F458" s="252"/>
      <c r="G458" s="251"/>
      <c r="H458" s="253"/>
      <c r="I458" s="254"/>
      <c r="J458" s="252"/>
      <c r="K458" s="256"/>
      <c r="L458" s="251"/>
      <c r="M458" s="257"/>
      <c r="N458" s="258"/>
      <c r="O458" s="259"/>
      <c r="P458" s="259"/>
      <c r="Q458" s="260"/>
      <c r="R458" s="261"/>
      <c r="S458" s="262"/>
      <c r="T458" s="261"/>
      <c r="U458" s="263"/>
      <c r="V458" s="263"/>
      <c r="W458" s="263"/>
      <c r="X458" s="172"/>
      <c r="Y458" s="251"/>
      <c r="Z458" s="251"/>
      <c r="AA458" s="251"/>
      <c r="AB458" s="251"/>
      <c r="AC458" s="251"/>
      <c r="AD458" s="251"/>
      <c r="AE458" s="251"/>
      <c r="AF458" s="251"/>
      <c r="AG458" s="87"/>
      <c r="AH458" s="251"/>
      <c r="AK458" s="3">
        <f t="shared" si="41"/>
        <v>0</v>
      </c>
      <c r="AL458" s="3">
        <f t="shared" si="42"/>
        <v>0</v>
      </c>
      <c r="AM458" s="3">
        <f t="shared" si="43"/>
        <v>0</v>
      </c>
      <c r="AN458" s="3">
        <f t="shared" si="44"/>
        <v>0</v>
      </c>
    </row>
    <row r="459" spans="1:40" ht="13">
      <c r="A459" s="250"/>
      <c r="B459" s="251"/>
      <c r="C459" s="251"/>
      <c r="D459" s="251"/>
      <c r="E459" s="251"/>
      <c r="F459" s="252"/>
      <c r="G459" s="251"/>
      <c r="H459" s="253"/>
      <c r="I459" s="254"/>
      <c r="J459" s="252"/>
      <c r="K459" s="256"/>
      <c r="L459" s="251"/>
      <c r="M459" s="257"/>
      <c r="N459" s="258"/>
      <c r="O459" s="259"/>
      <c r="P459" s="259"/>
      <c r="Q459" s="260"/>
      <c r="R459" s="261"/>
      <c r="S459" s="262"/>
      <c r="T459" s="261"/>
      <c r="U459" s="263"/>
      <c r="V459" s="263"/>
      <c r="W459" s="263"/>
      <c r="X459" s="172"/>
      <c r="Y459" s="251"/>
      <c r="Z459" s="251"/>
      <c r="AA459" s="251"/>
      <c r="AB459" s="251"/>
      <c r="AC459" s="251"/>
      <c r="AD459" s="251"/>
      <c r="AE459" s="251"/>
      <c r="AF459" s="251"/>
      <c r="AG459" s="87"/>
      <c r="AH459" s="251"/>
      <c r="AK459" s="3">
        <f t="shared" si="41"/>
        <v>0</v>
      </c>
      <c r="AL459" s="3">
        <f t="shared" si="42"/>
        <v>0</v>
      </c>
      <c r="AM459" s="3">
        <f t="shared" si="43"/>
        <v>0</v>
      </c>
      <c r="AN459" s="3">
        <f t="shared" si="44"/>
        <v>0</v>
      </c>
    </row>
    <row r="460" spans="1:40" ht="13">
      <c r="A460" s="250"/>
      <c r="B460" s="251"/>
      <c r="C460" s="251"/>
      <c r="D460" s="251"/>
      <c r="E460" s="251"/>
      <c r="F460" s="252"/>
      <c r="G460" s="251"/>
      <c r="H460" s="253"/>
      <c r="I460" s="254"/>
      <c r="J460" s="252"/>
      <c r="K460" s="256"/>
      <c r="L460" s="251"/>
      <c r="M460" s="257"/>
      <c r="N460" s="258"/>
      <c r="O460" s="259"/>
      <c r="P460" s="259"/>
      <c r="Q460" s="260"/>
      <c r="R460" s="261"/>
      <c r="S460" s="262"/>
      <c r="T460" s="261"/>
      <c r="U460" s="263"/>
      <c r="V460" s="263"/>
      <c r="W460" s="263"/>
      <c r="X460" s="172"/>
      <c r="Y460" s="251"/>
      <c r="Z460" s="251"/>
      <c r="AA460" s="251"/>
      <c r="AB460" s="251"/>
      <c r="AC460" s="251"/>
      <c r="AD460" s="251"/>
      <c r="AE460" s="251"/>
      <c r="AF460" s="251"/>
      <c r="AG460" s="87"/>
      <c r="AH460" s="251"/>
      <c r="AK460" s="3">
        <f t="shared" si="41"/>
        <v>0</v>
      </c>
      <c r="AL460" s="3">
        <f t="shared" si="42"/>
        <v>0</v>
      </c>
      <c r="AM460" s="3">
        <f t="shared" si="43"/>
        <v>0</v>
      </c>
      <c r="AN460" s="3">
        <f t="shared" si="44"/>
        <v>0</v>
      </c>
    </row>
    <row r="461" spans="1:40" ht="13">
      <c r="A461" s="250"/>
      <c r="B461" s="251"/>
      <c r="C461" s="251"/>
      <c r="D461" s="251"/>
      <c r="E461" s="251"/>
      <c r="F461" s="252"/>
      <c r="G461" s="251"/>
      <c r="H461" s="253"/>
      <c r="I461" s="254"/>
      <c r="J461" s="252"/>
      <c r="K461" s="256"/>
      <c r="L461" s="251"/>
      <c r="M461" s="257"/>
      <c r="N461" s="258"/>
      <c r="O461" s="259"/>
      <c r="P461" s="259"/>
      <c r="Q461" s="260"/>
      <c r="R461" s="261"/>
      <c r="S461" s="262"/>
      <c r="T461" s="261"/>
      <c r="U461" s="263"/>
      <c r="V461" s="263"/>
      <c r="W461" s="263"/>
      <c r="X461" s="172"/>
      <c r="Y461" s="251"/>
      <c r="Z461" s="251"/>
      <c r="AA461" s="251"/>
      <c r="AB461" s="251"/>
      <c r="AC461" s="251"/>
      <c r="AD461" s="251"/>
      <c r="AE461" s="251"/>
      <c r="AF461" s="251"/>
      <c r="AG461" s="87"/>
      <c r="AH461" s="251"/>
      <c r="AK461" s="3">
        <f t="shared" si="41"/>
        <v>0</v>
      </c>
      <c r="AL461" s="3">
        <f t="shared" si="42"/>
        <v>0</v>
      </c>
      <c r="AM461" s="3">
        <f t="shared" si="43"/>
        <v>0</v>
      </c>
      <c r="AN461" s="3">
        <f t="shared" si="44"/>
        <v>0</v>
      </c>
    </row>
    <row r="462" spans="1:40" ht="13">
      <c r="A462" s="250"/>
      <c r="B462" s="251"/>
      <c r="C462" s="251"/>
      <c r="D462" s="251"/>
      <c r="E462" s="251"/>
      <c r="F462" s="252"/>
      <c r="G462" s="251"/>
      <c r="H462" s="253"/>
      <c r="I462" s="254"/>
      <c r="J462" s="252"/>
      <c r="K462" s="256"/>
      <c r="L462" s="251"/>
      <c r="M462" s="257"/>
      <c r="N462" s="258"/>
      <c r="O462" s="259"/>
      <c r="P462" s="259"/>
      <c r="Q462" s="260"/>
      <c r="R462" s="261"/>
      <c r="S462" s="262"/>
      <c r="T462" s="261"/>
      <c r="U462" s="263"/>
      <c r="V462" s="263"/>
      <c r="W462" s="263"/>
      <c r="X462" s="172"/>
      <c r="Y462" s="251"/>
      <c r="Z462" s="251"/>
      <c r="AA462" s="251"/>
      <c r="AB462" s="251"/>
      <c r="AC462" s="251"/>
      <c r="AD462" s="251"/>
      <c r="AE462" s="251"/>
      <c r="AF462" s="251"/>
      <c r="AG462" s="87"/>
      <c r="AH462" s="251"/>
      <c r="AK462" s="3">
        <f t="shared" si="41"/>
        <v>0</v>
      </c>
      <c r="AL462" s="3">
        <f t="shared" si="42"/>
        <v>0</v>
      </c>
      <c r="AM462" s="3">
        <f t="shared" si="43"/>
        <v>0</v>
      </c>
      <c r="AN462" s="3">
        <f t="shared" si="44"/>
        <v>0</v>
      </c>
    </row>
    <row r="463" spans="1:40" ht="13">
      <c r="A463" s="250"/>
      <c r="B463" s="251"/>
      <c r="C463" s="251"/>
      <c r="D463" s="251"/>
      <c r="E463" s="251"/>
      <c r="F463" s="252"/>
      <c r="G463" s="251"/>
      <c r="H463" s="253"/>
      <c r="I463" s="254"/>
      <c r="J463" s="252"/>
      <c r="K463" s="256"/>
      <c r="L463" s="251"/>
      <c r="M463" s="257"/>
      <c r="N463" s="258"/>
      <c r="O463" s="259"/>
      <c r="P463" s="259"/>
      <c r="Q463" s="260"/>
      <c r="R463" s="261"/>
      <c r="S463" s="262"/>
      <c r="T463" s="261"/>
      <c r="U463" s="263"/>
      <c r="V463" s="263"/>
      <c r="W463" s="263"/>
      <c r="X463" s="172"/>
      <c r="Y463" s="251"/>
      <c r="Z463" s="251"/>
      <c r="AA463" s="251"/>
      <c r="AB463" s="251"/>
      <c r="AC463" s="251"/>
      <c r="AD463" s="251"/>
      <c r="AE463" s="251"/>
      <c r="AF463" s="251"/>
      <c r="AG463" s="87"/>
      <c r="AH463" s="251"/>
      <c r="AK463" s="3">
        <f t="shared" si="41"/>
        <v>0</v>
      </c>
      <c r="AL463" s="3">
        <f t="shared" si="42"/>
        <v>0</v>
      </c>
      <c r="AM463" s="3">
        <f t="shared" si="43"/>
        <v>0</v>
      </c>
      <c r="AN463" s="3">
        <f t="shared" si="44"/>
        <v>0</v>
      </c>
    </row>
    <row r="464" spans="1:40" ht="13">
      <c r="A464" s="250"/>
      <c r="B464" s="251"/>
      <c r="C464" s="251"/>
      <c r="D464" s="251"/>
      <c r="E464" s="251"/>
      <c r="F464" s="252"/>
      <c r="G464" s="251"/>
      <c r="H464" s="253"/>
      <c r="I464" s="254"/>
      <c r="J464" s="252"/>
      <c r="K464" s="256"/>
      <c r="L464" s="251"/>
      <c r="M464" s="257"/>
      <c r="N464" s="258"/>
      <c r="O464" s="259"/>
      <c r="P464" s="259"/>
      <c r="Q464" s="260"/>
      <c r="R464" s="261"/>
      <c r="S464" s="262"/>
      <c r="T464" s="261"/>
      <c r="U464" s="263"/>
      <c r="V464" s="263"/>
      <c r="W464" s="263"/>
      <c r="X464" s="172"/>
      <c r="Y464" s="251"/>
      <c r="Z464" s="251"/>
      <c r="AA464" s="251"/>
      <c r="AB464" s="251"/>
      <c r="AC464" s="251"/>
      <c r="AD464" s="251"/>
      <c r="AE464" s="251"/>
      <c r="AF464" s="251"/>
      <c r="AG464" s="87"/>
      <c r="AH464" s="251"/>
      <c r="AK464" s="3">
        <f t="shared" si="41"/>
        <v>0</v>
      </c>
      <c r="AL464" s="3">
        <f t="shared" si="42"/>
        <v>0</v>
      </c>
      <c r="AM464" s="3">
        <f t="shared" si="43"/>
        <v>0</v>
      </c>
      <c r="AN464" s="3">
        <f t="shared" si="44"/>
        <v>0</v>
      </c>
    </row>
    <row r="465" spans="1:40" ht="13">
      <c r="A465" s="250"/>
      <c r="B465" s="251"/>
      <c r="C465" s="251"/>
      <c r="D465" s="251"/>
      <c r="E465" s="251"/>
      <c r="F465" s="252"/>
      <c r="G465" s="251"/>
      <c r="H465" s="253"/>
      <c r="I465" s="254"/>
      <c r="J465" s="252"/>
      <c r="K465" s="256"/>
      <c r="L465" s="251"/>
      <c r="M465" s="257"/>
      <c r="N465" s="258"/>
      <c r="O465" s="259"/>
      <c r="P465" s="259"/>
      <c r="Q465" s="260"/>
      <c r="R465" s="261"/>
      <c r="S465" s="262"/>
      <c r="T465" s="261"/>
      <c r="U465" s="263"/>
      <c r="V465" s="263"/>
      <c r="W465" s="263"/>
      <c r="X465" s="172"/>
      <c r="Y465" s="251"/>
      <c r="Z465" s="251"/>
      <c r="AA465" s="251"/>
      <c r="AB465" s="251"/>
      <c r="AC465" s="251"/>
      <c r="AD465" s="251"/>
      <c r="AE465" s="251"/>
      <c r="AF465" s="251"/>
      <c r="AG465" s="87"/>
      <c r="AH465" s="251"/>
      <c r="AK465" s="3">
        <f t="shared" si="41"/>
        <v>0</v>
      </c>
      <c r="AL465" s="3">
        <f t="shared" si="42"/>
        <v>0</v>
      </c>
      <c r="AM465" s="3">
        <f t="shared" si="43"/>
        <v>0</v>
      </c>
      <c r="AN465" s="3">
        <f t="shared" si="44"/>
        <v>0</v>
      </c>
    </row>
    <row r="466" spans="1:40" ht="13">
      <c r="A466" s="250"/>
      <c r="B466" s="251"/>
      <c r="C466" s="251"/>
      <c r="D466" s="251"/>
      <c r="E466" s="251"/>
      <c r="F466" s="252"/>
      <c r="G466" s="251"/>
      <c r="H466" s="253"/>
      <c r="I466" s="254"/>
      <c r="J466" s="252"/>
      <c r="K466" s="256"/>
      <c r="L466" s="251"/>
      <c r="M466" s="257"/>
      <c r="N466" s="258"/>
      <c r="O466" s="259"/>
      <c r="P466" s="259"/>
      <c r="Q466" s="260"/>
      <c r="R466" s="261"/>
      <c r="S466" s="262"/>
      <c r="T466" s="261"/>
      <c r="U466" s="263"/>
      <c r="V466" s="263"/>
      <c r="W466" s="263"/>
      <c r="X466" s="172"/>
      <c r="Y466" s="251"/>
      <c r="Z466" s="251"/>
      <c r="AA466" s="251"/>
      <c r="AB466" s="251"/>
      <c r="AC466" s="251"/>
      <c r="AD466" s="251"/>
      <c r="AE466" s="251"/>
      <c r="AF466" s="251"/>
      <c r="AG466" s="87"/>
      <c r="AH466" s="251"/>
      <c r="AK466" s="3">
        <f t="shared" si="41"/>
        <v>0</v>
      </c>
      <c r="AL466" s="3">
        <f t="shared" si="42"/>
        <v>0</v>
      </c>
      <c r="AM466" s="3">
        <f t="shared" si="43"/>
        <v>0</v>
      </c>
      <c r="AN466" s="3">
        <f t="shared" si="44"/>
        <v>0</v>
      </c>
    </row>
    <row r="467" spans="1:40" ht="13">
      <c r="A467" s="250"/>
      <c r="B467" s="251"/>
      <c r="C467" s="251"/>
      <c r="D467" s="251"/>
      <c r="E467" s="251"/>
      <c r="F467" s="252"/>
      <c r="G467" s="251"/>
      <c r="H467" s="253"/>
      <c r="I467" s="254"/>
      <c r="J467" s="252"/>
      <c r="K467" s="256"/>
      <c r="L467" s="251"/>
      <c r="M467" s="257"/>
      <c r="N467" s="258"/>
      <c r="O467" s="259"/>
      <c r="P467" s="259"/>
      <c r="Q467" s="260"/>
      <c r="R467" s="261"/>
      <c r="S467" s="262"/>
      <c r="T467" s="261"/>
      <c r="U467" s="263"/>
      <c r="V467" s="263"/>
      <c r="W467" s="263"/>
      <c r="X467" s="172"/>
      <c r="Y467" s="251"/>
      <c r="Z467" s="251"/>
      <c r="AA467" s="251"/>
      <c r="AB467" s="251"/>
      <c r="AC467" s="251"/>
      <c r="AD467" s="251"/>
      <c r="AE467" s="251"/>
      <c r="AF467" s="251"/>
      <c r="AG467" s="87"/>
      <c r="AH467" s="251"/>
      <c r="AK467" s="3">
        <f t="shared" si="41"/>
        <v>0</v>
      </c>
      <c r="AL467" s="3">
        <f t="shared" si="42"/>
        <v>0</v>
      </c>
      <c r="AM467" s="3">
        <f t="shared" si="43"/>
        <v>0</v>
      </c>
      <c r="AN467" s="3">
        <f t="shared" si="44"/>
        <v>0</v>
      </c>
    </row>
    <row r="468" spans="1:40" ht="13">
      <c r="A468" s="250"/>
      <c r="B468" s="251"/>
      <c r="C468" s="251"/>
      <c r="D468" s="251"/>
      <c r="E468" s="251"/>
      <c r="F468" s="252"/>
      <c r="G468" s="251"/>
      <c r="H468" s="253"/>
      <c r="I468" s="254"/>
      <c r="J468" s="252"/>
      <c r="K468" s="256"/>
      <c r="L468" s="251"/>
      <c r="M468" s="257"/>
      <c r="N468" s="258"/>
      <c r="O468" s="259"/>
      <c r="P468" s="259"/>
      <c r="Q468" s="260"/>
      <c r="R468" s="261"/>
      <c r="S468" s="262"/>
      <c r="T468" s="261"/>
      <c r="U468" s="263"/>
      <c r="V468" s="263"/>
      <c r="W468" s="263"/>
      <c r="X468" s="172"/>
      <c r="Y468" s="251"/>
      <c r="Z468" s="251"/>
      <c r="AA468" s="251"/>
      <c r="AB468" s="251"/>
      <c r="AC468" s="251"/>
      <c r="AD468" s="251"/>
      <c r="AE468" s="251"/>
      <c r="AF468" s="251"/>
      <c r="AG468" s="87"/>
      <c r="AH468" s="251"/>
      <c r="AK468" s="3">
        <f t="shared" si="41"/>
        <v>0</v>
      </c>
      <c r="AL468" s="3">
        <f t="shared" si="42"/>
        <v>0</v>
      </c>
      <c r="AM468" s="3">
        <f t="shared" si="43"/>
        <v>0</v>
      </c>
      <c r="AN468" s="3">
        <f t="shared" si="44"/>
        <v>0</v>
      </c>
    </row>
    <row r="469" spans="1:40" ht="13">
      <c r="A469" s="250"/>
      <c r="B469" s="251"/>
      <c r="C469" s="251"/>
      <c r="D469" s="251"/>
      <c r="E469" s="251"/>
      <c r="F469" s="252"/>
      <c r="G469" s="251"/>
      <c r="H469" s="253"/>
      <c r="I469" s="254"/>
      <c r="J469" s="252"/>
      <c r="K469" s="256"/>
      <c r="L469" s="251"/>
      <c r="M469" s="257"/>
      <c r="N469" s="258"/>
      <c r="O469" s="259"/>
      <c r="P469" s="259"/>
      <c r="Q469" s="260"/>
      <c r="R469" s="261"/>
      <c r="S469" s="262"/>
      <c r="T469" s="261"/>
      <c r="U469" s="263"/>
      <c r="V469" s="263"/>
      <c r="W469" s="263"/>
      <c r="X469" s="172"/>
      <c r="Y469" s="251"/>
      <c r="Z469" s="251"/>
      <c r="AA469" s="251"/>
      <c r="AB469" s="251"/>
      <c r="AC469" s="251"/>
      <c r="AD469" s="251"/>
      <c r="AE469" s="251"/>
      <c r="AF469" s="251"/>
      <c r="AG469" s="87"/>
      <c r="AH469" s="251"/>
      <c r="AK469" s="3">
        <f t="shared" si="41"/>
        <v>0</v>
      </c>
      <c r="AL469" s="3">
        <f t="shared" si="42"/>
        <v>0</v>
      </c>
      <c r="AM469" s="3">
        <f t="shared" si="43"/>
        <v>0</v>
      </c>
      <c r="AN469" s="3">
        <f t="shared" si="44"/>
        <v>0</v>
      </c>
    </row>
    <row r="470" spans="1:40" ht="13">
      <c r="A470" s="250"/>
      <c r="B470" s="251"/>
      <c r="C470" s="251"/>
      <c r="D470" s="251"/>
      <c r="E470" s="251"/>
      <c r="F470" s="252"/>
      <c r="G470" s="251"/>
      <c r="H470" s="253"/>
      <c r="I470" s="254"/>
      <c r="J470" s="252"/>
      <c r="K470" s="256"/>
      <c r="L470" s="251"/>
      <c r="M470" s="257"/>
      <c r="N470" s="258"/>
      <c r="O470" s="259"/>
      <c r="P470" s="259"/>
      <c r="Q470" s="260"/>
      <c r="R470" s="261"/>
      <c r="S470" s="262"/>
      <c r="T470" s="261"/>
      <c r="U470" s="263"/>
      <c r="V470" s="263"/>
      <c r="W470" s="263"/>
      <c r="X470" s="172"/>
      <c r="Y470" s="251"/>
      <c r="Z470" s="251"/>
      <c r="AA470" s="251"/>
      <c r="AB470" s="251"/>
      <c r="AC470" s="251"/>
      <c r="AD470" s="251"/>
      <c r="AE470" s="251"/>
      <c r="AF470" s="251"/>
      <c r="AG470" s="87"/>
      <c r="AH470" s="251"/>
      <c r="AK470" s="3">
        <f t="shared" si="41"/>
        <v>0</v>
      </c>
      <c r="AL470" s="3">
        <f t="shared" si="42"/>
        <v>0</v>
      </c>
      <c r="AM470" s="3">
        <f t="shared" si="43"/>
        <v>0</v>
      </c>
      <c r="AN470" s="3">
        <f t="shared" si="44"/>
        <v>0</v>
      </c>
    </row>
    <row r="471" spans="1:40" ht="13">
      <c r="A471" s="250"/>
      <c r="B471" s="251"/>
      <c r="C471" s="251"/>
      <c r="D471" s="251"/>
      <c r="E471" s="251"/>
      <c r="F471" s="252"/>
      <c r="G471" s="251"/>
      <c r="H471" s="253"/>
      <c r="I471" s="254"/>
      <c r="J471" s="252"/>
      <c r="K471" s="256"/>
      <c r="L471" s="251"/>
      <c r="M471" s="257"/>
      <c r="N471" s="258"/>
      <c r="O471" s="259"/>
      <c r="P471" s="259"/>
      <c r="Q471" s="260"/>
      <c r="R471" s="261"/>
      <c r="S471" s="262"/>
      <c r="T471" s="261"/>
      <c r="U471" s="263"/>
      <c r="V471" s="263"/>
      <c r="W471" s="263"/>
      <c r="X471" s="172"/>
      <c r="Y471" s="251"/>
      <c r="Z471" s="251"/>
      <c r="AA471" s="251"/>
      <c r="AB471" s="251"/>
      <c r="AC471" s="251"/>
      <c r="AD471" s="251"/>
      <c r="AE471" s="251"/>
      <c r="AF471" s="251"/>
      <c r="AG471" s="87"/>
      <c r="AH471" s="251"/>
      <c r="AK471" s="3">
        <f t="shared" si="41"/>
        <v>0</v>
      </c>
      <c r="AL471" s="3">
        <f t="shared" si="42"/>
        <v>0</v>
      </c>
      <c r="AM471" s="3">
        <f t="shared" si="43"/>
        <v>0</v>
      </c>
      <c r="AN471" s="3">
        <f t="shared" si="44"/>
        <v>0</v>
      </c>
    </row>
    <row r="472" spans="1:40" ht="13">
      <c r="A472" s="250"/>
      <c r="B472" s="251"/>
      <c r="C472" s="251"/>
      <c r="D472" s="251"/>
      <c r="E472" s="251"/>
      <c r="F472" s="252"/>
      <c r="G472" s="251"/>
      <c r="H472" s="253"/>
      <c r="I472" s="254"/>
      <c r="J472" s="252"/>
      <c r="K472" s="256"/>
      <c r="L472" s="251"/>
      <c r="M472" s="257"/>
      <c r="N472" s="258"/>
      <c r="O472" s="259"/>
      <c r="P472" s="259"/>
      <c r="Q472" s="260"/>
      <c r="R472" s="261"/>
      <c r="S472" s="262"/>
      <c r="T472" s="261"/>
      <c r="U472" s="263"/>
      <c r="V472" s="263"/>
      <c r="W472" s="263"/>
      <c r="X472" s="172"/>
      <c r="Y472" s="251"/>
      <c r="Z472" s="251"/>
      <c r="AA472" s="251"/>
      <c r="AB472" s="251"/>
      <c r="AC472" s="251"/>
      <c r="AD472" s="251"/>
      <c r="AE472" s="251"/>
      <c r="AF472" s="251"/>
      <c r="AG472" s="87"/>
      <c r="AH472" s="251"/>
      <c r="AK472" s="3">
        <f t="shared" si="41"/>
        <v>0</v>
      </c>
      <c r="AL472" s="3">
        <f t="shared" si="42"/>
        <v>0</v>
      </c>
      <c r="AM472" s="3">
        <f t="shared" si="43"/>
        <v>0</v>
      </c>
      <c r="AN472" s="3">
        <f t="shared" si="44"/>
        <v>0</v>
      </c>
    </row>
    <row r="473" spans="1:40" ht="13">
      <c r="A473" s="250"/>
      <c r="B473" s="251"/>
      <c r="C473" s="251"/>
      <c r="D473" s="251"/>
      <c r="E473" s="251"/>
      <c r="F473" s="252"/>
      <c r="G473" s="251"/>
      <c r="H473" s="253"/>
      <c r="I473" s="254"/>
      <c r="J473" s="252"/>
      <c r="K473" s="256"/>
      <c r="L473" s="251"/>
      <c r="M473" s="257"/>
      <c r="N473" s="258"/>
      <c r="O473" s="259"/>
      <c r="P473" s="259"/>
      <c r="Q473" s="260"/>
      <c r="R473" s="261"/>
      <c r="S473" s="262"/>
      <c r="T473" s="261"/>
      <c r="U473" s="263"/>
      <c r="V473" s="263"/>
      <c r="W473" s="263"/>
      <c r="X473" s="172"/>
      <c r="Y473" s="251"/>
      <c r="Z473" s="251"/>
      <c r="AA473" s="251"/>
      <c r="AB473" s="251"/>
      <c r="AC473" s="251"/>
      <c r="AD473" s="251"/>
      <c r="AE473" s="251"/>
      <c r="AF473" s="251"/>
      <c r="AG473" s="87"/>
      <c r="AH473" s="251"/>
      <c r="AK473" s="3">
        <f t="shared" si="41"/>
        <v>0</v>
      </c>
      <c r="AL473" s="3">
        <f t="shared" si="42"/>
        <v>0</v>
      </c>
      <c r="AM473" s="3">
        <f t="shared" si="43"/>
        <v>0</v>
      </c>
      <c r="AN473" s="3">
        <f t="shared" si="44"/>
        <v>0</v>
      </c>
    </row>
    <row r="474" spans="1:40" ht="13">
      <c r="A474" s="250"/>
      <c r="B474" s="251"/>
      <c r="C474" s="251"/>
      <c r="D474" s="251"/>
      <c r="E474" s="251"/>
      <c r="F474" s="252"/>
      <c r="G474" s="251"/>
      <c r="H474" s="253"/>
      <c r="I474" s="254"/>
      <c r="J474" s="252"/>
      <c r="K474" s="256"/>
      <c r="L474" s="251"/>
      <c r="M474" s="257"/>
      <c r="N474" s="258"/>
      <c r="O474" s="259"/>
      <c r="P474" s="259"/>
      <c r="Q474" s="260"/>
      <c r="R474" s="261"/>
      <c r="S474" s="262"/>
      <c r="T474" s="261"/>
      <c r="U474" s="263"/>
      <c r="V474" s="263"/>
      <c r="W474" s="263"/>
      <c r="X474" s="172"/>
      <c r="Y474" s="251"/>
      <c r="Z474" s="251"/>
      <c r="AA474" s="251"/>
      <c r="AB474" s="251"/>
      <c r="AC474" s="251"/>
      <c r="AD474" s="251"/>
      <c r="AE474" s="251"/>
      <c r="AF474" s="251"/>
      <c r="AG474" s="87"/>
      <c r="AH474" s="251"/>
      <c r="AK474" s="3">
        <f t="shared" si="41"/>
        <v>0</v>
      </c>
      <c r="AL474" s="3">
        <f t="shared" si="42"/>
        <v>0</v>
      </c>
      <c r="AM474" s="3">
        <f t="shared" si="43"/>
        <v>0</v>
      </c>
      <c r="AN474" s="3">
        <f t="shared" si="44"/>
        <v>0</v>
      </c>
    </row>
    <row r="475" spans="1:40" ht="13">
      <c r="A475" s="250"/>
      <c r="B475" s="251"/>
      <c r="C475" s="251"/>
      <c r="D475" s="251"/>
      <c r="E475" s="251"/>
      <c r="F475" s="252"/>
      <c r="G475" s="251"/>
      <c r="H475" s="253"/>
      <c r="I475" s="254"/>
      <c r="J475" s="252"/>
      <c r="K475" s="256"/>
      <c r="L475" s="251"/>
      <c r="M475" s="257"/>
      <c r="N475" s="258"/>
      <c r="O475" s="259"/>
      <c r="P475" s="259"/>
      <c r="Q475" s="260"/>
      <c r="R475" s="261"/>
      <c r="S475" s="262"/>
      <c r="T475" s="261"/>
      <c r="U475" s="263"/>
      <c r="V475" s="263"/>
      <c r="W475" s="263"/>
      <c r="X475" s="172"/>
      <c r="Y475" s="251"/>
      <c r="Z475" s="251"/>
      <c r="AA475" s="251"/>
      <c r="AB475" s="251"/>
      <c r="AC475" s="251"/>
      <c r="AD475" s="251"/>
      <c r="AE475" s="251"/>
      <c r="AF475" s="251"/>
      <c r="AG475" s="87"/>
      <c r="AH475" s="251"/>
      <c r="AK475" s="3">
        <f t="shared" si="41"/>
        <v>0</v>
      </c>
      <c r="AL475" s="3">
        <f t="shared" si="42"/>
        <v>0</v>
      </c>
      <c r="AM475" s="3">
        <f t="shared" si="43"/>
        <v>0</v>
      </c>
      <c r="AN475" s="3">
        <f t="shared" si="44"/>
        <v>0</v>
      </c>
    </row>
    <row r="476" spans="1:40" ht="13">
      <c r="A476" s="250"/>
      <c r="B476" s="251"/>
      <c r="C476" s="251"/>
      <c r="D476" s="251"/>
      <c r="E476" s="251"/>
      <c r="F476" s="252"/>
      <c r="G476" s="251"/>
      <c r="H476" s="253"/>
      <c r="I476" s="254"/>
      <c r="J476" s="252"/>
      <c r="K476" s="256"/>
      <c r="L476" s="251"/>
      <c r="M476" s="257"/>
      <c r="N476" s="258"/>
      <c r="O476" s="259"/>
      <c r="P476" s="259"/>
      <c r="Q476" s="260"/>
      <c r="R476" s="261"/>
      <c r="S476" s="262"/>
      <c r="T476" s="261"/>
      <c r="U476" s="263"/>
      <c r="V476" s="263"/>
      <c r="W476" s="263"/>
      <c r="X476" s="172"/>
      <c r="Y476" s="251"/>
      <c r="Z476" s="251"/>
      <c r="AA476" s="251"/>
      <c r="AB476" s="251"/>
      <c r="AC476" s="251"/>
      <c r="AD476" s="251"/>
      <c r="AE476" s="251"/>
      <c r="AF476" s="251"/>
      <c r="AG476" s="87"/>
      <c r="AH476" s="251"/>
      <c r="AK476" s="3">
        <f t="shared" si="41"/>
        <v>0</v>
      </c>
      <c r="AL476" s="3">
        <f t="shared" si="42"/>
        <v>0</v>
      </c>
      <c r="AM476" s="3">
        <f t="shared" si="43"/>
        <v>0</v>
      </c>
      <c r="AN476" s="3">
        <f t="shared" si="44"/>
        <v>0</v>
      </c>
    </row>
    <row r="477" spans="1:40" ht="13">
      <c r="A477" s="250"/>
      <c r="B477" s="251"/>
      <c r="C477" s="251"/>
      <c r="D477" s="251"/>
      <c r="E477" s="251"/>
      <c r="F477" s="252"/>
      <c r="G477" s="251"/>
      <c r="H477" s="253"/>
      <c r="I477" s="254"/>
      <c r="J477" s="252"/>
      <c r="K477" s="256"/>
      <c r="L477" s="251"/>
      <c r="M477" s="257"/>
      <c r="N477" s="258"/>
      <c r="O477" s="259"/>
      <c r="P477" s="259"/>
      <c r="Q477" s="260"/>
      <c r="R477" s="261"/>
      <c r="S477" s="262"/>
      <c r="T477" s="261"/>
      <c r="U477" s="263"/>
      <c r="V477" s="263"/>
      <c r="W477" s="263"/>
      <c r="X477" s="172"/>
      <c r="Y477" s="251"/>
      <c r="Z477" s="251"/>
      <c r="AA477" s="251"/>
      <c r="AB477" s="251"/>
      <c r="AC477" s="251"/>
      <c r="AD477" s="251"/>
      <c r="AE477" s="251"/>
      <c r="AF477" s="251"/>
      <c r="AG477" s="87"/>
      <c r="AH477" s="251"/>
      <c r="AK477" s="3">
        <f t="shared" si="41"/>
        <v>0</v>
      </c>
      <c r="AL477" s="3">
        <f t="shared" si="42"/>
        <v>0</v>
      </c>
      <c r="AM477" s="3">
        <f t="shared" si="43"/>
        <v>0</v>
      </c>
      <c r="AN477" s="3">
        <f t="shared" si="44"/>
        <v>0</v>
      </c>
    </row>
    <row r="478" spans="1:40" ht="13">
      <c r="A478" s="250"/>
      <c r="B478" s="251"/>
      <c r="C478" s="251"/>
      <c r="D478" s="251"/>
      <c r="E478" s="251"/>
      <c r="F478" s="252"/>
      <c r="G478" s="251"/>
      <c r="H478" s="253"/>
      <c r="I478" s="254"/>
      <c r="J478" s="252"/>
      <c r="K478" s="256"/>
      <c r="L478" s="251"/>
      <c r="M478" s="257"/>
      <c r="N478" s="258"/>
      <c r="O478" s="259"/>
      <c r="P478" s="259"/>
      <c r="Q478" s="260"/>
      <c r="R478" s="261"/>
      <c r="S478" s="262"/>
      <c r="T478" s="261"/>
      <c r="U478" s="263"/>
      <c r="V478" s="263"/>
      <c r="W478" s="263"/>
      <c r="X478" s="172"/>
      <c r="Y478" s="251"/>
      <c r="Z478" s="251"/>
      <c r="AA478" s="251"/>
      <c r="AB478" s="251"/>
      <c r="AC478" s="251"/>
      <c r="AD478" s="251"/>
      <c r="AE478" s="251"/>
      <c r="AF478" s="251"/>
      <c r="AG478" s="87"/>
      <c r="AH478" s="251"/>
      <c r="AK478" s="3">
        <f t="shared" si="41"/>
        <v>0</v>
      </c>
      <c r="AL478" s="3">
        <f t="shared" si="42"/>
        <v>0</v>
      </c>
      <c r="AM478" s="3">
        <f t="shared" si="43"/>
        <v>0</v>
      </c>
      <c r="AN478" s="3">
        <f t="shared" si="44"/>
        <v>0</v>
      </c>
    </row>
    <row r="479" spans="1:40" ht="13">
      <c r="A479" s="250"/>
      <c r="B479" s="251"/>
      <c r="C479" s="251"/>
      <c r="D479" s="251"/>
      <c r="E479" s="251"/>
      <c r="F479" s="252"/>
      <c r="G479" s="251"/>
      <c r="H479" s="253"/>
      <c r="I479" s="254"/>
      <c r="J479" s="252"/>
      <c r="K479" s="256"/>
      <c r="L479" s="251"/>
      <c r="M479" s="257"/>
      <c r="N479" s="258"/>
      <c r="O479" s="259"/>
      <c r="P479" s="259"/>
      <c r="Q479" s="260"/>
      <c r="R479" s="261"/>
      <c r="S479" s="262"/>
      <c r="T479" s="261"/>
      <c r="U479" s="263"/>
      <c r="V479" s="263"/>
      <c r="W479" s="263"/>
      <c r="X479" s="172"/>
      <c r="Y479" s="251"/>
      <c r="Z479" s="251"/>
      <c r="AA479" s="251"/>
      <c r="AB479" s="251"/>
      <c r="AC479" s="251"/>
      <c r="AD479" s="251"/>
      <c r="AE479" s="251"/>
      <c r="AF479" s="251"/>
      <c r="AG479" s="87"/>
      <c r="AH479" s="251"/>
      <c r="AK479" s="3">
        <f t="shared" si="41"/>
        <v>0</v>
      </c>
      <c r="AL479" s="3">
        <f t="shared" si="42"/>
        <v>0</v>
      </c>
      <c r="AM479" s="3">
        <f t="shared" si="43"/>
        <v>0</v>
      </c>
      <c r="AN479" s="3">
        <f t="shared" si="44"/>
        <v>0</v>
      </c>
    </row>
    <row r="480" spans="1:40" ht="13">
      <c r="A480" s="250"/>
      <c r="B480" s="251"/>
      <c r="C480" s="251"/>
      <c r="D480" s="251"/>
      <c r="E480" s="251"/>
      <c r="F480" s="252"/>
      <c r="G480" s="251"/>
      <c r="H480" s="253"/>
      <c r="I480" s="254"/>
      <c r="J480" s="252"/>
      <c r="K480" s="256"/>
      <c r="L480" s="251"/>
      <c r="M480" s="257"/>
      <c r="N480" s="258"/>
      <c r="O480" s="259"/>
      <c r="P480" s="259"/>
      <c r="Q480" s="260"/>
      <c r="R480" s="261"/>
      <c r="S480" s="262"/>
      <c r="T480" s="261"/>
      <c r="U480" s="263"/>
      <c r="V480" s="263"/>
      <c r="W480" s="263"/>
      <c r="X480" s="172"/>
      <c r="Y480" s="251"/>
      <c r="Z480" s="251"/>
      <c r="AA480" s="251"/>
      <c r="AB480" s="251"/>
      <c r="AC480" s="251"/>
      <c r="AD480" s="251"/>
      <c r="AE480" s="251"/>
      <c r="AF480" s="251"/>
      <c r="AG480" s="87"/>
      <c r="AH480" s="251"/>
      <c r="AK480" s="3">
        <f t="shared" si="41"/>
        <v>0</v>
      </c>
      <c r="AL480" s="3">
        <f t="shared" si="42"/>
        <v>0</v>
      </c>
      <c r="AM480" s="3">
        <f t="shared" si="43"/>
        <v>0</v>
      </c>
      <c r="AN480" s="3">
        <f t="shared" si="44"/>
        <v>0</v>
      </c>
    </row>
    <row r="481" spans="1:40" ht="13">
      <c r="A481" s="250"/>
      <c r="B481" s="251"/>
      <c r="C481" s="251"/>
      <c r="D481" s="251"/>
      <c r="E481" s="251"/>
      <c r="F481" s="252"/>
      <c r="G481" s="251"/>
      <c r="H481" s="253"/>
      <c r="I481" s="254"/>
      <c r="J481" s="252"/>
      <c r="K481" s="256"/>
      <c r="L481" s="251"/>
      <c r="M481" s="257"/>
      <c r="N481" s="258"/>
      <c r="O481" s="259"/>
      <c r="P481" s="259"/>
      <c r="Q481" s="260"/>
      <c r="R481" s="261"/>
      <c r="S481" s="262"/>
      <c r="T481" s="261"/>
      <c r="U481" s="263"/>
      <c r="V481" s="263"/>
      <c r="W481" s="263"/>
      <c r="X481" s="172"/>
      <c r="Y481" s="251"/>
      <c r="Z481" s="251"/>
      <c r="AA481" s="251"/>
      <c r="AB481" s="251"/>
      <c r="AC481" s="251"/>
      <c r="AD481" s="251"/>
      <c r="AE481" s="251"/>
      <c r="AF481" s="251"/>
      <c r="AG481" s="87"/>
      <c r="AH481" s="251"/>
      <c r="AK481" s="3">
        <f t="shared" si="41"/>
        <v>0</v>
      </c>
      <c r="AL481" s="3">
        <f t="shared" si="42"/>
        <v>0</v>
      </c>
      <c r="AM481" s="3">
        <f t="shared" si="43"/>
        <v>0</v>
      </c>
      <c r="AN481" s="3">
        <f t="shared" si="44"/>
        <v>0</v>
      </c>
    </row>
    <row r="482" spans="1:40" ht="13">
      <c r="A482" s="250"/>
      <c r="B482" s="251"/>
      <c r="C482" s="251"/>
      <c r="D482" s="251"/>
      <c r="E482" s="251"/>
      <c r="F482" s="252"/>
      <c r="G482" s="251"/>
      <c r="H482" s="253"/>
      <c r="I482" s="254"/>
      <c r="J482" s="252"/>
      <c r="K482" s="256"/>
      <c r="L482" s="251"/>
      <c r="M482" s="257"/>
      <c r="N482" s="258"/>
      <c r="O482" s="259"/>
      <c r="P482" s="259"/>
      <c r="Q482" s="260"/>
      <c r="R482" s="261"/>
      <c r="S482" s="262"/>
      <c r="T482" s="261"/>
      <c r="U482" s="263"/>
      <c r="V482" s="263"/>
      <c r="W482" s="263"/>
      <c r="X482" s="172"/>
      <c r="Y482" s="251"/>
      <c r="Z482" s="251"/>
      <c r="AA482" s="251"/>
      <c r="AB482" s="251"/>
      <c r="AC482" s="251"/>
      <c r="AD482" s="251"/>
      <c r="AE482" s="251"/>
      <c r="AF482" s="251"/>
      <c r="AG482" s="87"/>
      <c r="AH482" s="251"/>
      <c r="AK482" s="3">
        <f t="shared" si="41"/>
        <v>0</v>
      </c>
      <c r="AL482" s="3">
        <f t="shared" si="42"/>
        <v>0</v>
      </c>
      <c r="AM482" s="3">
        <f t="shared" si="43"/>
        <v>0</v>
      </c>
      <c r="AN482" s="3">
        <f t="shared" si="44"/>
        <v>0</v>
      </c>
    </row>
    <row r="483" spans="1:40" ht="13">
      <c r="A483" s="250"/>
      <c r="B483" s="251"/>
      <c r="C483" s="251"/>
      <c r="D483" s="251"/>
      <c r="E483" s="251"/>
      <c r="F483" s="252"/>
      <c r="G483" s="251"/>
      <c r="H483" s="253"/>
      <c r="I483" s="254"/>
      <c r="J483" s="252"/>
      <c r="K483" s="256"/>
      <c r="L483" s="251"/>
      <c r="M483" s="257"/>
      <c r="N483" s="258"/>
      <c r="O483" s="259"/>
      <c r="P483" s="259"/>
      <c r="Q483" s="260"/>
      <c r="R483" s="261"/>
      <c r="S483" s="262"/>
      <c r="T483" s="261"/>
      <c r="U483" s="263"/>
      <c r="V483" s="263"/>
      <c r="W483" s="263"/>
      <c r="X483" s="172"/>
      <c r="Y483" s="251"/>
      <c r="Z483" s="251"/>
      <c r="AA483" s="251"/>
      <c r="AB483" s="251"/>
      <c r="AC483" s="251"/>
      <c r="AD483" s="251"/>
      <c r="AE483" s="251"/>
      <c r="AF483" s="251"/>
      <c r="AG483" s="87"/>
      <c r="AH483" s="251"/>
      <c r="AK483" s="3">
        <f t="shared" si="41"/>
        <v>0</v>
      </c>
      <c r="AL483" s="3">
        <f t="shared" si="42"/>
        <v>0</v>
      </c>
      <c r="AM483" s="3">
        <f t="shared" si="43"/>
        <v>0</v>
      </c>
      <c r="AN483" s="3">
        <f t="shared" si="44"/>
        <v>0</v>
      </c>
    </row>
    <row r="484" spans="1:40" ht="13">
      <c r="A484" s="250"/>
      <c r="B484" s="251"/>
      <c r="C484" s="251"/>
      <c r="D484" s="251"/>
      <c r="E484" s="251"/>
      <c r="F484" s="252"/>
      <c r="G484" s="251"/>
      <c r="H484" s="253"/>
      <c r="I484" s="254"/>
      <c r="J484" s="252"/>
      <c r="K484" s="256"/>
      <c r="L484" s="251"/>
      <c r="M484" s="257"/>
      <c r="N484" s="258"/>
      <c r="O484" s="259"/>
      <c r="P484" s="259"/>
      <c r="Q484" s="260"/>
      <c r="R484" s="261"/>
      <c r="S484" s="262"/>
      <c r="T484" s="261"/>
      <c r="U484" s="263"/>
      <c r="V484" s="263"/>
      <c r="W484" s="263"/>
      <c r="X484" s="172"/>
      <c r="Y484" s="251"/>
      <c r="Z484" s="251"/>
      <c r="AA484" s="251"/>
      <c r="AB484" s="251"/>
      <c r="AC484" s="251"/>
      <c r="AD484" s="251"/>
      <c r="AE484" s="251"/>
      <c r="AF484" s="251"/>
      <c r="AG484" s="87"/>
      <c r="AH484" s="251"/>
      <c r="AK484" s="3">
        <f t="shared" si="41"/>
        <v>0</v>
      </c>
      <c r="AL484" s="3">
        <f t="shared" si="42"/>
        <v>0</v>
      </c>
      <c r="AM484" s="3">
        <f t="shared" si="43"/>
        <v>0</v>
      </c>
      <c r="AN484" s="3">
        <f t="shared" si="44"/>
        <v>0</v>
      </c>
    </row>
    <row r="485" spans="1:40" ht="13">
      <c r="A485" s="250"/>
      <c r="B485" s="251"/>
      <c r="C485" s="251"/>
      <c r="D485" s="251"/>
      <c r="E485" s="251"/>
      <c r="F485" s="252"/>
      <c r="G485" s="251"/>
      <c r="H485" s="253"/>
      <c r="I485" s="254"/>
      <c r="J485" s="252"/>
      <c r="K485" s="256"/>
      <c r="L485" s="251"/>
      <c r="M485" s="257"/>
      <c r="N485" s="258"/>
      <c r="O485" s="259"/>
      <c r="P485" s="259"/>
      <c r="Q485" s="260"/>
      <c r="R485" s="261"/>
      <c r="S485" s="262"/>
      <c r="T485" s="261"/>
      <c r="U485" s="263"/>
      <c r="V485" s="263"/>
      <c r="W485" s="263"/>
      <c r="X485" s="172"/>
      <c r="Y485" s="251"/>
      <c r="Z485" s="251"/>
      <c r="AA485" s="251"/>
      <c r="AB485" s="251"/>
      <c r="AC485" s="251"/>
      <c r="AD485" s="251"/>
      <c r="AE485" s="251"/>
      <c r="AF485" s="251"/>
      <c r="AG485" s="87"/>
      <c r="AH485" s="251"/>
      <c r="AK485" s="3">
        <f t="shared" si="41"/>
        <v>0</v>
      </c>
      <c r="AL485" s="3">
        <f t="shared" si="42"/>
        <v>0</v>
      </c>
      <c r="AM485" s="3">
        <f t="shared" si="43"/>
        <v>0</v>
      </c>
      <c r="AN485" s="3">
        <f t="shared" si="44"/>
        <v>0</v>
      </c>
    </row>
    <row r="486" spans="1:40" ht="13">
      <c r="A486" s="250"/>
      <c r="B486" s="251"/>
      <c r="C486" s="251"/>
      <c r="D486" s="251"/>
      <c r="E486" s="251"/>
      <c r="F486" s="252"/>
      <c r="G486" s="251"/>
      <c r="H486" s="253"/>
      <c r="I486" s="254"/>
      <c r="J486" s="252"/>
      <c r="K486" s="256"/>
      <c r="L486" s="251"/>
      <c r="M486" s="257"/>
      <c r="N486" s="258"/>
      <c r="O486" s="259"/>
      <c r="P486" s="259"/>
      <c r="Q486" s="260"/>
      <c r="R486" s="261"/>
      <c r="S486" s="262"/>
      <c r="T486" s="261"/>
      <c r="U486" s="263"/>
      <c r="V486" s="263"/>
      <c r="W486" s="263"/>
      <c r="X486" s="172"/>
      <c r="Y486" s="251"/>
      <c r="Z486" s="251"/>
      <c r="AA486" s="251"/>
      <c r="AB486" s="251"/>
      <c r="AC486" s="251"/>
      <c r="AD486" s="251"/>
      <c r="AE486" s="251"/>
      <c r="AF486" s="251"/>
      <c r="AG486" s="87"/>
      <c r="AH486" s="251"/>
      <c r="AK486" s="3">
        <f t="shared" si="41"/>
        <v>0</v>
      </c>
      <c r="AL486" s="3">
        <f t="shared" si="42"/>
        <v>0</v>
      </c>
      <c r="AM486" s="3">
        <f t="shared" si="43"/>
        <v>0</v>
      </c>
      <c r="AN486" s="3">
        <f t="shared" si="44"/>
        <v>0</v>
      </c>
    </row>
    <row r="487" spans="1:40" ht="13">
      <c r="A487" s="250"/>
      <c r="B487" s="251"/>
      <c r="C487" s="251"/>
      <c r="D487" s="251"/>
      <c r="E487" s="251"/>
      <c r="F487" s="252"/>
      <c r="G487" s="251"/>
      <c r="H487" s="253"/>
      <c r="I487" s="254"/>
      <c r="J487" s="252"/>
      <c r="K487" s="256"/>
      <c r="L487" s="251"/>
      <c r="M487" s="257"/>
      <c r="N487" s="258"/>
      <c r="O487" s="259"/>
      <c r="P487" s="259"/>
      <c r="Q487" s="260"/>
      <c r="R487" s="261"/>
      <c r="S487" s="262"/>
      <c r="T487" s="261"/>
      <c r="U487" s="263"/>
      <c r="V487" s="263"/>
      <c r="W487" s="263"/>
      <c r="X487" s="172"/>
      <c r="Y487" s="251"/>
      <c r="Z487" s="251"/>
      <c r="AA487" s="251"/>
      <c r="AB487" s="251"/>
      <c r="AC487" s="251"/>
      <c r="AD487" s="251"/>
      <c r="AE487" s="251"/>
      <c r="AF487" s="251"/>
      <c r="AG487" s="87"/>
      <c r="AH487" s="251"/>
      <c r="AK487" s="3">
        <f t="shared" si="41"/>
        <v>0</v>
      </c>
      <c r="AL487" s="3">
        <f t="shared" si="42"/>
        <v>0</v>
      </c>
      <c r="AM487" s="3">
        <f t="shared" si="43"/>
        <v>0</v>
      </c>
      <c r="AN487" s="3">
        <f t="shared" si="44"/>
        <v>0</v>
      </c>
    </row>
    <row r="488" spans="1:40" ht="13">
      <c r="A488" s="250"/>
      <c r="B488" s="251"/>
      <c r="C488" s="251"/>
      <c r="D488" s="251"/>
      <c r="E488" s="251"/>
      <c r="F488" s="252"/>
      <c r="G488" s="251"/>
      <c r="H488" s="253"/>
      <c r="I488" s="254"/>
      <c r="J488" s="252"/>
      <c r="K488" s="256"/>
      <c r="L488" s="251"/>
      <c r="M488" s="257"/>
      <c r="N488" s="258"/>
      <c r="O488" s="259"/>
      <c r="P488" s="259"/>
      <c r="Q488" s="260"/>
      <c r="R488" s="261"/>
      <c r="S488" s="262"/>
      <c r="T488" s="261"/>
      <c r="U488" s="263"/>
      <c r="V488" s="263"/>
      <c r="W488" s="263"/>
      <c r="X488" s="172"/>
      <c r="Y488" s="251"/>
      <c r="Z488" s="251"/>
      <c r="AA488" s="251"/>
      <c r="AB488" s="251"/>
      <c r="AC488" s="251"/>
      <c r="AD488" s="251"/>
      <c r="AE488" s="251"/>
      <c r="AF488" s="251"/>
      <c r="AG488" s="87"/>
      <c r="AH488" s="251"/>
      <c r="AK488" s="3">
        <f t="shared" si="41"/>
        <v>0</v>
      </c>
      <c r="AL488" s="3">
        <f t="shared" si="42"/>
        <v>0</v>
      </c>
      <c r="AM488" s="3">
        <f t="shared" si="43"/>
        <v>0</v>
      </c>
      <c r="AN488" s="3">
        <f t="shared" si="44"/>
        <v>0</v>
      </c>
    </row>
    <row r="489" spans="1:40" ht="13">
      <c r="A489" s="250"/>
      <c r="B489" s="251"/>
      <c r="C489" s="251"/>
      <c r="D489" s="251"/>
      <c r="E489" s="251"/>
      <c r="F489" s="252"/>
      <c r="G489" s="251"/>
      <c r="H489" s="253"/>
      <c r="I489" s="254"/>
      <c r="J489" s="252"/>
      <c r="K489" s="256"/>
      <c r="L489" s="251"/>
      <c r="M489" s="257"/>
      <c r="N489" s="258"/>
      <c r="O489" s="259"/>
      <c r="P489" s="259"/>
      <c r="Q489" s="260"/>
      <c r="R489" s="261"/>
      <c r="S489" s="262"/>
      <c r="T489" s="261"/>
      <c r="U489" s="263"/>
      <c r="V489" s="263"/>
      <c r="W489" s="263"/>
      <c r="X489" s="172"/>
      <c r="Y489" s="251"/>
      <c r="Z489" s="251"/>
      <c r="AA489" s="251"/>
      <c r="AB489" s="251"/>
      <c r="AC489" s="251"/>
      <c r="AD489" s="251"/>
      <c r="AE489" s="251"/>
      <c r="AF489" s="251"/>
      <c r="AG489" s="87"/>
      <c r="AH489" s="251"/>
      <c r="AK489" s="3">
        <f t="shared" si="41"/>
        <v>0</v>
      </c>
      <c r="AL489" s="3">
        <f t="shared" si="42"/>
        <v>0</v>
      </c>
      <c r="AM489" s="3">
        <f t="shared" si="43"/>
        <v>0</v>
      </c>
      <c r="AN489" s="3">
        <f t="shared" si="44"/>
        <v>0</v>
      </c>
    </row>
    <row r="490" spans="1:40" ht="13">
      <c r="A490" s="250"/>
      <c r="B490" s="251"/>
      <c r="C490" s="251"/>
      <c r="D490" s="251"/>
      <c r="E490" s="251"/>
      <c r="F490" s="252"/>
      <c r="G490" s="251"/>
      <c r="H490" s="253"/>
      <c r="I490" s="254"/>
      <c r="J490" s="252"/>
      <c r="K490" s="256"/>
      <c r="L490" s="251"/>
      <c r="M490" s="257"/>
      <c r="N490" s="258"/>
      <c r="O490" s="259"/>
      <c r="P490" s="259"/>
      <c r="Q490" s="260"/>
      <c r="R490" s="261"/>
      <c r="S490" s="262"/>
      <c r="T490" s="261"/>
      <c r="U490" s="263"/>
      <c r="V490" s="263"/>
      <c r="W490" s="263"/>
      <c r="X490" s="172"/>
      <c r="Y490" s="251"/>
      <c r="Z490" s="251"/>
      <c r="AA490" s="251"/>
      <c r="AB490" s="251"/>
      <c r="AC490" s="251"/>
      <c r="AD490" s="251"/>
      <c r="AE490" s="251"/>
      <c r="AF490" s="251"/>
      <c r="AG490" s="87"/>
      <c r="AH490" s="251"/>
      <c r="AK490" s="3">
        <f t="shared" si="41"/>
        <v>0</v>
      </c>
      <c r="AL490" s="3">
        <f t="shared" si="42"/>
        <v>0</v>
      </c>
      <c r="AM490" s="3">
        <f t="shared" si="43"/>
        <v>0</v>
      </c>
      <c r="AN490" s="3">
        <f t="shared" si="44"/>
        <v>0</v>
      </c>
    </row>
    <row r="491" spans="1:40" ht="13">
      <c r="A491" s="250"/>
      <c r="B491" s="251"/>
      <c r="C491" s="251"/>
      <c r="D491" s="251"/>
      <c r="E491" s="251"/>
      <c r="F491" s="252"/>
      <c r="G491" s="251"/>
      <c r="H491" s="253"/>
      <c r="I491" s="254"/>
      <c r="J491" s="252"/>
      <c r="K491" s="256"/>
      <c r="L491" s="251"/>
      <c r="M491" s="257"/>
      <c r="N491" s="258"/>
      <c r="O491" s="259"/>
      <c r="P491" s="259"/>
      <c r="Q491" s="260"/>
      <c r="R491" s="261"/>
      <c r="S491" s="262"/>
      <c r="T491" s="261"/>
      <c r="U491" s="263"/>
      <c r="V491" s="263"/>
      <c r="W491" s="263"/>
      <c r="X491" s="172"/>
      <c r="Y491" s="251"/>
      <c r="Z491" s="251"/>
      <c r="AA491" s="251"/>
      <c r="AB491" s="251"/>
      <c r="AC491" s="251"/>
      <c r="AD491" s="251"/>
      <c r="AE491" s="251"/>
      <c r="AF491" s="251"/>
      <c r="AG491" s="87"/>
      <c r="AH491" s="251"/>
      <c r="AK491" s="3">
        <f t="shared" si="41"/>
        <v>0</v>
      </c>
      <c r="AL491" s="3">
        <f t="shared" si="42"/>
        <v>0</v>
      </c>
      <c r="AM491" s="3">
        <f t="shared" si="43"/>
        <v>0</v>
      </c>
      <c r="AN491" s="3">
        <f t="shared" si="44"/>
        <v>0</v>
      </c>
    </row>
    <row r="492" spans="1:40" ht="13">
      <c r="A492" s="250"/>
      <c r="B492" s="251"/>
      <c r="C492" s="251"/>
      <c r="D492" s="251"/>
      <c r="E492" s="251"/>
      <c r="F492" s="252"/>
      <c r="G492" s="251"/>
      <c r="H492" s="253"/>
      <c r="I492" s="254"/>
      <c r="J492" s="252"/>
      <c r="K492" s="256"/>
      <c r="L492" s="251"/>
      <c r="M492" s="257"/>
      <c r="N492" s="258"/>
      <c r="O492" s="259"/>
      <c r="P492" s="259"/>
      <c r="Q492" s="260"/>
      <c r="R492" s="261"/>
      <c r="S492" s="262"/>
      <c r="T492" s="261"/>
      <c r="U492" s="263"/>
      <c r="V492" s="263"/>
      <c r="W492" s="263"/>
      <c r="X492" s="172"/>
      <c r="Y492" s="251"/>
      <c r="Z492" s="251"/>
      <c r="AA492" s="251"/>
      <c r="AB492" s="251"/>
      <c r="AC492" s="251"/>
      <c r="AD492" s="251"/>
      <c r="AE492" s="251"/>
      <c r="AF492" s="251"/>
      <c r="AG492" s="87"/>
      <c r="AH492" s="251"/>
      <c r="AK492" s="3">
        <f t="shared" si="41"/>
        <v>0</v>
      </c>
      <c r="AL492" s="3">
        <f t="shared" si="42"/>
        <v>0</v>
      </c>
      <c r="AM492" s="3">
        <f t="shared" si="43"/>
        <v>0</v>
      </c>
      <c r="AN492" s="3">
        <f t="shared" si="44"/>
        <v>0</v>
      </c>
    </row>
    <row r="493" spans="1:40" ht="13">
      <c r="A493" s="250"/>
      <c r="B493" s="251"/>
      <c r="C493" s="251"/>
      <c r="D493" s="251"/>
      <c r="E493" s="251"/>
      <c r="F493" s="252"/>
      <c r="G493" s="251"/>
      <c r="H493" s="253"/>
      <c r="I493" s="254"/>
      <c r="J493" s="252"/>
      <c r="K493" s="256"/>
      <c r="L493" s="251"/>
      <c r="M493" s="257"/>
      <c r="N493" s="258"/>
      <c r="O493" s="259"/>
      <c r="P493" s="259"/>
      <c r="Q493" s="260"/>
      <c r="R493" s="261"/>
      <c r="S493" s="262"/>
      <c r="T493" s="261"/>
      <c r="U493" s="263"/>
      <c r="V493" s="263"/>
      <c r="W493" s="263"/>
      <c r="X493" s="172"/>
      <c r="Y493" s="251"/>
      <c r="Z493" s="251"/>
      <c r="AA493" s="251"/>
      <c r="AB493" s="251"/>
      <c r="AC493" s="251"/>
      <c r="AD493" s="251"/>
      <c r="AE493" s="251"/>
      <c r="AF493" s="251"/>
      <c r="AG493" s="87"/>
      <c r="AH493" s="251"/>
      <c r="AK493" s="3">
        <f t="shared" si="41"/>
        <v>0</v>
      </c>
      <c r="AL493" s="3">
        <f t="shared" si="42"/>
        <v>0</v>
      </c>
      <c r="AM493" s="3">
        <f t="shared" si="43"/>
        <v>0</v>
      </c>
      <c r="AN493" s="3">
        <f t="shared" si="44"/>
        <v>0</v>
      </c>
    </row>
    <row r="494" spans="1:40" ht="13">
      <c r="A494" s="250"/>
      <c r="B494" s="251"/>
      <c r="C494" s="251"/>
      <c r="D494" s="251"/>
      <c r="E494" s="251"/>
      <c r="F494" s="252"/>
      <c r="G494" s="251"/>
      <c r="H494" s="253"/>
      <c r="I494" s="254"/>
      <c r="J494" s="252"/>
      <c r="K494" s="256"/>
      <c r="L494" s="251"/>
      <c r="M494" s="257"/>
      <c r="N494" s="258"/>
      <c r="O494" s="259"/>
      <c r="P494" s="259"/>
      <c r="Q494" s="260"/>
      <c r="R494" s="261"/>
      <c r="S494" s="262"/>
      <c r="T494" s="261"/>
      <c r="U494" s="263"/>
      <c r="V494" s="263"/>
      <c r="W494" s="263"/>
      <c r="X494" s="172"/>
      <c r="Y494" s="251"/>
      <c r="Z494" s="251"/>
      <c r="AA494" s="251"/>
      <c r="AB494" s="251"/>
      <c r="AC494" s="251"/>
      <c r="AD494" s="251"/>
      <c r="AE494" s="251"/>
      <c r="AF494" s="251"/>
      <c r="AG494" s="87"/>
      <c r="AH494" s="251"/>
      <c r="AK494" s="3">
        <f t="shared" si="41"/>
        <v>0</v>
      </c>
      <c r="AL494" s="3">
        <f t="shared" si="42"/>
        <v>0</v>
      </c>
      <c r="AM494" s="3">
        <f t="shared" si="43"/>
        <v>0</v>
      </c>
      <c r="AN494" s="3">
        <f t="shared" si="44"/>
        <v>0</v>
      </c>
    </row>
    <row r="495" spans="1:40" ht="13">
      <c r="A495" s="250"/>
      <c r="B495" s="251"/>
      <c r="C495" s="251"/>
      <c r="D495" s="251"/>
      <c r="E495" s="251"/>
      <c r="F495" s="252"/>
      <c r="G495" s="251"/>
      <c r="H495" s="253"/>
      <c r="I495" s="254"/>
      <c r="J495" s="252"/>
      <c r="K495" s="256"/>
      <c r="L495" s="251"/>
      <c r="M495" s="257"/>
      <c r="N495" s="258"/>
      <c r="O495" s="259"/>
      <c r="P495" s="259"/>
      <c r="Q495" s="260"/>
      <c r="R495" s="261"/>
      <c r="S495" s="262"/>
      <c r="T495" s="261"/>
      <c r="U495" s="263"/>
      <c r="V495" s="263"/>
      <c r="W495" s="263"/>
      <c r="X495" s="172"/>
      <c r="Y495" s="251"/>
      <c r="Z495" s="251"/>
      <c r="AA495" s="251"/>
      <c r="AB495" s="251"/>
      <c r="AC495" s="251"/>
      <c r="AD495" s="251"/>
      <c r="AE495" s="251"/>
      <c r="AF495" s="251"/>
      <c r="AG495" s="87"/>
      <c r="AH495" s="251"/>
      <c r="AK495" s="3">
        <f t="shared" si="41"/>
        <v>0</v>
      </c>
      <c r="AL495" s="3">
        <f t="shared" si="42"/>
        <v>0</v>
      </c>
      <c r="AM495" s="3">
        <f t="shared" si="43"/>
        <v>0</v>
      </c>
      <c r="AN495" s="3">
        <f t="shared" si="44"/>
        <v>0</v>
      </c>
    </row>
    <row r="496" spans="1:40" ht="13">
      <c r="A496" s="250"/>
      <c r="B496" s="251"/>
      <c r="C496" s="251"/>
      <c r="D496" s="251"/>
      <c r="E496" s="251"/>
      <c r="F496" s="252"/>
      <c r="G496" s="251"/>
      <c r="H496" s="253"/>
      <c r="I496" s="254"/>
      <c r="J496" s="252"/>
      <c r="K496" s="256"/>
      <c r="L496" s="251"/>
      <c r="M496" s="257"/>
      <c r="N496" s="258"/>
      <c r="O496" s="259"/>
      <c r="P496" s="259"/>
      <c r="Q496" s="260"/>
      <c r="R496" s="261"/>
      <c r="S496" s="262"/>
      <c r="T496" s="261"/>
      <c r="U496" s="263"/>
      <c r="V496" s="263"/>
      <c r="W496" s="263"/>
      <c r="X496" s="172"/>
      <c r="Y496" s="251"/>
      <c r="Z496" s="251"/>
      <c r="AA496" s="251"/>
      <c r="AB496" s="251"/>
      <c r="AC496" s="251"/>
      <c r="AD496" s="251"/>
      <c r="AE496" s="251"/>
      <c r="AF496" s="251"/>
      <c r="AG496" s="87"/>
      <c r="AH496" s="251"/>
      <c r="AK496" s="3">
        <f t="shared" si="41"/>
        <v>0</v>
      </c>
      <c r="AL496" s="3">
        <f t="shared" si="42"/>
        <v>0</v>
      </c>
      <c r="AM496" s="3">
        <f t="shared" si="43"/>
        <v>0</v>
      </c>
      <c r="AN496" s="3">
        <f t="shared" si="44"/>
        <v>0</v>
      </c>
    </row>
    <row r="497" spans="1:40" ht="13">
      <c r="A497" s="250"/>
      <c r="B497" s="251"/>
      <c r="C497" s="251"/>
      <c r="D497" s="251"/>
      <c r="E497" s="251"/>
      <c r="F497" s="252"/>
      <c r="G497" s="251"/>
      <c r="H497" s="253"/>
      <c r="I497" s="254"/>
      <c r="J497" s="252"/>
      <c r="K497" s="256"/>
      <c r="L497" s="251"/>
      <c r="M497" s="257"/>
      <c r="N497" s="258"/>
      <c r="O497" s="259"/>
      <c r="P497" s="259"/>
      <c r="Q497" s="260"/>
      <c r="R497" s="261"/>
      <c r="S497" s="262"/>
      <c r="T497" s="261"/>
      <c r="U497" s="263"/>
      <c r="V497" s="263"/>
      <c r="W497" s="263"/>
      <c r="X497" s="172"/>
      <c r="Y497" s="251"/>
      <c r="Z497" s="251"/>
      <c r="AA497" s="251"/>
      <c r="AB497" s="251"/>
      <c r="AC497" s="251"/>
      <c r="AD497" s="251"/>
      <c r="AE497" s="251"/>
      <c r="AF497" s="251"/>
      <c r="AG497" s="87"/>
      <c r="AH497" s="251"/>
      <c r="AK497" s="3">
        <f t="shared" si="41"/>
        <v>0</v>
      </c>
      <c r="AL497" s="3">
        <f t="shared" si="42"/>
        <v>0</v>
      </c>
      <c r="AM497" s="3">
        <f t="shared" si="43"/>
        <v>0</v>
      </c>
      <c r="AN497" s="3">
        <f t="shared" si="44"/>
        <v>0</v>
      </c>
    </row>
    <row r="498" spans="1:40" ht="13">
      <c r="A498" s="250"/>
      <c r="B498" s="251"/>
      <c r="C498" s="251"/>
      <c r="D498" s="251"/>
      <c r="E498" s="251"/>
      <c r="F498" s="252"/>
      <c r="G498" s="251"/>
      <c r="H498" s="253"/>
      <c r="I498" s="254"/>
      <c r="J498" s="252"/>
      <c r="K498" s="256"/>
      <c r="L498" s="251"/>
      <c r="M498" s="257"/>
      <c r="N498" s="258"/>
      <c r="O498" s="259"/>
      <c r="P498" s="259"/>
      <c r="Q498" s="260"/>
      <c r="R498" s="261"/>
      <c r="S498" s="262"/>
      <c r="T498" s="261"/>
      <c r="U498" s="263"/>
      <c r="V498" s="263"/>
      <c r="W498" s="263"/>
      <c r="X498" s="172"/>
      <c r="Y498" s="251"/>
      <c r="Z498" s="251"/>
      <c r="AA498" s="251"/>
      <c r="AB498" s="251"/>
      <c r="AC498" s="251"/>
      <c r="AD498" s="251"/>
      <c r="AE498" s="251"/>
      <c r="AF498" s="251"/>
      <c r="AG498" s="87"/>
      <c r="AH498" s="251"/>
      <c r="AK498" s="3">
        <f t="shared" si="41"/>
        <v>0</v>
      </c>
      <c r="AL498" s="3">
        <f t="shared" si="42"/>
        <v>0</v>
      </c>
      <c r="AM498" s="3">
        <f t="shared" si="43"/>
        <v>0</v>
      </c>
      <c r="AN498" s="3">
        <f t="shared" si="44"/>
        <v>0</v>
      </c>
    </row>
    <row r="499" spans="1:40" ht="13">
      <c r="A499" s="250"/>
      <c r="B499" s="251"/>
      <c r="C499" s="251"/>
      <c r="D499" s="251"/>
      <c r="E499" s="251"/>
      <c r="F499" s="252"/>
      <c r="G499" s="251"/>
      <c r="H499" s="253"/>
      <c r="I499" s="254"/>
      <c r="J499" s="252"/>
      <c r="K499" s="256"/>
      <c r="L499" s="251"/>
      <c r="M499" s="257"/>
      <c r="N499" s="258"/>
      <c r="O499" s="259"/>
      <c r="P499" s="259"/>
      <c r="Q499" s="260"/>
      <c r="R499" s="261"/>
      <c r="S499" s="262"/>
      <c r="T499" s="261"/>
      <c r="U499" s="263"/>
      <c r="V499" s="263"/>
      <c r="W499" s="263"/>
      <c r="X499" s="172"/>
      <c r="Y499" s="251"/>
      <c r="Z499" s="251"/>
      <c r="AA499" s="251"/>
      <c r="AB499" s="251"/>
      <c r="AC499" s="251"/>
      <c r="AD499" s="251"/>
      <c r="AE499" s="251"/>
      <c r="AF499" s="251"/>
      <c r="AG499" s="87"/>
      <c r="AH499" s="251"/>
      <c r="AK499" s="3">
        <f t="shared" si="41"/>
        <v>0</v>
      </c>
      <c r="AL499" s="3">
        <f t="shared" si="42"/>
        <v>0</v>
      </c>
      <c r="AM499" s="3">
        <f t="shared" si="43"/>
        <v>0</v>
      </c>
      <c r="AN499" s="3">
        <f t="shared" si="44"/>
        <v>0</v>
      </c>
    </row>
    <row r="500" spans="1:40" ht="13">
      <c r="A500" s="250"/>
      <c r="B500" s="251"/>
      <c r="C500" s="251"/>
      <c r="D500" s="251"/>
      <c r="E500" s="251"/>
      <c r="F500" s="252"/>
      <c r="G500" s="251"/>
      <c r="H500" s="253"/>
      <c r="I500" s="254"/>
      <c r="J500" s="252"/>
      <c r="K500" s="256"/>
      <c r="L500" s="251"/>
      <c r="M500" s="257"/>
      <c r="N500" s="258"/>
      <c r="O500" s="259"/>
      <c r="P500" s="259"/>
      <c r="Q500" s="260"/>
      <c r="R500" s="261"/>
      <c r="S500" s="262"/>
      <c r="T500" s="261"/>
      <c r="U500" s="263"/>
      <c r="V500" s="263"/>
      <c r="W500" s="263"/>
      <c r="X500" s="172"/>
      <c r="Y500" s="251"/>
      <c r="Z500" s="251"/>
      <c r="AA500" s="251"/>
      <c r="AB500" s="251"/>
      <c r="AC500" s="251"/>
      <c r="AD500" s="251"/>
      <c r="AE500" s="251"/>
      <c r="AF500" s="251"/>
      <c r="AG500" s="87"/>
      <c r="AH500" s="251"/>
      <c r="AK500" s="3">
        <f t="shared" si="41"/>
        <v>0</v>
      </c>
      <c r="AL500" s="3">
        <f t="shared" si="42"/>
        <v>0</v>
      </c>
      <c r="AM500" s="3">
        <f t="shared" si="43"/>
        <v>0</v>
      </c>
      <c r="AN500" s="3">
        <f t="shared" si="44"/>
        <v>0</v>
      </c>
    </row>
    <row r="501" spans="1:40" ht="13">
      <c r="A501" s="250"/>
      <c r="B501" s="251"/>
      <c r="C501" s="251"/>
      <c r="D501" s="251"/>
      <c r="E501" s="251"/>
      <c r="F501" s="252"/>
      <c r="G501" s="251"/>
      <c r="H501" s="253"/>
      <c r="I501" s="254"/>
      <c r="J501" s="252"/>
      <c r="K501" s="256"/>
      <c r="L501" s="251"/>
      <c r="M501" s="257"/>
      <c r="N501" s="258"/>
      <c r="O501" s="259"/>
      <c r="P501" s="259"/>
      <c r="Q501" s="260"/>
      <c r="R501" s="261"/>
      <c r="S501" s="262"/>
      <c r="T501" s="261"/>
      <c r="U501" s="263"/>
      <c r="V501" s="263"/>
      <c r="W501" s="263"/>
      <c r="X501" s="172"/>
      <c r="Y501" s="251"/>
      <c r="Z501" s="251"/>
      <c r="AA501" s="251"/>
      <c r="AB501" s="251"/>
      <c r="AC501" s="251"/>
      <c r="AD501" s="251"/>
      <c r="AE501" s="251"/>
      <c r="AF501" s="251"/>
      <c r="AG501" s="87"/>
      <c r="AH501" s="251"/>
      <c r="AK501" s="3">
        <f t="shared" si="41"/>
        <v>0</v>
      </c>
      <c r="AL501" s="3">
        <f t="shared" si="42"/>
        <v>0</v>
      </c>
      <c r="AM501" s="3">
        <f t="shared" si="43"/>
        <v>0</v>
      </c>
      <c r="AN501" s="3">
        <f t="shared" si="44"/>
        <v>0</v>
      </c>
    </row>
    <row r="502" spans="1:40" ht="13">
      <c r="A502" s="250"/>
      <c r="B502" s="251"/>
      <c r="C502" s="251"/>
      <c r="D502" s="251"/>
      <c r="E502" s="251"/>
      <c r="F502" s="252"/>
      <c r="G502" s="251"/>
      <c r="H502" s="253"/>
      <c r="I502" s="254"/>
      <c r="J502" s="252"/>
      <c r="K502" s="256"/>
      <c r="L502" s="251"/>
      <c r="M502" s="257"/>
      <c r="N502" s="258"/>
      <c r="O502" s="259"/>
      <c r="P502" s="259"/>
      <c r="Q502" s="260"/>
      <c r="R502" s="261"/>
      <c r="S502" s="262"/>
      <c r="T502" s="261"/>
      <c r="U502" s="263"/>
      <c r="V502" s="263"/>
      <c r="W502" s="263"/>
      <c r="X502" s="172"/>
      <c r="Y502" s="251"/>
      <c r="Z502" s="251"/>
      <c r="AA502" s="251"/>
      <c r="AB502" s="251"/>
      <c r="AC502" s="251"/>
      <c r="AD502" s="251"/>
      <c r="AE502" s="251"/>
      <c r="AF502" s="251"/>
      <c r="AG502" s="87"/>
      <c r="AH502" s="251"/>
      <c r="AK502" s="3">
        <f t="shared" si="41"/>
        <v>0</v>
      </c>
      <c r="AL502" s="3">
        <f t="shared" si="42"/>
        <v>0</v>
      </c>
      <c r="AM502" s="3">
        <f t="shared" si="43"/>
        <v>0</v>
      </c>
      <c r="AN502" s="3">
        <f t="shared" si="44"/>
        <v>0</v>
      </c>
    </row>
    <row r="503" spans="1:40" ht="13">
      <c r="A503" s="250"/>
      <c r="B503" s="251"/>
      <c r="C503" s="251"/>
      <c r="D503" s="251"/>
      <c r="E503" s="251"/>
      <c r="F503" s="252"/>
      <c r="G503" s="251"/>
      <c r="H503" s="253"/>
      <c r="I503" s="254"/>
      <c r="J503" s="252"/>
      <c r="K503" s="256"/>
      <c r="L503" s="251"/>
      <c r="M503" s="257"/>
      <c r="N503" s="258"/>
      <c r="O503" s="259"/>
      <c r="P503" s="259"/>
      <c r="Q503" s="260"/>
      <c r="R503" s="261"/>
      <c r="S503" s="262"/>
      <c r="T503" s="261"/>
      <c r="U503" s="263"/>
      <c r="V503" s="263"/>
      <c r="W503" s="263"/>
      <c r="X503" s="172"/>
      <c r="Y503" s="251"/>
      <c r="Z503" s="251"/>
      <c r="AA503" s="251"/>
      <c r="AB503" s="251"/>
      <c r="AC503" s="251"/>
      <c r="AD503" s="251"/>
      <c r="AE503" s="251"/>
      <c r="AF503" s="251"/>
      <c r="AG503" s="87"/>
      <c r="AH503" s="251"/>
      <c r="AK503" s="3">
        <f t="shared" si="41"/>
        <v>0</v>
      </c>
      <c r="AL503" s="3">
        <f t="shared" si="42"/>
        <v>0</v>
      </c>
      <c r="AM503" s="3">
        <f t="shared" si="43"/>
        <v>0</v>
      </c>
      <c r="AN503" s="3">
        <f t="shared" si="44"/>
        <v>0</v>
      </c>
    </row>
    <row r="504" spans="1:40" ht="13">
      <c r="A504" s="250"/>
      <c r="B504" s="251"/>
      <c r="C504" s="251"/>
      <c r="D504" s="251"/>
      <c r="E504" s="251"/>
      <c r="F504" s="252"/>
      <c r="G504" s="251"/>
      <c r="H504" s="253"/>
      <c r="I504" s="254"/>
      <c r="J504" s="252"/>
      <c r="K504" s="256"/>
      <c r="L504" s="251"/>
      <c r="M504" s="257"/>
      <c r="N504" s="258"/>
      <c r="O504" s="259"/>
      <c r="P504" s="259"/>
      <c r="Q504" s="260"/>
      <c r="R504" s="261"/>
      <c r="S504" s="262"/>
      <c r="T504" s="261"/>
      <c r="U504" s="263"/>
      <c r="V504" s="263"/>
      <c r="W504" s="263"/>
      <c r="X504" s="172"/>
      <c r="Y504" s="251"/>
      <c r="Z504" s="251"/>
      <c r="AA504" s="251"/>
      <c r="AB504" s="251"/>
      <c r="AC504" s="251"/>
      <c r="AD504" s="251"/>
      <c r="AE504" s="251"/>
      <c r="AF504" s="251"/>
      <c r="AG504" s="87"/>
      <c r="AH504" s="251"/>
      <c r="AK504" s="3">
        <f t="shared" si="41"/>
        <v>0</v>
      </c>
      <c r="AL504" s="3">
        <f t="shared" si="42"/>
        <v>0</v>
      </c>
      <c r="AM504" s="3">
        <f t="shared" si="43"/>
        <v>0</v>
      </c>
      <c r="AN504" s="3">
        <f t="shared" si="44"/>
        <v>0</v>
      </c>
    </row>
    <row r="505" spans="1:40" ht="13">
      <c r="A505" s="250"/>
      <c r="B505" s="251"/>
      <c r="C505" s="251"/>
      <c r="D505" s="251"/>
      <c r="E505" s="251"/>
      <c r="F505" s="252"/>
      <c r="G505" s="251"/>
      <c r="H505" s="253"/>
      <c r="I505" s="254"/>
      <c r="J505" s="252"/>
      <c r="K505" s="256"/>
      <c r="L505" s="251"/>
      <c r="M505" s="257"/>
      <c r="N505" s="258"/>
      <c r="O505" s="259"/>
      <c r="P505" s="259"/>
      <c r="Q505" s="260"/>
      <c r="R505" s="261"/>
      <c r="S505" s="262"/>
      <c r="T505" s="261"/>
      <c r="U505" s="263"/>
      <c r="V505" s="263"/>
      <c r="W505" s="263"/>
      <c r="X505" s="172"/>
      <c r="Y505" s="251"/>
      <c r="Z505" s="251"/>
      <c r="AA505" s="251"/>
      <c r="AB505" s="251"/>
      <c r="AC505" s="251"/>
      <c r="AD505" s="251"/>
      <c r="AE505" s="251"/>
      <c r="AF505" s="251"/>
      <c r="AG505" s="87"/>
      <c r="AH505" s="251"/>
      <c r="AK505" s="3">
        <f t="shared" si="41"/>
        <v>0</v>
      </c>
      <c r="AL505" s="3">
        <f t="shared" si="42"/>
        <v>0</v>
      </c>
      <c r="AM505" s="3">
        <f t="shared" si="43"/>
        <v>0</v>
      </c>
      <c r="AN505" s="3">
        <f t="shared" si="44"/>
        <v>0</v>
      </c>
    </row>
    <row r="506" spans="1:40" ht="13">
      <c r="A506" s="250"/>
      <c r="B506" s="251"/>
      <c r="C506" s="251"/>
      <c r="D506" s="251"/>
      <c r="E506" s="251"/>
      <c r="F506" s="252"/>
      <c r="G506" s="251"/>
      <c r="H506" s="253"/>
      <c r="I506" s="254"/>
      <c r="J506" s="252"/>
      <c r="K506" s="256"/>
      <c r="L506" s="251"/>
      <c r="M506" s="257"/>
      <c r="N506" s="258"/>
      <c r="O506" s="259"/>
      <c r="P506" s="259"/>
      <c r="Q506" s="260"/>
      <c r="R506" s="261"/>
      <c r="S506" s="262"/>
      <c r="T506" s="261"/>
      <c r="U506" s="263"/>
      <c r="V506" s="263"/>
      <c r="W506" s="263"/>
      <c r="X506" s="172"/>
      <c r="Y506" s="251"/>
      <c r="Z506" s="251"/>
      <c r="AA506" s="251"/>
      <c r="AB506" s="251"/>
      <c r="AC506" s="251"/>
      <c r="AD506" s="251"/>
      <c r="AE506" s="251"/>
      <c r="AF506" s="251"/>
      <c r="AG506" s="87"/>
      <c r="AH506" s="251"/>
      <c r="AK506" s="3">
        <f t="shared" si="41"/>
        <v>0</v>
      </c>
      <c r="AL506" s="3">
        <f t="shared" si="42"/>
        <v>0</v>
      </c>
      <c r="AM506" s="3">
        <f t="shared" si="43"/>
        <v>0</v>
      </c>
      <c r="AN506" s="3">
        <f t="shared" si="44"/>
        <v>0</v>
      </c>
    </row>
    <row r="507" spans="1:40" ht="13">
      <c r="A507" s="250"/>
      <c r="B507" s="251"/>
      <c r="C507" s="251"/>
      <c r="D507" s="251"/>
      <c r="E507" s="251"/>
      <c r="F507" s="252"/>
      <c r="G507" s="251"/>
      <c r="H507" s="253"/>
      <c r="I507" s="254"/>
      <c r="J507" s="252"/>
      <c r="K507" s="256"/>
      <c r="L507" s="251"/>
      <c r="M507" s="257"/>
      <c r="N507" s="258"/>
      <c r="O507" s="259"/>
      <c r="P507" s="259"/>
      <c r="Q507" s="260"/>
      <c r="R507" s="261"/>
      <c r="S507" s="262"/>
      <c r="T507" s="261"/>
      <c r="U507" s="263"/>
      <c r="V507" s="263"/>
      <c r="W507" s="263"/>
      <c r="X507" s="172"/>
      <c r="Y507" s="251"/>
      <c r="Z507" s="251"/>
      <c r="AA507" s="251"/>
      <c r="AB507" s="251"/>
      <c r="AC507" s="251"/>
      <c r="AD507" s="251"/>
      <c r="AE507" s="251"/>
      <c r="AF507" s="251"/>
      <c r="AG507" s="87"/>
      <c r="AH507" s="251"/>
      <c r="AK507" s="3">
        <f t="shared" si="41"/>
        <v>0</v>
      </c>
      <c r="AL507" s="3">
        <f t="shared" si="42"/>
        <v>0</v>
      </c>
      <c r="AM507" s="3">
        <f t="shared" si="43"/>
        <v>0</v>
      </c>
      <c r="AN507" s="3">
        <f t="shared" si="44"/>
        <v>0</v>
      </c>
    </row>
    <row r="508" spans="1:40" ht="13">
      <c r="A508" s="250"/>
      <c r="B508" s="251"/>
      <c r="C508" s="251"/>
      <c r="D508" s="251"/>
      <c r="E508" s="251"/>
      <c r="F508" s="252"/>
      <c r="G508" s="251"/>
      <c r="H508" s="253"/>
      <c r="I508" s="254"/>
      <c r="J508" s="252"/>
      <c r="K508" s="256"/>
      <c r="L508" s="251"/>
      <c r="M508" s="257"/>
      <c r="N508" s="258"/>
      <c r="O508" s="259"/>
      <c r="P508" s="259"/>
      <c r="Q508" s="260"/>
      <c r="R508" s="261"/>
      <c r="S508" s="262"/>
      <c r="T508" s="261"/>
      <c r="U508" s="263"/>
      <c r="V508" s="263"/>
      <c r="W508" s="263"/>
      <c r="X508" s="172"/>
      <c r="Y508" s="251"/>
      <c r="Z508" s="251"/>
      <c r="AA508" s="251"/>
      <c r="AB508" s="251"/>
      <c r="AC508" s="251"/>
      <c r="AD508" s="251"/>
      <c r="AE508" s="251"/>
      <c r="AF508" s="251"/>
      <c r="AG508" s="87"/>
      <c r="AH508" s="251"/>
      <c r="AK508" s="3">
        <f t="shared" si="41"/>
        <v>0</v>
      </c>
      <c r="AL508" s="3">
        <f t="shared" si="42"/>
        <v>0</v>
      </c>
      <c r="AM508" s="3">
        <f t="shared" si="43"/>
        <v>0</v>
      </c>
      <c r="AN508" s="3">
        <f t="shared" si="44"/>
        <v>0</v>
      </c>
    </row>
    <row r="509" spans="1:40" ht="13">
      <c r="A509" s="250"/>
      <c r="B509" s="251"/>
      <c r="C509" s="251"/>
      <c r="D509" s="251"/>
      <c r="E509" s="251"/>
      <c r="F509" s="252"/>
      <c r="G509" s="251"/>
      <c r="H509" s="253"/>
      <c r="I509" s="254"/>
      <c r="J509" s="252"/>
      <c r="K509" s="256"/>
      <c r="L509" s="251"/>
      <c r="M509" s="257"/>
      <c r="N509" s="258"/>
      <c r="O509" s="259"/>
      <c r="P509" s="259"/>
      <c r="Q509" s="260"/>
      <c r="R509" s="261"/>
      <c r="S509" s="262"/>
      <c r="T509" s="261"/>
      <c r="U509" s="263"/>
      <c r="V509" s="263"/>
      <c r="W509" s="263"/>
      <c r="X509" s="172"/>
      <c r="Y509" s="251"/>
      <c r="Z509" s="251"/>
      <c r="AA509" s="251"/>
      <c r="AB509" s="251"/>
      <c r="AC509" s="251"/>
      <c r="AD509" s="251"/>
      <c r="AE509" s="251"/>
      <c r="AF509" s="251"/>
      <c r="AG509" s="87"/>
      <c r="AH509" s="251"/>
      <c r="AK509" s="3">
        <f t="shared" si="41"/>
        <v>0</v>
      </c>
      <c r="AL509" s="3">
        <f t="shared" si="42"/>
        <v>0</v>
      </c>
      <c r="AM509" s="3">
        <f t="shared" si="43"/>
        <v>0</v>
      </c>
      <c r="AN509" s="3">
        <f t="shared" si="44"/>
        <v>0</v>
      </c>
    </row>
    <row r="510" spans="1:40" ht="13">
      <c r="A510" s="250"/>
      <c r="B510" s="251"/>
      <c r="C510" s="251"/>
      <c r="D510" s="251"/>
      <c r="E510" s="251"/>
      <c r="F510" s="252"/>
      <c r="G510" s="251"/>
      <c r="H510" s="253"/>
      <c r="I510" s="254"/>
      <c r="J510" s="252"/>
      <c r="K510" s="256"/>
      <c r="L510" s="251"/>
      <c r="M510" s="257"/>
      <c r="N510" s="258"/>
      <c r="O510" s="259"/>
      <c r="P510" s="259"/>
      <c r="Q510" s="260"/>
      <c r="R510" s="261"/>
      <c r="S510" s="262"/>
      <c r="T510" s="261"/>
      <c r="U510" s="263"/>
      <c r="V510" s="263"/>
      <c r="W510" s="263"/>
      <c r="X510" s="172"/>
      <c r="Y510" s="251"/>
      <c r="Z510" s="251"/>
      <c r="AA510" s="251"/>
      <c r="AB510" s="251"/>
      <c r="AC510" s="251"/>
      <c r="AD510" s="251"/>
      <c r="AE510" s="251"/>
      <c r="AF510" s="251"/>
      <c r="AG510" s="87"/>
      <c r="AH510" s="251"/>
      <c r="AK510" s="3">
        <f t="shared" si="41"/>
        <v>0</v>
      </c>
      <c r="AL510" s="3">
        <f t="shared" si="42"/>
        <v>0</v>
      </c>
      <c r="AM510" s="3">
        <f t="shared" si="43"/>
        <v>0</v>
      </c>
      <c r="AN510" s="3">
        <f t="shared" si="44"/>
        <v>0</v>
      </c>
    </row>
    <row r="511" spans="1:40" ht="13">
      <c r="A511" s="250"/>
      <c r="B511" s="251"/>
      <c r="C511" s="251"/>
      <c r="D511" s="251"/>
      <c r="E511" s="251"/>
      <c r="F511" s="252"/>
      <c r="G511" s="251"/>
      <c r="H511" s="253"/>
      <c r="I511" s="254"/>
      <c r="J511" s="252"/>
      <c r="K511" s="256"/>
      <c r="L511" s="251"/>
      <c r="M511" s="257"/>
      <c r="N511" s="258"/>
      <c r="O511" s="259"/>
      <c r="P511" s="259"/>
      <c r="Q511" s="260"/>
      <c r="R511" s="261"/>
      <c r="S511" s="262"/>
      <c r="T511" s="261"/>
      <c r="U511" s="263"/>
      <c r="V511" s="263"/>
      <c r="W511" s="263"/>
      <c r="X511" s="172"/>
      <c r="Y511" s="251"/>
      <c r="Z511" s="251"/>
      <c r="AA511" s="251"/>
      <c r="AB511" s="251"/>
      <c r="AC511" s="251"/>
      <c r="AD511" s="251"/>
      <c r="AE511" s="251"/>
      <c r="AF511" s="251"/>
      <c r="AG511" s="87"/>
      <c r="AH511" s="251"/>
      <c r="AK511" s="3">
        <f t="shared" si="41"/>
        <v>0</v>
      </c>
      <c r="AL511" s="3">
        <f t="shared" si="42"/>
        <v>0</v>
      </c>
      <c r="AM511" s="3">
        <f t="shared" si="43"/>
        <v>0</v>
      </c>
      <c r="AN511" s="3">
        <f t="shared" si="44"/>
        <v>0</v>
      </c>
    </row>
    <row r="512" spans="1:40" ht="13">
      <c r="A512" s="250"/>
      <c r="B512" s="251"/>
      <c r="C512" s="251"/>
      <c r="D512" s="251"/>
      <c r="E512" s="251"/>
      <c r="F512" s="252"/>
      <c r="G512" s="251"/>
      <c r="H512" s="253"/>
      <c r="I512" s="254"/>
      <c r="J512" s="252"/>
      <c r="K512" s="256"/>
      <c r="L512" s="251"/>
      <c r="M512" s="257"/>
      <c r="N512" s="258"/>
      <c r="O512" s="259"/>
      <c r="P512" s="259"/>
      <c r="Q512" s="260"/>
      <c r="R512" s="261"/>
      <c r="S512" s="262"/>
      <c r="T512" s="261"/>
      <c r="U512" s="263"/>
      <c r="V512" s="263"/>
      <c r="W512" s="263"/>
      <c r="X512" s="172"/>
      <c r="Y512" s="251"/>
      <c r="Z512" s="251"/>
      <c r="AA512" s="251"/>
      <c r="AB512" s="251"/>
      <c r="AC512" s="251"/>
      <c r="AD512" s="251"/>
      <c r="AE512" s="251"/>
      <c r="AF512" s="251"/>
      <c r="AG512" s="87"/>
      <c r="AH512" s="251"/>
      <c r="AK512" s="3">
        <f t="shared" si="41"/>
        <v>0</v>
      </c>
      <c r="AL512" s="3">
        <f t="shared" si="42"/>
        <v>0</v>
      </c>
      <c r="AM512" s="3">
        <f t="shared" si="43"/>
        <v>0</v>
      </c>
      <c r="AN512" s="3">
        <f t="shared" si="44"/>
        <v>0</v>
      </c>
    </row>
    <row r="513" spans="1:40" ht="13">
      <c r="A513" s="250"/>
      <c r="B513" s="251"/>
      <c r="C513" s="251"/>
      <c r="D513" s="251"/>
      <c r="E513" s="251"/>
      <c r="F513" s="252"/>
      <c r="G513" s="251"/>
      <c r="H513" s="253"/>
      <c r="I513" s="254"/>
      <c r="J513" s="252"/>
      <c r="K513" s="256"/>
      <c r="L513" s="251"/>
      <c r="M513" s="257"/>
      <c r="N513" s="258"/>
      <c r="O513" s="259"/>
      <c r="P513" s="259"/>
      <c r="Q513" s="260"/>
      <c r="R513" s="261"/>
      <c r="S513" s="262"/>
      <c r="T513" s="261"/>
      <c r="U513" s="263"/>
      <c r="V513" s="263"/>
      <c r="W513" s="263"/>
      <c r="X513" s="172"/>
      <c r="Y513" s="251"/>
      <c r="Z513" s="251"/>
      <c r="AA513" s="251"/>
      <c r="AB513" s="251"/>
      <c r="AC513" s="251"/>
      <c r="AD513" s="251"/>
      <c r="AE513" s="251"/>
      <c r="AF513" s="251"/>
      <c r="AG513" s="87"/>
      <c r="AH513" s="251"/>
      <c r="AK513" s="3">
        <f t="shared" si="41"/>
        <v>0</v>
      </c>
      <c r="AL513" s="3">
        <f t="shared" si="42"/>
        <v>0</v>
      </c>
      <c r="AM513" s="3">
        <f t="shared" si="43"/>
        <v>0</v>
      </c>
      <c r="AN513" s="3">
        <f t="shared" si="44"/>
        <v>0</v>
      </c>
    </row>
    <row r="514" spans="1:40" ht="13">
      <c r="A514" s="250"/>
      <c r="B514" s="251"/>
      <c r="C514" s="251"/>
      <c r="D514" s="251"/>
      <c r="E514" s="251"/>
      <c r="F514" s="252"/>
      <c r="G514" s="251"/>
      <c r="H514" s="253"/>
      <c r="I514" s="254"/>
      <c r="J514" s="252"/>
      <c r="K514" s="256"/>
      <c r="L514" s="251"/>
      <c r="M514" s="257"/>
      <c r="N514" s="258"/>
      <c r="O514" s="259"/>
      <c r="P514" s="259"/>
      <c r="Q514" s="260"/>
      <c r="R514" s="261"/>
      <c r="S514" s="262"/>
      <c r="T514" s="261"/>
      <c r="U514" s="263"/>
      <c r="V514" s="263"/>
      <c r="W514" s="263"/>
      <c r="X514" s="172"/>
      <c r="Y514" s="251"/>
      <c r="Z514" s="251"/>
      <c r="AA514" s="251"/>
      <c r="AB514" s="251"/>
      <c r="AC514" s="251"/>
      <c r="AD514" s="251"/>
      <c r="AE514" s="251"/>
      <c r="AF514" s="251"/>
      <c r="AG514" s="87"/>
      <c r="AH514" s="251"/>
      <c r="AK514" s="3">
        <f t="shared" si="41"/>
        <v>0</v>
      </c>
      <c r="AL514" s="3">
        <f t="shared" si="42"/>
        <v>0</v>
      </c>
      <c r="AM514" s="3">
        <f t="shared" si="43"/>
        <v>0</v>
      </c>
      <c r="AN514" s="3">
        <f t="shared" si="44"/>
        <v>0</v>
      </c>
    </row>
    <row r="515" spans="1:40" ht="13">
      <c r="A515" s="250"/>
      <c r="B515" s="251"/>
      <c r="C515" s="251"/>
      <c r="D515" s="251"/>
      <c r="E515" s="251"/>
      <c r="F515" s="252"/>
      <c r="G515" s="251"/>
      <c r="H515" s="253"/>
      <c r="I515" s="254"/>
      <c r="J515" s="252"/>
      <c r="K515" s="256"/>
      <c r="L515" s="251"/>
      <c r="M515" s="257"/>
      <c r="N515" s="258"/>
      <c r="O515" s="259"/>
      <c r="P515" s="259"/>
      <c r="Q515" s="260"/>
      <c r="R515" s="261"/>
      <c r="S515" s="262"/>
      <c r="T515" s="261"/>
      <c r="U515" s="263"/>
      <c r="V515" s="263"/>
      <c r="W515" s="263"/>
      <c r="X515" s="172"/>
      <c r="Y515" s="251"/>
      <c r="Z515" s="251"/>
      <c r="AA515" s="251"/>
      <c r="AB515" s="251"/>
      <c r="AC515" s="251"/>
      <c r="AD515" s="251"/>
      <c r="AE515" s="251"/>
      <c r="AF515" s="251"/>
      <c r="AG515" s="87"/>
      <c r="AH515" s="251"/>
      <c r="AK515" s="3">
        <f t="shared" si="41"/>
        <v>0</v>
      </c>
      <c r="AL515" s="3">
        <f t="shared" si="42"/>
        <v>0</v>
      </c>
      <c r="AM515" s="3">
        <f t="shared" si="43"/>
        <v>0</v>
      </c>
      <c r="AN515" s="3">
        <f t="shared" si="44"/>
        <v>0</v>
      </c>
    </row>
    <row r="516" spans="1:40" ht="13">
      <c r="A516" s="250"/>
      <c r="B516" s="251"/>
      <c r="C516" s="251"/>
      <c r="D516" s="251"/>
      <c r="E516" s="251"/>
      <c r="F516" s="252"/>
      <c r="G516" s="251"/>
      <c r="H516" s="253"/>
      <c r="I516" s="254"/>
      <c r="J516" s="252"/>
      <c r="K516" s="256"/>
      <c r="L516" s="251"/>
      <c r="M516" s="257"/>
      <c r="N516" s="258"/>
      <c r="O516" s="259"/>
      <c r="P516" s="259"/>
      <c r="Q516" s="260"/>
      <c r="R516" s="261"/>
      <c r="S516" s="262"/>
      <c r="T516" s="261"/>
      <c r="U516" s="263"/>
      <c r="V516" s="263"/>
      <c r="W516" s="263"/>
      <c r="X516" s="172"/>
      <c r="Y516" s="251"/>
      <c r="Z516" s="251"/>
      <c r="AA516" s="251"/>
      <c r="AB516" s="251"/>
      <c r="AC516" s="251"/>
      <c r="AD516" s="251"/>
      <c r="AE516" s="251"/>
      <c r="AF516" s="251"/>
      <c r="AG516" s="87"/>
      <c r="AH516" s="251"/>
      <c r="AK516" s="3">
        <f t="shared" si="41"/>
        <v>0</v>
      </c>
      <c r="AL516" s="3">
        <f t="shared" si="42"/>
        <v>0</v>
      </c>
      <c r="AM516" s="3">
        <f t="shared" si="43"/>
        <v>0</v>
      </c>
      <c r="AN516" s="3">
        <f t="shared" si="44"/>
        <v>0</v>
      </c>
    </row>
    <row r="517" spans="1:40" ht="13">
      <c r="A517" s="250"/>
      <c r="B517" s="251"/>
      <c r="C517" s="251"/>
      <c r="D517" s="251"/>
      <c r="E517" s="251"/>
      <c r="F517" s="252"/>
      <c r="G517" s="251"/>
      <c r="H517" s="253"/>
      <c r="I517" s="254"/>
      <c r="J517" s="252"/>
      <c r="K517" s="256"/>
      <c r="L517" s="251"/>
      <c r="M517" s="257"/>
      <c r="N517" s="258"/>
      <c r="O517" s="259"/>
      <c r="P517" s="259"/>
      <c r="Q517" s="260"/>
      <c r="R517" s="261"/>
      <c r="S517" s="262"/>
      <c r="T517" s="261"/>
      <c r="U517" s="263"/>
      <c r="V517" s="263"/>
      <c r="W517" s="263"/>
      <c r="X517" s="172"/>
      <c r="Y517" s="251"/>
      <c r="Z517" s="251"/>
      <c r="AA517" s="251"/>
      <c r="AB517" s="251"/>
      <c r="AC517" s="251"/>
      <c r="AD517" s="251"/>
      <c r="AE517" s="251"/>
      <c r="AF517" s="251"/>
      <c r="AG517" s="87"/>
      <c r="AH517" s="251"/>
      <c r="AK517" s="3">
        <f t="shared" si="41"/>
        <v>0</v>
      </c>
      <c r="AL517" s="3">
        <f t="shared" si="42"/>
        <v>0</v>
      </c>
      <c r="AM517" s="3">
        <f t="shared" si="43"/>
        <v>0</v>
      </c>
      <c r="AN517" s="3">
        <f t="shared" si="44"/>
        <v>0</v>
      </c>
    </row>
    <row r="518" spans="1:40" ht="13">
      <c r="A518" s="250"/>
      <c r="B518" s="251"/>
      <c r="C518" s="251"/>
      <c r="D518" s="251"/>
      <c r="E518" s="251"/>
      <c r="F518" s="252"/>
      <c r="G518" s="251"/>
      <c r="H518" s="253"/>
      <c r="I518" s="254"/>
      <c r="J518" s="252"/>
      <c r="K518" s="256"/>
      <c r="L518" s="251"/>
      <c r="M518" s="257"/>
      <c r="N518" s="258"/>
      <c r="O518" s="259"/>
      <c r="P518" s="259"/>
      <c r="Q518" s="260"/>
      <c r="R518" s="261"/>
      <c r="S518" s="262"/>
      <c r="T518" s="261"/>
      <c r="U518" s="263"/>
      <c r="V518" s="263"/>
      <c r="W518" s="263"/>
      <c r="X518" s="172"/>
      <c r="Y518" s="251"/>
      <c r="Z518" s="251"/>
      <c r="AA518" s="251"/>
      <c r="AB518" s="251"/>
      <c r="AC518" s="251"/>
      <c r="AD518" s="251"/>
      <c r="AE518" s="251"/>
      <c r="AF518" s="251"/>
      <c r="AG518" s="87"/>
      <c r="AH518" s="251"/>
      <c r="AK518" s="3">
        <f t="shared" si="41"/>
        <v>0</v>
      </c>
      <c r="AL518" s="3">
        <f t="shared" si="42"/>
        <v>0</v>
      </c>
      <c r="AM518" s="3">
        <f t="shared" si="43"/>
        <v>0</v>
      </c>
      <c r="AN518" s="3">
        <f t="shared" si="44"/>
        <v>0</v>
      </c>
    </row>
    <row r="519" spans="1:40" ht="13">
      <c r="A519" s="250"/>
      <c r="B519" s="251"/>
      <c r="C519" s="251"/>
      <c r="D519" s="251"/>
      <c r="E519" s="251"/>
      <c r="F519" s="252"/>
      <c r="G519" s="251"/>
      <c r="H519" s="253"/>
      <c r="I519" s="254"/>
      <c r="J519" s="252"/>
      <c r="K519" s="256"/>
      <c r="L519" s="251"/>
      <c r="M519" s="257"/>
      <c r="N519" s="258"/>
      <c r="O519" s="259"/>
      <c r="P519" s="259"/>
      <c r="Q519" s="260"/>
      <c r="R519" s="261"/>
      <c r="S519" s="262"/>
      <c r="T519" s="261"/>
      <c r="U519" s="263"/>
      <c r="V519" s="263"/>
      <c r="W519" s="263"/>
      <c r="X519" s="172"/>
      <c r="Y519" s="251"/>
      <c r="Z519" s="251"/>
      <c r="AA519" s="251"/>
      <c r="AB519" s="251"/>
      <c r="AC519" s="251"/>
      <c r="AD519" s="251"/>
      <c r="AE519" s="251"/>
      <c r="AF519" s="251"/>
      <c r="AG519" s="87"/>
      <c r="AH519" s="251"/>
      <c r="AK519" s="3">
        <f t="shared" si="41"/>
        <v>0</v>
      </c>
      <c r="AL519" s="3">
        <f t="shared" si="42"/>
        <v>0</v>
      </c>
      <c r="AM519" s="3">
        <f t="shared" si="43"/>
        <v>0</v>
      </c>
      <c r="AN519" s="3">
        <f t="shared" si="44"/>
        <v>0</v>
      </c>
    </row>
    <row r="520" spans="1:40" ht="13">
      <c r="A520" s="250"/>
      <c r="B520" s="251"/>
      <c r="C520" s="251"/>
      <c r="D520" s="251"/>
      <c r="E520" s="251"/>
      <c r="F520" s="252"/>
      <c r="G520" s="251"/>
      <c r="H520" s="253"/>
      <c r="I520" s="254"/>
      <c r="J520" s="252"/>
      <c r="K520" s="256"/>
      <c r="L520" s="251"/>
      <c r="M520" s="257"/>
      <c r="N520" s="258"/>
      <c r="O520" s="259"/>
      <c r="P520" s="259"/>
      <c r="Q520" s="260"/>
      <c r="R520" s="261"/>
      <c r="S520" s="262"/>
      <c r="T520" s="261"/>
      <c r="U520" s="263"/>
      <c r="V520" s="263"/>
      <c r="W520" s="263"/>
      <c r="X520" s="172"/>
      <c r="Y520" s="251"/>
      <c r="Z520" s="251"/>
      <c r="AA520" s="251"/>
      <c r="AB520" s="251"/>
      <c r="AC520" s="251"/>
      <c r="AD520" s="251"/>
      <c r="AE520" s="251"/>
      <c r="AF520" s="251"/>
      <c r="AG520" s="87"/>
      <c r="AH520" s="251"/>
      <c r="AK520" s="3">
        <f t="shared" si="41"/>
        <v>0</v>
      </c>
      <c r="AL520" s="3">
        <f t="shared" si="42"/>
        <v>0</v>
      </c>
      <c r="AM520" s="3">
        <f t="shared" si="43"/>
        <v>0</v>
      </c>
      <c r="AN520" s="3">
        <f t="shared" si="44"/>
        <v>0</v>
      </c>
    </row>
    <row r="521" spans="1:40" ht="13">
      <c r="A521" s="250"/>
      <c r="B521" s="251"/>
      <c r="C521" s="251"/>
      <c r="D521" s="251"/>
      <c r="E521" s="251"/>
      <c r="F521" s="252"/>
      <c r="G521" s="251"/>
      <c r="H521" s="253"/>
      <c r="I521" s="254"/>
      <c r="J521" s="252"/>
      <c r="K521" s="256"/>
      <c r="L521" s="251"/>
      <c r="M521" s="257"/>
      <c r="N521" s="258"/>
      <c r="O521" s="259"/>
      <c r="P521" s="259"/>
      <c r="Q521" s="260"/>
      <c r="R521" s="261"/>
      <c r="S521" s="262"/>
      <c r="T521" s="261"/>
      <c r="U521" s="263"/>
      <c r="V521" s="263"/>
      <c r="W521" s="263"/>
      <c r="X521" s="172"/>
      <c r="Y521" s="251"/>
      <c r="Z521" s="251"/>
      <c r="AA521" s="251"/>
      <c r="AB521" s="251"/>
      <c r="AC521" s="251"/>
      <c r="AD521" s="251"/>
      <c r="AE521" s="251"/>
      <c r="AF521" s="251"/>
      <c r="AG521" s="87"/>
      <c r="AH521" s="251"/>
      <c r="AK521" s="3">
        <f t="shared" si="41"/>
        <v>0</v>
      </c>
      <c r="AL521" s="3">
        <f t="shared" si="42"/>
        <v>0</v>
      </c>
      <c r="AM521" s="3">
        <f t="shared" si="43"/>
        <v>0</v>
      </c>
      <c r="AN521" s="3">
        <f t="shared" si="44"/>
        <v>0</v>
      </c>
    </row>
    <row r="522" spans="1:40" ht="13">
      <c r="A522" s="250"/>
      <c r="B522" s="251"/>
      <c r="C522" s="251"/>
      <c r="D522" s="251"/>
      <c r="E522" s="251"/>
      <c r="F522" s="252"/>
      <c r="G522" s="251"/>
      <c r="H522" s="253"/>
      <c r="I522" s="254"/>
      <c r="J522" s="252"/>
      <c r="K522" s="256"/>
      <c r="L522" s="251"/>
      <c r="M522" s="257"/>
      <c r="N522" s="258"/>
      <c r="O522" s="259"/>
      <c r="P522" s="259"/>
      <c r="Q522" s="260"/>
      <c r="R522" s="261"/>
      <c r="S522" s="262"/>
      <c r="T522" s="261"/>
      <c r="U522" s="263"/>
      <c r="V522" s="263"/>
      <c r="W522" s="263"/>
      <c r="X522" s="172"/>
      <c r="Y522" s="251"/>
      <c r="Z522" s="251"/>
      <c r="AA522" s="251"/>
      <c r="AB522" s="251"/>
      <c r="AC522" s="251"/>
      <c r="AD522" s="251"/>
      <c r="AE522" s="251"/>
      <c r="AF522" s="251"/>
      <c r="AG522" s="87"/>
      <c r="AH522" s="251"/>
      <c r="AK522" s="3">
        <f t="shared" si="41"/>
        <v>0</v>
      </c>
      <c r="AL522" s="3">
        <f t="shared" si="42"/>
        <v>0</v>
      </c>
      <c r="AM522" s="3">
        <f t="shared" si="43"/>
        <v>0</v>
      </c>
      <c r="AN522" s="3">
        <f t="shared" si="44"/>
        <v>0</v>
      </c>
    </row>
    <row r="523" spans="1:40" ht="13">
      <c r="A523" s="250"/>
      <c r="B523" s="251"/>
      <c r="C523" s="251"/>
      <c r="D523" s="251"/>
      <c r="E523" s="251"/>
      <c r="F523" s="252"/>
      <c r="G523" s="251"/>
      <c r="H523" s="253"/>
      <c r="I523" s="254"/>
      <c r="J523" s="252"/>
      <c r="K523" s="256"/>
      <c r="L523" s="251"/>
      <c r="M523" s="257"/>
      <c r="N523" s="258"/>
      <c r="O523" s="259"/>
      <c r="P523" s="259"/>
      <c r="Q523" s="260"/>
      <c r="R523" s="261"/>
      <c r="S523" s="262"/>
      <c r="T523" s="261"/>
      <c r="U523" s="263"/>
      <c r="V523" s="263"/>
      <c r="W523" s="263"/>
      <c r="X523" s="172"/>
      <c r="Y523" s="251"/>
      <c r="Z523" s="251"/>
      <c r="AA523" s="251"/>
      <c r="AB523" s="251"/>
      <c r="AC523" s="251"/>
      <c r="AD523" s="251"/>
      <c r="AE523" s="251"/>
      <c r="AF523" s="251"/>
      <c r="AG523" s="87"/>
      <c r="AH523" s="251"/>
      <c r="AK523" s="3">
        <f t="shared" si="41"/>
        <v>0</v>
      </c>
      <c r="AL523" s="3">
        <f t="shared" si="42"/>
        <v>0</v>
      </c>
      <c r="AM523" s="3">
        <f t="shared" si="43"/>
        <v>0</v>
      </c>
      <c r="AN523" s="3">
        <f t="shared" si="44"/>
        <v>0</v>
      </c>
    </row>
    <row r="524" spans="1:40" ht="13">
      <c r="A524" s="250"/>
      <c r="B524" s="251"/>
      <c r="C524" s="251"/>
      <c r="D524" s="251"/>
      <c r="E524" s="251"/>
      <c r="F524" s="252"/>
      <c r="G524" s="251"/>
      <c r="H524" s="253"/>
      <c r="I524" s="254"/>
      <c r="J524" s="252"/>
      <c r="K524" s="256"/>
      <c r="L524" s="251"/>
      <c r="M524" s="257"/>
      <c r="N524" s="258"/>
      <c r="O524" s="259"/>
      <c r="P524" s="259"/>
      <c r="Q524" s="260"/>
      <c r="R524" s="261"/>
      <c r="S524" s="262"/>
      <c r="T524" s="261"/>
      <c r="U524" s="263"/>
      <c r="V524" s="263"/>
      <c r="W524" s="263"/>
      <c r="X524" s="172"/>
      <c r="Y524" s="251"/>
      <c r="Z524" s="251"/>
      <c r="AA524" s="251"/>
      <c r="AB524" s="251"/>
      <c r="AC524" s="251"/>
      <c r="AD524" s="251"/>
      <c r="AE524" s="251"/>
      <c r="AF524" s="251"/>
      <c r="AG524" s="87"/>
      <c r="AH524" s="251"/>
      <c r="AK524" s="3">
        <f t="shared" si="41"/>
        <v>0</v>
      </c>
      <c r="AL524" s="3">
        <f t="shared" si="42"/>
        <v>0</v>
      </c>
      <c r="AM524" s="3">
        <f t="shared" si="43"/>
        <v>0</v>
      </c>
      <c r="AN524" s="3">
        <f t="shared" si="44"/>
        <v>0</v>
      </c>
    </row>
    <row r="525" spans="1:40" ht="13">
      <c r="A525" s="250"/>
      <c r="B525" s="251"/>
      <c r="C525" s="251"/>
      <c r="D525" s="251"/>
      <c r="E525" s="251"/>
      <c r="F525" s="252"/>
      <c r="G525" s="251"/>
      <c r="H525" s="253"/>
      <c r="I525" s="254"/>
      <c r="J525" s="252"/>
      <c r="K525" s="256"/>
      <c r="L525" s="251"/>
      <c r="M525" s="257"/>
      <c r="N525" s="258"/>
      <c r="O525" s="259"/>
      <c r="P525" s="259"/>
      <c r="Q525" s="260"/>
      <c r="R525" s="261"/>
      <c r="S525" s="262"/>
      <c r="T525" s="261"/>
      <c r="U525" s="263"/>
      <c r="V525" s="263"/>
      <c r="W525" s="263"/>
      <c r="X525" s="172"/>
      <c r="Y525" s="251"/>
      <c r="Z525" s="251"/>
      <c r="AA525" s="251"/>
      <c r="AB525" s="251"/>
      <c r="AC525" s="251"/>
      <c r="AD525" s="251"/>
      <c r="AE525" s="251"/>
      <c r="AF525" s="251"/>
      <c r="AG525" s="87"/>
      <c r="AH525" s="251"/>
      <c r="AK525" s="3">
        <f t="shared" si="41"/>
        <v>0</v>
      </c>
      <c r="AL525" s="3">
        <f t="shared" si="42"/>
        <v>0</v>
      </c>
      <c r="AM525" s="3">
        <f t="shared" si="43"/>
        <v>0</v>
      </c>
      <c r="AN525" s="3">
        <f t="shared" si="44"/>
        <v>0</v>
      </c>
    </row>
    <row r="526" spans="1:40" ht="13">
      <c r="A526" s="250"/>
      <c r="B526" s="251"/>
      <c r="C526" s="251"/>
      <c r="D526" s="251"/>
      <c r="E526" s="251"/>
      <c r="F526" s="252"/>
      <c r="G526" s="251"/>
      <c r="H526" s="253"/>
      <c r="I526" s="254"/>
      <c r="J526" s="252"/>
      <c r="K526" s="256"/>
      <c r="L526" s="251"/>
      <c r="M526" s="257"/>
      <c r="N526" s="258"/>
      <c r="O526" s="259"/>
      <c r="P526" s="259"/>
      <c r="Q526" s="260"/>
      <c r="R526" s="261"/>
      <c r="S526" s="262"/>
      <c r="T526" s="261"/>
      <c r="U526" s="263"/>
      <c r="V526" s="263"/>
      <c r="W526" s="263"/>
      <c r="X526" s="172"/>
      <c r="Y526" s="251"/>
      <c r="Z526" s="251"/>
      <c r="AA526" s="251"/>
      <c r="AB526" s="251"/>
      <c r="AC526" s="251"/>
      <c r="AD526" s="251"/>
      <c r="AE526" s="251"/>
      <c r="AF526" s="251"/>
      <c r="AG526" s="87"/>
      <c r="AH526" s="251"/>
      <c r="AK526" s="3">
        <f t="shared" si="41"/>
        <v>0</v>
      </c>
      <c r="AL526" s="3">
        <f t="shared" si="42"/>
        <v>0</v>
      </c>
      <c r="AM526" s="3">
        <f t="shared" si="43"/>
        <v>0</v>
      </c>
      <c r="AN526" s="3">
        <f t="shared" si="44"/>
        <v>0</v>
      </c>
    </row>
    <row r="527" spans="1:40" ht="13">
      <c r="A527" s="250"/>
      <c r="B527" s="251"/>
      <c r="C527" s="251"/>
      <c r="D527" s="251"/>
      <c r="E527" s="251"/>
      <c r="F527" s="252"/>
      <c r="G527" s="251"/>
      <c r="H527" s="253"/>
      <c r="I527" s="254"/>
      <c r="J527" s="252"/>
      <c r="K527" s="256"/>
      <c r="L527" s="251"/>
      <c r="M527" s="257"/>
      <c r="N527" s="258"/>
      <c r="O527" s="259"/>
      <c r="P527" s="259"/>
      <c r="Q527" s="260"/>
      <c r="R527" s="261"/>
      <c r="S527" s="262"/>
      <c r="T527" s="261"/>
      <c r="U527" s="263"/>
      <c r="V527" s="263"/>
      <c r="W527" s="263"/>
      <c r="X527" s="172"/>
      <c r="Y527" s="251"/>
      <c r="Z527" s="251"/>
      <c r="AA527" s="251"/>
      <c r="AB527" s="251"/>
      <c r="AC527" s="251"/>
      <c r="AD527" s="251"/>
      <c r="AE527" s="251"/>
      <c r="AF527" s="251"/>
      <c r="AG527" s="87"/>
      <c r="AH527" s="251"/>
      <c r="AK527" s="3">
        <f t="shared" si="41"/>
        <v>0</v>
      </c>
      <c r="AL527" s="3">
        <f t="shared" si="42"/>
        <v>0</v>
      </c>
      <c r="AM527" s="3">
        <f t="shared" si="43"/>
        <v>0</v>
      </c>
      <c r="AN527" s="3">
        <f t="shared" si="44"/>
        <v>0</v>
      </c>
    </row>
    <row r="528" spans="1:40" ht="13">
      <c r="A528" s="250"/>
      <c r="B528" s="251"/>
      <c r="C528" s="251"/>
      <c r="D528" s="251"/>
      <c r="E528" s="251"/>
      <c r="F528" s="252"/>
      <c r="G528" s="251"/>
      <c r="H528" s="253"/>
      <c r="I528" s="254"/>
      <c r="J528" s="252"/>
      <c r="K528" s="256"/>
      <c r="L528" s="251"/>
      <c r="M528" s="257"/>
      <c r="N528" s="258"/>
      <c r="O528" s="259"/>
      <c r="P528" s="259"/>
      <c r="Q528" s="260"/>
      <c r="R528" s="261"/>
      <c r="S528" s="262"/>
      <c r="T528" s="261"/>
      <c r="U528" s="263"/>
      <c r="V528" s="263"/>
      <c r="W528" s="263"/>
      <c r="X528" s="172"/>
      <c r="Y528" s="251"/>
      <c r="Z528" s="251"/>
      <c r="AA528" s="251"/>
      <c r="AB528" s="251"/>
      <c r="AC528" s="251"/>
      <c r="AD528" s="251"/>
      <c r="AE528" s="251"/>
      <c r="AF528" s="251"/>
      <c r="AG528" s="87"/>
      <c r="AH528" s="251"/>
      <c r="AK528" s="3">
        <f t="shared" si="41"/>
        <v>0</v>
      </c>
      <c r="AL528" s="3">
        <f t="shared" si="42"/>
        <v>0</v>
      </c>
      <c r="AM528" s="3">
        <f t="shared" si="43"/>
        <v>0</v>
      </c>
      <c r="AN528" s="3">
        <f t="shared" si="44"/>
        <v>0</v>
      </c>
    </row>
    <row r="529" spans="1:40" ht="13">
      <c r="A529" s="250"/>
      <c r="B529" s="251"/>
      <c r="C529" s="251"/>
      <c r="D529" s="251"/>
      <c r="E529" s="251"/>
      <c r="F529" s="252"/>
      <c r="G529" s="251"/>
      <c r="H529" s="253"/>
      <c r="I529" s="254"/>
      <c r="J529" s="252"/>
      <c r="K529" s="256"/>
      <c r="L529" s="251"/>
      <c r="M529" s="257"/>
      <c r="N529" s="258"/>
      <c r="O529" s="259"/>
      <c r="P529" s="259"/>
      <c r="Q529" s="260"/>
      <c r="R529" s="261"/>
      <c r="S529" s="262"/>
      <c r="T529" s="261"/>
      <c r="U529" s="263"/>
      <c r="V529" s="263"/>
      <c r="W529" s="263"/>
      <c r="X529" s="172"/>
      <c r="Y529" s="251"/>
      <c r="Z529" s="251"/>
      <c r="AA529" s="251"/>
      <c r="AB529" s="251"/>
      <c r="AC529" s="251"/>
      <c r="AD529" s="251"/>
      <c r="AE529" s="251"/>
      <c r="AF529" s="251"/>
      <c r="AG529" s="87"/>
      <c r="AH529" s="251"/>
      <c r="AK529" s="3">
        <f t="shared" si="41"/>
        <v>0</v>
      </c>
      <c r="AL529" s="3">
        <f t="shared" si="42"/>
        <v>0</v>
      </c>
      <c r="AM529" s="3">
        <f t="shared" si="43"/>
        <v>0</v>
      </c>
      <c r="AN529" s="3">
        <f t="shared" si="44"/>
        <v>0</v>
      </c>
    </row>
    <row r="530" spans="1:40" ht="13">
      <c r="A530" s="250"/>
      <c r="B530" s="251"/>
      <c r="C530" s="251"/>
      <c r="D530" s="251"/>
      <c r="E530" s="251"/>
      <c r="F530" s="252"/>
      <c r="G530" s="251"/>
      <c r="H530" s="253"/>
      <c r="I530" s="254"/>
      <c r="J530" s="252"/>
      <c r="K530" s="256"/>
      <c r="L530" s="251"/>
      <c r="M530" s="257"/>
      <c r="N530" s="258"/>
      <c r="O530" s="259"/>
      <c r="P530" s="259"/>
      <c r="Q530" s="260"/>
      <c r="R530" s="261"/>
      <c r="S530" s="262"/>
      <c r="T530" s="261"/>
      <c r="U530" s="263"/>
      <c r="V530" s="263"/>
      <c r="W530" s="263"/>
      <c r="X530" s="172"/>
      <c r="Y530" s="251"/>
      <c r="Z530" s="251"/>
      <c r="AA530" s="251"/>
      <c r="AB530" s="251"/>
      <c r="AC530" s="251"/>
      <c r="AD530" s="251"/>
      <c r="AE530" s="251"/>
      <c r="AF530" s="251"/>
      <c r="AG530" s="87"/>
      <c r="AH530" s="251"/>
      <c r="AK530" s="3">
        <f t="shared" si="41"/>
        <v>0</v>
      </c>
      <c r="AL530" s="3">
        <f t="shared" si="42"/>
        <v>0</v>
      </c>
      <c r="AM530" s="3">
        <f t="shared" si="43"/>
        <v>0</v>
      </c>
      <c r="AN530" s="3">
        <f t="shared" si="44"/>
        <v>0</v>
      </c>
    </row>
    <row r="531" spans="1:40" ht="13">
      <c r="A531" s="250"/>
      <c r="B531" s="251"/>
      <c r="C531" s="251"/>
      <c r="D531" s="251"/>
      <c r="E531" s="251"/>
      <c r="F531" s="252"/>
      <c r="G531" s="251"/>
      <c r="H531" s="253"/>
      <c r="I531" s="254"/>
      <c r="J531" s="252"/>
      <c r="K531" s="256"/>
      <c r="L531" s="251"/>
      <c r="M531" s="257"/>
      <c r="N531" s="258"/>
      <c r="O531" s="259"/>
      <c r="P531" s="259"/>
      <c r="Q531" s="260"/>
      <c r="R531" s="261"/>
      <c r="S531" s="262"/>
      <c r="T531" s="261"/>
      <c r="U531" s="263"/>
      <c r="V531" s="263"/>
      <c r="W531" s="263"/>
      <c r="X531" s="172"/>
      <c r="Y531" s="251"/>
      <c r="Z531" s="251"/>
      <c r="AA531" s="251"/>
      <c r="AB531" s="251"/>
      <c r="AC531" s="251"/>
      <c r="AD531" s="251"/>
      <c r="AE531" s="251"/>
      <c r="AF531" s="251"/>
      <c r="AG531" s="87"/>
      <c r="AH531" s="251"/>
      <c r="AK531" s="3">
        <f t="shared" si="41"/>
        <v>0</v>
      </c>
      <c r="AL531" s="3">
        <f t="shared" si="42"/>
        <v>0</v>
      </c>
      <c r="AM531" s="3">
        <f t="shared" si="43"/>
        <v>0</v>
      </c>
      <c r="AN531" s="3">
        <f t="shared" si="44"/>
        <v>0</v>
      </c>
    </row>
    <row r="532" spans="1:40" ht="13">
      <c r="A532" s="250"/>
      <c r="B532" s="251"/>
      <c r="C532" s="251"/>
      <c r="D532" s="251"/>
      <c r="E532" s="251"/>
      <c r="F532" s="252"/>
      <c r="G532" s="251"/>
      <c r="H532" s="253"/>
      <c r="I532" s="254"/>
      <c r="J532" s="252"/>
      <c r="K532" s="256"/>
      <c r="L532" s="251"/>
      <c r="M532" s="257"/>
      <c r="N532" s="258"/>
      <c r="O532" s="259"/>
      <c r="P532" s="259"/>
      <c r="Q532" s="260"/>
      <c r="R532" s="261"/>
      <c r="S532" s="262"/>
      <c r="T532" s="261"/>
      <c r="U532" s="263"/>
      <c r="V532" s="263"/>
      <c r="W532" s="263"/>
      <c r="X532" s="172"/>
      <c r="Y532" s="251"/>
      <c r="Z532" s="251"/>
      <c r="AA532" s="251"/>
      <c r="AB532" s="251"/>
      <c r="AC532" s="251"/>
      <c r="AD532" s="251"/>
      <c r="AE532" s="251"/>
      <c r="AF532" s="251"/>
      <c r="AG532" s="87"/>
      <c r="AH532" s="251"/>
      <c r="AK532" s="3">
        <f t="shared" si="41"/>
        <v>0</v>
      </c>
      <c r="AL532" s="3">
        <f t="shared" si="42"/>
        <v>0</v>
      </c>
      <c r="AM532" s="3">
        <f t="shared" si="43"/>
        <v>0</v>
      </c>
      <c r="AN532" s="3">
        <f t="shared" si="44"/>
        <v>0</v>
      </c>
    </row>
    <row r="533" spans="1:40" ht="13">
      <c r="A533" s="250"/>
      <c r="B533" s="251"/>
      <c r="C533" s="251"/>
      <c r="D533" s="251"/>
      <c r="E533" s="251"/>
      <c r="F533" s="252"/>
      <c r="G533" s="251"/>
      <c r="H533" s="253"/>
      <c r="I533" s="254"/>
      <c r="J533" s="252"/>
      <c r="K533" s="256"/>
      <c r="L533" s="251"/>
      <c r="M533" s="257"/>
      <c r="N533" s="258"/>
      <c r="O533" s="259"/>
      <c r="P533" s="259"/>
      <c r="Q533" s="260"/>
      <c r="R533" s="261"/>
      <c r="S533" s="262"/>
      <c r="T533" s="261"/>
      <c r="U533" s="263"/>
      <c r="V533" s="263"/>
      <c r="W533" s="263"/>
      <c r="X533" s="172"/>
      <c r="Y533" s="251"/>
      <c r="Z533" s="251"/>
      <c r="AA533" s="251"/>
      <c r="AB533" s="251"/>
      <c r="AC533" s="251"/>
      <c r="AD533" s="251"/>
      <c r="AE533" s="251"/>
      <c r="AF533" s="251"/>
      <c r="AG533" s="87"/>
      <c r="AH533" s="251"/>
      <c r="AK533" s="3">
        <f t="shared" si="41"/>
        <v>0</v>
      </c>
      <c r="AL533" s="3">
        <f t="shared" si="42"/>
        <v>0</v>
      </c>
      <c r="AM533" s="3">
        <f t="shared" si="43"/>
        <v>0</v>
      </c>
      <c r="AN533" s="3">
        <f t="shared" si="44"/>
        <v>0</v>
      </c>
    </row>
    <row r="534" spans="1:40" ht="13">
      <c r="A534" s="250"/>
      <c r="B534" s="251"/>
      <c r="C534" s="251"/>
      <c r="D534" s="251"/>
      <c r="E534" s="251"/>
      <c r="F534" s="252"/>
      <c r="G534" s="251"/>
      <c r="H534" s="253"/>
      <c r="I534" s="254"/>
      <c r="J534" s="252"/>
      <c r="K534" s="256"/>
      <c r="L534" s="251"/>
      <c r="M534" s="257"/>
      <c r="N534" s="258"/>
      <c r="O534" s="259"/>
      <c r="P534" s="259"/>
      <c r="Q534" s="260"/>
      <c r="R534" s="261"/>
      <c r="S534" s="262"/>
      <c r="T534" s="261"/>
      <c r="U534" s="263"/>
      <c r="V534" s="263"/>
      <c r="W534" s="263"/>
      <c r="X534" s="172"/>
      <c r="Y534" s="251"/>
      <c r="Z534" s="251"/>
      <c r="AA534" s="251"/>
      <c r="AB534" s="251"/>
      <c r="AC534" s="251"/>
      <c r="AD534" s="251"/>
      <c r="AE534" s="251"/>
      <c r="AF534" s="251"/>
      <c r="AG534" s="87"/>
      <c r="AH534" s="251"/>
      <c r="AK534" s="3">
        <f t="shared" si="41"/>
        <v>0</v>
      </c>
      <c r="AL534" s="3">
        <f t="shared" si="42"/>
        <v>0</v>
      </c>
      <c r="AM534" s="3">
        <f t="shared" si="43"/>
        <v>0</v>
      </c>
      <c r="AN534" s="3">
        <f t="shared" si="44"/>
        <v>0</v>
      </c>
    </row>
    <row r="535" spans="1:40" ht="13">
      <c r="A535" s="250"/>
      <c r="B535" s="251"/>
      <c r="C535" s="251"/>
      <c r="D535" s="251"/>
      <c r="E535" s="251"/>
      <c r="F535" s="252"/>
      <c r="G535" s="251"/>
      <c r="H535" s="253"/>
      <c r="I535" s="254"/>
      <c r="J535" s="252"/>
      <c r="K535" s="256"/>
      <c r="L535" s="251"/>
      <c r="M535" s="257"/>
      <c r="N535" s="258"/>
      <c r="O535" s="259"/>
      <c r="P535" s="259"/>
      <c r="Q535" s="260"/>
      <c r="R535" s="261"/>
      <c r="S535" s="262"/>
      <c r="T535" s="261"/>
      <c r="U535" s="263"/>
      <c r="V535" s="263"/>
      <c r="W535" s="263"/>
      <c r="X535" s="172"/>
      <c r="Y535" s="251"/>
      <c r="Z535" s="251"/>
      <c r="AA535" s="251"/>
      <c r="AB535" s="251"/>
      <c r="AC535" s="251"/>
      <c r="AD535" s="251"/>
      <c r="AE535" s="251"/>
      <c r="AF535" s="251"/>
      <c r="AG535" s="87"/>
      <c r="AH535" s="251"/>
      <c r="AK535" s="3">
        <f t="shared" si="41"/>
        <v>0</v>
      </c>
      <c r="AL535" s="3">
        <f t="shared" si="42"/>
        <v>0</v>
      </c>
      <c r="AM535" s="3">
        <f t="shared" si="43"/>
        <v>0</v>
      </c>
      <c r="AN535" s="3">
        <f t="shared" si="44"/>
        <v>0</v>
      </c>
    </row>
    <row r="536" spans="1:40" ht="13">
      <c r="A536" s="250"/>
      <c r="B536" s="251"/>
      <c r="C536" s="251"/>
      <c r="D536" s="251"/>
      <c r="E536" s="251"/>
      <c r="F536" s="252"/>
      <c r="G536" s="251"/>
      <c r="H536" s="253"/>
      <c r="I536" s="254"/>
      <c r="J536" s="252"/>
      <c r="K536" s="256"/>
      <c r="L536" s="251"/>
      <c r="M536" s="257"/>
      <c r="N536" s="258"/>
      <c r="O536" s="259"/>
      <c r="P536" s="259"/>
      <c r="Q536" s="260"/>
      <c r="R536" s="261"/>
      <c r="S536" s="262"/>
      <c r="T536" s="261"/>
      <c r="U536" s="263"/>
      <c r="V536" s="263"/>
      <c r="W536" s="263"/>
      <c r="X536" s="172"/>
      <c r="Y536" s="251"/>
      <c r="Z536" s="251"/>
      <c r="AA536" s="251"/>
      <c r="AB536" s="251"/>
      <c r="AC536" s="251"/>
      <c r="AD536" s="251"/>
      <c r="AE536" s="251"/>
      <c r="AF536" s="251"/>
      <c r="AG536" s="87"/>
      <c r="AH536" s="251"/>
      <c r="AK536" s="3">
        <f t="shared" si="41"/>
        <v>0</v>
      </c>
      <c r="AL536" s="3">
        <f t="shared" si="42"/>
        <v>0</v>
      </c>
      <c r="AM536" s="3">
        <f t="shared" si="43"/>
        <v>0</v>
      </c>
      <c r="AN536" s="3">
        <f t="shared" si="44"/>
        <v>0</v>
      </c>
    </row>
    <row r="537" spans="1:40" ht="13">
      <c r="A537" s="250"/>
      <c r="B537" s="251"/>
      <c r="C537" s="251"/>
      <c r="D537" s="251"/>
      <c r="E537" s="251"/>
      <c r="F537" s="252"/>
      <c r="G537" s="251"/>
      <c r="H537" s="253"/>
      <c r="I537" s="254"/>
      <c r="J537" s="252"/>
      <c r="K537" s="256"/>
      <c r="L537" s="251"/>
      <c r="M537" s="257"/>
      <c r="N537" s="258"/>
      <c r="O537" s="259"/>
      <c r="P537" s="259"/>
      <c r="Q537" s="260"/>
      <c r="R537" s="261"/>
      <c r="S537" s="262"/>
      <c r="T537" s="261"/>
      <c r="U537" s="263"/>
      <c r="V537" s="263"/>
      <c r="W537" s="263"/>
      <c r="X537" s="172"/>
      <c r="Y537" s="251"/>
      <c r="Z537" s="251"/>
      <c r="AA537" s="251"/>
      <c r="AB537" s="251"/>
      <c r="AC537" s="251"/>
      <c r="AD537" s="251"/>
      <c r="AE537" s="251"/>
      <c r="AF537" s="251"/>
      <c r="AG537" s="87"/>
      <c r="AH537" s="251"/>
      <c r="AK537" s="3">
        <f t="shared" si="41"/>
        <v>0</v>
      </c>
      <c r="AL537" s="3">
        <f t="shared" si="42"/>
        <v>0</v>
      </c>
      <c r="AM537" s="3">
        <f t="shared" si="43"/>
        <v>0</v>
      </c>
      <c r="AN537" s="3">
        <f t="shared" si="44"/>
        <v>0</v>
      </c>
    </row>
    <row r="538" spans="1:40" ht="13">
      <c r="A538" s="250"/>
      <c r="B538" s="251"/>
      <c r="C538" s="251"/>
      <c r="D538" s="251"/>
      <c r="E538" s="251"/>
      <c r="F538" s="252"/>
      <c r="G538" s="251"/>
      <c r="H538" s="253"/>
      <c r="I538" s="254"/>
      <c r="J538" s="252"/>
      <c r="K538" s="256"/>
      <c r="L538" s="251"/>
      <c r="M538" s="257"/>
      <c r="N538" s="258"/>
      <c r="O538" s="259"/>
      <c r="P538" s="259"/>
      <c r="Q538" s="260"/>
      <c r="R538" s="261"/>
      <c r="S538" s="262"/>
      <c r="T538" s="261"/>
      <c r="U538" s="263"/>
      <c r="V538" s="263"/>
      <c r="W538" s="263"/>
      <c r="X538" s="172"/>
      <c r="Y538" s="251"/>
      <c r="Z538" s="251"/>
      <c r="AA538" s="251"/>
      <c r="AB538" s="251"/>
      <c r="AC538" s="251"/>
      <c r="AD538" s="251"/>
      <c r="AE538" s="251"/>
      <c r="AF538" s="251"/>
      <c r="AG538" s="87"/>
      <c r="AH538" s="251"/>
      <c r="AK538" s="3">
        <f t="shared" si="41"/>
        <v>0</v>
      </c>
      <c r="AL538" s="3">
        <f t="shared" si="42"/>
        <v>0</v>
      </c>
      <c r="AM538" s="3">
        <f t="shared" si="43"/>
        <v>0</v>
      </c>
      <c r="AN538" s="3">
        <f t="shared" si="44"/>
        <v>0</v>
      </c>
    </row>
    <row r="539" spans="1:40" ht="13">
      <c r="A539" s="250"/>
      <c r="B539" s="251"/>
      <c r="C539" s="251"/>
      <c r="D539" s="251"/>
      <c r="E539" s="251"/>
      <c r="F539" s="252"/>
      <c r="G539" s="251"/>
      <c r="H539" s="253"/>
      <c r="I539" s="254"/>
      <c r="J539" s="252"/>
      <c r="K539" s="256"/>
      <c r="L539" s="251"/>
      <c r="M539" s="257"/>
      <c r="N539" s="258"/>
      <c r="O539" s="259"/>
      <c r="P539" s="259"/>
      <c r="Q539" s="260"/>
      <c r="R539" s="261"/>
      <c r="S539" s="262"/>
      <c r="T539" s="261"/>
      <c r="U539" s="263"/>
      <c r="V539" s="263"/>
      <c r="W539" s="263"/>
      <c r="X539" s="172"/>
      <c r="Y539" s="251"/>
      <c r="Z539" s="251"/>
      <c r="AA539" s="251"/>
      <c r="AB539" s="251"/>
      <c r="AC539" s="251"/>
      <c r="AD539" s="251"/>
      <c r="AE539" s="251"/>
      <c r="AF539" s="251"/>
      <c r="AG539" s="87"/>
      <c r="AH539" s="251"/>
      <c r="AK539" s="3">
        <f t="shared" si="41"/>
        <v>0</v>
      </c>
      <c r="AL539" s="3">
        <f t="shared" si="42"/>
        <v>0</v>
      </c>
      <c r="AM539" s="3">
        <f t="shared" si="43"/>
        <v>0</v>
      </c>
      <c r="AN539" s="3">
        <f t="shared" si="44"/>
        <v>0</v>
      </c>
    </row>
    <row r="540" spans="1:40" ht="13">
      <c r="A540" s="250"/>
      <c r="B540" s="251"/>
      <c r="C540" s="251"/>
      <c r="D540" s="251"/>
      <c r="E540" s="251"/>
      <c r="F540" s="252"/>
      <c r="G540" s="251"/>
      <c r="H540" s="253"/>
      <c r="I540" s="254"/>
      <c r="J540" s="252"/>
      <c r="K540" s="256"/>
      <c r="L540" s="251"/>
      <c r="M540" s="257"/>
      <c r="N540" s="258"/>
      <c r="O540" s="259"/>
      <c r="P540" s="259"/>
      <c r="Q540" s="260"/>
      <c r="R540" s="261"/>
      <c r="S540" s="262"/>
      <c r="T540" s="261"/>
      <c r="U540" s="263"/>
      <c r="V540" s="263"/>
      <c r="W540" s="263"/>
      <c r="X540" s="172"/>
      <c r="Y540" s="251"/>
      <c r="Z540" s="251"/>
      <c r="AA540" s="251"/>
      <c r="AB540" s="251"/>
      <c r="AC540" s="251"/>
      <c r="AD540" s="251"/>
      <c r="AE540" s="251"/>
      <c r="AF540" s="251"/>
      <c r="AG540" s="87"/>
      <c r="AH540" s="251"/>
      <c r="AK540" s="3">
        <f t="shared" si="41"/>
        <v>0</v>
      </c>
      <c r="AL540" s="3">
        <f t="shared" si="42"/>
        <v>0</v>
      </c>
      <c r="AM540" s="3">
        <f t="shared" si="43"/>
        <v>0</v>
      </c>
      <c r="AN540" s="3">
        <f t="shared" si="44"/>
        <v>0</v>
      </c>
    </row>
    <row r="541" spans="1:40" ht="13">
      <c r="A541" s="250"/>
      <c r="B541" s="251"/>
      <c r="C541" s="251"/>
      <c r="D541" s="251"/>
      <c r="E541" s="251"/>
      <c r="F541" s="252"/>
      <c r="G541" s="251"/>
      <c r="H541" s="253"/>
      <c r="I541" s="254"/>
      <c r="J541" s="252"/>
      <c r="K541" s="256"/>
      <c r="L541" s="251"/>
      <c r="M541" s="257"/>
      <c r="N541" s="258"/>
      <c r="O541" s="259"/>
      <c r="P541" s="259"/>
      <c r="Q541" s="260"/>
      <c r="R541" s="261"/>
      <c r="S541" s="262"/>
      <c r="T541" s="261"/>
      <c r="U541" s="263"/>
      <c r="V541" s="263"/>
      <c r="W541" s="263"/>
      <c r="X541" s="172"/>
      <c r="Y541" s="251"/>
      <c r="Z541" s="251"/>
      <c r="AA541" s="251"/>
      <c r="AB541" s="251"/>
      <c r="AC541" s="251"/>
      <c r="AD541" s="251"/>
      <c r="AE541" s="251"/>
      <c r="AF541" s="251"/>
      <c r="AG541" s="87"/>
      <c r="AH541" s="251"/>
      <c r="AK541" s="3">
        <f t="shared" si="41"/>
        <v>0</v>
      </c>
      <c r="AL541" s="3">
        <f t="shared" si="42"/>
        <v>0</v>
      </c>
      <c r="AM541" s="3">
        <f t="shared" si="43"/>
        <v>0</v>
      </c>
      <c r="AN541" s="3">
        <f t="shared" si="44"/>
        <v>0</v>
      </c>
    </row>
    <row r="542" spans="1:40" ht="13">
      <c r="A542" s="250"/>
      <c r="B542" s="251"/>
      <c r="C542" s="251"/>
      <c r="D542" s="251"/>
      <c r="E542" s="251"/>
      <c r="F542" s="252"/>
      <c r="G542" s="251"/>
      <c r="H542" s="253"/>
      <c r="I542" s="254"/>
      <c r="J542" s="252"/>
      <c r="K542" s="256"/>
      <c r="L542" s="251"/>
      <c r="M542" s="257"/>
      <c r="N542" s="258"/>
      <c r="O542" s="259"/>
      <c r="P542" s="259"/>
      <c r="Q542" s="260"/>
      <c r="R542" s="261"/>
      <c r="S542" s="262"/>
      <c r="T542" s="261"/>
      <c r="U542" s="263"/>
      <c r="V542" s="263"/>
      <c r="W542" s="263"/>
      <c r="X542" s="172"/>
      <c r="Y542" s="251"/>
      <c r="Z542" s="251"/>
      <c r="AA542" s="251"/>
      <c r="AB542" s="251"/>
      <c r="AC542" s="251"/>
      <c r="AD542" s="251"/>
      <c r="AE542" s="251"/>
      <c r="AF542" s="251"/>
      <c r="AG542" s="87"/>
      <c r="AH542" s="251"/>
      <c r="AK542" s="3">
        <f t="shared" si="41"/>
        <v>0</v>
      </c>
      <c r="AL542" s="3">
        <f t="shared" si="42"/>
        <v>0</v>
      </c>
      <c r="AM542" s="3">
        <f t="shared" si="43"/>
        <v>0</v>
      </c>
      <c r="AN542" s="3">
        <f t="shared" si="44"/>
        <v>0</v>
      </c>
    </row>
    <row r="543" spans="1:40" ht="13">
      <c r="A543" s="250"/>
      <c r="B543" s="251"/>
      <c r="C543" s="251"/>
      <c r="D543" s="251"/>
      <c r="E543" s="251"/>
      <c r="F543" s="252"/>
      <c r="G543" s="251"/>
      <c r="H543" s="253"/>
      <c r="I543" s="254"/>
      <c r="J543" s="252"/>
      <c r="K543" s="256"/>
      <c r="L543" s="251"/>
      <c r="M543" s="257"/>
      <c r="N543" s="258"/>
      <c r="O543" s="259"/>
      <c r="P543" s="259"/>
      <c r="Q543" s="260"/>
      <c r="R543" s="261"/>
      <c r="S543" s="262"/>
      <c r="T543" s="261"/>
      <c r="U543" s="263"/>
      <c r="V543" s="263"/>
      <c r="W543" s="263"/>
      <c r="X543" s="172"/>
      <c r="Y543" s="251"/>
      <c r="Z543" s="251"/>
      <c r="AA543" s="251"/>
      <c r="AB543" s="251"/>
      <c r="AC543" s="251"/>
      <c r="AD543" s="251"/>
      <c r="AE543" s="251"/>
      <c r="AF543" s="251"/>
      <c r="AG543" s="87"/>
      <c r="AH543" s="251"/>
      <c r="AK543" s="3">
        <f t="shared" si="41"/>
        <v>0</v>
      </c>
      <c r="AL543" s="3">
        <f t="shared" si="42"/>
        <v>0</v>
      </c>
      <c r="AM543" s="3">
        <f t="shared" si="43"/>
        <v>0</v>
      </c>
      <c r="AN543" s="3">
        <f t="shared" si="44"/>
        <v>0</v>
      </c>
    </row>
    <row r="544" spans="1:40" ht="13">
      <c r="A544" s="250"/>
      <c r="B544" s="251"/>
      <c r="C544" s="251"/>
      <c r="D544" s="251"/>
      <c r="E544" s="251"/>
      <c r="F544" s="252"/>
      <c r="G544" s="251"/>
      <c r="H544" s="253"/>
      <c r="I544" s="254"/>
      <c r="J544" s="252"/>
      <c r="K544" s="256"/>
      <c r="L544" s="251"/>
      <c r="M544" s="257"/>
      <c r="N544" s="258"/>
      <c r="O544" s="259"/>
      <c r="P544" s="259"/>
      <c r="Q544" s="260"/>
      <c r="R544" s="261"/>
      <c r="S544" s="262"/>
      <c r="T544" s="261"/>
      <c r="U544" s="263"/>
      <c r="V544" s="263"/>
      <c r="W544" s="263"/>
      <c r="X544" s="172"/>
      <c r="Y544" s="251"/>
      <c r="Z544" s="251"/>
      <c r="AA544" s="251"/>
      <c r="AB544" s="251"/>
      <c r="AC544" s="251"/>
      <c r="AD544" s="251"/>
      <c r="AE544" s="251"/>
      <c r="AF544" s="251"/>
      <c r="AG544" s="87"/>
      <c r="AH544" s="251"/>
      <c r="AK544" s="3">
        <f t="shared" si="41"/>
        <v>0</v>
      </c>
      <c r="AL544" s="3">
        <f t="shared" si="42"/>
        <v>0</v>
      </c>
      <c r="AM544" s="3">
        <f t="shared" si="43"/>
        <v>0</v>
      </c>
      <c r="AN544" s="3">
        <f t="shared" si="44"/>
        <v>0</v>
      </c>
    </row>
    <row r="545" spans="1:40" ht="13">
      <c r="A545" s="250"/>
      <c r="B545" s="251"/>
      <c r="C545" s="251"/>
      <c r="D545" s="251"/>
      <c r="E545" s="251"/>
      <c r="F545" s="252"/>
      <c r="G545" s="251"/>
      <c r="H545" s="253"/>
      <c r="I545" s="254"/>
      <c r="J545" s="252"/>
      <c r="K545" s="256"/>
      <c r="L545" s="251"/>
      <c r="M545" s="257"/>
      <c r="N545" s="258"/>
      <c r="O545" s="259"/>
      <c r="P545" s="259"/>
      <c r="Q545" s="260"/>
      <c r="R545" s="261"/>
      <c r="S545" s="262"/>
      <c r="T545" s="261"/>
      <c r="U545" s="263"/>
      <c r="V545" s="263"/>
      <c r="W545" s="263"/>
      <c r="X545" s="172"/>
      <c r="Y545" s="251"/>
      <c r="Z545" s="251"/>
      <c r="AA545" s="251"/>
      <c r="AB545" s="251"/>
      <c r="AC545" s="251"/>
      <c r="AD545" s="251"/>
      <c r="AE545" s="251"/>
      <c r="AF545" s="251"/>
      <c r="AG545" s="87"/>
      <c r="AH545" s="251"/>
      <c r="AK545" s="3">
        <f t="shared" si="41"/>
        <v>0</v>
      </c>
      <c r="AL545" s="3">
        <f t="shared" si="42"/>
        <v>0</v>
      </c>
      <c r="AM545" s="3">
        <f t="shared" si="43"/>
        <v>0</v>
      </c>
      <c r="AN545" s="3">
        <f t="shared" si="44"/>
        <v>0</v>
      </c>
    </row>
    <row r="546" spans="1:40" ht="13">
      <c r="A546" s="250"/>
      <c r="B546" s="251"/>
      <c r="C546" s="251"/>
      <c r="D546" s="251"/>
      <c r="E546" s="251"/>
      <c r="F546" s="252"/>
      <c r="G546" s="251"/>
      <c r="H546" s="253"/>
      <c r="I546" s="254"/>
      <c r="J546" s="252"/>
      <c r="K546" s="256"/>
      <c r="L546" s="251"/>
      <c r="M546" s="257"/>
      <c r="N546" s="258"/>
      <c r="O546" s="259"/>
      <c r="P546" s="259"/>
      <c r="Q546" s="260"/>
      <c r="R546" s="261"/>
      <c r="S546" s="262"/>
      <c r="T546" s="261"/>
      <c r="U546" s="263"/>
      <c r="V546" s="263"/>
      <c r="W546" s="263"/>
      <c r="X546" s="172"/>
      <c r="Y546" s="251"/>
      <c r="Z546" s="251"/>
      <c r="AA546" s="251"/>
      <c r="AB546" s="251"/>
      <c r="AC546" s="251"/>
      <c r="AD546" s="251"/>
      <c r="AE546" s="251"/>
      <c r="AF546" s="251"/>
      <c r="AG546" s="87"/>
      <c r="AH546" s="251"/>
      <c r="AK546" s="3">
        <f t="shared" si="41"/>
        <v>0</v>
      </c>
      <c r="AL546" s="3">
        <f t="shared" si="42"/>
        <v>0</v>
      </c>
      <c r="AM546" s="3">
        <f t="shared" si="43"/>
        <v>0</v>
      </c>
      <c r="AN546" s="3">
        <f t="shared" si="44"/>
        <v>0</v>
      </c>
    </row>
    <row r="547" spans="1:40" ht="13">
      <c r="A547" s="250"/>
      <c r="B547" s="251"/>
      <c r="C547" s="251"/>
      <c r="D547" s="251"/>
      <c r="E547" s="251"/>
      <c r="F547" s="252"/>
      <c r="G547" s="251"/>
      <c r="H547" s="253"/>
      <c r="I547" s="254"/>
      <c r="J547" s="252"/>
      <c r="K547" s="256"/>
      <c r="L547" s="251"/>
      <c r="M547" s="257"/>
      <c r="N547" s="258"/>
      <c r="O547" s="259"/>
      <c r="P547" s="259"/>
      <c r="Q547" s="260"/>
      <c r="R547" s="261"/>
      <c r="S547" s="262"/>
      <c r="T547" s="261"/>
      <c r="U547" s="263"/>
      <c r="V547" s="263"/>
      <c r="W547" s="263"/>
      <c r="X547" s="172"/>
      <c r="Y547" s="251"/>
      <c r="Z547" s="251"/>
      <c r="AA547" s="251"/>
      <c r="AB547" s="251"/>
      <c r="AC547" s="251"/>
      <c r="AD547" s="251"/>
      <c r="AE547" s="251"/>
      <c r="AF547" s="251"/>
      <c r="AG547" s="87"/>
      <c r="AH547" s="251"/>
      <c r="AK547" s="3">
        <f t="shared" si="41"/>
        <v>0</v>
      </c>
      <c r="AL547" s="3">
        <f t="shared" si="42"/>
        <v>0</v>
      </c>
      <c r="AM547" s="3">
        <f t="shared" si="43"/>
        <v>0</v>
      </c>
      <c r="AN547" s="3">
        <f t="shared" si="44"/>
        <v>0</v>
      </c>
    </row>
    <row r="548" spans="1:40" ht="13">
      <c r="A548" s="250"/>
      <c r="B548" s="251"/>
      <c r="C548" s="251"/>
      <c r="D548" s="251"/>
      <c r="E548" s="251"/>
      <c r="F548" s="252"/>
      <c r="G548" s="251"/>
      <c r="H548" s="253"/>
      <c r="I548" s="254"/>
      <c r="J548" s="252"/>
      <c r="K548" s="256"/>
      <c r="L548" s="251"/>
      <c r="M548" s="257"/>
      <c r="N548" s="258"/>
      <c r="O548" s="259"/>
      <c r="P548" s="259"/>
      <c r="Q548" s="260"/>
      <c r="R548" s="261"/>
      <c r="S548" s="262"/>
      <c r="T548" s="261"/>
      <c r="U548" s="263"/>
      <c r="V548" s="263"/>
      <c r="W548" s="263"/>
      <c r="X548" s="172"/>
      <c r="Y548" s="251"/>
      <c r="Z548" s="251"/>
      <c r="AA548" s="251"/>
      <c r="AB548" s="251"/>
      <c r="AC548" s="251"/>
      <c r="AD548" s="251"/>
      <c r="AE548" s="251"/>
      <c r="AF548" s="251"/>
      <c r="AG548" s="87"/>
      <c r="AH548" s="251"/>
      <c r="AK548" s="3">
        <f t="shared" si="41"/>
        <v>0</v>
      </c>
      <c r="AL548" s="3">
        <f t="shared" si="42"/>
        <v>0</v>
      </c>
      <c r="AM548" s="3">
        <f t="shared" si="43"/>
        <v>0</v>
      </c>
      <c r="AN548" s="3">
        <f t="shared" si="44"/>
        <v>0</v>
      </c>
    </row>
    <row r="549" spans="1:40" ht="13">
      <c r="A549" s="250"/>
      <c r="B549" s="251"/>
      <c r="C549" s="251"/>
      <c r="D549" s="251"/>
      <c r="E549" s="251"/>
      <c r="F549" s="252"/>
      <c r="G549" s="251"/>
      <c r="H549" s="253"/>
      <c r="I549" s="254"/>
      <c r="J549" s="252"/>
      <c r="K549" s="256"/>
      <c r="L549" s="251"/>
      <c r="M549" s="257"/>
      <c r="N549" s="258"/>
      <c r="O549" s="259"/>
      <c r="P549" s="259"/>
      <c r="Q549" s="260"/>
      <c r="R549" s="261"/>
      <c r="S549" s="262"/>
      <c r="T549" s="261"/>
      <c r="U549" s="263"/>
      <c r="V549" s="263"/>
      <c r="W549" s="263"/>
      <c r="X549" s="172"/>
      <c r="Y549" s="251"/>
      <c r="Z549" s="251"/>
      <c r="AA549" s="251"/>
      <c r="AB549" s="251"/>
      <c r="AC549" s="251"/>
      <c r="AD549" s="251"/>
      <c r="AE549" s="251"/>
      <c r="AF549" s="251"/>
      <c r="AG549" s="87"/>
      <c r="AH549" s="251"/>
      <c r="AK549" s="3">
        <f t="shared" si="41"/>
        <v>0</v>
      </c>
      <c r="AL549" s="3">
        <f t="shared" si="42"/>
        <v>0</v>
      </c>
      <c r="AM549" s="3">
        <f t="shared" si="43"/>
        <v>0</v>
      </c>
      <c r="AN549" s="3">
        <f t="shared" si="44"/>
        <v>0</v>
      </c>
    </row>
    <row r="550" spans="1:40" ht="13">
      <c r="A550" s="250"/>
      <c r="B550" s="251"/>
      <c r="C550" s="251"/>
      <c r="D550" s="251"/>
      <c r="E550" s="251"/>
      <c r="F550" s="252"/>
      <c r="G550" s="251"/>
      <c r="H550" s="253"/>
      <c r="I550" s="254"/>
      <c r="J550" s="252"/>
      <c r="K550" s="256"/>
      <c r="L550" s="251"/>
      <c r="M550" s="257"/>
      <c r="N550" s="258"/>
      <c r="O550" s="259"/>
      <c r="P550" s="259"/>
      <c r="Q550" s="260"/>
      <c r="R550" s="261"/>
      <c r="S550" s="262"/>
      <c r="T550" s="261"/>
      <c r="U550" s="263"/>
      <c r="V550" s="263"/>
      <c r="W550" s="263"/>
      <c r="X550" s="172"/>
      <c r="Y550" s="251"/>
      <c r="Z550" s="251"/>
      <c r="AA550" s="251"/>
      <c r="AB550" s="251"/>
      <c r="AC550" s="251"/>
      <c r="AD550" s="251"/>
      <c r="AE550" s="251"/>
      <c r="AF550" s="251"/>
      <c r="AG550" s="87"/>
      <c r="AH550" s="251"/>
      <c r="AK550" s="3">
        <f t="shared" si="41"/>
        <v>0</v>
      </c>
      <c r="AL550" s="3">
        <f t="shared" si="42"/>
        <v>0</v>
      </c>
      <c r="AM550" s="3">
        <f t="shared" si="43"/>
        <v>0</v>
      </c>
      <c r="AN550" s="3">
        <f t="shared" si="44"/>
        <v>0</v>
      </c>
    </row>
    <row r="551" spans="1:40" ht="13">
      <c r="A551" s="250"/>
      <c r="B551" s="251"/>
      <c r="C551" s="251"/>
      <c r="D551" s="251"/>
      <c r="E551" s="251"/>
      <c r="F551" s="252"/>
      <c r="G551" s="251"/>
      <c r="H551" s="253"/>
      <c r="I551" s="254"/>
      <c r="J551" s="252"/>
      <c r="K551" s="256"/>
      <c r="L551" s="251"/>
      <c r="M551" s="257"/>
      <c r="N551" s="258"/>
      <c r="O551" s="259"/>
      <c r="P551" s="259"/>
      <c r="Q551" s="260"/>
      <c r="R551" s="261"/>
      <c r="S551" s="262"/>
      <c r="T551" s="261"/>
      <c r="U551" s="263"/>
      <c r="V551" s="263"/>
      <c r="W551" s="263"/>
      <c r="X551" s="172"/>
      <c r="Y551" s="251"/>
      <c r="Z551" s="251"/>
      <c r="AA551" s="251"/>
      <c r="AB551" s="251"/>
      <c r="AC551" s="251"/>
      <c r="AD551" s="251"/>
      <c r="AE551" s="251"/>
      <c r="AF551" s="251"/>
      <c r="AG551" s="87"/>
      <c r="AH551" s="251"/>
      <c r="AK551" s="3">
        <f t="shared" si="41"/>
        <v>0</v>
      </c>
      <c r="AL551" s="3">
        <f t="shared" si="42"/>
        <v>0</v>
      </c>
      <c r="AM551" s="3">
        <f t="shared" si="43"/>
        <v>0</v>
      </c>
      <c r="AN551" s="3">
        <f t="shared" si="44"/>
        <v>0</v>
      </c>
    </row>
    <row r="552" spans="1:40" ht="13">
      <c r="A552" s="250"/>
      <c r="B552" s="251"/>
      <c r="C552" s="251"/>
      <c r="D552" s="251"/>
      <c r="E552" s="251"/>
      <c r="F552" s="252"/>
      <c r="G552" s="251"/>
      <c r="H552" s="253"/>
      <c r="I552" s="254"/>
      <c r="J552" s="252"/>
      <c r="K552" s="256"/>
      <c r="L552" s="251"/>
      <c r="M552" s="257"/>
      <c r="N552" s="258"/>
      <c r="O552" s="259"/>
      <c r="P552" s="259"/>
      <c r="Q552" s="260"/>
      <c r="R552" s="261"/>
      <c r="S552" s="262"/>
      <c r="T552" s="261"/>
      <c r="U552" s="263"/>
      <c r="V552" s="263"/>
      <c r="W552" s="263"/>
      <c r="X552" s="172"/>
      <c r="Y552" s="251"/>
      <c r="Z552" s="251"/>
      <c r="AA552" s="251"/>
      <c r="AB552" s="251"/>
      <c r="AC552" s="251"/>
      <c r="AD552" s="251"/>
      <c r="AE552" s="251"/>
      <c r="AF552" s="251"/>
      <c r="AG552" s="87"/>
      <c r="AH552" s="251"/>
      <c r="AK552" s="3">
        <f t="shared" si="41"/>
        <v>0</v>
      </c>
      <c r="AL552" s="3">
        <f t="shared" si="42"/>
        <v>0</v>
      </c>
      <c r="AM552" s="3">
        <f t="shared" si="43"/>
        <v>0</v>
      </c>
      <c r="AN552" s="3">
        <f t="shared" si="44"/>
        <v>0</v>
      </c>
    </row>
    <row r="553" spans="1:40" ht="13">
      <c r="A553" s="250"/>
      <c r="B553" s="251"/>
      <c r="C553" s="251"/>
      <c r="D553" s="251"/>
      <c r="E553" s="251"/>
      <c r="F553" s="252"/>
      <c r="G553" s="251"/>
      <c r="H553" s="253"/>
      <c r="I553" s="254"/>
      <c r="J553" s="252"/>
      <c r="K553" s="256"/>
      <c r="L553" s="251"/>
      <c r="M553" s="257"/>
      <c r="N553" s="258"/>
      <c r="O553" s="259"/>
      <c r="P553" s="259"/>
      <c r="Q553" s="260"/>
      <c r="R553" s="261"/>
      <c r="S553" s="262"/>
      <c r="T553" s="261"/>
      <c r="U553" s="263"/>
      <c r="V553" s="263"/>
      <c r="W553" s="263"/>
      <c r="X553" s="172"/>
      <c r="Y553" s="251"/>
      <c r="Z553" s="251"/>
      <c r="AA553" s="251"/>
      <c r="AB553" s="251"/>
      <c r="AC553" s="251"/>
      <c r="AD553" s="251"/>
      <c r="AE553" s="251"/>
      <c r="AF553" s="251"/>
      <c r="AG553" s="87"/>
      <c r="AH553" s="251"/>
      <c r="AK553" s="3">
        <f t="shared" si="41"/>
        <v>0</v>
      </c>
      <c r="AL553" s="3">
        <f t="shared" si="42"/>
        <v>0</v>
      </c>
      <c r="AM553" s="3">
        <f t="shared" si="43"/>
        <v>0</v>
      </c>
      <c r="AN553" s="3">
        <f t="shared" si="44"/>
        <v>0</v>
      </c>
    </row>
    <row r="554" spans="1:40" ht="13">
      <c r="A554" s="250"/>
      <c r="B554" s="251"/>
      <c r="C554" s="251"/>
      <c r="D554" s="251"/>
      <c r="E554" s="251"/>
      <c r="F554" s="252"/>
      <c r="G554" s="251"/>
      <c r="H554" s="253"/>
      <c r="I554" s="254"/>
      <c r="J554" s="252"/>
      <c r="K554" s="256"/>
      <c r="L554" s="251"/>
      <c r="M554" s="257"/>
      <c r="N554" s="258"/>
      <c r="O554" s="259"/>
      <c r="P554" s="259"/>
      <c r="Q554" s="260"/>
      <c r="R554" s="261"/>
      <c r="S554" s="262"/>
      <c r="T554" s="261"/>
      <c r="U554" s="263"/>
      <c r="V554" s="263"/>
      <c r="W554" s="263"/>
      <c r="X554" s="172"/>
      <c r="Y554" s="251"/>
      <c r="Z554" s="251"/>
      <c r="AA554" s="251"/>
      <c r="AB554" s="251"/>
      <c r="AC554" s="251"/>
      <c r="AD554" s="251"/>
      <c r="AE554" s="251"/>
      <c r="AF554" s="251"/>
      <c r="AG554" s="87"/>
      <c r="AH554" s="251"/>
      <c r="AK554" s="3">
        <f t="shared" si="41"/>
        <v>0</v>
      </c>
      <c r="AL554" s="3">
        <f t="shared" si="42"/>
        <v>0</v>
      </c>
      <c r="AM554" s="3">
        <f t="shared" si="43"/>
        <v>0</v>
      </c>
      <c r="AN554" s="3">
        <f t="shared" si="44"/>
        <v>0</v>
      </c>
    </row>
    <row r="555" spans="1:40" ht="13">
      <c r="A555" s="250"/>
      <c r="B555" s="251"/>
      <c r="C555" s="251"/>
      <c r="D555" s="251"/>
      <c r="E555" s="251"/>
      <c r="F555" s="252"/>
      <c r="G555" s="251"/>
      <c r="H555" s="253"/>
      <c r="I555" s="254"/>
      <c r="J555" s="252"/>
      <c r="K555" s="256"/>
      <c r="L555" s="251"/>
      <c r="M555" s="257"/>
      <c r="N555" s="258"/>
      <c r="O555" s="259"/>
      <c r="P555" s="259"/>
      <c r="Q555" s="260"/>
      <c r="R555" s="261"/>
      <c r="S555" s="262"/>
      <c r="T555" s="261"/>
      <c r="U555" s="263"/>
      <c r="V555" s="263"/>
      <c r="W555" s="263"/>
      <c r="X555" s="172"/>
      <c r="Y555" s="251"/>
      <c r="Z555" s="251"/>
      <c r="AA555" s="251"/>
      <c r="AB555" s="251"/>
      <c r="AC555" s="251"/>
      <c r="AD555" s="251"/>
      <c r="AE555" s="251"/>
      <c r="AF555" s="251"/>
      <c r="AG555" s="87"/>
      <c r="AH555" s="251"/>
      <c r="AK555" s="3">
        <f t="shared" si="41"/>
        <v>0</v>
      </c>
      <c r="AL555" s="3">
        <f t="shared" si="42"/>
        <v>0</v>
      </c>
      <c r="AM555" s="3">
        <f t="shared" si="43"/>
        <v>0</v>
      </c>
      <c r="AN555" s="3">
        <f t="shared" si="44"/>
        <v>0</v>
      </c>
    </row>
    <row r="556" spans="1:40" ht="13">
      <c r="A556" s="250"/>
      <c r="B556" s="251"/>
      <c r="C556" s="251"/>
      <c r="D556" s="251"/>
      <c r="E556" s="251"/>
      <c r="F556" s="252"/>
      <c r="G556" s="251"/>
      <c r="H556" s="253"/>
      <c r="I556" s="254"/>
      <c r="J556" s="252"/>
      <c r="K556" s="256"/>
      <c r="L556" s="251"/>
      <c r="M556" s="257"/>
      <c r="N556" s="258"/>
      <c r="O556" s="259"/>
      <c r="P556" s="259"/>
      <c r="Q556" s="260"/>
      <c r="R556" s="261"/>
      <c r="S556" s="262"/>
      <c r="T556" s="261"/>
      <c r="U556" s="263"/>
      <c r="V556" s="263"/>
      <c r="W556" s="263"/>
      <c r="X556" s="172"/>
      <c r="Y556" s="251"/>
      <c r="Z556" s="251"/>
      <c r="AA556" s="251"/>
      <c r="AB556" s="251"/>
      <c r="AC556" s="251"/>
      <c r="AD556" s="251"/>
      <c r="AE556" s="251"/>
      <c r="AF556" s="251"/>
      <c r="AG556" s="87"/>
      <c r="AH556" s="251"/>
      <c r="AK556" s="3">
        <f t="shared" si="41"/>
        <v>0</v>
      </c>
      <c r="AL556" s="3">
        <f t="shared" si="42"/>
        <v>0</v>
      </c>
      <c r="AM556" s="3">
        <f t="shared" si="43"/>
        <v>0</v>
      </c>
      <c r="AN556" s="3">
        <f t="shared" si="44"/>
        <v>0</v>
      </c>
    </row>
    <row r="557" spans="1:40" ht="13">
      <c r="A557" s="250"/>
      <c r="B557" s="251"/>
      <c r="C557" s="251"/>
      <c r="D557" s="251"/>
      <c r="E557" s="251"/>
      <c r="F557" s="252"/>
      <c r="G557" s="251"/>
      <c r="H557" s="253"/>
      <c r="I557" s="254"/>
      <c r="J557" s="252"/>
      <c r="K557" s="256"/>
      <c r="L557" s="251"/>
      <c r="M557" s="257"/>
      <c r="N557" s="258"/>
      <c r="O557" s="259"/>
      <c r="P557" s="259"/>
      <c r="Q557" s="260"/>
      <c r="R557" s="261"/>
      <c r="S557" s="262"/>
      <c r="T557" s="261"/>
      <c r="U557" s="263"/>
      <c r="V557" s="263"/>
      <c r="W557" s="263"/>
      <c r="X557" s="172"/>
      <c r="Y557" s="251"/>
      <c r="Z557" s="251"/>
      <c r="AA557" s="251"/>
      <c r="AB557" s="251"/>
      <c r="AC557" s="251"/>
      <c r="AD557" s="251"/>
      <c r="AE557" s="251"/>
      <c r="AF557" s="251"/>
      <c r="AG557" s="87"/>
      <c r="AH557" s="251"/>
      <c r="AK557" s="3">
        <f t="shared" si="41"/>
        <v>0</v>
      </c>
      <c r="AL557" s="3">
        <f t="shared" si="42"/>
        <v>0</v>
      </c>
      <c r="AM557" s="3">
        <f t="shared" si="43"/>
        <v>0</v>
      </c>
      <c r="AN557" s="3">
        <f t="shared" si="44"/>
        <v>0</v>
      </c>
    </row>
    <row r="558" spans="1:40" ht="13">
      <c r="A558" s="250"/>
      <c r="B558" s="251"/>
      <c r="C558" s="251"/>
      <c r="D558" s="251"/>
      <c r="E558" s="251"/>
      <c r="F558" s="252"/>
      <c r="G558" s="251"/>
      <c r="H558" s="253"/>
      <c r="I558" s="254"/>
      <c r="J558" s="252"/>
      <c r="K558" s="256"/>
      <c r="L558" s="251"/>
      <c r="M558" s="257"/>
      <c r="N558" s="258"/>
      <c r="O558" s="259"/>
      <c r="P558" s="259"/>
      <c r="Q558" s="260"/>
      <c r="R558" s="261"/>
      <c r="S558" s="262"/>
      <c r="T558" s="261"/>
      <c r="U558" s="263"/>
      <c r="V558" s="263"/>
      <c r="W558" s="263"/>
      <c r="X558" s="172"/>
      <c r="Y558" s="251"/>
      <c r="Z558" s="251"/>
      <c r="AA558" s="251"/>
      <c r="AB558" s="251"/>
      <c r="AC558" s="251"/>
      <c r="AD558" s="251"/>
      <c r="AE558" s="251"/>
      <c r="AF558" s="251"/>
      <c r="AG558" s="87"/>
      <c r="AH558" s="251"/>
      <c r="AK558" s="3">
        <f t="shared" si="41"/>
        <v>0</v>
      </c>
      <c r="AL558" s="3">
        <f t="shared" si="42"/>
        <v>0</v>
      </c>
      <c r="AM558" s="3">
        <f t="shared" si="43"/>
        <v>0</v>
      </c>
      <c r="AN558" s="3">
        <f t="shared" si="44"/>
        <v>0</v>
      </c>
    </row>
    <row r="559" spans="1:40" ht="13">
      <c r="A559" s="250"/>
      <c r="B559" s="251"/>
      <c r="C559" s="251"/>
      <c r="D559" s="251"/>
      <c r="E559" s="251"/>
      <c r="F559" s="252"/>
      <c r="G559" s="251"/>
      <c r="H559" s="253"/>
      <c r="I559" s="254"/>
      <c r="J559" s="252"/>
      <c r="K559" s="256"/>
      <c r="L559" s="251"/>
      <c r="M559" s="257"/>
      <c r="N559" s="258"/>
      <c r="O559" s="259"/>
      <c r="P559" s="259"/>
      <c r="Q559" s="260"/>
      <c r="R559" s="261"/>
      <c r="S559" s="262"/>
      <c r="T559" s="261"/>
      <c r="U559" s="263"/>
      <c r="V559" s="263"/>
      <c r="W559" s="263"/>
      <c r="X559" s="172"/>
      <c r="Y559" s="251"/>
      <c r="Z559" s="251"/>
      <c r="AA559" s="251"/>
      <c r="AB559" s="251"/>
      <c r="AC559" s="251"/>
      <c r="AD559" s="251"/>
      <c r="AE559" s="251"/>
      <c r="AF559" s="251"/>
      <c r="AG559" s="87"/>
      <c r="AH559" s="251"/>
      <c r="AK559" s="3">
        <f t="shared" si="41"/>
        <v>0</v>
      </c>
      <c r="AL559" s="3">
        <f t="shared" si="42"/>
        <v>0</v>
      </c>
      <c r="AM559" s="3">
        <f t="shared" si="43"/>
        <v>0</v>
      </c>
      <c r="AN559" s="3">
        <f t="shared" si="44"/>
        <v>0</v>
      </c>
    </row>
    <row r="560" spans="1:40" ht="13">
      <c r="A560" s="250"/>
      <c r="B560" s="251"/>
      <c r="C560" s="251"/>
      <c r="D560" s="251"/>
      <c r="E560" s="251"/>
      <c r="F560" s="252"/>
      <c r="G560" s="251"/>
      <c r="H560" s="253"/>
      <c r="I560" s="254"/>
      <c r="J560" s="252"/>
      <c r="K560" s="256"/>
      <c r="L560" s="251"/>
      <c r="M560" s="257"/>
      <c r="N560" s="258"/>
      <c r="O560" s="259"/>
      <c r="P560" s="259"/>
      <c r="Q560" s="260"/>
      <c r="R560" s="261"/>
      <c r="S560" s="262"/>
      <c r="T560" s="261"/>
      <c r="U560" s="263"/>
      <c r="V560" s="263"/>
      <c r="W560" s="263"/>
      <c r="X560" s="172"/>
      <c r="Y560" s="251"/>
      <c r="Z560" s="251"/>
      <c r="AA560" s="251"/>
      <c r="AB560" s="251"/>
      <c r="AC560" s="251"/>
      <c r="AD560" s="251"/>
      <c r="AE560" s="251"/>
      <c r="AF560" s="251"/>
      <c r="AG560" s="87"/>
      <c r="AH560" s="251"/>
      <c r="AK560" s="3">
        <f t="shared" si="41"/>
        <v>0</v>
      </c>
      <c r="AL560" s="3">
        <f t="shared" si="42"/>
        <v>0</v>
      </c>
      <c r="AM560" s="3">
        <f t="shared" si="43"/>
        <v>0</v>
      </c>
      <c r="AN560" s="3">
        <f t="shared" si="44"/>
        <v>0</v>
      </c>
    </row>
    <row r="561" spans="1:40" ht="13">
      <c r="A561" s="250"/>
      <c r="B561" s="251"/>
      <c r="C561" s="251"/>
      <c r="D561" s="251"/>
      <c r="E561" s="251"/>
      <c r="F561" s="252"/>
      <c r="G561" s="251"/>
      <c r="H561" s="253"/>
      <c r="I561" s="254"/>
      <c r="J561" s="252"/>
      <c r="K561" s="256"/>
      <c r="L561" s="251"/>
      <c r="M561" s="257"/>
      <c r="N561" s="258"/>
      <c r="O561" s="259"/>
      <c r="P561" s="259"/>
      <c r="Q561" s="260"/>
      <c r="R561" s="261"/>
      <c r="S561" s="262"/>
      <c r="T561" s="261"/>
      <c r="U561" s="263"/>
      <c r="V561" s="263"/>
      <c r="W561" s="263"/>
      <c r="X561" s="172"/>
      <c r="Y561" s="251"/>
      <c r="Z561" s="251"/>
      <c r="AA561" s="251"/>
      <c r="AB561" s="251"/>
      <c r="AC561" s="251"/>
      <c r="AD561" s="251"/>
      <c r="AE561" s="251"/>
      <c r="AF561" s="251"/>
      <c r="AG561" s="87"/>
      <c r="AH561" s="251"/>
      <c r="AK561" s="3">
        <f t="shared" si="41"/>
        <v>0</v>
      </c>
      <c r="AL561" s="3">
        <f t="shared" si="42"/>
        <v>0</v>
      </c>
      <c r="AM561" s="3">
        <f t="shared" si="43"/>
        <v>0</v>
      </c>
      <c r="AN561" s="3">
        <f t="shared" si="44"/>
        <v>0</v>
      </c>
    </row>
    <row r="562" spans="1:40" ht="13">
      <c r="A562" s="250"/>
      <c r="B562" s="251"/>
      <c r="C562" s="251"/>
      <c r="D562" s="251"/>
      <c r="E562" s="251"/>
      <c r="F562" s="252"/>
      <c r="G562" s="251"/>
      <c r="H562" s="253"/>
      <c r="I562" s="254"/>
      <c r="J562" s="252"/>
      <c r="K562" s="256"/>
      <c r="L562" s="251"/>
      <c r="M562" s="257"/>
      <c r="N562" s="258"/>
      <c r="O562" s="259"/>
      <c r="P562" s="259"/>
      <c r="Q562" s="260"/>
      <c r="R562" s="261"/>
      <c r="S562" s="262"/>
      <c r="T562" s="261"/>
      <c r="U562" s="263"/>
      <c r="V562" s="263"/>
      <c r="W562" s="263"/>
      <c r="X562" s="172"/>
      <c r="Y562" s="251"/>
      <c r="Z562" s="251"/>
      <c r="AA562" s="251"/>
      <c r="AB562" s="251"/>
      <c r="AC562" s="251"/>
      <c r="AD562" s="251"/>
      <c r="AE562" s="251"/>
      <c r="AF562" s="251"/>
      <c r="AG562" s="87"/>
      <c r="AH562" s="251"/>
      <c r="AK562" s="3">
        <f t="shared" si="41"/>
        <v>0</v>
      </c>
      <c r="AL562" s="3">
        <f t="shared" si="42"/>
        <v>0</v>
      </c>
      <c r="AM562" s="3">
        <f t="shared" si="43"/>
        <v>0</v>
      </c>
      <c r="AN562" s="3">
        <f t="shared" si="44"/>
        <v>0</v>
      </c>
    </row>
    <row r="563" spans="1:40" ht="13">
      <c r="A563" s="250"/>
      <c r="B563" s="251"/>
      <c r="C563" s="251"/>
      <c r="D563" s="251"/>
      <c r="E563" s="251"/>
      <c r="F563" s="252"/>
      <c r="G563" s="251"/>
      <c r="H563" s="253"/>
      <c r="I563" s="254"/>
      <c r="J563" s="252"/>
      <c r="K563" s="256"/>
      <c r="L563" s="251"/>
      <c r="M563" s="257"/>
      <c r="N563" s="258"/>
      <c r="O563" s="259"/>
      <c r="P563" s="259"/>
      <c r="Q563" s="260"/>
      <c r="R563" s="261"/>
      <c r="S563" s="262"/>
      <c r="T563" s="261"/>
      <c r="U563" s="263"/>
      <c r="V563" s="263"/>
      <c r="W563" s="263"/>
      <c r="X563" s="172"/>
      <c r="Y563" s="251"/>
      <c r="Z563" s="251"/>
      <c r="AA563" s="251"/>
      <c r="AB563" s="251"/>
      <c r="AC563" s="251"/>
      <c r="AD563" s="251"/>
      <c r="AE563" s="251"/>
      <c r="AF563" s="251"/>
      <c r="AG563" s="87"/>
      <c r="AH563" s="251"/>
      <c r="AK563" s="3">
        <f t="shared" si="41"/>
        <v>0</v>
      </c>
      <c r="AL563" s="3">
        <f t="shared" si="42"/>
        <v>0</v>
      </c>
      <c r="AM563" s="3">
        <f t="shared" si="43"/>
        <v>0</v>
      </c>
      <c r="AN563" s="3">
        <f t="shared" si="44"/>
        <v>0</v>
      </c>
    </row>
    <row r="564" spans="1:40" ht="13">
      <c r="A564" s="250"/>
      <c r="B564" s="251"/>
      <c r="C564" s="251"/>
      <c r="D564" s="251"/>
      <c r="E564" s="251"/>
      <c r="F564" s="252"/>
      <c r="G564" s="251"/>
      <c r="H564" s="253"/>
      <c r="I564" s="254"/>
      <c r="J564" s="252"/>
      <c r="K564" s="256"/>
      <c r="L564" s="251"/>
      <c r="M564" s="257"/>
      <c r="N564" s="258"/>
      <c r="O564" s="259"/>
      <c r="P564" s="259"/>
      <c r="Q564" s="260"/>
      <c r="R564" s="261"/>
      <c r="S564" s="262"/>
      <c r="T564" s="261"/>
      <c r="U564" s="263"/>
      <c r="V564" s="263"/>
      <c r="W564" s="263"/>
      <c r="X564" s="172"/>
      <c r="Y564" s="251"/>
      <c r="Z564" s="251"/>
      <c r="AA564" s="251"/>
      <c r="AB564" s="251"/>
      <c r="AC564" s="251"/>
      <c r="AD564" s="251"/>
      <c r="AE564" s="251"/>
      <c r="AF564" s="251"/>
      <c r="AG564" s="87"/>
      <c r="AH564" s="251"/>
      <c r="AK564" s="3">
        <f t="shared" si="41"/>
        <v>0</v>
      </c>
      <c r="AL564" s="3">
        <f t="shared" si="42"/>
        <v>0</v>
      </c>
      <c r="AM564" s="3">
        <f t="shared" si="43"/>
        <v>0</v>
      </c>
      <c r="AN564" s="3">
        <f t="shared" si="44"/>
        <v>0</v>
      </c>
    </row>
    <row r="565" spans="1:40" ht="13">
      <c r="A565" s="250"/>
      <c r="B565" s="251"/>
      <c r="C565" s="251"/>
      <c r="D565" s="251"/>
      <c r="E565" s="251"/>
      <c r="F565" s="252"/>
      <c r="G565" s="251"/>
      <c r="H565" s="253"/>
      <c r="I565" s="254"/>
      <c r="J565" s="252"/>
      <c r="K565" s="256"/>
      <c r="L565" s="251"/>
      <c r="M565" s="257"/>
      <c r="N565" s="258"/>
      <c r="O565" s="259"/>
      <c r="P565" s="259"/>
      <c r="Q565" s="260"/>
      <c r="R565" s="261"/>
      <c r="S565" s="262"/>
      <c r="T565" s="261"/>
      <c r="U565" s="263"/>
      <c r="V565" s="263"/>
      <c r="W565" s="263"/>
      <c r="X565" s="172"/>
      <c r="Y565" s="251"/>
      <c r="Z565" s="251"/>
      <c r="AA565" s="251"/>
      <c r="AB565" s="251"/>
      <c r="AC565" s="251"/>
      <c r="AD565" s="251"/>
      <c r="AE565" s="251"/>
      <c r="AF565" s="251"/>
      <c r="AG565" s="87"/>
      <c r="AH565" s="251"/>
      <c r="AK565" s="3">
        <f t="shared" si="41"/>
        <v>0</v>
      </c>
      <c r="AL565" s="3">
        <f t="shared" si="42"/>
        <v>0</v>
      </c>
      <c r="AM565" s="3">
        <f t="shared" si="43"/>
        <v>0</v>
      </c>
      <c r="AN565" s="3">
        <f t="shared" si="44"/>
        <v>0</v>
      </c>
    </row>
    <row r="566" spans="1:40" ht="13">
      <c r="A566" s="250"/>
      <c r="B566" s="251"/>
      <c r="C566" s="251"/>
      <c r="D566" s="251"/>
      <c r="E566" s="251"/>
      <c r="F566" s="252"/>
      <c r="G566" s="251"/>
      <c r="H566" s="253"/>
      <c r="I566" s="254"/>
      <c r="J566" s="252"/>
      <c r="K566" s="256"/>
      <c r="L566" s="251"/>
      <c r="M566" s="257"/>
      <c r="N566" s="258"/>
      <c r="O566" s="259"/>
      <c r="P566" s="259"/>
      <c r="Q566" s="260"/>
      <c r="R566" s="261"/>
      <c r="S566" s="262"/>
      <c r="T566" s="261"/>
      <c r="U566" s="263"/>
      <c r="V566" s="263"/>
      <c r="W566" s="263"/>
      <c r="X566" s="172"/>
      <c r="Y566" s="251"/>
      <c r="Z566" s="251"/>
      <c r="AA566" s="251"/>
      <c r="AB566" s="251"/>
      <c r="AC566" s="251"/>
      <c r="AD566" s="251"/>
      <c r="AE566" s="251"/>
      <c r="AF566" s="251"/>
      <c r="AG566" s="87"/>
      <c r="AH566" s="251"/>
      <c r="AK566" s="3">
        <f t="shared" si="41"/>
        <v>0</v>
      </c>
      <c r="AL566" s="3">
        <f t="shared" si="42"/>
        <v>0</v>
      </c>
      <c r="AM566" s="3">
        <f t="shared" si="43"/>
        <v>0</v>
      </c>
      <c r="AN566" s="3">
        <f t="shared" si="44"/>
        <v>0</v>
      </c>
    </row>
    <row r="567" spans="1:40" ht="13">
      <c r="A567" s="250"/>
      <c r="B567" s="251"/>
      <c r="C567" s="251"/>
      <c r="D567" s="251"/>
      <c r="E567" s="251"/>
      <c r="F567" s="252"/>
      <c r="G567" s="251"/>
      <c r="H567" s="253"/>
      <c r="I567" s="254"/>
      <c r="J567" s="252"/>
      <c r="K567" s="256"/>
      <c r="L567" s="251"/>
      <c r="M567" s="257"/>
      <c r="N567" s="258"/>
      <c r="O567" s="259"/>
      <c r="P567" s="259"/>
      <c r="Q567" s="260"/>
      <c r="R567" s="261"/>
      <c r="S567" s="262"/>
      <c r="T567" s="261"/>
      <c r="U567" s="263"/>
      <c r="V567" s="263"/>
      <c r="W567" s="263"/>
      <c r="X567" s="172"/>
      <c r="Y567" s="251"/>
      <c r="Z567" s="251"/>
      <c r="AA567" s="251"/>
      <c r="AB567" s="251"/>
      <c r="AC567" s="251"/>
      <c r="AD567" s="251"/>
      <c r="AE567" s="251"/>
      <c r="AF567" s="251"/>
      <c r="AG567" s="87"/>
      <c r="AH567" s="251"/>
      <c r="AK567" s="3">
        <f t="shared" si="41"/>
        <v>0</v>
      </c>
      <c r="AL567" s="3">
        <f t="shared" si="42"/>
        <v>0</v>
      </c>
      <c r="AM567" s="3">
        <f t="shared" si="43"/>
        <v>0</v>
      </c>
      <c r="AN567" s="3">
        <f t="shared" si="44"/>
        <v>0</v>
      </c>
    </row>
    <row r="568" spans="1:40" ht="13">
      <c r="A568" s="250"/>
      <c r="B568" s="251"/>
      <c r="C568" s="251"/>
      <c r="D568" s="251"/>
      <c r="E568" s="251"/>
      <c r="F568" s="252"/>
      <c r="G568" s="251"/>
      <c r="H568" s="253"/>
      <c r="I568" s="254"/>
      <c r="J568" s="252"/>
      <c r="K568" s="256"/>
      <c r="L568" s="251"/>
      <c r="M568" s="257"/>
      <c r="N568" s="258"/>
      <c r="O568" s="259"/>
      <c r="P568" s="259"/>
      <c r="Q568" s="260"/>
      <c r="R568" s="261"/>
      <c r="S568" s="262"/>
      <c r="T568" s="261"/>
      <c r="U568" s="263"/>
      <c r="V568" s="263"/>
      <c r="W568" s="263"/>
      <c r="X568" s="172"/>
      <c r="Y568" s="251"/>
      <c r="Z568" s="251"/>
      <c r="AA568" s="251"/>
      <c r="AB568" s="251"/>
      <c r="AC568" s="251"/>
      <c r="AD568" s="251"/>
      <c r="AE568" s="251"/>
      <c r="AF568" s="251"/>
      <c r="AG568" s="87"/>
      <c r="AH568" s="251"/>
      <c r="AK568" s="3">
        <f t="shared" si="41"/>
        <v>0</v>
      </c>
      <c r="AL568" s="3">
        <f t="shared" si="42"/>
        <v>0</v>
      </c>
      <c r="AM568" s="3">
        <f t="shared" si="43"/>
        <v>0</v>
      </c>
      <c r="AN568" s="3">
        <f t="shared" si="44"/>
        <v>0</v>
      </c>
    </row>
    <row r="569" spans="1:40" ht="13">
      <c r="A569" s="250"/>
      <c r="B569" s="251"/>
      <c r="C569" s="251"/>
      <c r="D569" s="251"/>
      <c r="E569" s="251"/>
      <c r="F569" s="252"/>
      <c r="G569" s="251"/>
      <c r="H569" s="253"/>
      <c r="I569" s="254"/>
      <c r="J569" s="252"/>
      <c r="K569" s="256"/>
      <c r="L569" s="251"/>
      <c r="M569" s="257"/>
      <c r="N569" s="258"/>
      <c r="O569" s="259"/>
      <c r="P569" s="259"/>
      <c r="Q569" s="260"/>
      <c r="R569" s="261"/>
      <c r="S569" s="262"/>
      <c r="T569" s="261"/>
      <c r="U569" s="263"/>
      <c r="V569" s="263"/>
      <c r="W569" s="263"/>
      <c r="X569" s="172"/>
      <c r="Y569" s="251"/>
      <c r="Z569" s="251"/>
      <c r="AA569" s="251"/>
      <c r="AB569" s="251"/>
      <c r="AC569" s="251"/>
      <c r="AD569" s="251"/>
      <c r="AE569" s="251"/>
      <c r="AF569" s="251"/>
      <c r="AG569" s="87"/>
      <c r="AH569" s="251"/>
      <c r="AK569" s="3">
        <f t="shared" si="41"/>
        <v>0</v>
      </c>
      <c r="AL569" s="3">
        <f t="shared" si="42"/>
        <v>0</v>
      </c>
      <c r="AM569" s="3">
        <f t="shared" si="43"/>
        <v>0</v>
      </c>
      <c r="AN569" s="3">
        <f t="shared" si="44"/>
        <v>0</v>
      </c>
    </row>
    <row r="570" spans="1:40" ht="13">
      <c r="A570" s="250"/>
      <c r="B570" s="251"/>
      <c r="C570" s="251"/>
      <c r="D570" s="251"/>
      <c r="E570" s="251"/>
      <c r="F570" s="252"/>
      <c r="G570" s="251"/>
      <c r="H570" s="253"/>
      <c r="I570" s="254"/>
      <c r="J570" s="252"/>
      <c r="K570" s="256"/>
      <c r="L570" s="251"/>
      <c r="M570" s="257"/>
      <c r="N570" s="258"/>
      <c r="O570" s="259"/>
      <c r="P570" s="259"/>
      <c r="Q570" s="260"/>
      <c r="R570" s="261"/>
      <c r="S570" s="262"/>
      <c r="T570" s="261"/>
      <c r="U570" s="263"/>
      <c r="V570" s="263"/>
      <c r="W570" s="263"/>
      <c r="X570" s="172"/>
      <c r="Y570" s="251"/>
      <c r="Z570" s="251"/>
      <c r="AA570" s="251"/>
      <c r="AB570" s="251"/>
      <c r="AC570" s="251"/>
      <c r="AD570" s="251"/>
      <c r="AE570" s="251"/>
      <c r="AF570" s="251"/>
      <c r="AG570" s="87"/>
      <c r="AH570" s="251"/>
      <c r="AK570" s="3">
        <f t="shared" si="41"/>
        <v>0</v>
      </c>
      <c r="AL570" s="3">
        <f t="shared" si="42"/>
        <v>0</v>
      </c>
      <c r="AM570" s="3">
        <f t="shared" si="43"/>
        <v>0</v>
      </c>
      <c r="AN570" s="3">
        <f t="shared" si="44"/>
        <v>0</v>
      </c>
    </row>
    <row r="571" spans="1:40" ht="13">
      <c r="A571" s="250"/>
      <c r="B571" s="251"/>
      <c r="C571" s="251"/>
      <c r="D571" s="251"/>
      <c r="E571" s="251"/>
      <c r="F571" s="252"/>
      <c r="G571" s="251"/>
      <c r="H571" s="253"/>
      <c r="I571" s="254"/>
      <c r="J571" s="252"/>
      <c r="K571" s="256"/>
      <c r="L571" s="251"/>
      <c r="M571" s="257"/>
      <c r="N571" s="258"/>
      <c r="O571" s="259"/>
      <c r="P571" s="259"/>
      <c r="Q571" s="260"/>
      <c r="R571" s="261"/>
      <c r="S571" s="262"/>
      <c r="T571" s="261"/>
      <c r="U571" s="263"/>
      <c r="V571" s="263"/>
      <c r="W571" s="263"/>
      <c r="X571" s="172"/>
      <c r="Y571" s="251"/>
      <c r="Z571" s="251"/>
      <c r="AA571" s="251"/>
      <c r="AB571" s="251"/>
      <c r="AC571" s="251"/>
      <c r="AD571" s="251"/>
      <c r="AE571" s="251"/>
      <c r="AF571" s="251"/>
      <c r="AG571" s="87"/>
      <c r="AH571" s="251"/>
      <c r="AK571" s="3">
        <f t="shared" si="41"/>
        <v>0</v>
      </c>
      <c r="AL571" s="3">
        <f t="shared" si="42"/>
        <v>0</v>
      </c>
      <c r="AM571" s="3">
        <f t="shared" si="43"/>
        <v>0</v>
      </c>
      <c r="AN571" s="3">
        <f t="shared" si="44"/>
        <v>0</v>
      </c>
    </row>
    <row r="572" spans="1:40" ht="13">
      <c r="A572" s="250"/>
      <c r="B572" s="251"/>
      <c r="C572" s="251"/>
      <c r="D572" s="251"/>
      <c r="E572" s="251"/>
      <c r="F572" s="252"/>
      <c r="G572" s="251"/>
      <c r="H572" s="253"/>
      <c r="I572" s="254"/>
      <c r="J572" s="252"/>
      <c r="K572" s="256"/>
      <c r="L572" s="251"/>
      <c r="M572" s="257"/>
      <c r="N572" s="258"/>
      <c r="O572" s="259"/>
      <c r="P572" s="259"/>
      <c r="Q572" s="260"/>
      <c r="R572" s="261"/>
      <c r="S572" s="262"/>
      <c r="T572" s="261"/>
      <c r="U572" s="263"/>
      <c r="V572" s="263"/>
      <c r="W572" s="263"/>
      <c r="X572" s="172"/>
      <c r="Y572" s="251"/>
      <c r="Z572" s="251"/>
      <c r="AA572" s="251"/>
      <c r="AB572" s="251"/>
      <c r="AC572" s="251"/>
      <c r="AD572" s="251"/>
      <c r="AE572" s="251"/>
      <c r="AF572" s="251"/>
      <c r="AG572" s="87"/>
      <c r="AH572" s="251"/>
      <c r="AK572" s="3">
        <f t="shared" si="41"/>
        <v>0</v>
      </c>
      <c r="AL572" s="3">
        <f t="shared" si="42"/>
        <v>0</v>
      </c>
      <c r="AM572" s="3">
        <f t="shared" si="43"/>
        <v>0</v>
      </c>
      <c r="AN572" s="3">
        <f t="shared" si="44"/>
        <v>0</v>
      </c>
    </row>
    <row r="573" spans="1:40" ht="13">
      <c r="A573" s="250"/>
      <c r="B573" s="251"/>
      <c r="C573" s="251"/>
      <c r="D573" s="251"/>
      <c r="E573" s="251"/>
      <c r="F573" s="252"/>
      <c r="G573" s="251"/>
      <c r="H573" s="253"/>
      <c r="I573" s="254"/>
      <c r="J573" s="252"/>
      <c r="K573" s="256"/>
      <c r="L573" s="251"/>
      <c r="M573" s="257"/>
      <c r="N573" s="258"/>
      <c r="O573" s="259"/>
      <c r="P573" s="259"/>
      <c r="Q573" s="260"/>
      <c r="R573" s="261"/>
      <c r="S573" s="262"/>
      <c r="T573" s="261"/>
      <c r="U573" s="263"/>
      <c r="V573" s="263"/>
      <c r="W573" s="263"/>
      <c r="X573" s="172"/>
      <c r="Y573" s="251"/>
      <c r="Z573" s="251"/>
      <c r="AA573" s="251"/>
      <c r="AB573" s="251"/>
      <c r="AC573" s="251"/>
      <c r="AD573" s="251"/>
      <c r="AE573" s="251"/>
      <c r="AF573" s="251"/>
      <c r="AG573" s="87"/>
      <c r="AH573" s="251"/>
      <c r="AK573" s="3">
        <f t="shared" si="41"/>
        <v>0</v>
      </c>
      <c r="AL573" s="3">
        <f t="shared" si="42"/>
        <v>0</v>
      </c>
      <c r="AM573" s="3">
        <f t="shared" si="43"/>
        <v>0</v>
      </c>
      <c r="AN573" s="3">
        <f t="shared" si="44"/>
        <v>0</v>
      </c>
    </row>
    <row r="574" spans="1:40" ht="13">
      <c r="A574" s="250"/>
      <c r="B574" s="251"/>
      <c r="C574" s="251"/>
      <c r="D574" s="251"/>
      <c r="E574" s="251"/>
      <c r="F574" s="252"/>
      <c r="G574" s="251"/>
      <c r="H574" s="253"/>
      <c r="I574" s="254"/>
      <c r="J574" s="252"/>
      <c r="K574" s="256"/>
      <c r="L574" s="251"/>
      <c r="M574" s="257"/>
      <c r="N574" s="258"/>
      <c r="O574" s="259"/>
      <c r="P574" s="259"/>
      <c r="Q574" s="260"/>
      <c r="R574" s="261"/>
      <c r="S574" s="262"/>
      <c r="T574" s="261"/>
      <c r="U574" s="263"/>
      <c r="V574" s="263"/>
      <c r="W574" s="263"/>
      <c r="X574" s="172"/>
      <c r="Y574" s="251"/>
      <c r="Z574" s="251"/>
      <c r="AA574" s="251"/>
      <c r="AB574" s="251"/>
      <c r="AC574" s="251"/>
      <c r="AD574" s="251"/>
      <c r="AE574" s="251"/>
      <c r="AF574" s="251"/>
      <c r="AG574" s="87"/>
      <c r="AH574" s="251"/>
      <c r="AK574" s="3">
        <f t="shared" si="41"/>
        <v>0</v>
      </c>
      <c r="AL574" s="3">
        <f t="shared" si="42"/>
        <v>0</v>
      </c>
      <c r="AM574" s="3">
        <f t="shared" si="43"/>
        <v>0</v>
      </c>
      <c r="AN574" s="3">
        <f t="shared" si="44"/>
        <v>0</v>
      </c>
    </row>
    <row r="575" spans="1:40" ht="13">
      <c r="A575" s="250"/>
      <c r="B575" s="251"/>
      <c r="C575" s="251"/>
      <c r="D575" s="251"/>
      <c r="E575" s="251"/>
      <c r="F575" s="252"/>
      <c r="G575" s="251"/>
      <c r="H575" s="253"/>
      <c r="I575" s="254"/>
      <c r="J575" s="252"/>
      <c r="K575" s="256"/>
      <c r="L575" s="251"/>
      <c r="M575" s="257"/>
      <c r="N575" s="258"/>
      <c r="O575" s="259"/>
      <c r="P575" s="259"/>
      <c r="Q575" s="260"/>
      <c r="R575" s="261"/>
      <c r="S575" s="262"/>
      <c r="T575" s="261"/>
      <c r="U575" s="263"/>
      <c r="V575" s="263"/>
      <c r="W575" s="263"/>
      <c r="X575" s="172"/>
      <c r="Y575" s="251"/>
      <c r="Z575" s="251"/>
      <c r="AA575" s="251"/>
      <c r="AB575" s="251"/>
      <c r="AC575" s="251"/>
      <c r="AD575" s="251"/>
      <c r="AE575" s="251"/>
      <c r="AF575" s="251"/>
      <c r="AG575" s="87"/>
      <c r="AH575" s="251"/>
      <c r="AK575" s="3">
        <f t="shared" si="41"/>
        <v>0</v>
      </c>
      <c r="AL575" s="3">
        <f t="shared" si="42"/>
        <v>0</v>
      </c>
      <c r="AM575" s="3">
        <f t="shared" si="43"/>
        <v>0</v>
      </c>
      <c r="AN575" s="3">
        <f t="shared" si="44"/>
        <v>0</v>
      </c>
    </row>
    <row r="576" spans="1:40" ht="13">
      <c r="A576" s="250"/>
      <c r="B576" s="251"/>
      <c r="C576" s="251"/>
      <c r="D576" s="251"/>
      <c r="E576" s="251"/>
      <c r="F576" s="252"/>
      <c r="G576" s="251"/>
      <c r="H576" s="253"/>
      <c r="I576" s="254"/>
      <c r="J576" s="252"/>
      <c r="K576" s="256"/>
      <c r="L576" s="251"/>
      <c r="M576" s="257"/>
      <c r="N576" s="258"/>
      <c r="O576" s="259"/>
      <c r="P576" s="259"/>
      <c r="Q576" s="260"/>
      <c r="R576" s="261"/>
      <c r="S576" s="262"/>
      <c r="T576" s="261"/>
      <c r="U576" s="263"/>
      <c r="V576" s="263"/>
      <c r="W576" s="263"/>
      <c r="X576" s="172"/>
      <c r="Y576" s="251"/>
      <c r="Z576" s="251"/>
      <c r="AA576" s="251"/>
      <c r="AB576" s="251"/>
      <c r="AC576" s="251"/>
      <c r="AD576" s="251"/>
      <c r="AE576" s="251"/>
      <c r="AF576" s="251"/>
      <c r="AG576" s="87"/>
      <c r="AH576" s="251"/>
      <c r="AK576" s="3">
        <f t="shared" si="41"/>
        <v>0</v>
      </c>
      <c r="AL576" s="3">
        <f t="shared" si="42"/>
        <v>0</v>
      </c>
      <c r="AM576" s="3">
        <f t="shared" si="43"/>
        <v>0</v>
      </c>
      <c r="AN576" s="3">
        <f t="shared" si="44"/>
        <v>0</v>
      </c>
    </row>
    <row r="577" spans="1:40" ht="13">
      <c r="A577" s="250"/>
      <c r="B577" s="251"/>
      <c r="C577" s="251"/>
      <c r="D577" s="251"/>
      <c r="E577" s="251"/>
      <c r="F577" s="252"/>
      <c r="G577" s="251"/>
      <c r="H577" s="253"/>
      <c r="I577" s="254"/>
      <c r="J577" s="252"/>
      <c r="K577" s="256"/>
      <c r="L577" s="251"/>
      <c r="M577" s="257"/>
      <c r="N577" s="258"/>
      <c r="O577" s="259"/>
      <c r="P577" s="259"/>
      <c r="Q577" s="260"/>
      <c r="R577" s="261"/>
      <c r="S577" s="262"/>
      <c r="T577" s="261"/>
      <c r="U577" s="263"/>
      <c r="V577" s="263"/>
      <c r="W577" s="263"/>
      <c r="X577" s="172"/>
      <c r="Y577" s="251"/>
      <c r="Z577" s="251"/>
      <c r="AA577" s="251"/>
      <c r="AB577" s="251"/>
      <c r="AC577" s="251"/>
      <c r="AD577" s="251"/>
      <c r="AE577" s="251"/>
      <c r="AF577" s="251"/>
      <c r="AG577" s="87"/>
      <c r="AH577" s="251"/>
      <c r="AK577" s="3">
        <f t="shared" si="41"/>
        <v>0</v>
      </c>
      <c r="AL577" s="3">
        <f t="shared" si="42"/>
        <v>0</v>
      </c>
      <c r="AM577" s="3">
        <f t="shared" si="43"/>
        <v>0</v>
      </c>
      <c r="AN577" s="3">
        <f t="shared" si="44"/>
        <v>0</v>
      </c>
    </row>
    <row r="578" spans="1:40" ht="13">
      <c r="A578" s="250"/>
      <c r="B578" s="251"/>
      <c r="C578" s="251"/>
      <c r="D578" s="251"/>
      <c r="E578" s="251"/>
      <c r="F578" s="252"/>
      <c r="G578" s="251"/>
      <c r="H578" s="253"/>
      <c r="I578" s="254"/>
      <c r="J578" s="252"/>
      <c r="K578" s="256"/>
      <c r="L578" s="251"/>
      <c r="M578" s="257"/>
      <c r="N578" s="258"/>
      <c r="O578" s="259"/>
      <c r="P578" s="259"/>
      <c r="Q578" s="260"/>
      <c r="R578" s="261"/>
      <c r="S578" s="262"/>
      <c r="T578" s="261"/>
      <c r="U578" s="263"/>
      <c r="V578" s="263"/>
      <c r="W578" s="263"/>
      <c r="X578" s="172"/>
      <c r="Y578" s="251"/>
      <c r="Z578" s="251"/>
      <c r="AA578" s="251"/>
      <c r="AB578" s="251"/>
      <c r="AC578" s="251"/>
      <c r="AD578" s="251"/>
      <c r="AE578" s="251"/>
      <c r="AF578" s="251"/>
      <c r="AG578" s="87"/>
      <c r="AH578" s="251"/>
      <c r="AK578" s="3">
        <f t="shared" si="41"/>
        <v>0</v>
      </c>
      <c r="AL578" s="3">
        <f t="shared" si="42"/>
        <v>0</v>
      </c>
      <c r="AM578" s="3">
        <f t="shared" si="43"/>
        <v>0</v>
      </c>
      <c r="AN578" s="3">
        <f t="shared" si="44"/>
        <v>0</v>
      </c>
    </row>
    <row r="579" spans="1:40" ht="13">
      <c r="A579" s="250"/>
      <c r="B579" s="251"/>
      <c r="C579" s="251"/>
      <c r="D579" s="251"/>
      <c r="E579" s="251"/>
      <c r="F579" s="252"/>
      <c r="G579" s="251"/>
      <c r="H579" s="253"/>
      <c r="I579" s="254"/>
      <c r="J579" s="252"/>
      <c r="K579" s="256"/>
      <c r="L579" s="251"/>
      <c r="M579" s="257"/>
      <c r="N579" s="258"/>
      <c r="O579" s="259"/>
      <c r="P579" s="259"/>
      <c r="Q579" s="260"/>
      <c r="R579" s="261"/>
      <c r="S579" s="262"/>
      <c r="T579" s="261"/>
      <c r="U579" s="263"/>
      <c r="V579" s="263"/>
      <c r="W579" s="263"/>
      <c r="X579" s="172"/>
      <c r="Y579" s="251"/>
      <c r="Z579" s="251"/>
      <c r="AA579" s="251"/>
      <c r="AB579" s="251"/>
      <c r="AC579" s="251"/>
      <c r="AD579" s="251"/>
      <c r="AE579" s="251"/>
      <c r="AF579" s="251"/>
      <c r="AG579" s="87"/>
      <c r="AH579" s="251"/>
      <c r="AK579" s="3">
        <f t="shared" si="41"/>
        <v>0</v>
      </c>
      <c r="AL579" s="3">
        <f t="shared" si="42"/>
        <v>0</v>
      </c>
      <c r="AM579" s="3">
        <f t="shared" si="43"/>
        <v>0</v>
      </c>
      <c r="AN579" s="3">
        <f t="shared" si="44"/>
        <v>0</v>
      </c>
    </row>
    <row r="580" spans="1:40" ht="13">
      <c r="A580" s="250"/>
      <c r="B580" s="251"/>
      <c r="C580" s="251"/>
      <c r="D580" s="251"/>
      <c r="E580" s="251"/>
      <c r="F580" s="252"/>
      <c r="G580" s="251"/>
      <c r="H580" s="253"/>
      <c r="I580" s="254"/>
      <c r="J580" s="252"/>
      <c r="K580" s="256"/>
      <c r="L580" s="251"/>
      <c r="M580" s="257"/>
      <c r="N580" s="258"/>
      <c r="O580" s="259"/>
      <c r="P580" s="259"/>
      <c r="Q580" s="260"/>
      <c r="R580" s="261"/>
      <c r="S580" s="262"/>
      <c r="T580" s="261"/>
      <c r="U580" s="263"/>
      <c r="V580" s="263"/>
      <c r="W580" s="263"/>
      <c r="X580" s="172"/>
      <c r="Y580" s="251"/>
      <c r="Z580" s="251"/>
      <c r="AA580" s="251"/>
      <c r="AB580" s="251"/>
      <c r="AC580" s="251"/>
      <c r="AD580" s="251"/>
      <c r="AE580" s="251"/>
      <c r="AF580" s="251"/>
      <c r="AG580" s="87"/>
      <c r="AH580" s="251"/>
      <c r="AK580" s="3">
        <f t="shared" si="41"/>
        <v>0</v>
      </c>
      <c r="AL580" s="3">
        <f t="shared" si="42"/>
        <v>0</v>
      </c>
      <c r="AM580" s="3">
        <f t="shared" si="43"/>
        <v>0</v>
      </c>
      <c r="AN580" s="3">
        <f t="shared" si="44"/>
        <v>0</v>
      </c>
    </row>
    <row r="581" spans="1:40" ht="13">
      <c r="A581" s="250"/>
      <c r="B581" s="251"/>
      <c r="C581" s="251"/>
      <c r="D581" s="251"/>
      <c r="E581" s="251"/>
      <c r="F581" s="252"/>
      <c r="G581" s="251"/>
      <c r="H581" s="253"/>
      <c r="I581" s="254"/>
      <c r="J581" s="252"/>
      <c r="K581" s="256"/>
      <c r="L581" s="251"/>
      <c r="M581" s="257"/>
      <c r="N581" s="258"/>
      <c r="O581" s="259"/>
      <c r="P581" s="259"/>
      <c r="Q581" s="260"/>
      <c r="R581" s="261"/>
      <c r="S581" s="262"/>
      <c r="T581" s="261"/>
      <c r="U581" s="263"/>
      <c r="V581" s="263"/>
      <c r="W581" s="263"/>
      <c r="X581" s="172"/>
      <c r="Y581" s="251"/>
      <c r="Z581" s="251"/>
      <c r="AA581" s="251"/>
      <c r="AB581" s="251"/>
      <c r="AC581" s="251"/>
      <c r="AD581" s="251"/>
      <c r="AE581" s="251"/>
      <c r="AF581" s="251"/>
      <c r="AG581" s="87"/>
      <c r="AH581" s="251"/>
      <c r="AK581" s="3">
        <f t="shared" si="41"/>
        <v>0</v>
      </c>
      <c r="AL581" s="3">
        <f t="shared" si="42"/>
        <v>0</v>
      </c>
      <c r="AM581" s="3">
        <f t="shared" si="43"/>
        <v>0</v>
      </c>
      <c r="AN581" s="3">
        <f t="shared" si="44"/>
        <v>0</v>
      </c>
    </row>
    <row r="582" spans="1:40" ht="13">
      <c r="A582" s="250"/>
      <c r="B582" s="251"/>
      <c r="C582" s="251"/>
      <c r="D582" s="251"/>
      <c r="E582" s="251"/>
      <c r="F582" s="252"/>
      <c r="G582" s="251"/>
      <c r="H582" s="253"/>
      <c r="I582" s="254"/>
      <c r="J582" s="252"/>
      <c r="K582" s="256"/>
      <c r="L582" s="251"/>
      <c r="M582" s="257"/>
      <c r="N582" s="258"/>
      <c r="O582" s="259"/>
      <c r="P582" s="259"/>
      <c r="Q582" s="260"/>
      <c r="R582" s="261"/>
      <c r="S582" s="262"/>
      <c r="T582" s="261"/>
      <c r="U582" s="263"/>
      <c r="V582" s="263"/>
      <c r="W582" s="263"/>
      <c r="X582" s="172"/>
      <c r="Y582" s="251"/>
      <c r="Z582" s="251"/>
      <c r="AA582" s="251"/>
      <c r="AB582" s="251"/>
      <c r="AC582" s="251"/>
      <c r="AD582" s="251"/>
      <c r="AE582" s="251"/>
      <c r="AF582" s="251"/>
      <c r="AG582" s="87"/>
      <c r="AH582" s="251"/>
      <c r="AK582" s="3">
        <f t="shared" si="41"/>
        <v>0</v>
      </c>
      <c r="AL582" s="3">
        <f t="shared" si="42"/>
        <v>0</v>
      </c>
      <c r="AM582" s="3">
        <f t="shared" si="43"/>
        <v>0</v>
      </c>
      <c r="AN582" s="3">
        <f t="shared" si="44"/>
        <v>0</v>
      </c>
    </row>
    <row r="583" spans="1:40" ht="13">
      <c r="A583" s="250"/>
      <c r="B583" s="251"/>
      <c r="C583" s="251"/>
      <c r="D583" s="251"/>
      <c r="E583" s="251"/>
      <c r="F583" s="252"/>
      <c r="G583" s="251"/>
      <c r="H583" s="253"/>
      <c r="I583" s="254"/>
      <c r="J583" s="252"/>
      <c r="K583" s="256"/>
      <c r="L583" s="251"/>
      <c r="M583" s="257"/>
      <c r="N583" s="258"/>
      <c r="O583" s="259"/>
      <c r="P583" s="259"/>
      <c r="Q583" s="260"/>
      <c r="R583" s="261"/>
      <c r="S583" s="262"/>
      <c r="T583" s="261"/>
      <c r="U583" s="263"/>
      <c r="V583" s="263"/>
      <c r="W583" s="263"/>
      <c r="X583" s="172"/>
      <c r="Y583" s="251"/>
      <c r="Z583" s="251"/>
      <c r="AA583" s="251"/>
      <c r="AB583" s="251"/>
      <c r="AC583" s="251"/>
      <c r="AD583" s="251"/>
      <c r="AE583" s="251"/>
      <c r="AF583" s="251"/>
      <c r="AG583" s="87"/>
      <c r="AH583" s="251"/>
      <c r="AK583" s="3">
        <f t="shared" si="41"/>
        <v>0</v>
      </c>
      <c r="AL583" s="3">
        <f t="shared" si="42"/>
        <v>0</v>
      </c>
      <c r="AM583" s="3">
        <f t="shared" si="43"/>
        <v>0</v>
      </c>
      <c r="AN583" s="3">
        <f t="shared" si="44"/>
        <v>0</v>
      </c>
    </row>
    <row r="584" spans="1:40" ht="13">
      <c r="A584" s="250"/>
      <c r="B584" s="251"/>
      <c r="C584" s="251"/>
      <c r="D584" s="251"/>
      <c r="E584" s="251"/>
      <c r="F584" s="252"/>
      <c r="G584" s="251"/>
      <c r="H584" s="253"/>
      <c r="I584" s="254"/>
      <c r="J584" s="252"/>
      <c r="K584" s="256"/>
      <c r="L584" s="251"/>
      <c r="M584" s="257"/>
      <c r="N584" s="258"/>
      <c r="O584" s="259"/>
      <c r="P584" s="259"/>
      <c r="Q584" s="260"/>
      <c r="R584" s="261"/>
      <c r="S584" s="262"/>
      <c r="T584" s="261"/>
      <c r="U584" s="263"/>
      <c r="V584" s="263"/>
      <c r="W584" s="263"/>
      <c r="X584" s="172"/>
      <c r="Y584" s="251"/>
      <c r="Z584" s="251"/>
      <c r="AA584" s="251"/>
      <c r="AB584" s="251"/>
      <c r="AC584" s="251"/>
      <c r="AD584" s="251"/>
      <c r="AE584" s="251"/>
      <c r="AF584" s="251"/>
      <c r="AG584" s="87"/>
      <c r="AH584" s="251"/>
      <c r="AK584" s="3">
        <f t="shared" si="41"/>
        <v>0</v>
      </c>
      <c r="AL584" s="3">
        <f t="shared" si="42"/>
        <v>0</v>
      </c>
      <c r="AM584" s="3">
        <f t="shared" si="43"/>
        <v>0</v>
      </c>
      <c r="AN584" s="3">
        <f t="shared" si="44"/>
        <v>0</v>
      </c>
    </row>
    <row r="585" spans="1:40" ht="13">
      <c r="A585" s="250"/>
      <c r="B585" s="251"/>
      <c r="C585" s="251"/>
      <c r="D585" s="251"/>
      <c r="E585" s="251"/>
      <c r="F585" s="252"/>
      <c r="G585" s="251"/>
      <c r="H585" s="253"/>
      <c r="I585" s="254"/>
      <c r="J585" s="252"/>
      <c r="K585" s="256"/>
      <c r="L585" s="251"/>
      <c r="M585" s="257"/>
      <c r="N585" s="258"/>
      <c r="O585" s="259"/>
      <c r="P585" s="259"/>
      <c r="Q585" s="260"/>
      <c r="R585" s="261"/>
      <c r="S585" s="262"/>
      <c r="T585" s="261"/>
      <c r="U585" s="263"/>
      <c r="V585" s="263"/>
      <c r="W585" s="263"/>
      <c r="X585" s="172"/>
      <c r="Y585" s="251"/>
      <c r="Z585" s="251"/>
      <c r="AA585" s="251"/>
      <c r="AB585" s="251"/>
      <c r="AC585" s="251"/>
      <c r="AD585" s="251"/>
      <c r="AE585" s="251"/>
      <c r="AF585" s="251"/>
      <c r="AG585" s="87"/>
      <c r="AH585" s="251"/>
      <c r="AK585" s="3">
        <f t="shared" si="41"/>
        <v>0</v>
      </c>
      <c r="AL585" s="3">
        <f t="shared" si="42"/>
        <v>0</v>
      </c>
      <c r="AM585" s="3">
        <f t="shared" si="43"/>
        <v>0</v>
      </c>
      <c r="AN585" s="3">
        <f t="shared" si="44"/>
        <v>0</v>
      </c>
    </row>
    <row r="586" spans="1:40" ht="13">
      <c r="A586" s="250"/>
      <c r="B586" s="251"/>
      <c r="C586" s="251"/>
      <c r="D586" s="251"/>
      <c r="E586" s="251"/>
      <c r="F586" s="252"/>
      <c r="G586" s="251"/>
      <c r="H586" s="253"/>
      <c r="I586" s="254"/>
      <c r="J586" s="252"/>
      <c r="K586" s="256"/>
      <c r="L586" s="251"/>
      <c r="M586" s="257"/>
      <c r="N586" s="258"/>
      <c r="O586" s="259"/>
      <c r="P586" s="259"/>
      <c r="Q586" s="260"/>
      <c r="R586" s="261"/>
      <c r="S586" s="262"/>
      <c r="T586" s="261"/>
      <c r="U586" s="263"/>
      <c r="V586" s="263"/>
      <c r="W586" s="263"/>
      <c r="X586" s="172"/>
      <c r="Y586" s="251"/>
      <c r="Z586" s="251"/>
      <c r="AA586" s="251"/>
      <c r="AB586" s="251"/>
      <c r="AC586" s="251"/>
      <c r="AD586" s="251"/>
      <c r="AE586" s="251"/>
      <c r="AF586" s="251"/>
      <c r="AG586" s="87"/>
      <c r="AH586" s="251"/>
      <c r="AK586" s="3">
        <f t="shared" si="41"/>
        <v>0</v>
      </c>
      <c r="AL586" s="3">
        <f t="shared" si="42"/>
        <v>0</v>
      </c>
      <c r="AM586" s="3">
        <f t="shared" si="43"/>
        <v>0</v>
      </c>
      <c r="AN586" s="3">
        <f t="shared" si="44"/>
        <v>0</v>
      </c>
    </row>
    <row r="587" spans="1:40" ht="13">
      <c r="A587" s="250"/>
      <c r="B587" s="251"/>
      <c r="C587" s="251"/>
      <c r="D587" s="251"/>
      <c r="E587" s="251"/>
      <c r="F587" s="252"/>
      <c r="G587" s="251"/>
      <c r="H587" s="253"/>
      <c r="I587" s="254"/>
      <c r="J587" s="252"/>
      <c r="K587" s="256"/>
      <c r="L587" s="251"/>
      <c r="M587" s="257"/>
      <c r="N587" s="258"/>
      <c r="O587" s="259"/>
      <c r="P587" s="259"/>
      <c r="Q587" s="260"/>
      <c r="R587" s="261"/>
      <c r="S587" s="262"/>
      <c r="T587" s="261"/>
      <c r="U587" s="263"/>
      <c r="V587" s="263"/>
      <c r="W587" s="263"/>
      <c r="X587" s="172"/>
      <c r="Y587" s="251"/>
      <c r="Z587" s="251"/>
      <c r="AA587" s="251"/>
      <c r="AB587" s="251"/>
      <c r="AC587" s="251"/>
      <c r="AD587" s="251"/>
      <c r="AE587" s="251"/>
      <c r="AF587" s="251"/>
      <c r="AG587" s="87"/>
      <c r="AH587" s="251"/>
      <c r="AK587" s="3">
        <f t="shared" si="41"/>
        <v>0</v>
      </c>
      <c r="AL587" s="3">
        <f t="shared" si="42"/>
        <v>0</v>
      </c>
      <c r="AM587" s="3">
        <f t="shared" si="43"/>
        <v>0</v>
      </c>
      <c r="AN587" s="3">
        <f t="shared" si="44"/>
        <v>0</v>
      </c>
    </row>
    <row r="588" spans="1:40" ht="13">
      <c r="A588" s="250"/>
      <c r="B588" s="251"/>
      <c r="C588" s="251"/>
      <c r="D588" s="251"/>
      <c r="E588" s="251"/>
      <c r="F588" s="252"/>
      <c r="G588" s="251"/>
      <c r="H588" s="253"/>
      <c r="I588" s="254"/>
      <c r="J588" s="252"/>
      <c r="K588" s="256"/>
      <c r="L588" s="251"/>
      <c r="M588" s="257"/>
      <c r="N588" s="258"/>
      <c r="O588" s="259"/>
      <c r="P588" s="259"/>
      <c r="Q588" s="260"/>
      <c r="R588" s="261"/>
      <c r="S588" s="262"/>
      <c r="T588" s="261"/>
      <c r="U588" s="263"/>
      <c r="V588" s="263"/>
      <c r="W588" s="263"/>
      <c r="X588" s="172"/>
      <c r="Y588" s="251"/>
      <c r="Z588" s="251"/>
      <c r="AA588" s="251"/>
      <c r="AB588" s="251"/>
      <c r="AC588" s="251"/>
      <c r="AD588" s="251"/>
      <c r="AE588" s="251"/>
      <c r="AF588" s="251"/>
      <c r="AG588" s="87"/>
      <c r="AH588" s="251"/>
      <c r="AK588" s="3">
        <f t="shared" si="41"/>
        <v>0</v>
      </c>
      <c r="AL588" s="3">
        <f t="shared" si="42"/>
        <v>0</v>
      </c>
      <c r="AM588" s="3">
        <f t="shared" si="43"/>
        <v>0</v>
      </c>
      <c r="AN588" s="3">
        <f t="shared" si="44"/>
        <v>0</v>
      </c>
    </row>
    <row r="589" spans="1:40" ht="13">
      <c r="A589" s="250"/>
      <c r="B589" s="251"/>
      <c r="C589" s="251"/>
      <c r="D589" s="251"/>
      <c r="E589" s="251"/>
      <c r="F589" s="252"/>
      <c r="G589" s="251"/>
      <c r="H589" s="253"/>
      <c r="I589" s="254"/>
      <c r="J589" s="252"/>
      <c r="K589" s="256"/>
      <c r="L589" s="251"/>
      <c r="M589" s="257"/>
      <c r="N589" s="258"/>
      <c r="O589" s="259"/>
      <c r="P589" s="259"/>
      <c r="Q589" s="260"/>
      <c r="R589" s="261"/>
      <c r="S589" s="262"/>
      <c r="T589" s="261"/>
      <c r="U589" s="263"/>
      <c r="V589" s="263"/>
      <c r="W589" s="263"/>
      <c r="X589" s="172"/>
      <c r="Y589" s="251"/>
      <c r="Z589" s="251"/>
      <c r="AA589" s="251"/>
      <c r="AB589" s="251"/>
      <c r="AC589" s="251"/>
      <c r="AD589" s="251"/>
      <c r="AE589" s="251"/>
      <c r="AF589" s="251"/>
      <c r="AG589" s="87"/>
      <c r="AH589" s="251"/>
      <c r="AK589" s="3">
        <f t="shared" si="41"/>
        <v>0</v>
      </c>
      <c r="AL589" s="3">
        <f t="shared" si="42"/>
        <v>0</v>
      </c>
      <c r="AM589" s="3">
        <f t="shared" si="43"/>
        <v>0</v>
      </c>
      <c r="AN589" s="3">
        <f t="shared" si="44"/>
        <v>0</v>
      </c>
    </row>
    <row r="590" spans="1:40" ht="13">
      <c r="A590" s="250"/>
      <c r="B590" s="251"/>
      <c r="C590" s="251"/>
      <c r="D590" s="251"/>
      <c r="E590" s="251"/>
      <c r="F590" s="252"/>
      <c r="G590" s="251"/>
      <c r="H590" s="253"/>
      <c r="I590" s="254"/>
      <c r="J590" s="252"/>
      <c r="K590" s="256"/>
      <c r="L590" s="251"/>
      <c r="M590" s="257"/>
      <c r="N590" s="258"/>
      <c r="O590" s="259"/>
      <c r="P590" s="259"/>
      <c r="Q590" s="260"/>
      <c r="R590" s="261"/>
      <c r="S590" s="262"/>
      <c r="T590" s="261"/>
      <c r="U590" s="263"/>
      <c r="V590" s="263"/>
      <c r="W590" s="263"/>
      <c r="X590" s="172"/>
      <c r="Y590" s="251"/>
      <c r="Z590" s="251"/>
      <c r="AA590" s="251"/>
      <c r="AB590" s="251"/>
      <c r="AC590" s="251"/>
      <c r="AD590" s="251"/>
      <c r="AE590" s="251"/>
      <c r="AF590" s="251"/>
      <c r="AG590" s="87"/>
      <c r="AH590" s="251"/>
      <c r="AK590" s="3">
        <f t="shared" si="41"/>
        <v>0</v>
      </c>
      <c r="AL590" s="3">
        <f t="shared" si="42"/>
        <v>0</v>
      </c>
      <c r="AM590" s="3">
        <f t="shared" si="43"/>
        <v>0</v>
      </c>
      <c r="AN590" s="3">
        <f t="shared" si="44"/>
        <v>0</v>
      </c>
    </row>
    <row r="591" spans="1:40" ht="13">
      <c r="A591" s="250"/>
      <c r="B591" s="251"/>
      <c r="C591" s="251"/>
      <c r="D591" s="251"/>
      <c r="E591" s="251"/>
      <c r="F591" s="252"/>
      <c r="G591" s="251"/>
      <c r="H591" s="253"/>
      <c r="I591" s="254"/>
      <c r="J591" s="252"/>
      <c r="K591" s="256"/>
      <c r="L591" s="251"/>
      <c r="M591" s="257"/>
      <c r="N591" s="258"/>
      <c r="O591" s="259"/>
      <c r="P591" s="259"/>
      <c r="Q591" s="260"/>
      <c r="R591" s="261"/>
      <c r="S591" s="262"/>
      <c r="T591" s="261"/>
      <c r="U591" s="263"/>
      <c r="V591" s="263"/>
      <c r="W591" s="263"/>
      <c r="X591" s="172"/>
      <c r="Y591" s="251"/>
      <c r="Z591" s="251"/>
      <c r="AA591" s="251"/>
      <c r="AB591" s="251"/>
      <c r="AC591" s="251"/>
      <c r="AD591" s="251"/>
      <c r="AE591" s="251"/>
      <c r="AF591" s="251"/>
      <c r="AG591" s="87"/>
      <c r="AH591" s="251"/>
      <c r="AK591" s="3">
        <f t="shared" si="41"/>
        <v>0</v>
      </c>
      <c r="AL591" s="3">
        <f t="shared" si="42"/>
        <v>0</v>
      </c>
      <c r="AM591" s="3">
        <f t="shared" si="43"/>
        <v>0</v>
      </c>
      <c r="AN591" s="3">
        <f t="shared" si="44"/>
        <v>0</v>
      </c>
    </row>
    <row r="592" spans="1:40" ht="13">
      <c r="A592" s="250"/>
      <c r="B592" s="251"/>
      <c r="C592" s="251"/>
      <c r="D592" s="251"/>
      <c r="E592" s="251"/>
      <c r="F592" s="252"/>
      <c r="G592" s="251"/>
      <c r="H592" s="253"/>
      <c r="I592" s="254"/>
      <c r="J592" s="252"/>
      <c r="K592" s="256"/>
      <c r="L592" s="251"/>
      <c r="M592" s="257"/>
      <c r="N592" s="258"/>
      <c r="O592" s="259"/>
      <c r="P592" s="259"/>
      <c r="Q592" s="260"/>
      <c r="R592" s="261"/>
      <c r="S592" s="262"/>
      <c r="T592" s="261"/>
      <c r="U592" s="263"/>
      <c r="V592" s="263"/>
      <c r="W592" s="263"/>
      <c r="X592" s="172"/>
      <c r="Y592" s="251"/>
      <c r="Z592" s="251"/>
      <c r="AA592" s="251"/>
      <c r="AB592" s="251"/>
      <c r="AC592" s="251"/>
      <c r="AD592" s="251"/>
      <c r="AE592" s="251"/>
      <c r="AF592" s="251"/>
      <c r="AG592" s="87"/>
      <c r="AH592" s="251"/>
      <c r="AK592" s="3">
        <f t="shared" si="41"/>
        <v>0</v>
      </c>
      <c r="AL592" s="3">
        <f t="shared" si="42"/>
        <v>0</v>
      </c>
      <c r="AM592" s="3">
        <f t="shared" si="43"/>
        <v>0</v>
      </c>
      <c r="AN592" s="3">
        <f t="shared" si="44"/>
        <v>0</v>
      </c>
    </row>
    <row r="593" spans="1:40" ht="13">
      <c r="A593" s="250"/>
      <c r="B593" s="251"/>
      <c r="C593" s="251"/>
      <c r="D593" s="251"/>
      <c r="E593" s="251"/>
      <c r="F593" s="252"/>
      <c r="G593" s="251"/>
      <c r="H593" s="253"/>
      <c r="I593" s="254"/>
      <c r="J593" s="252"/>
      <c r="K593" s="256"/>
      <c r="L593" s="251"/>
      <c r="M593" s="257"/>
      <c r="N593" s="258"/>
      <c r="O593" s="259"/>
      <c r="P593" s="259"/>
      <c r="Q593" s="260"/>
      <c r="R593" s="261"/>
      <c r="S593" s="262"/>
      <c r="T593" s="261"/>
      <c r="U593" s="263"/>
      <c r="V593" s="263"/>
      <c r="W593" s="263"/>
      <c r="X593" s="172"/>
      <c r="Y593" s="251"/>
      <c r="Z593" s="251"/>
      <c r="AA593" s="251"/>
      <c r="AB593" s="251"/>
      <c r="AC593" s="251"/>
      <c r="AD593" s="251"/>
      <c r="AE593" s="251"/>
      <c r="AF593" s="251"/>
      <c r="AG593" s="87"/>
      <c r="AH593" s="251"/>
      <c r="AK593" s="3">
        <f t="shared" si="41"/>
        <v>0</v>
      </c>
      <c r="AL593" s="3">
        <f t="shared" si="42"/>
        <v>0</v>
      </c>
      <c r="AM593" s="3">
        <f t="shared" si="43"/>
        <v>0</v>
      </c>
      <c r="AN593" s="3">
        <f t="shared" si="44"/>
        <v>0</v>
      </c>
    </row>
    <row r="594" spans="1:40" ht="13">
      <c r="A594" s="250"/>
      <c r="B594" s="251"/>
      <c r="C594" s="251"/>
      <c r="D594" s="251"/>
      <c r="E594" s="251"/>
      <c r="F594" s="252"/>
      <c r="G594" s="251"/>
      <c r="H594" s="253"/>
      <c r="I594" s="254"/>
      <c r="J594" s="252"/>
      <c r="K594" s="256"/>
      <c r="L594" s="251"/>
      <c r="M594" s="257"/>
      <c r="N594" s="258"/>
      <c r="O594" s="259"/>
      <c r="P594" s="259"/>
      <c r="Q594" s="260"/>
      <c r="R594" s="261"/>
      <c r="S594" s="262"/>
      <c r="T594" s="261"/>
      <c r="U594" s="263"/>
      <c r="V594" s="263"/>
      <c r="W594" s="263"/>
      <c r="X594" s="172"/>
      <c r="Y594" s="251"/>
      <c r="Z594" s="251"/>
      <c r="AA594" s="251"/>
      <c r="AB594" s="251"/>
      <c r="AC594" s="251"/>
      <c r="AD594" s="251"/>
      <c r="AE594" s="251"/>
      <c r="AF594" s="251"/>
      <c r="AG594" s="87"/>
      <c r="AH594" s="251"/>
      <c r="AK594" s="3">
        <f t="shared" si="41"/>
        <v>0</v>
      </c>
      <c r="AL594" s="3">
        <f t="shared" si="42"/>
        <v>0</v>
      </c>
      <c r="AM594" s="3">
        <f t="shared" si="43"/>
        <v>0</v>
      </c>
      <c r="AN594" s="3">
        <f t="shared" si="44"/>
        <v>0</v>
      </c>
    </row>
    <row r="595" spans="1:40" ht="13">
      <c r="A595" s="250"/>
      <c r="B595" s="251"/>
      <c r="C595" s="251"/>
      <c r="D595" s="251"/>
      <c r="E595" s="251"/>
      <c r="F595" s="252"/>
      <c r="G595" s="251"/>
      <c r="H595" s="253"/>
      <c r="I595" s="254"/>
      <c r="J595" s="252"/>
      <c r="K595" s="256"/>
      <c r="L595" s="251"/>
      <c r="M595" s="257"/>
      <c r="N595" s="258"/>
      <c r="O595" s="259"/>
      <c r="P595" s="259"/>
      <c r="Q595" s="260"/>
      <c r="R595" s="261"/>
      <c r="S595" s="262"/>
      <c r="T595" s="261"/>
      <c r="U595" s="263"/>
      <c r="V595" s="263"/>
      <c r="W595" s="263"/>
      <c r="X595" s="172"/>
      <c r="Y595" s="251"/>
      <c r="Z595" s="251"/>
      <c r="AA595" s="251"/>
      <c r="AB595" s="251"/>
      <c r="AC595" s="251"/>
      <c r="AD595" s="251"/>
      <c r="AE595" s="251"/>
      <c r="AF595" s="251"/>
      <c r="AG595" s="87"/>
      <c r="AH595" s="251"/>
      <c r="AK595" s="3">
        <f t="shared" si="41"/>
        <v>0</v>
      </c>
      <c r="AL595" s="3">
        <f t="shared" si="42"/>
        <v>0</v>
      </c>
      <c r="AM595" s="3">
        <f t="shared" si="43"/>
        <v>0</v>
      </c>
      <c r="AN595" s="3">
        <f t="shared" si="44"/>
        <v>0</v>
      </c>
    </row>
    <row r="596" spans="1:40" ht="13">
      <c r="A596" s="250"/>
      <c r="B596" s="251"/>
      <c r="C596" s="251"/>
      <c r="D596" s="251"/>
      <c r="E596" s="251"/>
      <c r="F596" s="252"/>
      <c r="G596" s="251"/>
      <c r="H596" s="253"/>
      <c r="I596" s="254"/>
      <c r="J596" s="252"/>
      <c r="K596" s="256"/>
      <c r="L596" s="251"/>
      <c r="M596" s="257"/>
      <c r="N596" s="258"/>
      <c r="O596" s="259"/>
      <c r="P596" s="259"/>
      <c r="Q596" s="260"/>
      <c r="R596" s="261"/>
      <c r="S596" s="262"/>
      <c r="T596" s="261"/>
      <c r="U596" s="263"/>
      <c r="V596" s="263"/>
      <c r="W596" s="263"/>
      <c r="X596" s="172"/>
      <c r="Y596" s="251"/>
      <c r="Z596" s="251"/>
      <c r="AA596" s="251"/>
      <c r="AB596" s="251"/>
      <c r="AC596" s="251"/>
      <c r="AD596" s="251"/>
      <c r="AE596" s="251"/>
      <c r="AF596" s="251"/>
      <c r="AG596" s="87"/>
      <c r="AH596" s="251"/>
      <c r="AK596" s="3">
        <f t="shared" si="41"/>
        <v>0</v>
      </c>
      <c r="AL596" s="3">
        <f t="shared" si="42"/>
        <v>0</v>
      </c>
      <c r="AM596" s="3">
        <f t="shared" si="43"/>
        <v>0</v>
      </c>
      <c r="AN596" s="3">
        <f t="shared" si="44"/>
        <v>0</v>
      </c>
    </row>
    <row r="597" spans="1:40" ht="13">
      <c r="A597" s="250"/>
      <c r="B597" s="251"/>
      <c r="C597" s="251"/>
      <c r="D597" s="251"/>
      <c r="E597" s="251"/>
      <c r="F597" s="252"/>
      <c r="G597" s="251"/>
      <c r="H597" s="253"/>
      <c r="I597" s="254"/>
      <c r="J597" s="252"/>
      <c r="K597" s="256"/>
      <c r="L597" s="251"/>
      <c r="M597" s="257"/>
      <c r="N597" s="258"/>
      <c r="O597" s="259"/>
      <c r="P597" s="259"/>
      <c r="Q597" s="260"/>
      <c r="R597" s="261"/>
      <c r="S597" s="262"/>
      <c r="T597" s="261"/>
      <c r="U597" s="263"/>
      <c r="V597" s="263"/>
      <c r="W597" s="263"/>
      <c r="X597" s="172"/>
      <c r="Y597" s="251"/>
      <c r="Z597" s="251"/>
      <c r="AA597" s="251"/>
      <c r="AB597" s="251"/>
      <c r="AC597" s="251"/>
      <c r="AD597" s="251"/>
      <c r="AE597" s="251"/>
      <c r="AF597" s="251"/>
      <c r="AG597" s="87"/>
      <c r="AH597" s="251"/>
      <c r="AK597" s="3">
        <f t="shared" si="41"/>
        <v>0</v>
      </c>
      <c r="AL597" s="3">
        <f t="shared" si="42"/>
        <v>0</v>
      </c>
      <c r="AM597" s="3">
        <f t="shared" si="43"/>
        <v>0</v>
      </c>
      <c r="AN597" s="3">
        <f t="shared" si="44"/>
        <v>0</v>
      </c>
    </row>
    <row r="598" spans="1:40" ht="13">
      <c r="A598" s="250"/>
      <c r="B598" s="251"/>
      <c r="C598" s="251"/>
      <c r="D598" s="251"/>
      <c r="E598" s="251"/>
      <c r="F598" s="252"/>
      <c r="G598" s="251"/>
      <c r="H598" s="253"/>
      <c r="I598" s="254"/>
      <c r="J598" s="252"/>
      <c r="K598" s="256"/>
      <c r="L598" s="251"/>
      <c r="M598" s="257"/>
      <c r="N598" s="258"/>
      <c r="O598" s="259"/>
      <c r="P598" s="259"/>
      <c r="Q598" s="260"/>
      <c r="R598" s="261"/>
      <c r="S598" s="262"/>
      <c r="T598" s="261"/>
      <c r="U598" s="263"/>
      <c r="V598" s="263"/>
      <c r="W598" s="263"/>
      <c r="X598" s="172"/>
      <c r="Y598" s="251"/>
      <c r="Z598" s="251"/>
      <c r="AA598" s="251"/>
      <c r="AB598" s="251"/>
      <c r="AC598" s="251"/>
      <c r="AD598" s="251"/>
      <c r="AE598" s="251"/>
      <c r="AF598" s="251"/>
      <c r="AG598" s="87"/>
      <c r="AH598" s="251"/>
      <c r="AK598" s="3">
        <f t="shared" si="41"/>
        <v>0</v>
      </c>
      <c r="AL598" s="3">
        <f t="shared" si="42"/>
        <v>0</v>
      </c>
      <c r="AM598" s="3">
        <f t="shared" si="43"/>
        <v>0</v>
      </c>
      <c r="AN598" s="3">
        <f t="shared" si="44"/>
        <v>0</v>
      </c>
    </row>
    <row r="599" spans="1:40" ht="13">
      <c r="A599" s="250"/>
      <c r="B599" s="251"/>
      <c r="C599" s="251"/>
      <c r="D599" s="251"/>
      <c r="E599" s="251"/>
      <c r="F599" s="252"/>
      <c r="G599" s="251"/>
      <c r="H599" s="253"/>
      <c r="I599" s="254"/>
      <c r="J599" s="252"/>
      <c r="K599" s="256"/>
      <c r="L599" s="251"/>
      <c r="M599" s="257"/>
      <c r="N599" s="258"/>
      <c r="O599" s="259"/>
      <c r="P599" s="259"/>
      <c r="Q599" s="260"/>
      <c r="R599" s="261"/>
      <c r="S599" s="262"/>
      <c r="T599" s="261"/>
      <c r="U599" s="263"/>
      <c r="V599" s="263"/>
      <c r="W599" s="263"/>
      <c r="X599" s="172"/>
      <c r="Y599" s="251"/>
      <c r="Z599" s="251"/>
      <c r="AA599" s="251"/>
      <c r="AB599" s="251"/>
      <c r="AC599" s="251"/>
      <c r="AD599" s="251"/>
      <c r="AE599" s="251"/>
      <c r="AF599" s="251"/>
      <c r="AG599" s="87"/>
      <c r="AH599" s="251"/>
      <c r="AK599" s="3">
        <f t="shared" si="41"/>
        <v>0</v>
      </c>
      <c r="AL599" s="3">
        <f t="shared" si="42"/>
        <v>0</v>
      </c>
      <c r="AM599" s="3">
        <f t="shared" si="43"/>
        <v>0</v>
      </c>
      <c r="AN599" s="3">
        <f t="shared" si="44"/>
        <v>0</v>
      </c>
    </row>
    <row r="600" spans="1:40" ht="13">
      <c r="A600" s="250"/>
      <c r="B600" s="251"/>
      <c r="C600" s="251"/>
      <c r="D600" s="251"/>
      <c r="E600" s="251"/>
      <c r="F600" s="252"/>
      <c r="G600" s="251"/>
      <c r="H600" s="253"/>
      <c r="I600" s="254"/>
      <c r="J600" s="252"/>
      <c r="K600" s="256"/>
      <c r="L600" s="251"/>
      <c r="M600" s="257"/>
      <c r="N600" s="258"/>
      <c r="O600" s="259"/>
      <c r="P600" s="259"/>
      <c r="Q600" s="260"/>
      <c r="R600" s="261"/>
      <c r="S600" s="262"/>
      <c r="T600" s="261"/>
      <c r="U600" s="263"/>
      <c r="V600" s="263"/>
      <c r="W600" s="263"/>
      <c r="X600" s="172"/>
      <c r="Y600" s="251"/>
      <c r="Z600" s="251"/>
      <c r="AA600" s="251"/>
      <c r="AB600" s="251"/>
      <c r="AC600" s="251"/>
      <c r="AD600" s="251"/>
      <c r="AE600" s="251"/>
      <c r="AF600" s="251"/>
      <c r="AG600" s="87"/>
      <c r="AH600" s="251"/>
      <c r="AK600" s="3">
        <f t="shared" si="41"/>
        <v>0</v>
      </c>
      <c r="AL600" s="3">
        <f t="shared" si="42"/>
        <v>0</v>
      </c>
      <c r="AM600" s="3">
        <f t="shared" si="43"/>
        <v>0</v>
      </c>
      <c r="AN600" s="3">
        <f t="shared" si="44"/>
        <v>0</v>
      </c>
    </row>
    <row r="601" spans="1:40" ht="13">
      <c r="A601" s="250"/>
      <c r="B601" s="251"/>
      <c r="C601" s="251"/>
      <c r="D601" s="251"/>
      <c r="E601" s="251"/>
      <c r="F601" s="252"/>
      <c r="G601" s="251"/>
      <c r="H601" s="253"/>
      <c r="I601" s="254"/>
      <c r="J601" s="252"/>
      <c r="K601" s="256"/>
      <c r="L601" s="251"/>
      <c r="M601" s="257"/>
      <c r="N601" s="258"/>
      <c r="O601" s="259"/>
      <c r="P601" s="259"/>
      <c r="Q601" s="260"/>
      <c r="R601" s="261"/>
      <c r="S601" s="262"/>
      <c r="T601" s="261"/>
      <c r="U601" s="263"/>
      <c r="V601" s="263"/>
      <c r="W601" s="263"/>
      <c r="X601" s="172"/>
      <c r="Y601" s="251"/>
      <c r="Z601" s="251"/>
      <c r="AA601" s="251"/>
      <c r="AB601" s="251"/>
      <c r="AC601" s="251"/>
      <c r="AD601" s="251"/>
      <c r="AE601" s="251"/>
      <c r="AF601" s="251"/>
      <c r="AG601" s="87"/>
      <c r="AH601" s="251"/>
      <c r="AK601" s="3">
        <f t="shared" si="41"/>
        <v>0</v>
      </c>
      <c r="AL601" s="3">
        <f t="shared" si="42"/>
        <v>0</v>
      </c>
      <c r="AM601" s="3">
        <f t="shared" si="43"/>
        <v>0</v>
      </c>
      <c r="AN601" s="3">
        <f t="shared" si="44"/>
        <v>0</v>
      </c>
    </row>
    <row r="602" spans="1:40" ht="13">
      <c r="A602" s="250"/>
      <c r="B602" s="251"/>
      <c r="C602" s="251"/>
      <c r="D602" s="251"/>
      <c r="E602" s="251"/>
      <c r="F602" s="252"/>
      <c r="G602" s="251"/>
      <c r="H602" s="253"/>
      <c r="I602" s="254"/>
      <c r="J602" s="252"/>
      <c r="K602" s="256"/>
      <c r="L602" s="251"/>
      <c r="M602" s="257"/>
      <c r="N602" s="258"/>
      <c r="O602" s="259"/>
      <c r="P602" s="259"/>
      <c r="Q602" s="260"/>
      <c r="R602" s="261"/>
      <c r="S602" s="262"/>
      <c r="T602" s="261"/>
      <c r="U602" s="263"/>
      <c r="V602" s="263"/>
      <c r="W602" s="263"/>
      <c r="X602" s="172"/>
      <c r="Y602" s="251"/>
      <c r="Z602" s="251"/>
      <c r="AA602" s="251"/>
      <c r="AB602" s="251"/>
      <c r="AC602" s="251"/>
      <c r="AD602" s="251"/>
      <c r="AE602" s="251"/>
      <c r="AF602" s="251"/>
      <c r="AG602" s="87"/>
      <c r="AH602" s="251"/>
      <c r="AK602" s="3">
        <f t="shared" si="41"/>
        <v>0</v>
      </c>
      <c r="AL602" s="3">
        <f t="shared" si="42"/>
        <v>0</v>
      </c>
      <c r="AM602" s="3">
        <f t="shared" si="43"/>
        <v>0</v>
      </c>
      <c r="AN602" s="3">
        <f t="shared" si="44"/>
        <v>0</v>
      </c>
    </row>
    <row r="603" spans="1:40" ht="13">
      <c r="A603" s="250"/>
      <c r="B603" s="251"/>
      <c r="C603" s="251"/>
      <c r="D603" s="251"/>
      <c r="E603" s="251"/>
      <c r="F603" s="252"/>
      <c r="G603" s="251"/>
      <c r="H603" s="253"/>
      <c r="I603" s="254"/>
      <c r="J603" s="252"/>
      <c r="K603" s="256"/>
      <c r="L603" s="251"/>
      <c r="M603" s="257"/>
      <c r="N603" s="258"/>
      <c r="O603" s="259"/>
      <c r="P603" s="259"/>
      <c r="Q603" s="260"/>
      <c r="R603" s="261"/>
      <c r="S603" s="262"/>
      <c r="T603" s="261"/>
      <c r="U603" s="263"/>
      <c r="V603" s="263"/>
      <c r="W603" s="263"/>
      <c r="X603" s="172"/>
      <c r="Y603" s="251"/>
      <c r="Z603" s="251"/>
      <c r="AA603" s="251"/>
      <c r="AB603" s="251"/>
      <c r="AC603" s="251"/>
      <c r="AD603" s="251"/>
      <c r="AE603" s="251"/>
      <c r="AF603" s="251"/>
      <c r="AG603" s="87"/>
      <c r="AH603" s="251"/>
      <c r="AK603" s="3">
        <f t="shared" si="41"/>
        <v>0</v>
      </c>
      <c r="AL603" s="3">
        <f t="shared" si="42"/>
        <v>0</v>
      </c>
      <c r="AM603" s="3">
        <f t="shared" si="43"/>
        <v>0</v>
      </c>
      <c r="AN603" s="3">
        <f t="shared" si="44"/>
        <v>0</v>
      </c>
    </row>
    <row r="604" spans="1:40" ht="13">
      <c r="A604" s="250"/>
      <c r="B604" s="251"/>
      <c r="C604" s="251"/>
      <c r="D604" s="251"/>
      <c r="E604" s="251"/>
      <c r="F604" s="252"/>
      <c r="G604" s="251"/>
      <c r="H604" s="253"/>
      <c r="I604" s="254"/>
      <c r="J604" s="252"/>
      <c r="K604" s="256"/>
      <c r="L604" s="251"/>
      <c r="M604" s="257"/>
      <c r="N604" s="258"/>
      <c r="O604" s="259"/>
      <c r="P604" s="259"/>
      <c r="Q604" s="260"/>
      <c r="R604" s="261"/>
      <c r="S604" s="262"/>
      <c r="T604" s="261"/>
      <c r="U604" s="263"/>
      <c r="V604" s="263"/>
      <c r="W604" s="263"/>
      <c r="X604" s="172"/>
      <c r="Y604" s="251"/>
      <c r="Z604" s="251"/>
      <c r="AA604" s="251"/>
      <c r="AB604" s="251"/>
      <c r="AC604" s="251"/>
      <c r="AD604" s="251"/>
      <c r="AE604" s="251"/>
      <c r="AF604" s="251"/>
      <c r="AG604" s="87"/>
      <c r="AH604" s="251"/>
      <c r="AK604" s="3">
        <f t="shared" si="41"/>
        <v>0</v>
      </c>
      <c r="AL604" s="3">
        <f t="shared" si="42"/>
        <v>0</v>
      </c>
      <c r="AM604" s="3">
        <f t="shared" si="43"/>
        <v>0</v>
      </c>
      <c r="AN604" s="3">
        <f t="shared" si="44"/>
        <v>0</v>
      </c>
    </row>
    <row r="605" spans="1:40" ht="13">
      <c r="A605" s="250"/>
      <c r="B605" s="251"/>
      <c r="C605" s="251"/>
      <c r="D605" s="251"/>
      <c r="E605" s="251"/>
      <c r="F605" s="252"/>
      <c r="G605" s="251"/>
      <c r="H605" s="253"/>
      <c r="I605" s="254"/>
      <c r="J605" s="252"/>
      <c r="K605" s="256"/>
      <c r="L605" s="251"/>
      <c r="M605" s="257"/>
      <c r="N605" s="258"/>
      <c r="O605" s="259"/>
      <c r="P605" s="259"/>
      <c r="Q605" s="260"/>
      <c r="R605" s="261"/>
      <c r="S605" s="262"/>
      <c r="T605" s="261"/>
      <c r="U605" s="263"/>
      <c r="V605" s="263"/>
      <c r="W605" s="263"/>
      <c r="X605" s="172"/>
      <c r="Y605" s="251"/>
      <c r="Z605" s="251"/>
      <c r="AA605" s="251"/>
      <c r="AB605" s="251"/>
      <c r="AC605" s="251"/>
      <c r="AD605" s="251"/>
      <c r="AE605" s="251"/>
      <c r="AF605" s="251"/>
      <c r="AG605" s="87"/>
      <c r="AH605" s="251"/>
      <c r="AK605" s="3">
        <f t="shared" si="41"/>
        <v>0</v>
      </c>
      <c r="AL605" s="3">
        <f t="shared" si="42"/>
        <v>0</v>
      </c>
      <c r="AM605" s="3">
        <f t="shared" si="43"/>
        <v>0</v>
      </c>
      <c r="AN605" s="3">
        <f t="shared" si="44"/>
        <v>0</v>
      </c>
    </row>
    <row r="606" spans="1:40" ht="13">
      <c r="A606" s="250"/>
      <c r="B606" s="251"/>
      <c r="C606" s="251"/>
      <c r="D606" s="251"/>
      <c r="E606" s="251"/>
      <c r="F606" s="252"/>
      <c r="G606" s="251"/>
      <c r="H606" s="253"/>
      <c r="I606" s="254"/>
      <c r="J606" s="252"/>
      <c r="K606" s="256"/>
      <c r="L606" s="251"/>
      <c r="M606" s="257"/>
      <c r="N606" s="258"/>
      <c r="O606" s="259"/>
      <c r="P606" s="259"/>
      <c r="Q606" s="260"/>
      <c r="R606" s="261"/>
      <c r="S606" s="262"/>
      <c r="T606" s="261"/>
      <c r="U606" s="263"/>
      <c r="V606" s="263"/>
      <c r="W606" s="263"/>
      <c r="X606" s="172"/>
      <c r="Y606" s="251"/>
      <c r="Z606" s="251"/>
      <c r="AA606" s="251"/>
      <c r="AB606" s="251"/>
      <c r="AC606" s="251"/>
      <c r="AD606" s="251"/>
      <c r="AE606" s="251"/>
      <c r="AF606" s="251"/>
      <c r="AG606" s="87"/>
      <c r="AH606" s="251"/>
      <c r="AK606" s="3">
        <f t="shared" si="41"/>
        <v>0</v>
      </c>
      <c r="AL606" s="3">
        <f t="shared" si="42"/>
        <v>0</v>
      </c>
      <c r="AM606" s="3">
        <f t="shared" si="43"/>
        <v>0</v>
      </c>
      <c r="AN606" s="3">
        <f t="shared" si="44"/>
        <v>0</v>
      </c>
    </row>
    <row r="607" spans="1:40" ht="13">
      <c r="A607" s="250"/>
      <c r="B607" s="251"/>
      <c r="C607" s="251"/>
      <c r="D607" s="251"/>
      <c r="E607" s="251"/>
      <c r="F607" s="252"/>
      <c r="G607" s="251"/>
      <c r="H607" s="253"/>
      <c r="I607" s="254"/>
      <c r="J607" s="252"/>
      <c r="K607" s="256"/>
      <c r="L607" s="251"/>
      <c r="M607" s="257"/>
      <c r="N607" s="258"/>
      <c r="O607" s="259"/>
      <c r="P607" s="259"/>
      <c r="Q607" s="260"/>
      <c r="R607" s="261"/>
      <c r="S607" s="262"/>
      <c r="T607" s="261"/>
      <c r="U607" s="263"/>
      <c r="V607" s="263"/>
      <c r="W607" s="263"/>
      <c r="X607" s="172"/>
      <c r="Y607" s="251"/>
      <c r="Z607" s="251"/>
      <c r="AA607" s="251"/>
      <c r="AB607" s="251"/>
      <c r="AC607" s="251"/>
      <c r="AD607" s="251"/>
      <c r="AE607" s="251"/>
      <c r="AF607" s="251"/>
      <c r="AG607" s="87"/>
      <c r="AH607" s="251"/>
      <c r="AK607" s="3">
        <f t="shared" si="41"/>
        <v>0</v>
      </c>
      <c r="AL607" s="3">
        <f t="shared" si="42"/>
        <v>0</v>
      </c>
      <c r="AM607" s="3">
        <f t="shared" si="43"/>
        <v>0</v>
      </c>
      <c r="AN607" s="3">
        <f t="shared" si="44"/>
        <v>0</v>
      </c>
    </row>
    <row r="608" spans="1:40" ht="13">
      <c r="A608" s="250"/>
      <c r="B608" s="251"/>
      <c r="C608" s="251"/>
      <c r="D608" s="251"/>
      <c r="E608" s="251"/>
      <c r="F608" s="252"/>
      <c r="G608" s="251"/>
      <c r="H608" s="253"/>
      <c r="I608" s="254"/>
      <c r="J608" s="252"/>
      <c r="K608" s="256"/>
      <c r="L608" s="251"/>
      <c r="M608" s="257"/>
      <c r="N608" s="258"/>
      <c r="O608" s="259"/>
      <c r="P608" s="259"/>
      <c r="Q608" s="260"/>
      <c r="R608" s="261"/>
      <c r="S608" s="262"/>
      <c r="T608" s="261"/>
      <c r="U608" s="263"/>
      <c r="V608" s="263"/>
      <c r="W608" s="263"/>
      <c r="X608" s="172"/>
      <c r="Y608" s="251"/>
      <c r="Z608" s="251"/>
      <c r="AA608" s="251"/>
      <c r="AB608" s="251"/>
      <c r="AC608" s="251"/>
      <c r="AD608" s="251"/>
      <c r="AE608" s="251"/>
      <c r="AF608" s="251"/>
      <c r="AG608" s="87"/>
      <c r="AH608" s="251"/>
      <c r="AK608" s="3">
        <f t="shared" si="41"/>
        <v>0</v>
      </c>
      <c r="AL608" s="3">
        <f t="shared" si="42"/>
        <v>0</v>
      </c>
      <c r="AM608" s="3">
        <f t="shared" si="43"/>
        <v>0</v>
      </c>
      <c r="AN608" s="3">
        <f t="shared" si="44"/>
        <v>0</v>
      </c>
    </row>
    <row r="609" spans="1:40" ht="13">
      <c r="A609" s="250"/>
      <c r="B609" s="251"/>
      <c r="C609" s="251"/>
      <c r="D609" s="251"/>
      <c r="E609" s="251"/>
      <c r="F609" s="252"/>
      <c r="G609" s="251"/>
      <c r="H609" s="253"/>
      <c r="I609" s="254"/>
      <c r="J609" s="252"/>
      <c r="K609" s="256"/>
      <c r="L609" s="251"/>
      <c r="M609" s="257"/>
      <c r="N609" s="258"/>
      <c r="O609" s="259"/>
      <c r="P609" s="259"/>
      <c r="Q609" s="260"/>
      <c r="R609" s="261"/>
      <c r="S609" s="262"/>
      <c r="T609" s="261"/>
      <c r="U609" s="263"/>
      <c r="V609" s="263"/>
      <c r="W609" s="263"/>
      <c r="X609" s="172"/>
      <c r="Y609" s="251"/>
      <c r="Z609" s="251"/>
      <c r="AA609" s="251"/>
      <c r="AB609" s="251"/>
      <c r="AC609" s="251"/>
      <c r="AD609" s="251"/>
      <c r="AE609" s="251"/>
      <c r="AF609" s="251"/>
      <c r="AG609" s="87"/>
      <c r="AH609" s="251"/>
      <c r="AK609" s="3">
        <f t="shared" si="41"/>
        <v>0</v>
      </c>
      <c r="AL609" s="3">
        <f t="shared" si="42"/>
        <v>0</v>
      </c>
      <c r="AM609" s="3">
        <f t="shared" si="43"/>
        <v>0</v>
      </c>
      <c r="AN609" s="3">
        <f t="shared" si="44"/>
        <v>0</v>
      </c>
    </row>
    <row r="610" spans="1:40" ht="13">
      <c r="A610" s="250"/>
      <c r="B610" s="251"/>
      <c r="C610" s="251"/>
      <c r="D610" s="251"/>
      <c r="E610" s="251"/>
      <c r="F610" s="252"/>
      <c r="G610" s="251"/>
      <c r="H610" s="253"/>
      <c r="I610" s="254"/>
      <c r="J610" s="252"/>
      <c r="K610" s="256"/>
      <c r="L610" s="251"/>
      <c r="M610" s="257"/>
      <c r="N610" s="258"/>
      <c r="O610" s="259"/>
      <c r="P610" s="259"/>
      <c r="Q610" s="260"/>
      <c r="R610" s="261"/>
      <c r="S610" s="262"/>
      <c r="T610" s="261"/>
      <c r="U610" s="263"/>
      <c r="V610" s="263"/>
      <c r="W610" s="263"/>
      <c r="X610" s="172"/>
      <c r="Y610" s="251"/>
      <c r="Z610" s="251"/>
      <c r="AA610" s="251"/>
      <c r="AB610" s="251"/>
      <c r="AC610" s="251"/>
      <c r="AD610" s="251"/>
      <c r="AE610" s="251"/>
      <c r="AF610" s="251"/>
      <c r="AG610" s="87"/>
      <c r="AH610" s="251"/>
      <c r="AK610" s="3">
        <f t="shared" si="41"/>
        <v>0</v>
      </c>
      <c r="AL610" s="3">
        <f t="shared" si="42"/>
        <v>0</v>
      </c>
      <c r="AM610" s="3">
        <f t="shared" si="43"/>
        <v>0</v>
      </c>
      <c r="AN610" s="3">
        <f t="shared" si="44"/>
        <v>0</v>
      </c>
    </row>
    <row r="611" spans="1:40" ht="13">
      <c r="A611" s="250"/>
      <c r="B611" s="251"/>
      <c r="C611" s="251"/>
      <c r="D611" s="251"/>
      <c r="E611" s="251"/>
      <c r="F611" s="252"/>
      <c r="G611" s="251"/>
      <c r="H611" s="253"/>
      <c r="I611" s="254"/>
      <c r="J611" s="252"/>
      <c r="K611" s="256"/>
      <c r="L611" s="251"/>
      <c r="M611" s="257"/>
      <c r="N611" s="258"/>
      <c r="O611" s="259"/>
      <c r="P611" s="259"/>
      <c r="Q611" s="260"/>
      <c r="R611" s="261"/>
      <c r="S611" s="262"/>
      <c r="T611" s="261"/>
      <c r="U611" s="263"/>
      <c r="V611" s="263"/>
      <c r="W611" s="263"/>
      <c r="X611" s="172"/>
      <c r="Y611" s="251"/>
      <c r="Z611" s="251"/>
      <c r="AA611" s="251"/>
      <c r="AB611" s="251"/>
      <c r="AC611" s="251"/>
      <c r="AD611" s="251"/>
      <c r="AE611" s="251"/>
      <c r="AF611" s="251"/>
      <c r="AG611" s="87"/>
      <c r="AH611" s="251"/>
      <c r="AK611" s="3">
        <f t="shared" si="41"/>
        <v>0</v>
      </c>
      <c r="AL611" s="3">
        <f t="shared" si="42"/>
        <v>0</v>
      </c>
      <c r="AM611" s="3">
        <f t="shared" si="43"/>
        <v>0</v>
      </c>
      <c r="AN611" s="3">
        <f t="shared" si="44"/>
        <v>0</v>
      </c>
    </row>
    <row r="612" spans="1:40" ht="13">
      <c r="A612" s="250"/>
      <c r="B612" s="251"/>
      <c r="C612" s="251"/>
      <c r="D612" s="251"/>
      <c r="E612" s="251"/>
      <c r="F612" s="252"/>
      <c r="G612" s="251"/>
      <c r="H612" s="253"/>
      <c r="I612" s="254"/>
      <c r="J612" s="252"/>
      <c r="K612" s="256"/>
      <c r="L612" s="251"/>
      <c r="M612" s="257"/>
      <c r="N612" s="258"/>
      <c r="O612" s="259"/>
      <c r="P612" s="259"/>
      <c r="Q612" s="260"/>
      <c r="R612" s="261"/>
      <c r="S612" s="262"/>
      <c r="T612" s="261"/>
      <c r="U612" s="263"/>
      <c r="V612" s="263"/>
      <c r="W612" s="263"/>
      <c r="X612" s="172"/>
      <c r="Y612" s="251"/>
      <c r="Z612" s="251"/>
      <c r="AA612" s="251"/>
      <c r="AB612" s="251"/>
      <c r="AC612" s="251"/>
      <c r="AD612" s="251"/>
      <c r="AE612" s="251"/>
      <c r="AF612" s="251"/>
      <c r="AG612" s="87"/>
      <c r="AH612" s="251"/>
      <c r="AK612" s="3">
        <f t="shared" si="41"/>
        <v>0</v>
      </c>
      <c r="AL612" s="3">
        <f t="shared" si="42"/>
        <v>0</v>
      </c>
      <c r="AM612" s="3">
        <f t="shared" si="43"/>
        <v>0</v>
      </c>
      <c r="AN612" s="3">
        <f t="shared" si="44"/>
        <v>0</v>
      </c>
    </row>
    <row r="613" spans="1:40" ht="13">
      <c r="A613" s="250"/>
      <c r="B613" s="251"/>
      <c r="C613" s="251"/>
      <c r="D613" s="251"/>
      <c r="E613" s="251"/>
      <c r="F613" s="252"/>
      <c r="G613" s="251"/>
      <c r="H613" s="253"/>
      <c r="I613" s="254"/>
      <c r="J613" s="252"/>
      <c r="K613" s="256"/>
      <c r="L613" s="251"/>
      <c r="M613" s="257"/>
      <c r="N613" s="258"/>
      <c r="O613" s="259"/>
      <c r="P613" s="259"/>
      <c r="Q613" s="260"/>
      <c r="R613" s="261"/>
      <c r="S613" s="262"/>
      <c r="T613" s="261"/>
      <c r="U613" s="263"/>
      <c r="V613" s="263"/>
      <c r="W613" s="263"/>
      <c r="X613" s="172"/>
      <c r="Y613" s="251"/>
      <c r="Z613" s="251"/>
      <c r="AA613" s="251"/>
      <c r="AB613" s="251"/>
      <c r="AC613" s="251"/>
      <c r="AD613" s="251"/>
      <c r="AE613" s="251"/>
      <c r="AF613" s="251"/>
      <c r="AG613" s="87"/>
      <c r="AH613" s="251"/>
      <c r="AK613" s="3">
        <f t="shared" si="41"/>
        <v>0</v>
      </c>
      <c r="AL613" s="3">
        <f t="shared" si="42"/>
        <v>0</v>
      </c>
      <c r="AM613" s="3">
        <f t="shared" si="43"/>
        <v>0</v>
      </c>
      <c r="AN613" s="3">
        <f t="shared" si="44"/>
        <v>0</v>
      </c>
    </row>
    <row r="614" spans="1:40" ht="13">
      <c r="A614" s="250"/>
      <c r="B614" s="251"/>
      <c r="C614" s="251"/>
      <c r="D614" s="251"/>
      <c r="E614" s="251"/>
      <c r="F614" s="252"/>
      <c r="G614" s="251"/>
      <c r="H614" s="253"/>
      <c r="I614" s="254"/>
      <c r="J614" s="252"/>
      <c r="K614" s="256"/>
      <c r="L614" s="251"/>
      <c r="M614" s="257"/>
      <c r="N614" s="258"/>
      <c r="O614" s="259"/>
      <c r="P614" s="259"/>
      <c r="Q614" s="260"/>
      <c r="R614" s="261"/>
      <c r="S614" s="262"/>
      <c r="T614" s="261"/>
      <c r="U614" s="263"/>
      <c r="V614" s="263"/>
      <c r="W614" s="263"/>
      <c r="X614" s="172"/>
      <c r="Y614" s="251"/>
      <c r="Z614" s="251"/>
      <c r="AA614" s="251"/>
      <c r="AB614" s="251"/>
      <c r="AC614" s="251"/>
      <c r="AD614" s="251"/>
      <c r="AE614" s="251"/>
      <c r="AF614" s="251"/>
      <c r="AG614" s="87"/>
      <c r="AH614" s="251"/>
      <c r="AK614" s="3">
        <f t="shared" si="41"/>
        <v>0</v>
      </c>
      <c r="AL614" s="3">
        <f t="shared" si="42"/>
        <v>0</v>
      </c>
      <c r="AM614" s="3">
        <f t="shared" si="43"/>
        <v>0</v>
      </c>
      <c r="AN614" s="3">
        <f t="shared" si="44"/>
        <v>0</v>
      </c>
    </row>
    <row r="615" spans="1:40" ht="13">
      <c r="A615" s="250"/>
      <c r="B615" s="251"/>
      <c r="C615" s="251"/>
      <c r="D615" s="251"/>
      <c r="E615" s="251"/>
      <c r="F615" s="252"/>
      <c r="G615" s="251"/>
      <c r="H615" s="253"/>
      <c r="I615" s="254"/>
      <c r="J615" s="252"/>
      <c r="K615" s="256"/>
      <c r="L615" s="251"/>
      <c r="M615" s="257"/>
      <c r="N615" s="258"/>
      <c r="O615" s="259"/>
      <c r="P615" s="259"/>
      <c r="Q615" s="260"/>
      <c r="R615" s="261"/>
      <c r="S615" s="262"/>
      <c r="T615" s="261"/>
      <c r="U615" s="263"/>
      <c r="V615" s="263"/>
      <c r="W615" s="263"/>
      <c r="X615" s="172"/>
      <c r="Y615" s="251"/>
      <c r="Z615" s="251"/>
      <c r="AA615" s="251"/>
      <c r="AB615" s="251"/>
      <c r="AC615" s="251"/>
      <c r="AD615" s="251"/>
      <c r="AE615" s="251"/>
      <c r="AF615" s="251"/>
      <c r="AG615" s="87"/>
      <c r="AH615" s="251"/>
      <c r="AK615" s="3">
        <f t="shared" si="41"/>
        <v>0</v>
      </c>
      <c r="AL615" s="3">
        <f t="shared" si="42"/>
        <v>0</v>
      </c>
      <c r="AM615" s="3">
        <f t="shared" si="43"/>
        <v>0</v>
      </c>
      <c r="AN615" s="3">
        <f t="shared" si="44"/>
        <v>0</v>
      </c>
    </row>
    <row r="616" spans="1:40" ht="13">
      <c r="A616" s="250"/>
      <c r="B616" s="251"/>
      <c r="C616" s="251"/>
      <c r="D616" s="251"/>
      <c r="E616" s="251"/>
      <c r="F616" s="252"/>
      <c r="G616" s="251"/>
      <c r="H616" s="253"/>
      <c r="I616" s="254"/>
      <c r="J616" s="252"/>
      <c r="K616" s="256"/>
      <c r="L616" s="251"/>
      <c r="M616" s="257"/>
      <c r="N616" s="258"/>
      <c r="O616" s="259"/>
      <c r="P616" s="259"/>
      <c r="Q616" s="260"/>
      <c r="R616" s="261"/>
      <c r="S616" s="262"/>
      <c r="T616" s="261"/>
      <c r="U616" s="263"/>
      <c r="V616" s="263"/>
      <c r="W616" s="263"/>
      <c r="X616" s="172"/>
      <c r="Y616" s="251"/>
      <c r="Z616" s="251"/>
      <c r="AA616" s="251"/>
      <c r="AB616" s="251"/>
      <c r="AC616" s="251"/>
      <c r="AD616" s="251"/>
      <c r="AE616" s="251"/>
      <c r="AF616" s="251"/>
      <c r="AG616" s="87"/>
      <c r="AH616" s="251"/>
      <c r="AK616" s="3">
        <f t="shared" si="41"/>
        <v>0</v>
      </c>
      <c r="AL616" s="3">
        <f t="shared" si="42"/>
        <v>0</v>
      </c>
      <c r="AM616" s="3">
        <f t="shared" si="43"/>
        <v>0</v>
      </c>
      <c r="AN616" s="3">
        <f t="shared" si="44"/>
        <v>0</v>
      </c>
    </row>
    <row r="617" spans="1:40" ht="13">
      <c r="A617" s="250"/>
      <c r="B617" s="251"/>
      <c r="C617" s="251"/>
      <c r="D617" s="251"/>
      <c r="E617" s="251"/>
      <c r="F617" s="252"/>
      <c r="G617" s="251"/>
      <c r="H617" s="253"/>
      <c r="I617" s="254"/>
      <c r="J617" s="252"/>
      <c r="K617" s="256"/>
      <c r="L617" s="251"/>
      <c r="M617" s="257"/>
      <c r="N617" s="258"/>
      <c r="O617" s="259"/>
      <c r="P617" s="259"/>
      <c r="Q617" s="260"/>
      <c r="R617" s="261"/>
      <c r="S617" s="262"/>
      <c r="T617" s="261"/>
      <c r="U617" s="263"/>
      <c r="V617" s="263"/>
      <c r="W617" s="263"/>
      <c r="X617" s="172"/>
      <c r="Y617" s="251"/>
      <c r="Z617" s="251"/>
      <c r="AA617" s="251"/>
      <c r="AB617" s="251"/>
      <c r="AC617" s="251"/>
      <c r="AD617" s="251"/>
      <c r="AE617" s="251"/>
      <c r="AF617" s="251"/>
      <c r="AG617" s="87"/>
      <c r="AH617" s="251"/>
      <c r="AK617" s="3">
        <f t="shared" si="41"/>
        <v>0</v>
      </c>
      <c r="AL617" s="3">
        <f t="shared" si="42"/>
        <v>0</v>
      </c>
      <c r="AM617" s="3">
        <f t="shared" si="43"/>
        <v>0</v>
      </c>
      <c r="AN617" s="3">
        <f t="shared" si="44"/>
        <v>0</v>
      </c>
    </row>
    <row r="618" spans="1:40" ht="13">
      <c r="A618" s="250"/>
      <c r="B618" s="251"/>
      <c r="C618" s="251"/>
      <c r="D618" s="251"/>
      <c r="E618" s="251"/>
      <c r="F618" s="252"/>
      <c r="G618" s="251"/>
      <c r="H618" s="253"/>
      <c r="I618" s="254"/>
      <c r="J618" s="252"/>
      <c r="K618" s="256"/>
      <c r="L618" s="251"/>
      <c r="M618" s="257"/>
      <c r="N618" s="258"/>
      <c r="O618" s="259"/>
      <c r="P618" s="259"/>
      <c r="Q618" s="260"/>
      <c r="R618" s="261"/>
      <c r="S618" s="262"/>
      <c r="T618" s="261"/>
      <c r="U618" s="263"/>
      <c r="V618" s="263"/>
      <c r="W618" s="263"/>
      <c r="X618" s="172"/>
      <c r="Y618" s="251"/>
      <c r="Z618" s="251"/>
      <c r="AA618" s="251"/>
      <c r="AB618" s="251"/>
      <c r="AC618" s="251"/>
      <c r="AD618" s="251"/>
      <c r="AE618" s="251"/>
      <c r="AF618" s="251"/>
      <c r="AG618" s="87"/>
      <c r="AH618" s="251"/>
      <c r="AK618" s="3">
        <f t="shared" si="41"/>
        <v>0</v>
      </c>
      <c r="AL618" s="3">
        <f t="shared" si="42"/>
        <v>0</v>
      </c>
      <c r="AM618" s="3">
        <f t="shared" si="43"/>
        <v>0</v>
      </c>
      <c r="AN618" s="3">
        <f t="shared" si="44"/>
        <v>0</v>
      </c>
    </row>
    <row r="619" spans="1:40" ht="13">
      <c r="A619" s="250"/>
      <c r="B619" s="251"/>
      <c r="C619" s="251"/>
      <c r="D619" s="251"/>
      <c r="E619" s="251"/>
      <c r="F619" s="252"/>
      <c r="G619" s="251"/>
      <c r="H619" s="253"/>
      <c r="I619" s="254"/>
      <c r="J619" s="252"/>
      <c r="K619" s="256"/>
      <c r="L619" s="251"/>
      <c r="M619" s="257"/>
      <c r="N619" s="258"/>
      <c r="O619" s="259"/>
      <c r="P619" s="259"/>
      <c r="Q619" s="260"/>
      <c r="R619" s="261"/>
      <c r="S619" s="262"/>
      <c r="T619" s="261"/>
      <c r="U619" s="263"/>
      <c r="V619" s="263"/>
      <c r="W619" s="263"/>
      <c r="X619" s="172"/>
      <c r="Y619" s="251"/>
      <c r="Z619" s="251"/>
      <c r="AA619" s="251"/>
      <c r="AB619" s="251"/>
      <c r="AC619" s="251"/>
      <c r="AD619" s="251"/>
      <c r="AE619" s="251"/>
      <c r="AF619" s="251"/>
      <c r="AG619" s="87"/>
      <c r="AH619" s="251"/>
      <c r="AK619" s="3">
        <f t="shared" si="41"/>
        <v>0</v>
      </c>
      <c r="AL619" s="3">
        <f t="shared" si="42"/>
        <v>0</v>
      </c>
      <c r="AM619" s="3">
        <f t="shared" si="43"/>
        <v>0</v>
      </c>
      <c r="AN619" s="3">
        <f t="shared" si="44"/>
        <v>0</v>
      </c>
    </row>
    <row r="620" spans="1:40" ht="13">
      <c r="A620" s="250"/>
      <c r="B620" s="251"/>
      <c r="C620" s="251"/>
      <c r="D620" s="251"/>
      <c r="E620" s="251"/>
      <c r="F620" s="252"/>
      <c r="G620" s="251"/>
      <c r="H620" s="253"/>
      <c r="I620" s="254"/>
      <c r="J620" s="252"/>
      <c r="K620" s="256"/>
      <c r="L620" s="251"/>
      <c r="M620" s="257"/>
      <c r="N620" s="258"/>
      <c r="O620" s="259"/>
      <c r="P620" s="259"/>
      <c r="Q620" s="260"/>
      <c r="R620" s="261"/>
      <c r="S620" s="262"/>
      <c r="T620" s="261"/>
      <c r="U620" s="263"/>
      <c r="V620" s="263"/>
      <c r="W620" s="263"/>
      <c r="X620" s="172"/>
      <c r="Y620" s="251"/>
      <c r="Z620" s="251"/>
      <c r="AA620" s="251"/>
      <c r="AB620" s="251"/>
      <c r="AC620" s="251"/>
      <c r="AD620" s="251"/>
      <c r="AE620" s="251"/>
      <c r="AF620" s="251"/>
      <c r="AG620" s="87"/>
      <c r="AH620" s="251"/>
      <c r="AK620" s="3">
        <f t="shared" si="41"/>
        <v>0</v>
      </c>
      <c r="AL620" s="3">
        <f t="shared" si="42"/>
        <v>0</v>
      </c>
      <c r="AM620" s="3">
        <f t="shared" si="43"/>
        <v>0</v>
      </c>
      <c r="AN620" s="3">
        <f t="shared" si="44"/>
        <v>0</v>
      </c>
    </row>
    <row r="621" spans="1:40" ht="13">
      <c r="A621" s="250"/>
      <c r="B621" s="251"/>
      <c r="C621" s="251"/>
      <c r="D621" s="251"/>
      <c r="E621" s="251"/>
      <c r="F621" s="252"/>
      <c r="G621" s="251"/>
      <c r="H621" s="253"/>
      <c r="I621" s="254"/>
      <c r="J621" s="252"/>
      <c r="K621" s="256"/>
      <c r="L621" s="251"/>
      <c r="M621" s="257"/>
      <c r="N621" s="258"/>
      <c r="O621" s="259"/>
      <c r="P621" s="259"/>
      <c r="Q621" s="260"/>
      <c r="R621" s="261"/>
      <c r="S621" s="262"/>
      <c r="T621" s="261"/>
      <c r="U621" s="263"/>
      <c r="V621" s="263"/>
      <c r="W621" s="263"/>
      <c r="X621" s="172"/>
      <c r="Y621" s="251"/>
      <c r="Z621" s="251"/>
      <c r="AA621" s="251"/>
      <c r="AB621" s="251"/>
      <c r="AC621" s="251"/>
      <c r="AD621" s="251"/>
      <c r="AE621" s="251"/>
      <c r="AF621" s="251"/>
      <c r="AG621" s="87"/>
      <c r="AH621" s="251"/>
      <c r="AK621" s="3">
        <f t="shared" si="41"/>
        <v>0</v>
      </c>
      <c r="AL621" s="3">
        <f t="shared" si="42"/>
        <v>0</v>
      </c>
      <c r="AM621" s="3">
        <f t="shared" si="43"/>
        <v>0</v>
      </c>
      <c r="AN621" s="3">
        <f t="shared" si="44"/>
        <v>0</v>
      </c>
    </row>
    <row r="622" spans="1:40" ht="13">
      <c r="A622" s="250"/>
      <c r="B622" s="251"/>
      <c r="C622" s="251"/>
      <c r="D622" s="251"/>
      <c r="E622" s="251"/>
      <c r="F622" s="252"/>
      <c r="G622" s="251"/>
      <c r="H622" s="253"/>
      <c r="I622" s="254"/>
      <c r="J622" s="252"/>
      <c r="K622" s="256"/>
      <c r="L622" s="251"/>
      <c r="M622" s="257"/>
      <c r="N622" s="258"/>
      <c r="O622" s="259"/>
      <c r="P622" s="259"/>
      <c r="Q622" s="260"/>
      <c r="R622" s="261"/>
      <c r="S622" s="262"/>
      <c r="T622" s="261"/>
      <c r="U622" s="263"/>
      <c r="V622" s="263"/>
      <c r="W622" s="263"/>
      <c r="X622" s="172"/>
      <c r="Y622" s="251"/>
      <c r="Z622" s="251"/>
      <c r="AA622" s="251"/>
      <c r="AB622" s="251"/>
      <c r="AC622" s="251"/>
      <c r="AD622" s="251"/>
      <c r="AE622" s="251"/>
      <c r="AF622" s="251"/>
      <c r="AG622" s="87"/>
      <c r="AH622" s="251"/>
      <c r="AK622" s="3">
        <f t="shared" si="41"/>
        <v>0</v>
      </c>
      <c r="AL622" s="3">
        <f t="shared" si="42"/>
        <v>0</v>
      </c>
      <c r="AM622" s="3">
        <f t="shared" si="43"/>
        <v>0</v>
      </c>
      <c r="AN622" s="3">
        <f t="shared" si="44"/>
        <v>0</v>
      </c>
    </row>
    <row r="623" spans="1:40" ht="13">
      <c r="A623" s="250"/>
      <c r="B623" s="251"/>
      <c r="C623" s="251"/>
      <c r="D623" s="251"/>
      <c r="E623" s="251"/>
      <c r="F623" s="252"/>
      <c r="G623" s="251"/>
      <c r="H623" s="253"/>
      <c r="I623" s="254"/>
      <c r="J623" s="252"/>
      <c r="K623" s="256"/>
      <c r="L623" s="251"/>
      <c r="M623" s="257"/>
      <c r="N623" s="258"/>
      <c r="O623" s="259"/>
      <c r="P623" s="259"/>
      <c r="Q623" s="260"/>
      <c r="R623" s="261"/>
      <c r="S623" s="262"/>
      <c r="T623" s="261"/>
      <c r="U623" s="263"/>
      <c r="V623" s="263"/>
      <c r="W623" s="263"/>
      <c r="X623" s="172"/>
      <c r="Y623" s="251"/>
      <c r="Z623" s="251"/>
      <c r="AA623" s="251"/>
      <c r="AB623" s="251"/>
      <c r="AC623" s="251"/>
      <c r="AD623" s="251"/>
      <c r="AE623" s="251"/>
      <c r="AF623" s="251"/>
      <c r="AG623" s="87"/>
      <c r="AH623" s="251"/>
      <c r="AK623" s="3">
        <f t="shared" si="41"/>
        <v>0</v>
      </c>
      <c r="AL623" s="3">
        <f t="shared" si="42"/>
        <v>0</v>
      </c>
      <c r="AM623" s="3">
        <f t="shared" si="43"/>
        <v>0</v>
      </c>
      <c r="AN623" s="3">
        <f t="shared" si="44"/>
        <v>0</v>
      </c>
    </row>
    <row r="624" spans="1:40" ht="13">
      <c r="A624" s="250"/>
      <c r="B624" s="251"/>
      <c r="C624" s="251"/>
      <c r="D624" s="251"/>
      <c r="E624" s="251"/>
      <c r="F624" s="252"/>
      <c r="G624" s="251"/>
      <c r="H624" s="253"/>
      <c r="I624" s="254"/>
      <c r="J624" s="252"/>
      <c r="K624" s="256"/>
      <c r="L624" s="251"/>
      <c r="M624" s="257"/>
      <c r="N624" s="258"/>
      <c r="O624" s="259"/>
      <c r="P624" s="259"/>
      <c r="Q624" s="260"/>
      <c r="R624" s="261"/>
      <c r="S624" s="262"/>
      <c r="T624" s="261"/>
      <c r="U624" s="263"/>
      <c r="V624" s="263"/>
      <c r="W624" s="263"/>
      <c r="X624" s="172"/>
      <c r="Y624" s="251"/>
      <c r="Z624" s="251"/>
      <c r="AA624" s="251"/>
      <c r="AB624" s="251"/>
      <c r="AC624" s="251"/>
      <c r="AD624" s="251"/>
      <c r="AE624" s="251"/>
      <c r="AF624" s="251"/>
      <c r="AG624" s="87"/>
      <c r="AH624" s="251"/>
      <c r="AK624" s="3">
        <f t="shared" si="41"/>
        <v>0</v>
      </c>
      <c r="AL624" s="3">
        <f t="shared" si="42"/>
        <v>0</v>
      </c>
      <c r="AM624" s="3">
        <f t="shared" si="43"/>
        <v>0</v>
      </c>
      <c r="AN624" s="3">
        <f t="shared" si="44"/>
        <v>0</v>
      </c>
    </row>
    <row r="625" spans="1:40" ht="13">
      <c r="A625" s="250"/>
      <c r="B625" s="251"/>
      <c r="C625" s="251"/>
      <c r="D625" s="251"/>
      <c r="E625" s="251"/>
      <c r="F625" s="252"/>
      <c r="G625" s="251"/>
      <c r="H625" s="253"/>
      <c r="I625" s="254"/>
      <c r="J625" s="252"/>
      <c r="K625" s="256"/>
      <c r="L625" s="251"/>
      <c r="M625" s="257"/>
      <c r="N625" s="258"/>
      <c r="O625" s="259"/>
      <c r="P625" s="259"/>
      <c r="Q625" s="260"/>
      <c r="R625" s="261"/>
      <c r="S625" s="262"/>
      <c r="T625" s="261"/>
      <c r="U625" s="263"/>
      <c r="V625" s="263"/>
      <c r="W625" s="263"/>
      <c r="X625" s="172"/>
      <c r="Y625" s="251"/>
      <c r="Z625" s="251"/>
      <c r="AA625" s="251"/>
      <c r="AB625" s="251"/>
      <c r="AC625" s="251"/>
      <c r="AD625" s="251"/>
      <c r="AE625" s="251"/>
      <c r="AF625" s="251"/>
      <c r="AG625" s="87"/>
      <c r="AH625" s="251"/>
      <c r="AK625" s="3">
        <f t="shared" si="41"/>
        <v>0</v>
      </c>
      <c r="AL625" s="3">
        <f t="shared" si="42"/>
        <v>0</v>
      </c>
      <c r="AM625" s="3">
        <f t="shared" si="43"/>
        <v>0</v>
      </c>
      <c r="AN625" s="3">
        <f t="shared" si="44"/>
        <v>0</v>
      </c>
    </row>
    <row r="626" spans="1:40" ht="13">
      <c r="A626" s="250"/>
      <c r="B626" s="251"/>
      <c r="C626" s="251"/>
      <c r="D626" s="251"/>
      <c r="E626" s="251"/>
      <c r="F626" s="252"/>
      <c r="G626" s="251"/>
      <c r="H626" s="253"/>
      <c r="I626" s="254"/>
      <c r="J626" s="252"/>
      <c r="K626" s="256"/>
      <c r="L626" s="251"/>
      <c r="M626" s="257"/>
      <c r="N626" s="258"/>
      <c r="O626" s="259"/>
      <c r="P626" s="259"/>
      <c r="Q626" s="260"/>
      <c r="R626" s="261"/>
      <c r="S626" s="262"/>
      <c r="T626" s="261"/>
      <c r="U626" s="263"/>
      <c r="V626" s="263"/>
      <c r="W626" s="263"/>
      <c r="X626" s="172"/>
      <c r="Y626" s="251"/>
      <c r="Z626" s="251"/>
      <c r="AA626" s="251"/>
      <c r="AB626" s="251"/>
      <c r="AC626" s="251"/>
      <c r="AD626" s="251"/>
      <c r="AE626" s="251"/>
      <c r="AF626" s="251"/>
      <c r="AG626" s="87"/>
      <c r="AH626" s="251"/>
      <c r="AK626" s="3">
        <f t="shared" si="41"/>
        <v>0</v>
      </c>
      <c r="AL626" s="3">
        <f t="shared" si="42"/>
        <v>0</v>
      </c>
      <c r="AM626" s="3">
        <f t="shared" si="43"/>
        <v>0</v>
      </c>
      <c r="AN626" s="3">
        <f t="shared" si="44"/>
        <v>0</v>
      </c>
    </row>
    <row r="627" spans="1:40" ht="13">
      <c r="A627" s="250"/>
      <c r="B627" s="251"/>
      <c r="C627" s="251"/>
      <c r="D627" s="251"/>
      <c r="E627" s="251"/>
      <c r="F627" s="252"/>
      <c r="G627" s="251"/>
      <c r="H627" s="253"/>
      <c r="I627" s="254"/>
      <c r="J627" s="252"/>
      <c r="K627" s="256"/>
      <c r="L627" s="251"/>
      <c r="M627" s="257"/>
      <c r="N627" s="258"/>
      <c r="O627" s="259"/>
      <c r="P627" s="259"/>
      <c r="Q627" s="260"/>
      <c r="R627" s="261"/>
      <c r="S627" s="262"/>
      <c r="T627" s="261"/>
      <c r="U627" s="263"/>
      <c r="V627" s="263"/>
      <c r="W627" s="263"/>
      <c r="X627" s="172"/>
      <c r="Y627" s="251"/>
      <c r="Z627" s="251"/>
      <c r="AA627" s="251"/>
      <c r="AB627" s="251"/>
      <c r="AC627" s="251"/>
      <c r="AD627" s="251"/>
      <c r="AE627" s="251"/>
      <c r="AF627" s="251"/>
      <c r="AG627" s="87"/>
      <c r="AH627" s="251"/>
      <c r="AK627" s="3">
        <f t="shared" si="41"/>
        <v>0</v>
      </c>
      <c r="AL627" s="3">
        <f t="shared" si="42"/>
        <v>0</v>
      </c>
      <c r="AM627" s="3">
        <f t="shared" si="43"/>
        <v>0</v>
      </c>
      <c r="AN627" s="3">
        <f t="shared" si="44"/>
        <v>0</v>
      </c>
    </row>
    <row r="628" spans="1:40" ht="13">
      <c r="A628" s="250"/>
      <c r="B628" s="251"/>
      <c r="C628" s="251"/>
      <c r="D628" s="251"/>
      <c r="E628" s="251"/>
      <c r="F628" s="252"/>
      <c r="G628" s="251"/>
      <c r="H628" s="253"/>
      <c r="I628" s="254"/>
      <c r="J628" s="252"/>
      <c r="K628" s="256"/>
      <c r="L628" s="251"/>
      <c r="M628" s="257"/>
      <c r="N628" s="258"/>
      <c r="O628" s="259"/>
      <c r="P628" s="259"/>
      <c r="Q628" s="260"/>
      <c r="R628" s="261"/>
      <c r="S628" s="262"/>
      <c r="T628" s="261"/>
      <c r="U628" s="263"/>
      <c r="V628" s="263"/>
      <c r="W628" s="263"/>
      <c r="X628" s="172"/>
      <c r="Y628" s="251"/>
      <c r="Z628" s="251"/>
      <c r="AA628" s="251"/>
      <c r="AB628" s="251"/>
      <c r="AC628" s="251"/>
      <c r="AD628" s="251"/>
      <c r="AE628" s="251"/>
      <c r="AF628" s="251"/>
      <c r="AG628" s="87"/>
      <c r="AH628" s="251"/>
      <c r="AK628" s="3">
        <f t="shared" si="41"/>
        <v>0</v>
      </c>
      <c r="AL628" s="3">
        <f t="shared" si="42"/>
        <v>0</v>
      </c>
      <c r="AM628" s="3">
        <f t="shared" si="43"/>
        <v>0</v>
      </c>
      <c r="AN628" s="3">
        <f t="shared" si="44"/>
        <v>0</v>
      </c>
    </row>
    <row r="629" spans="1:40" ht="13">
      <c r="A629" s="250"/>
      <c r="B629" s="251"/>
      <c r="C629" s="251"/>
      <c r="D629" s="251"/>
      <c r="E629" s="251"/>
      <c r="F629" s="252"/>
      <c r="G629" s="251"/>
      <c r="H629" s="253"/>
      <c r="I629" s="254"/>
      <c r="J629" s="252"/>
      <c r="K629" s="256"/>
      <c r="L629" s="251"/>
      <c r="M629" s="257"/>
      <c r="N629" s="258"/>
      <c r="O629" s="259"/>
      <c r="P629" s="259"/>
      <c r="Q629" s="260"/>
      <c r="R629" s="261"/>
      <c r="S629" s="262"/>
      <c r="T629" s="261"/>
      <c r="U629" s="263"/>
      <c r="V629" s="263"/>
      <c r="W629" s="263"/>
      <c r="X629" s="172"/>
      <c r="Y629" s="251"/>
      <c r="Z629" s="251"/>
      <c r="AA629" s="251"/>
      <c r="AB629" s="251"/>
      <c r="AC629" s="251"/>
      <c r="AD629" s="251"/>
      <c r="AE629" s="251"/>
      <c r="AF629" s="251"/>
      <c r="AG629" s="87"/>
      <c r="AH629" s="251"/>
      <c r="AK629" s="3">
        <f t="shared" si="41"/>
        <v>0</v>
      </c>
      <c r="AL629" s="3">
        <f t="shared" si="42"/>
        <v>0</v>
      </c>
      <c r="AM629" s="3">
        <f t="shared" si="43"/>
        <v>0</v>
      </c>
      <c r="AN629" s="3">
        <f t="shared" si="44"/>
        <v>0</v>
      </c>
    </row>
    <row r="630" spans="1:40" ht="13">
      <c r="A630" s="250"/>
      <c r="B630" s="251"/>
      <c r="C630" s="251"/>
      <c r="D630" s="251"/>
      <c r="E630" s="251"/>
      <c r="F630" s="252"/>
      <c r="G630" s="251"/>
      <c r="H630" s="253"/>
      <c r="I630" s="254"/>
      <c r="J630" s="252"/>
      <c r="K630" s="256"/>
      <c r="L630" s="251"/>
      <c r="M630" s="257"/>
      <c r="N630" s="258"/>
      <c r="O630" s="259"/>
      <c r="P630" s="259"/>
      <c r="Q630" s="260"/>
      <c r="R630" s="261"/>
      <c r="S630" s="262"/>
      <c r="T630" s="261"/>
      <c r="U630" s="263"/>
      <c r="V630" s="263"/>
      <c r="W630" s="263"/>
      <c r="X630" s="172"/>
      <c r="Y630" s="251"/>
      <c r="Z630" s="251"/>
      <c r="AA630" s="251"/>
      <c r="AB630" s="251"/>
      <c r="AC630" s="251"/>
      <c r="AD630" s="251"/>
      <c r="AE630" s="251"/>
      <c r="AF630" s="251"/>
      <c r="AG630" s="87"/>
      <c r="AH630" s="251"/>
      <c r="AK630" s="3">
        <f t="shared" si="41"/>
        <v>0</v>
      </c>
      <c r="AL630" s="3">
        <f t="shared" si="42"/>
        <v>0</v>
      </c>
      <c r="AM630" s="3">
        <f t="shared" si="43"/>
        <v>0</v>
      </c>
      <c r="AN630" s="3">
        <f t="shared" si="44"/>
        <v>0</v>
      </c>
    </row>
    <row r="631" spans="1:40" ht="13">
      <c r="A631" s="250"/>
      <c r="B631" s="251"/>
      <c r="C631" s="251"/>
      <c r="D631" s="251"/>
      <c r="E631" s="251"/>
      <c r="F631" s="252"/>
      <c r="G631" s="251"/>
      <c r="H631" s="253"/>
      <c r="I631" s="254"/>
      <c r="J631" s="252"/>
      <c r="K631" s="256"/>
      <c r="L631" s="251"/>
      <c r="M631" s="257"/>
      <c r="N631" s="258"/>
      <c r="O631" s="259"/>
      <c r="P631" s="259"/>
      <c r="Q631" s="260"/>
      <c r="R631" s="261"/>
      <c r="S631" s="262"/>
      <c r="T631" s="261"/>
      <c r="U631" s="263"/>
      <c r="V631" s="263"/>
      <c r="W631" s="263"/>
      <c r="X631" s="172"/>
      <c r="Y631" s="251"/>
      <c r="Z631" s="251"/>
      <c r="AA631" s="251"/>
      <c r="AB631" s="251"/>
      <c r="AC631" s="251"/>
      <c r="AD631" s="251"/>
      <c r="AE631" s="251"/>
      <c r="AF631" s="251"/>
      <c r="AG631" s="87"/>
      <c r="AH631" s="251"/>
      <c r="AK631" s="3">
        <f t="shared" si="41"/>
        <v>0</v>
      </c>
      <c r="AL631" s="3">
        <f t="shared" si="42"/>
        <v>0</v>
      </c>
      <c r="AM631" s="3">
        <f t="shared" si="43"/>
        <v>0</v>
      </c>
      <c r="AN631" s="3">
        <f t="shared" si="44"/>
        <v>0</v>
      </c>
    </row>
    <row r="632" spans="1:40" ht="13">
      <c r="A632" s="250"/>
      <c r="B632" s="251"/>
      <c r="C632" s="251"/>
      <c r="D632" s="251"/>
      <c r="E632" s="251"/>
      <c r="F632" s="252"/>
      <c r="G632" s="251"/>
      <c r="H632" s="253"/>
      <c r="I632" s="254"/>
      <c r="J632" s="252"/>
      <c r="K632" s="256"/>
      <c r="L632" s="251"/>
      <c r="M632" s="257"/>
      <c r="N632" s="258"/>
      <c r="O632" s="259"/>
      <c r="P632" s="259"/>
      <c r="Q632" s="260"/>
      <c r="R632" s="261"/>
      <c r="S632" s="262"/>
      <c r="T632" s="261"/>
      <c r="U632" s="263"/>
      <c r="V632" s="263"/>
      <c r="W632" s="263"/>
      <c r="X632" s="172"/>
      <c r="Y632" s="251"/>
      <c r="Z632" s="251"/>
      <c r="AA632" s="251"/>
      <c r="AB632" s="251"/>
      <c r="AC632" s="251"/>
      <c r="AD632" s="251"/>
      <c r="AE632" s="251"/>
      <c r="AF632" s="251"/>
      <c r="AG632" s="87"/>
      <c r="AH632" s="251"/>
      <c r="AK632" s="3">
        <f t="shared" si="41"/>
        <v>0</v>
      </c>
      <c r="AL632" s="3">
        <f t="shared" si="42"/>
        <v>0</v>
      </c>
      <c r="AM632" s="3">
        <f t="shared" si="43"/>
        <v>0</v>
      </c>
      <c r="AN632" s="3">
        <f t="shared" si="44"/>
        <v>0</v>
      </c>
    </row>
    <row r="633" spans="1:40" ht="13">
      <c r="A633" s="250"/>
      <c r="B633" s="251"/>
      <c r="C633" s="251"/>
      <c r="D633" s="251"/>
      <c r="E633" s="251"/>
      <c r="F633" s="252"/>
      <c r="G633" s="251"/>
      <c r="H633" s="253"/>
      <c r="I633" s="254"/>
      <c r="J633" s="252"/>
      <c r="K633" s="256"/>
      <c r="L633" s="251"/>
      <c r="M633" s="257"/>
      <c r="N633" s="258"/>
      <c r="O633" s="259"/>
      <c r="P633" s="259"/>
      <c r="Q633" s="260"/>
      <c r="R633" s="261"/>
      <c r="S633" s="262"/>
      <c r="T633" s="261"/>
      <c r="U633" s="263"/>
      <c r="V633" s="263"/>
      <c r="W633" s="263"/>
      <c r="X633" s="172"/>
      <c r="Y633" s="251"/>
      <c r="Z633" s="251"/>
      <c r="AA633" s="251"/>
      <c r="AB633" s="251"/>
      <c r="AC633" s="251"/>
      <c r="AD633" s="251"/>
      <c r="AE633" s="251"/>
      <c r="AF633" s="251"/>
      <c r="AG633" s="87"/>
      <c r="AH633" s="251"/>
      <c r="AK633" s="3">
        <f t="shared" si="41"/>
        <v>0</v>
      </c>
      <c r="AL633" s="3">
        <f t="shared" si="42"/>
        <v>0</v>
      </c>
      <c r="AM633" s="3">
        <f t="shared" si="43"/>
        <v>0</v>
      </c>
      <c r="AN633" s="3">
        <f t="shared" si="44"/>
        <v>0</v>
      </c>
    </row>
    <row r="634" spans="1:40" ht="13">
      <c r="A634" s="250"/>
      <c r="B634" s="251"/>
      <c r="C634" s="251"/>
      <c r="D634" s="251"/>
      <c r="E634" s="251"/>
      <c r="F634" s="252"/>
      <c r="G634" s="251"/>
      <c r="H634" s="253"/>
      <c r="I634" s="254"/>
      <c r="J634" s="252"/>
      <c r="K634" s="256"/>
      <c r="L634" s="251"/>
      <c r="M634" s="257"/>
      <c r="N634" s="258"/>
      <c r="O634" s="259"/>
      <c r="P634" s="259"/>
      <c r="Q634" s="260"/>
      <c r="R634" s="261"/>
      <c r="S634" s="262"/>
      <c r="T634" s="261"/>
      <c r="U634" s="263"/>
      <c r="V634" s="263"/>
      <c r="W634" s="263"/>
      <c r="X634" s="172"/>
      <c r="Y634" s="251"/>
      <c r="Z634" s="251"/>
      <c r="AA634" s="251"/>
      <c r="AB634" s="251"/>
      <c r="AC634" s="251"/>
      <c r="AD634" s="251"/>
      <c r="AE634" s="251"/>
      <c r="AF634" s="251"/>
      <c r="AG634" s="87"/>
      <c r="AH634" s="251"/>
      <c r="AK634" s="3">
        <f t="shared" si="41"/>
        <v>0</v>
      </c>
      <c r="AL634" s="3">
        <f t="shared" si="42"/>
        <v>0</v>
      </c>
      <c r="AM634" s="3">
        <f t="shared" si="43"/>
        <v>0</v>
      </c>
      <c r="AN634" s="3">
        <f t="shared" si="44"/>
        <v>0</v>
      </c>
    </row>
    <row r="635" spans="1:40" ht="13">
      <c r="A635" s="250"/>
      <c r="B635" s="251"/>
      <c r="C635" s="251"/>
      <c r="D635" s="251"/>
      <c r="E635" s="251"/>
      <c r="F635" s="252"/>
      <c r="G635" s="251"/>
      <c r="H635" s="253"/>
      <c r="I635" s="254"/>
      <c r="J635" s="252"/>
      <c r="K635" s="256"/>
      <c r="L635" s="251"/>
      <c r="M635" s="257"/>
      <c r="N635" s="258"/>
      <c r="O635" s="259"/>
      <c r="P635" s="259"/>
      <c r="Q635" s="260"/>
      <c r="R635" s="261"/>
      <c r="S635" s="262"/>
      <c r="T635" s="261"/>
      <c r="U635" s="263"/>
      <c r="V635" s="263"/>
      <c r="W635" s="263"/>
      <c r="X635" s="172"/>
      <c r="Y635" s="251"/>
      <c r="Z635" s="251"/>
      <c r="AA635" s="251"/>
      <c r="AB635" s="251"/>
      <c r="AC635" s="251"/>
      <c r="AD635" s="251"/>
      <c r="AE635" s="251"/>
      <c r="AF635" s="251"/>
      <c r="AG635" s="87"/>
      <c r="AH635" s="251"/>
      <c r="AK635" s="3">
        <f t="shared" si="41"/>
        <v>0</v>
      </c>
      <c r="AL635" s="3">
        <f t="shared" si="42"/>
        <v>0</v>
      </c>
      <c r="AM635" s="3">
        <f t="shared" si="43"/>
        <v>0</v>
      </c>
      <c r="AN635" s="3">
        <f t="shared" si="44"/>
        <v>0</v>
      </c>
    </row>
    <row r="636" spans="1:40" ht="13">
      <c r="A636" s="250"/>
      <c r="B636" s="251"/>
      <c r="C636" s="251"/>
      <c r="D636" s="251"/>
      <c r="E636" s="251"/>
      <c r="F636" s="252"/>
      <c r="G636" s="251"/>
      <c r="H636" s="253"/>
      <c r="I636" s="254"/>
      <c r="J636" s="252"/>
      <c r="K636" s="256"/>
      <c r="L636" s="251"/>
      <c r="M636" s="257"/>
      <c r="N636" s="258"/>
      <c r="O636" s="259"/>
      <c r="P636" s="259"/>
      <c r="Q636" s="260"/>
      <c r="R636" s="261"/>
      <c r="S636" s="262"/>
      <c r="T636" s="261"/>
      <c r="U636" s="263"/>
      <c r="V636" s="263"/>
      <c r="W636" s="263"/>
      <c r="X636" s="172"/>
      <c r="Y636" s="251"/>
      <c r="Z636" s="251"/>
      <c r="AA636" s="251"/>
      <c r="AB636" s="251"/>
      <c r="AC636" s="251"/>
      <c r="AD636" s="251"/>
      <c r="AE636" s="251"/>
      <c r="AF636" s="251"/>
      <c r="AG636" s="87"/>
      <c r="AH636" s="251"/>
      <c r="AK636" s="3">
        <f t="shared" si="41"/>
        <v>0</v>
      </c>
      <c r="AL636" s="3">
        <f t="shared" si="42"/>
        <v>0</v>
      </c>
      <c r="AM636" s="3">
        <f t="shared" si="43"/>
        <v>0</v>
      </c>
      <c r="AN636" s="3">
        <f t="shared" si="44"/>
        <v>0</v>
      </c>
    </row>
    <row r="637" spans="1:40" ht="13">
      <c r="A637" s="250"/>
      <c r="B637" s="251"/>
      <c r="C637" s="251"/>
      <c r="D637" s="251"/>
      <c r="E637" s="251"/>
      <c r="F637" s="252"/>
      <c r="G637" s="251"/>
      <c r="H637" s="253"/>
      <c r="I637" s="254"/>
      <c r="J637" s="252"/>
      <c r="K637" s="256"/>
      <c r="L637" s="251"/>
      <c r="M637" s="257"/>
      <c r="N637" s="258"/>
      <c r="O637" s="259"/>
      <c r="P637" s="259"/>
      <c r="Q637" s="260"/>
      <c r="R637" s="261"/>
      <c r="S637" s="262"/>
      <c r="T637" s="261"/>
      <c r="U637" s="263"/>
      <c r="V637" s="263"/>
      <c r="W637" s="263"/>
      <c r="X637" s="172"/>
      <c r="Y637" s="251"/>
      <c r="Z637" s="251"/>
      <c r="AA637" s="251"/>
      <c r="AB637" s="251"/>
      <c r="AC637" s="251"/>
      <c r="AD637" s="251"/>
      <c r="AE637" s="251"/>
      <c r="AF637" s="251"/>
      <c r="AG637" s="87"/>
      <c r="AH637" s="251"/>
      <c r="AK637" s="3">
        <f t="shared" si="41"/>
        <v>0</v>
      </c>
      <c r="AL637" s="3">
        <f t="shared" si="42"/>
        <v>0</v>
      </c>
      <c r="AM637" s="3">
        <f t="shared" si="43"/>
        <v>0</v>
      </c>
      <c r="AN637" s="3">
        <f t="shared" si="44"/>
        <v>0</v>
      </c>
    </row>
    <row r="638" spans="1:40" ht="13">
      <c r="A638" s="250"/>
      <c r="B638" s="251"/>
      <c r="C638" s="251"/>
      <c r="D638" s="251"/>
      <c r="E638" s="251"/>
      <c r="F638" s="252"/>
      <c r="G638" s="251"/>
      <c r="H638" s="253"/>
      <c r="I638" s="254"/>
      <c r="J638" s="252"/>
      <c r="K638" s="256"/>
      <c r="L638" s="251"/>
      <c r="M638" s="257"/>
      <c r="N638" s="258"/>
      <c r="O638" s="259"/>
      <c r="P638" s="259"/>
      <c r="Q638" s="260"/>
      <c r="R638" s="261"/>
      <c r="S638" s="262"/>
      <c r="T638" s="261"/>
      <c r="U638" s="263"/>
      <c r="V638" s="263"/>
      <c r="W638" s="263"/>
      <c r="X638" s="172"/>
      <c r="Y638" s="251"/>
      <c r="Z638" s="251"/>
      <c r="AA638" s="251"/>
      <c r="AB638" s="251"/>
      <c r="AC638" s="251"/>
      <c r="AD638" s="251"/>
      <c r="AE638" s="251"/>
      <c r="AF638" s="251"/>
      <c r="AG638" s="87"/>
      <c r="AH638" s="251"/>
      <c r="AK638" s="3">
        <f t="shared" si="41"/>
        <v>0</v>
      </c>
      <c r="AL638" s="3">
        <f t="shared" si="42"/>
        <v>0</v>
      </c>
      <c r="AM638" s="3">
        <f t="shared" si="43"/>
        <v>0</v>
      </c>
      <c r="AN638" s="3">
        <f t="shared" si="44"/>
        <v>0</v>
      </c>
    </row>
    <row r="639" spans="1:40" ht="13">
      <c r="A639" s="250"/>
      <c r="B639" s="251"/>
      <c r="C639" s="251"/>
      <c r="D639" s="251"/>
      <c r="E639" s="251"/>
      <c r="F639" s="252"/>
      <c r="G639" s="251"/>
      <c r="H639" s="253"/>
      <c r="I639" s="254"/>
      <c r="J639" s="252"/>
      <c r="K639" s="256"/>
      <c r="L639" s="251"/>
      <c r="M639" s="257"/>
      <c r="N639" s="258"/>
      <c r="O639" s="259"/>
      <c r="P639" s="259"/>
      <c r="Q639" s="260"/>
      <c r="R639" s="261"/>
      <c r="S639" s="262"/>
      <c r="T639" s="261"/>
      <c r="U639" s="263"/>
      <c r="V639" s="263"/>
      <c r="W639" s="263"/>
      <c r="X639" s="172"/>
      <c r="Y639" s="251"/>
      <c r="Z639" s="251"/>
      <c r="AA639" s="251"/>
      <c r="AB639" s="251"/>
      <c r="AC639" s="251"/>
      <c r="AD639" s="251"/>
      <c r="AE639" s="251"/>
      <c r="AF639" s="251"/>
      <c r="AG639" s="87"/>
      <c r="AH639" s="251"/>
      <c r="AK639" s="3">
        <f t="shared" si="41"/>
        <v>0</v>
      </c>
      <c r="AL639" s="3">
        <f t="shared" si="42"/>
        <v>0</v>
      </c>
      <c r="AM639" s="3">
        <f t="shared" si="43"/>
        <v>0</v>
      </c>
      <c r="AN639" s="3">
        <f t="shared" si="44"/>
        <v>0</v>
      </c>
    </row>
    <row r="640" spans="1:40" ht="13">
      <c r="A640" s="250"/>
      <c r="B640" s="251"/>
      <c r="C640" s="251"/>
      <c r="D640" s="251"/>
      <c r="E640" s="251"/>
      <c r="F640" s="252"/>
      <c r="G640" s="251"/>
      <c r="H640" s="253"/>
      <c r="I640" s="254"/>
      <c r="J640" s="252"/>
      <c r="K640" s="256"/>
      <c r="L640" s="251"/>
      <c r="M640" s="257"/>
      <c r="N640" s="258"/>
      <c r="O640" s="259"/>
      <c r="P640" s="259"/>
      <c r="Q640" s="260"/>
      <c r="R640" s="261"/>
      <c r="S640" s="262"/>
      <c r="T640" s="261"/>
      <c r="U640" s="263"/>
      <c r="V640" s="263"/>
      <c r="W640" s="263"/>
      <c r="X640" s="172"/>
      <c r="Y640" s="251"/>
      <c r="Z640" s="251"/>
      <c r="AA640" s="251"/>
      <c r="AB640" s="251"/>
      <c r="AC640" s="251"/>
      <c r="AD640" s="251"/>
      <c r="AE640" s="251"/>
      <c r="AF640" s="251"/>
      <c r="AG640" s="87"/>
      <c r="AH640" s="251"/>
      <c r="AK640" s="3">
        <f t="shared" si="41"/>
        <v>0</v>
      </c>
      <c r="AL640" s="3">
        <f t="shared" si="42"/>
        <v>0</v>
      </c>
      <c r="AM640" s="3">
        <f t="shared" si="43"/>
        <v>0</v>
      </c>
      <c r="AN640" s="3">
        <f t="shared" si="44"/>
        <v>0</v>
      </c>
    </row>
    <row r="641" spans="1:40" ht="13">
      <c r="A641" s="250"/>
      <c r="B641" s="251"/>
      <c r="C641" s="251"/>
      <c r="D641" s="251"/>
      <c r="E641" s="251"/>
      <c r="F641" s="252"/>
      <c r="G641" s="251"/>
      <c r="H641" s="253"/>
      <c r="I641" s="254"/>
      <c r="J641" s="252"/>
      <c r="K641" s="256"/>
      <c r="L641" s="251"/>
      <c r="M641" s="257"/>
      <c r="N641" s="258"/>
      <c r="O641" s="259"/>
      <c r="P641" s="259"/>
      <c r="Q641" s="260"/>
      <c r="R641" s="261"/>
      <c r="S641" s="262"/>
      <c r="T641" s="261"/>
      <c r="U641" s="263"/>
      <c r="V641" s="263"/>
      <c r="W641" s="263"/>
      <c r="X641" s="172"/>
      <c r="Y641" s="251"/>
      <c r="Z641" s="251"/>
      <c r="AA641" s="251"/>
      <c r="AB641" s="251"/>
      <c r="AC641" s="251"/>
      <c r="AD641" s="251"/>
      <c r="AE641" s="251"/>
      <c r="AF641" s="251"/>
      <c r="AG641" s="87"/>
      <c r="AH641" s="251"/>
      <c r="AK641" s="3">
        <f t="shared" si="41"/>
        <v>0</v>
      </c>
      <c r="AL641" s="3">
        <f t="shared" si="42"/>
        <v>0</v>
      </c>
      <c r="AM641" s="3">
        <f t="shared" si="43"/>
        <v>0</v>
      </c>
      <c r="AN641" s="3">
        <f t="shared" si="44"/>
        <v>0</v>
      </c>
    </row>
    <row r="642" spans="1:40" ht="13">
      <c r="A642" s="250"/>
      <c r="B642" s="251"/>
      <c r="C642" s="251"/>
      <c r="D642" s="251"/>
      <c r="E642" s="251"/>
      <c r="F642" s="252"/>
      <c r="G642" s="251"/>
      <c r="H642" s="253"/>
      <c r="I642" s="254"/>
      <c r="J642" s="252"/>
      <c r="K642" s="256"/>
      <c r="L642" s="251"/>
      <c r="M642" s="257"/>
      <c r="N642" s="258"/>
      <c r="O642" s="259"/>
      <c r="P642" s="259"/>
      <c r="Q642" s="260"/>
      <c r="R642" s="261"/>
      <c r="S642" s="262"/>
      <c r="T642" s="261"/>
      <c r="U642" s="263"/>
      <c r="V642" s="263"/>
      <c r="W642" s="263"/>
      <c r="X642" s="172"/>
      <c r="Y642" s="251"/>
      <c r="Z642" s="251"/>
      <c r="AA642" s="251"/>
      <c r="AB642" s="251"/>
      <c r="AC642" s="251"/>
      <c r="AD642" s="251"/>
      <c r="AE642" s="251"/>
      <c r="AF642" s="251"/>
      <c r="AG642" s="87"/>
      <c r="AH642" s="251"/>
      <c r="AK642" s="3">
        <f t="shared" si="41"/>
        <v>0</v>
      </c>
      <c r="AL642" s="3">
        <f t="shared" si="42"/>
        <v>0</v>
      </c>
      <c r="AM642" s="3">
        <f t="shared" si="43"/>
        <v>0</v>
      </c>
      <c r="AN642" s="3">
        <f t="shared" si="44"/>
        <v>0</v>
      </c>
    </row>
    <row r="643" spans="1:40" ht="13">
      <c r="A643" s="250"/>
      <c r="B643" s="251"/>
      <c r="C643" s="251"/>
      <c r="D643" s="251"/>
      <c r="E643" s="251"/>
      <c r="F643" s="252"/>
      <c r="G643" s="251"/>
      <c r="H643" s="253"/>
      <c r="I643" s="254"/>
      <c r="J643" s="252"/>
      <c r="K643" s="256"/>
      <c r="L643" s="251"/>
      <c r="M643" s="257"/>
      <c r="N643" s="258"/>
      <c r="O643" s="259"/>
      <c r="P643" s="259"/>
      <c r="Q643" s="260"/>
      <c r="R643" s="261"/>
      <c r="S643" s="262"/>
      <c r="T643" s="261"/>
      <c r="U643" s="263"/>
      <c r="V643" s="263"/>
      <c r="W643" s="263"/>
      <c r="X643" s="172"/>
      <c r="Y643" s="251"/>
      <c r="Z643" s="251"/>
      <c r="AA643" s="251"/>
      <c r="AB643" s="251"/>
      <c r="AC643" s="251"/>
      <c r="AD643" s="251"/>
      <c r="AE643" s="251"/>
      <c r="AF643" s="251"/>
      <c r="AG643" s="87"/>
      <c r="AH643" s="251"/>
      <c r="AK643" s="3">
        <f t="shared" si="41"/>
        <v>0</v>
      </c>
      <c r="AL643" s="3">
        <f t="shared" si="42"/>
        <v>0</v>
      </c>
      <c r="AM643" s="3">
        <f t="shared" si="43"/>
        <v>0</v>
      </c>
      <c r="AN643" s="3">
        <f t="shared" si="44"/>
        <v>0</v>
      </c>
    </row>
    <row r="644" spans="1:40" ht="13">
      <c r="A644" s="250"/>
      <c r="B644" s="251"/>
      <c r="C644" s="251"/>
      <c r="D644" s="251"/>
      <c r="E644" s="251"/>
      <c r="F644" s="252"/>
      <c r="G644" s="251"/>
      <c r="H644" s="253"/>
      <c r="I644" s="254"/>
      <c r="J644" s="252"/>
      <c r="K644" s="256"/>
      <c r="L644" s="251"/>
      <c r="M644" s="257"/>
      <c r="N644" s="258"/>
      <c r="O644" s="259"/>
      <c r="P644" s="259"/>
      <c r="Q644" s="260"/>
      <c r="R644" s="261"/>
      <c r="S644" s="262"/>
      <c r="T644" s="261"/>
      <c r="U644" s="263"/>
      <c r="V644" s="263"/>
      <c r="W644" s="263"/>
      <c r="X644" s="172"/>
      <c r="Y644" s="251"/>
      <c r="Z644" s="251"/>
      <c r="AA644" s="251"/>
      <c r="AB644" s="251"/>
      <c r="AC644" s="251"/>
      <c r="AD644" s="251"/>
      <c r="AE644" s="251"/>
      <c r="AF644" s="251"/>
      <c r="AG644" s="87"/>
      <c r="AH644" s="251"/>
      <c r="AK644" s="3">
        <f t="shared" si="41"/>
        <v>0</v>
      </c>
      <c r="AL644" s="3">
        <f t="shared" si="42"/>
        <v>0</v>
      </c>
      <c r="AM644" s="3">
        <f t="shared" si="43"/>
        <v>0</v>
      </c>
      <c r="AN644" s="3">
        <f t="shared" si="44"/>
        <v>0</v>
      </c>
    </row>
    <row r="645" spans="1:40" ht="13">
      <c r="A645" s="250"/>
      <c r="B645" s="251"/>
      <c r="C645" s="251"/>
      <c r="D645" s="251"/>
      <c r="E645" s="251"/>
      <c r="F645" s="252"/>
      <c r="G645" s="251"/>
      <c r="H645" s="253"/>
      <c r="I645" s="254"/>
      <c r="J645" s="252"/>
      <c r="K645" s="256"/>
      <c r="L645" s="251"/>
      <c r="M645" s="257"/>
      <c r="N645" s="258"/>
      <c r="O645" s="259"/>
      <c r="P645" s="259"/>
      <c r="Q645" s="260"/>
      <c r="R645" s="261"/>
      <c r="S645" s="262"/>
      <c r="T645" s="261"/>
      <c r="U645" s="263"/>
      <c r="V645" s="263"/>
      <c r="W645" s="263"/>
      <c r="X645" s="172"/>
      <c r="Y645" s="251"/>
      <c r="Z645" s="251"/>
      <c r="AA645" s="251"/>
      <c r="AB645" s="251"/>
      <c r="AC645" s="251"/>
      <c r="AD645" s="251"/>
      <c r="AE645" s="251"/>
      <c r="AF645" s="251"/>
      <c r="AG645" s="87"/>
      <c r="AH645" s="251"/>
      <c r="AK645" s="3">
        <f t="shared" si="41"/>
        <v>0</v>
      </c>
      <c r="AL645" s="3">
        <f t="shared" si="42"/>
        <v>0</v>
      </c>
      <c r="AM645" s="3">
        <f t="shared" si="43"/>
        <v>0</v>
      </c>
      <c r="AN645" s="3">
        <f t="shared" si="44"/>
        <v>0</v>
      </c>
    </row>
    <row r="646" spans="1:40" ht="13">
      <c r="A646" s="250"/>
      <c r="B646" s="251"/>
      <c r="C646" s="251"/>
      <c r="D646" s="251"/>
      <c r="E646" s="251"/>
      <c r="F646" s="252"/>
      <c r="G646" s="251"/>
      <c r="H646" s="253"/>
      <c r="I646" s="254"/>
      <c r="J646" s="252"/>
      <c r="K646" s="256"/>
      <c r="L646" s="251"/>
      <c r="M646" s="257"/>
      <c r="N646" s="258"/>
      <c r="O646" s="259"/>
      <c r="P646" s="259"/>
      <c r="Q646" s="260"/>
      <c r="R646" s="261"/>
      <c r="S646" s="262"/>
      <c r="T646" s="261"/>
      <c r="U646" s="263"/>
      <c r="V646" s="263"/>
      <c r="W646" s="263"/>
      <c r="X646" s="172"/>
      <c r="Y646" s="251"/>
      <c r="Z646" s="251"/>
      <c r="AA646" s="251"/>
      <c r="AB646" s="251"/>
      <c r="AC646" s="251"/>
      <c r="AD646" s="251"/>
      <c r="AE646" s="251"/>
      <c r="AF646" s="251"/>
      <c r="AG646" s="87"/>
      <c r="AH646" s="251"/>
      <c r="AK646" s="3">
        <f t="shared" si="41"/>
        <v>0</v>
      </c>
      <c r="AL646" s="3">
        <f t="shared" si="42"/>
        <v>0</v>
      </c>
      <c r="AM646" s="3">
        <f t="shared" si="43"/>
        <v>0</v>
      </c>
      <c r="AN646" s="3">
        <f t="shared" si="44"/>
        <v>0</v>
      </c>
    </row>
    <row r="647" spans="1:40" ht="13">
      <c r="A647" s="250"/>
      <c r="B647" s="251"/>
      <c r="C647" s="251"/>
      <c r="D647" s="251"/>
      <c r="E647" s="251"/>
      <c r="F647" s="252"/>
      <c r="G647" s="251"/>
      <c r="H647" s="253"/>
      <c r="I647" s="254"/>
      <c r="J647" s="252"/>
      <c r="K647" s="256"/>
      <c r="L647" s="251"/>
      <c r="M647" s="257"/>
      <c r="N647" s="258"/>
      <c r="O647" s="259"/>
      <c r="P647" s="259"/>
      <c r="Q647" s="260"/>
      <c r="R647" s="261"/>
      <c r="S647" s="262"/>
      <c r="T647" s="261"/>
      <c r="U647" s="263"/>
      <c r="V647" s="263"/>
      <c r="W647" s="263"/>
      <c r="X647" s="172"/>
      <c r="Y647" s="251"/>
      <c r="Z647" s="251"/>
      <c r="AA647" s="251"/>
      <c r="AB647" s="251"/>
      <c r="AC647" s="251"/>
      <c r="AD647" s="251"/>
      <c r="AE647" s="251"/>
      <c r="AF647" s="251"/>
      <c r="AG647" s="87"/>
      <c r="AH647" s="251"/>
      <c r="AK647" s="3">
        <f t="shared" si="41"/>
        <v>0</v>
      </c>
      <c r="AL647" s="3">
        <f t="shared" si="42"/>
        <v>0</v>
      </c>
      <c r="AM647" s="3">
        <f t="shared" si="43"/>
        <v>0</v>
      </c>
      <c r="AN647" s="3">
        <f t="shared" si="44"/>
        <v>0</v>
      </c>
    </row>
    <row r="648" spans="1:40" ht="13">
      <c r="A648" s="250"/>
      <c r="B648" s="251"/>
      <c r="C648" s="251"/>
      <c r="D648" s="251"/>
      <c r="E648" s="251"/>
      <c r="F648" s="252"/>
      <c r="G648" s="251"/>
      <c r="H648" s="253"/>
      <c r="I648" s="254"/>
      <c r="J648" s="252"/>
      <c r="K648" s="256"/>
      <c r="L648" s="251"/>
      <c r="M648" s="257"/>
      <c r="N648" s="258"/>
      <c r="O648" s="259"/>
      <c r="P648" s="259"/>
      <c r="Q648" s="260"/>
      <c r="R648" s="261"/>
      <c r="S648" s="262"/>
      <c r="T648" s="261"/>
      <c r="U648" s="263"/>
      <c r="V648" s="263"/>
      <c r="W648" s="263"/>
      <c r="X648" s="172"/>
      <c r="Y648" s="251"/>
      <c r="Z648" s="251"/>
      <c r="AA648" s="251"/>
      <c r="AB648" s="251"/>
      <c r="AC648" s="251"/>
      <c r="AD648" s="251"/>
      <c r="AE648" s="251"/>
      <c r="AF648" s="251"/>
      <c r="AG648" s="87"/>
      <c r="AH648" s="251"/>
      <c r="AK648" s="3">
        <f t="shared" si="41"/>
        <v>0</v>
      </c>
      <c r="AL648" s="3">
        <f t="shared" si="42"/>
        <v>0</v>
      </c>
      <c r="AM648" s="3">
        <f t="shared" si="43"/>
        <v>0</v>
      </c>
      <c r="AN648" s="3">
        <f t="shared" si="44"/>
        <v>0</v>
      </c>
    </row>
    <row r="649" spans="1:40" ht="13">
      <c r="A649" s="250"/>
      <c r="B649" s="251"/>
      <c r="C649" s="251"/>
      <c r="D649" s="251"/>
      <c r="E649" s="251"/>
      <c r="F649" s="252"/>
      <c r="G649" s="251"/>
      <c r="H649" s="253"/>
      <c r="I649" s="254"/>
      <c r="J649" s="252"/>
      <c r="K649" s="256"/>
      <c r="L649" s="251"/>
      <c r="M649" s="257"/>
      <c r="N649" s="258"/>
      <c r="O649" s="259"/>
      <c r="P649" s="259"/>
      <c r="Q649" s="260"/>
      <c r="R649" s="261"/>
      <c r="S649" s="262"/>
      <c r="T649" s="261"/>
      <c r="U649" s="263"/>
      <c r="V649" s="263"/>
      <c r="W649" s="263"/>
      <c r="X649" s="172"/>
      <c r="Y649" s="251"/>
      <c r="Z649" s="251"/>
      <c r="AA649" s="251"/>
      <c r="AB649" s="251"/>
      <c r="AC649" s="251"/>
      <c r="AD649" s="251"/>
      <c r="AE649" s="251"/>
      <c r="AF649" s="251"/>
      <c r="AG649" s="87"/>
      <c r="AH649" s="251"/>
      <c r="AK649" s="3">
        <f t="shared" si="41"/>
        <v>0</v>
      </c>
      <c r="AL649" s="3">
        <f t="shared" si="42"/>
        <v>0</v>
      </c>
      <c r="AM649" s="3">
        <f t="shared" si="43"/>
        <v>0</v>
      </c>
      <c r="AN649" s="3">
        <f t="shared" si="44"/>
        <v>0</v>
      </c>
    </row>
    <row r="650" spans="1:40" ht="13">
      <c r="A650" s="250"/>
      <c r="B650" s="251"/>
      <c r="C650" s="251"/>
      <c r="D650" s="251"/>
      <c r="E650" s="251"/>
      <c r="F650" s="252"/>
      <c r="G650" s="251"/>
      <c r="H650" s="253"/>
      <c r="I650" s="254"/>
      <c r="J650" s="252"/>
      <c r="K650" s="256"/>
      <c r="L650" s="251"/>
      <c r="M650" s="257"/>
      <c r="N650" s="258"/>
      <c r="O650" s="259"/>
      <c r="P650" s="259"/>
      <c r="Q650" s="260"/>
      <c r="R650" s="261"/>
      <c r="S650" s="262"/>
      <c r="T650" s="261"/>
      <c r="U650" s="263"/>
      <c r="V650" s="263"/>
      <c r="W650" s="263"/>
      <c r="X650" s="172"/>
      <c r="Y650" s="251"/>
      <c r="Z650" s="251"/>
      <c r="AA650" s="251"/>
      <c r="AB650" s="251"/>
      <c r="AC650" s="251"/>
      <c r="AD650" s="251"/>
      <c r="AE650" s="251"/>
      <c r="AF650" s="251"/>
      <c r="AG650" s="87"/>
      <c r="AH650" s="251"/>
      <c r="AK650" s="3">
        <f t="shared" si="41"/>
        <v>0</v>
      </c>
      <c r="AL650" s="3">
        <f t="shared" si="42"/>
        <v>0</v>
      </c>
      <c r="AM650" s="3">
        <f t="shared" si="43"/>
        <v>0</v>
      </c>
      <c r="AN650" s="3">
        <f t="shared" si="44"/>
        <v>0</v>
      </c>
    </row>
    <row r="651" spans="1:40" ht="13">
      <c r="A651" s="250"/>
      <c r="B651" s="251"/>
      <c r="C651" s="251"/>
      <c r="D651" s="251"/>
      <c r="E651" s="251"/>
      <c r="F651" s="252"/>
      <c r="G651" s="251"/>
      <c r="H651" s="253"/>
      <c r="I651" s="254"/>
      <c r="J651" s="252"/>
      <c r="K651" s="256"/>
      <c r="L651" s="251"/>
      <c r="M651" s="257"/>
      <c r="N651" s="258"/>
      <c r="O651" s="259"/>
      <c r="P651" s="259"/>
      <c r="Q651" s="260"/>
      <c r="R651" s="261"/>
      <c r="S651" s="262"/>
      <c r="T651" s="261"/>
      <c r="U651" s="263"/>
      <c r="V651" s="263"/>
      <c r="W651" s="263"/>
      <c r="X651" s="172"/>
      <c r="Y651" s="251"/>
      <c r="Z651" s="251"/>
      <c r="AA651" s="251"/>
      <c r="AB651" s="251"/>
      <c r="AC651" s="251"/>
      <c r="AD651" s="251"/>
      <c r="AE651" s="251"/>
      <c r="AF651" s="251"/>
      <c r="AG651" s="87"/>
      <c r="AH651" s="251"/>
      <c r="AK651" s="3">
        <f t="shared" si="41"/>
        <v>0</v>
      </c>
      <c r="AL651" s="3">
        <f t="shared" si="42"/>
        <v>0</v>
      </c>
      <c r="AM651" s="3">
        <f t="shared" si="43"/>
        <v>0</v>
      </c>
      <c r="AN651" s="3">
        <f t="shared" si="44"/>
        <v>0</v>
      </c>
    </row>
    <row r="652" spans="1:40" ht="13">
      <c r="A652" s="250"/>
      <c r="B652" s="251"/>
      <c r="C652" s="251"/>
      <c r="D652" s="251"/>
      <c r="E652" s="251"/>
      <c r="F652" s="252"/>
      <c r="G652" s="251"/>
      <c r="H652" s="253"/>
      <c r="I652" s="254"/>
      <c r="J652" s="252"/>
      <c r="K652" s="256"/>
      <c r="L652" s="251"/>
      <c r="M652" s="257"/>
      <c r="N652" s="258"/>
      <c r="O652" s="259"/>
      <c r="P652" s="259"/>
      <c r="Q652" s="260"/>
      <c r="R652" s="261"/>
      <c r="S652" s="262"/>
      <c r="T652" s="261"/>
      <c r="U652" s="263"/>
      <c r="V652" s="263"/>
      <c r="W652" s="263"/>
      <c r="X652" s="172"/>
      <c r="Y652" s="251"/>
      <c r="Z652" s="251"/>
      <c r="AA652" s="251"/>
      <c r="AB652" s="251"/>
      <c r="AC652" s="251"/>
      <c r="AD652" s="251"/>
      <c r="AE652" s="251"/>
      <c r="AF652" s="251"/>
      <c r="AG652" s="87"/>
      <c r="AH652" s="251"/>
      <c r="AK652" s="3">
        <f t="shared" ref="AK652:AK906" si="45">IF(Z652="Done",$J652,0)</f>
        <v>0</v>
      </c>
      <c r="AL652" s="3">
        <f t="shared" ref="AL652:AL906" si="46">IF(AB652="Done",$J652,0)</f>
        <v>0</v>
      </c>
      <c r="AM652" s="3">
        <f t="shared" ref="AM652:AM906" si="47">IF(AD652="Done",$J652,0)</f>
        <v>0</v>
      </c>
      <c r="AN652" s="3">
        <f t="shared" ref="AN652:AN906" si="48">IF(AG652&lt;&gt;"",$J652,0)</f>
        <v>0</v>
      </c>
    </row>
    <row r="653" spans="1:40" ht="13">
      <c r="A653" s="250"/>
      <c r="B653" s="251"/>
      <c r="C653" s="251"/>
      <c r="D653" s="251"/>
      <c r="E653" s="251"/>
      <c r="F653" s="252"/>
      <c r="G653" s="251"/>
      <c r="H653" s="253"/>
      <c r="I653" s="254"/>
      <c r="J653" s="252"/>
      <c r="K653" s="256"/>
      <c r="L653" s="251"/>
      <c r="M653" s="257"/>
      <c r="N653" s="258"/>
      <c r="O653" s="259"/>
      <c r="P653" s="259"/>
      <c r="Q653" s="260"/>
      <c r="R653" s="261"/>
      <c r="S653" s="262"/>
      <c r="T653" s="261"/>
      <c r="U653" s="263"/>
      <c r="V653" s="263"/>
      <c r="W653" s="263"/>
      <c r="X653" s="172"/>
      <c r="Y653" s="251"/>
      <c r="Z653" s="251"/>
      <c r="AA653" s="251"/>
      <c r="AB653" s="251"/>
      <c r="AC653" s="251"/>
      <c r="AD653" s="251"/>
      <c r="AE653" s="251"/>
      <c r="AF653" s="251"/>
      <c r="AG653" s="87"/>
      <c r="AH653" s="251"/>
      <c r="AK653" s="3">
        <f t="shared" si="45"/>
        <v>0</v>
      </c>
      <c r="AL653" s="3">
        <f t="shared" si="46"/>
        <v>0</v>
      </c>
      <c r="AM653" s="3">
        <f t="shared" si="47"/>
        <v>0</v>
      </c>
      <c r="AN653" s="3">
        <f t="shared" si="48"/>
        <v>0</v>
      </c>
    </row>
    <row r="654" spans="1:40" ht="13">
      <c r="A654" s="250"/>
      <c r="B654" s="251"/>
      <c r="C654" s="251"/>
      <c r="D654" s="251"/>
      <c r="E654" s="251"/>
      <c r="F654" s="252"/>
      <c r="G654" s="251"/>
      <c r="H654" s="253"/>
      <c r="I654" s="254"/>
      <c r="J654" s="252"/>
      <c r="K654" s="256"/>
      <c r="L654" s="251"/>
      <c r="M654" s="257"/>
      <c r="N654" s="258"/>
      <c r="O654" s="259"/>
      <c r="P654" s="259"/>
      <c r="Q654" s="260"/>
      <c r="R654" s="261"/>
      <c r="S654" s="262"/>
      <c r="T654" s="261"/>
      <c r="U654" s="263"/>
      <c r="V654" s="263"/>
      <c r="W654" s="263"/>
      <c r="X654" s="172"/>
      <c r="Y654" s="251"/>
      <c r="Z654" s="251"/>
      <c r="AA654" s="251"/>
      <c r="AB654" s="251"/>
      <c r="AC654" s="251"/>
      <c r="AD654" s="251"/>
      <c r="AE654" s="251"/>
      <c r="AF654" s="251"/>
      <c r="AG654" s="87"/>
      <c r="AH654" s="251"/>
      <c r="AK654" s="3">
        <f t="shared" si="45"/>
        <v>0</v>
      </c>
      <c r="AL654" s="3">
        <f t="shared" si="46"/>
        <v>0</v>
      </c>
      <c r="AM654" s="3">
        <f t="shared" si="47"/>
        <v>0</v>
      </c>
      <c r="AN654" s="3">
        <f t="shared" si="48"/>
        <v>0</v>
      </c>
    </row>
    <row r="655" spans="1:40" ht="13">
      <c r="A655" s="250"/>
      <c r="B655" s="251"/>
      <c r="C655" s="251"/>
      <c r="D655" s="251"/>
      <c r="E655" s="251"/>
      <c r="F655" s="252"/>
      <c r="G655" s="251"/>
      <c r="H655" s="253"/>
      <c r="I655" s="254"/>
      <c r="J655" s="252"/>
      <c r="K655" s="256"/>
      <c r="L655" s="251"/>
      <c r="M655" s="257"/>
      <c r="N655" s="258"/>
      <c r="O655" s="259"/>
      <c r="P655" s="259"/>
      <c r="Q655" s="260"/>
      <c r="R655" s="261"/>
      <c r="S655" s="262"/>
      <c r="T655" s="261"/>
      <c r="U655" s="263"/>
      <c r="V655" s="263"/>
      <c r="W655" s="263"/>
      <c r="X655" s="172"/>
      <c r="Y655" s="251"/>
      <c r="Z655" s="251"/>
      <c r="AA655" s="251"/>
      <c r="AB655" s="251"/>
      <c r="AC655" s="251"/>
      <c r="AD655" s="251"/>
      <c r="AE655" s="251"/>
      <c r="AF655" s="251"/>
      <c r="AG655" s="87"/>
      <c r="AH655" s="251"/>
      <c r="AK655" s="3">
        <f t="shared" si="45"/>
        <v>0</v>
      </c>
      <c r="AL655" s="3">
        <f t="shared" si="46"/>
        <v>0</v>
      </c>
      <c r="AM655" s="3">
        <f t="shared" si="47"/>
        <v>0</v>
      </c>
      <c r="AN655" s="3">
        <f t="shared" si="48"/>
        <v>0</v>
      </c>
    </row>
    <row r="656" spans="1:40" ht="13">
      <c r="A656" s="250"/>
      <c r="B656" s="251"/>
      <c r="C656" s="251"/>
      <c r="D656" s="251"/>
      <c r="E656" s="251"/>
      <c r="F656" s="252"/>
      <c r="G656" s="251"/>
      <c r="H656" s="253"/>
      <c r="I656" s="254"/>
      <c r="J656" s="252"/>
      <c r="K656" s="256"/>
      <c r="L656" s="251"/>
      <c r="M656" s="257"/>
      <c r="N656" s="258"/>
      <c r="O656" s="259"/>
      <c r="P656" s="259"/>
      <c r="Q656" s="260"/>
      <c r="R656" s="261"/>
      <c r="S656" s="262"/>
      <c r="T656" s="261"/>
      <c r="U656" s="263"/>
      <c r="V656" s="263"/>
      <c r="W656" s="263"/>
      <c r="X656" s="172"/>
      <c r="Y656" s="251"/>
      <c r="Z656" s="251"/>
      <c r="AA656" s="251"/>
      <c r="AB656" s="251"/>
      <c r="AC656" s="251"/>
      <c r="AD656" s="251"/>
      <c r="AE656" s="251"/>
      <c r="AF656" s="251"/>
      <c r="AG656" s="87"/>
      <c r="AH656" s="251"/>
      <c r="AK656" s="3">
        <f t="shared" si="45"/>
        <v>0</v>
      </c>
      <c r="AL656" s="3">
        <f t="shared" si="46"/>
        <v>0</v>
      </c>
      <c r="AM656" s="3">
        <f t="shared" si="47"/>
        <v>0</v>
      </c>
      <c r="AN656" s="3">
        <f t="shared" si="48"/>
        <v>0</v>
      </c>
    </row>
    <row r="657" spans="1:40" ht="13">
      <c r="A657" s="250"/>
      <c r="B657" s="251"/>
      <c r="C657" s="251"/>
      <c r="D657" s="251"/>
      <c r="E657" s="251"/>
      <c r="F657" s="252"/>
      <c r="G657" s="251"/>
      <c r="H657" s="253"/>
      <c r="I657" s="254"/>
      <c r="J657" s="252"/>
      <c r="K657" s="256"/>
      <c r="L657" s="251"/>
      <c r="M657" s="257"/>
      <c r="N657" s="258"/>
      <c r="O657" s="259"/>
      <c r="P657" s="259"/>
      <c r="Q657" s="260"/>
      <c r="R657" s="261"/>
      <c r="S657" s="262"/>
      <c r="T657" s="261"/>
      <c r="U657" s="263"/>
      <c r="V657" s="263"/>
      <c r="W657" s="263"/>
      <c r="X657" s="172"/>
      <c r="Y657" s="251"/>
      <c r="Z657" s="251"/>
      <c r="AA657" s="251"/>
      <c r="AB657" s="251"/>
      <c r="AC657" s="251"/>
      <c r="AD657" s="251"/>
      <c r="AE657" s="251"/>
      <c r="AF657" s="251"/>
      <c r="AG657" s="87"/>
      <c r="AH657" s="251"/>
      <c r="AK657" s="3">
        <f t="shared" si="45"/>
        <v>0</v>
      </c>
      <c r="AL657" s="3">
        <f t="shared" si="46"/>
        <v>0</v>
      </c>
      <c r="AM657" s="3">
        <f t="shared" si="47"/>
        <v>0</v>
      </c>
      <c r="AN657" s="3">
        <f t="shared" si="48"/>
        <v>0</v>
      </c>
    </row>
    <row r="658" spans="1:40" ht="13">
      <c r="A658" s="250"/>
      <c r="B658" s="251"/>
      <c r="C658" s="251"/>
      <c r="D658" s="251"/>
      <c r="E658" s="251"/>
      <c r="F658" s="252"/>
      <c r="G658" s="251"/>
      <c r="H658" s="253"/>
      <c r="I658" s="254"/>
      <c r="J658" s="252"/>
      <c r="K658" s="256"/>
      <c r="L658" s="251"/>
      <c r="M658" s="257"/>
      <c r="N658" s="258"/>
      <c r="O658" s="259"/>
      <c r="P658" s="259"/>
      <c r="Q658" s="260"/>
      <c r="R658" s="261"/>
      <c r="S658" s="262"/>
      <c r="T658" s="261"/>
      <c r="U658" s="263"/>
      <c r="V658" s="263"/>
      <c r="W658" s="263"/>
      <c r="X658" s="172"/>
      <c r="Y658" s="251"/>
      <c r="Z658" s="251"/>
      <c r="AA658" s="251"/>
      <c r="AB658" s="251"/>
      <c r="AC658" s="251"/>
      <c r="AD658" s="251"/>
      <c r="AE658" s="251"/>
      <c r="AF658" s="251"/>
      <c r="AG658" s="87"/>
      <c r="AH658" s="251"/>
      <c r="AK658" s="3">
        <f t="shared" si="45"/>
        <v>0</v>
      </c>
      <c r="AL658" s="3">
        <f t="shared" si="46"/>
        <v>0</v>
      </c>
      <c r="AM658" s="3">
        <f t="shared" si="47"/>
        <v>0</v>
      </c>
      <c r="AN658" s="3">
        <f t="shared" si="48"/>
        <v>0</v>
      </c>
    </row>
    <row r="659" spans="1:40" ht="13">
      <c r="A659" s="250"/>
      <c r="B659" s="251"/>
      <c r="C659" s="251"/>
      <c r="D659" s="251"/>
      <c r="E659" s="251"/>
      <c r="F659" s="252"/>
      <c r="G659" s="251"/>
      <c r="H659" s="253"/>
      <c r="I659" s="254"/>
      <c r="J659" s="252"/>
      <c r="K659" s="256"/>
      <c r="L659" s="251"/>
      <c r="M659" s="257"/>
      <c r="N659" s="258"/>
      <c r="O659" s="259"/>
      <c r="P659" s="259"/>
      <c r="Q659" s="260"/>
      <c r="R659" s="261"/>
      <c r="S659" s="262"/>
      <c r="T659" s="261"/>
      <c r="U659" s="263"/>
      <c r="V659" s="263"/>
      <c r="W659" s="263"/>
      <c r="X659" s="172"/>
      <c r="Y659" s="251"/>
      <c r="Z659" s="251"/>
      <c r="AA659" s="251"/>
      <c r="AB659" s="251"/>
      <c r="AC659" s="251"/>
      <c r="AD659" s="251"/>
      <c r="AE659" s="251"/>
      <c r="AF659" s="251"/>
      <c r="AG659" s="87"/>
      <c r="AH659" s="251"/>
      <c r="AK659" s="3">
        <f t="shared" si="45"/>
        <v>0</v>
      </c>
      <c r="AL659" s="3">
        <f t="shared" si="46"/>
        <v>0</v>
      </c>
      <c r="AM659" s="3">
        <f t="shared" si="47"/>
        <v>0</v>
      </c>
      <c r="AN659" s="3">
        <f t="shared" si="48"/>
        <v>0</v>
      </c>
    </row>
    <row r="660" spans="1:40" ht="13">
      <c r="A660" s="250"/>
      <c r="B660" s="251"/>
      <c r="C660" s="251"/>
      <c r="D660" s="251"/>
      <c r="E660" s="251"/>
      <c r="F660" s="252"/>
      <c r="G660" s="251"/>
      <c r="H660" s="253"/>
      <c r="I660" s="254"/>
      <c r="J660" s="252"/>
      <c r="K660" s="256"/>
      <c r="L660" s="251"/>
      <c r="M660" s="257"/>
      <c r="N660" s="258"/>
      <c r="O660" s="259"/>
      <c r="P660" s="259"/>
      <c r="Q660" s="260"/>
      <c r="R660" s="261"/>
      <c r="S660" s="262"/>
      <c r="T660" s="261"/>
      <c r="U660" s="263"/>
      <c r="V660" s="263"/>
      <c r="W660" s="263"/>
      <c r="X660" s="172"/>
      <c r="Y660" s="251"/>
      <c r="Z660" s="251"/>
      <c r="AA660" s="251"/>
      <c r="AB660" s="251"/>
      <c r="AC660" s="251"/>
      <c r="AD660" s="251"/>
      <c r="AE660" s="251"/>
      <c r="AF660" s="251"/>
      <c r="AG660" s="87"/>
      <c r="AH660" s="251"/>
      <c r="AK660" s="3">
        <f t="shared" si="45"/>
        <v>0</v>
      </c>
      <c r="AL660" s="3">
        <f t="shared" si="46"/>
        <v>0</v>
      </c>
      <c r="AM660" s="3">
        <f t="shared" si="47"/>
        <v>0</v>
      </c>
      <c r="AN660" s="3">
        <f t="shared" si="48"/>
        <v>0</v>
      </c>
    </row>
    <row r="661" spans="1:40" ht="13">
      <c r="A661" s="250"/>
      <c r="B661" s="251"/>
      <c r="C661" s="251"/>
      <c r="D661" s="251"/>
      <c r="E661" s="251"/>
      <c r="F661" s="252"/>
      <c r="G661" s="251"/>
      <c r="H661" s="253"/>
      <c r="I661" s="254"/>
      <c r="J661" s="252"/>
      <c r="K661" s="256"/>
      <c r="L661" s="251"/>
      <c r="M661" s="257"/>
      <c r="N661" s="258"/>
      <c r="O661" s="259"/>
      <c r="P661" s="259"/>
      <c r="Q661" s="260"/>
      <c r="R661" s="261"/>
      <c r="S661" s="262"/>
      <c r="T661" s="261"/>
      <c r="U661" s="263"/>
      <c r="V661" s="263"/>
      <c r="W661" s="263"/>
      <c r="X661" s="172"/>
      <c r="Y661" s="251"/>
      <c r="Z661" s="251"/>
      <c r="AA661" s="251"/>
      <c r="AB661" s="251"/>
      <c r="AC661" s="251"/>
      <c r="AD661" s="251"/>
      <c r="AE661" s="251"/>
      <c r="AF661" s="251"/>
      <c r="AG661" s="87"/>
      <c r="AH661" s="251"/>
      <c r="AK661" s="3">
        <f t="shared" si="45"/>
        <v>0</v>
      </c>
      <c r="AL661" s="3">
        <f t="shared" si="46"/>
        <v>0</v>
      </c>
      <c r="AM661" s="3">
        <f t="shared" si="47"/>
        <v>0</v>
      </c>
      <c r="AN661" s="3">
        <f t="shared" si="48"/>
        <v>0</v>
      </c>
    </row>
    <row r="662" spans="1:40" ht="13">
      <c r="A662" s="250"/>
      <c r="B662" s="251"/>
      <c r="C662" s="251"/>
      <c r="D662" s="251"/>
      <c r="E662" s="251"/>
      <c r="F662" s="252"/>
      <c r="G662" s="251"/>
      <c r="H662" s="253"/>
      <c r="I662" s="254"/>
      <c r="J662" s="252"/>
      <c r="K662" s="256"/>
      <c r="L662" s="251"/>
      <c r="M662" s="257"/>
      <c r="N662" s="258"/>
      <c r="O662" s="259"/>
      <c r="P662" s="259"/>
      <c r="Q662" s="260"/>
      <c r="R662" s="261"/>
      <c r="S662" s="262"/>
      <c r="T662" s="261"/>
      <c r="U662" s="263"/>
      <c r="V662" s="263"/>
      <c r="W662" s="263"/>
      <c r="X662" s="172"/>
      <c r="Y662" s="251"/>
      <c r="Z662" s="251"/>
      <c r="AA662" s="251"/>
      <c r="AB662" s="251"/>
      <c r="AC662" s="251"/>
      <c r="AD662" s="251"/>
      <c r="AE662" s="251"/>
      <c r="AF662" s="251"/>
      <c r="AG662" s="87"/>
      <c r="AH662" s="251"/>
      <c r="AK662" s="3">
        <f t="shared" si="45"/>
        <v>0</v>
      </c>
      <c r="AL662" s="3">
        <f t="shared" si="46"/>
        <v>0</v>
      </c>
      <c r="AM662" s="3">
        <f t="shared" si="47"/>
        <v>0</v>
      </c>
      <c r="AN662" s="3">
        <f t="shared" si="48"/>
        <v>0</v>
      </c>
    </row>
    <row r="663" spans="1:40" ht="13">
      <c r="A663" s="250"/>
      <c r="B663" s="251"/>
      <c r="C663" s="251"/>
      <c r="D663" s="251"/>
      <c r="E663" s="251"/>
      <c r="F663" s="252"/>
      <c r="G663" s="251"/>
      <c r="H663" s="253"/>
      <c r="I663" s="254"/>
      <c r="J663" s="252"/>
      <c r="K663" s="256"/>
      <c r="L663" s="251"/>
      <c r="M663" s="257"/>
      <c r="N663" s="258"/>
      <c r="O663" s="259"/>
      <c r="P663" s="259"/>
      <c r="Q663" s="260"/>
      <c r="R663" s="261"/>
      <c r="S663" s="262"/>
      <c r="T663" s="261"/>
      <c r="U663" s="263"/>
      <c r="V663" s="263"/>
      <c r="W663" s="263"/>
      <c r="X663" s="172"/>
      <c r="Y663" s="251"/>
      <c r="Z663" s="251"/>
      <c r="AA663" s="251"/>
      <c r="AB663" s="251"/>
      <c r="AC663" s="251"/>
      <c r="AD663" s="251"/>
      <c r="AE663" s="251"/>
      <c r="AF663" s="251"/>
      <c r="AG663" s="87"/>
      <c r="AH663" s="251"/>
      <c r="AK663" s="3">
        <f t="shared" si="45"/>
        <v>0</v>
      </c>
      <c r="AL663" s="3">
        <f t="shared" si="46"/>
        <v>0</v>
      </c>
      <c r="AM663" s="3">
        <f t="shared" si="47"/>
        <v>0</v>
      </c>
      <c r="AN663" s="3">
        <f t="shared" si="48"/>
        <v>0</v>
      </c>
    </row>
    <row r="664" spans="1:40" ht="13">
      <c r="A664" s="250"/>
      <c r="B664" s="251"/>
      <c r="C664" s="251"/>
      <c r="D664" s="251"/>
      <c r="E664" s="251"/>
      <c r="F664" s="252"/>
      <c r="G664" s="251"/>
      <c r="H664" s="253"/>
      <c r="I664" s="254"/>
      <c r="J664" s="252"/>
      <c r="K664" s="256"/>
      <c r="L664" s="251"/>
      <c r="M664" s="257"/>
      <c r="N664" s="258"/>
      <c r="O664" s="259"/>
      <c r="P664" s="259"/>
      <c r="Q664" s="260"/>
      <c r="R664" s="261"/>
      <c r="S664" s="262"/>
      <c r="T664" s="261"/>
      <c r="U664" s="263"/>
      <c r="V664" s="263"/>
      <c r="W664" s="263"/>
      <c r="X664" s="172"/>
      <c r="Y664" s="251"/>
      <c r="Z664" s="251"/>
      <c r="AA664" s="251"/>
      <c r="AB664" s="251"/>
      <c r="AC664" s="251"/>
      <c r="AD664" s="251"/>
      <c r="AE664" s="251"/>
      <c r="AF664" s="251"/>
      <c r="AG664" s="87"/>
      <c r="AH664" s="251"/>
      <c r="AK664" s="3">
        <f t="shared" si="45"/>
        <v>0</v>
      </c>
      <c r="AL664" s="3">
        <f t="shared" si="46"/>
        <v>0</v>
      </c>
      <c r="AM664" s="3">
        <f t="shared" si="47"/>
        <v>0</v>
      </c>
      <c r="AN664" s="3">
        <f t="shared" si="48"/>
        <v>0</v>
      </c>
    </row>
    <row r="665" spans="1:40" ht="13">
      <c r="A665" s="250"/>
      <c r="B665" s="251"/>
      <c r="C665" s="251"/>
      <c r="D665" s="251"/>
      <c r="E665" s="251"/>
      <c r="F665" s="252"/>
      <c r="G665" s="251"/>
      <c r="H665" s="253"/>
      <c r="I665" s="254"/>
      <c r="J665" s="252"/>
      <c r="K665" s="256"/>
      <c r="L665" s="251"/>
      <c r="M665" s="257"/>
      <c r="N665" s="258"/>
      <c r="O665" s="259"/>
      <c r="P665" s="259"/>
      <c r="Q665" s="260"/>
      <c r="R665" s="261"/>
      <c r="S665" s="262"/>
      <c r="T665" s="261"/>
      <c r="U665" s="263"/>
      <c r="V665" s="263"/>
      <c r="W665" s="263"/>
      <c r="X665" s="172"/>
      <c r="Y665" s="251"/>
      <c r="Z665" s="251"/>
      <c r="AA665" s="251"/>
      <c r="AB665" s="251"/>
      <c r="AC665" s="251"/>
      <c r="AD665" s="251"/>
      <c r="AE665" s="251"/>
      <c r="AF665" s="251"/>
      <c r="AG665" s="87"/>
      <c r="AH665" s="251"/>
      <c r="AK665" s="3">
        <f t="shared" si="45"/>
        <v>0</v>
      </c>
      <c r="AL665" s="3">
        <f t="shared" si="46"/>
        <v>0</v>
      </c>
      <c r="AM665" s="3">
        <f t="shared" si="47"/>
        <v>0</v>
      </c>
      <c r="AN665" s="3">
        <f t="shared" si="48"/>
        <v>0</v>
      </c>
    </row>
    <row r="666" spans="1:40" ht="13">
      <c r="A666" s="250"/>
      <c r="B666" s="251"/>
      <c r="C666" s="251"/>
      <c r="D666" s="251"/>
      <c r="E666" s="251"/>
      <c r="F666" s="252"/>
      <c r="G666" s="251"/>
      <c r="H666" s="253"/>
      <c r="I666" s="254"/>
      <c r="J666" s="252"/>
      <c r="K666" s="256"/>
      <c r="L666" s="251"/>
      <c r="M666" s="257"/>
      <c r="N666" s="258"/>
      <c r="O666" s="259"/>
      <c r="P666" s="259"/>
      <c r="Q666" s="260"/>
      <c r="R666" s="261"/>
      <c r="S666" s="262"/>
      <c r="T666" s="261"/>
      <c r="U666" s="263"/>
      <c r="V666" s="263"/>
      <c r="W666" s="263"/>
      <c r="X666" s="172"/>
      <c r="Y666" s="251"/>
      <c r="Z666" s="251"/>
      <c r="AA666" s="251"/>
      <c r="AB666" s="251"/>
      <c r="AC666" s="251"/>
      <c r="AD666" s="251"/>
      <c r="AE666" s="251"/>
      <c r="AF666" s="251"/>
      <c r="AG666" s="87"/>
      <c r="AH666" s="251"/>
      <c r="AK666" s="3">
        <f t="shared" si="45"/>
        <v>0</v>
      </c>
      <c r="AL666" s="3">
        <f t="shared" si="46"/>
        <v>0</v>
      </c>
      <c r="AM666" s="3">
        <f t="shared" si="47"/>
        <v>0</v>
      </c>
      <c r="AN666" s="3">
        <f t="shared" si="48"/>
        <v>0</v>
      </c>
    </row>
    <row r="667" spans="1:40" ht="13">
      <c r="A667" s="250"/>
      <c r="B667" s="251"/>
      <c r="C667" s="251"/>
      <c r="D667" s="251"/>
      <c r="E667" s="251"/>
      <c r="F667" s="252"/>
      <c r="G667" s="251"/>
      <c r="H667" s="253"/>
      <c r="I667" s="254"/>
      <c r="J667" s="252"/>
      <c r="K667" s="256"/>
      <c r="L667" s="251"/>
      <c r="M667" s="257"/>
      <c r="N667" s="258"/>
      <c r="O667" s="259"/>
      <c r="P667" s="259"/>
      <c r="Q667" s="260"/>
      <c r="R667" s="261"/>
      <c r="S667" s="262"/>
      <c r="T667" s="261"/>
      <c r="U667" s="263"/>
      <c r="V667" s="263"/>
      <c r="W667" s="263"/>
      <c r="X667" s="172"/>
      <c r="Y667" s="251"/>
      <c r="Z667" s="251"/>
      <c r="AA667" s="251"/>
      <c r="AB667" s="251"/>
      <c r="AC667" s="251"/>
      <c r="AD667" s="251"/>
      <c r="AE667" s="251"/>
      <c r="AF667" s="251"/>
      <c r="AG667" s="87"/>
      <c r="AH667" s="251"/>
      <c r="AK667" s="3">
        <f t="shared" si="45"/>
        <v>0</v>
      </c>
      <c r="AL667" s="3">
        <f t="shared" si="46"/>
        <v>0</v>
      </c>
      <c r="AM667" s="3">
        <f t="shared" si="47"/>
        <v>0</v>
      </c>
      <c r="AN667" s="3">
        <f t="shared" si="48"/>
        <v>0</v>
      </c>
    </row>
    <row r="668" spans="1:40" ht="13">
      <c r="A668" s="250"/>
      <c r="B668" s="251"/>
      <c r="C668" s="251"/>
      <c r="D668" s="251"/>
      <c r="E668" s="251"/>
      <c r="F668" s="252"/>
      <c r="G668" s="251"/>
      <c r="H668" s="253"/>
      <c r="I668" s="254"/>
      <c r="J668" s="252"/>
      <c r="K668" s="256"/>
      <c r="L668" s="251"/>
      <c r="M668" s="257"/>
      <c r="N668" s="258"/>
      <c r="O668" s="259"/>
      <c r="P668" s="259"/>
      <c r="Q668" s="260"/>
      <c r="R668" s="261"/>
      <c r="S668" s="262"/>
      <c r="T668" s="261"/>
      <c r="U668" s="263"/>
      <c r="V668" s="263"/>
      <c r="W668" s="263"/>
      <c r="X668" s="172"/>
      <c r="Y668" s="251"/>
      <c r="Z668" s="251"/>
      <c r="AA668" s="251"/>
      <c r="AB668" s="251"/>
      <c r="AC668" s="251"/>
      <c r="AD668" s="251"/>
      <c r="AE668" s="251"/>
      <c r="AF668" s="251"/>
      <c r="AG668" s="87"/>
      <c r="AH668" s="251"/>
      <c r="AK668" s="3">
        <f t="shared" si="45"/>
        <v>0</v>
      </c>
      <c r="AL668" s="3">
        <f t="shared" si="46"/>
        <v>0</v>
      </c>
      <c r="AM668" s="3">
        <f t="shared" si="47"/>
        <v>0</v>
      </c>
      <c r="AN668" s="3">
        <f t="shared" si="48"/>
        <v>0</v>
      </c>
    </row>
    <row r="669" spans="1:40" ht="13">
      <c r="A669" s="250"/>
      <c r="B669" s="251"/>
      <c r="C669" s="251"/>
      <c r="D669" s="251"/>
      <c r="E669" s="251"/>
      <c r="F669" s="252"/>
      <c r="G669" s="251"/>
      <c r="H669" s="253"/>
      <c r="I669" s="254"/>
      <c r="J669" s="252"/>
      <c r="K669" s="256"/>
      <c r="L669" s="251"/>
      <c r="M669" s="257"/>
      <c r="N669" s="258"/>
      <c r="O669" s="259"/>
      <c r="P669" s="259"/>
      <c r="Q669" s="260"/>
      <c r="R669" s="261"/>
      <c r="S669" s="262"/>
      <c r="T669" s="261"/>
      <c r="U669" s="263"/>
      <c r="V669" s="263"/>
      <c r="W669" s="263"/>
      <c r="X669" s="172"/>
      <c r="Y669" s="251"/>
      <c r="Z669" s="251"/>
      <c r="AA669" s="251"/>
      <c r="AB669" s="251"/>
      <c r="AC669" s="251"/>
      <c r="AD669" s="251"/>
      <c r="AE669" s="251"/>
      <c r="AF669" s="251"/>
      <c r="AG669" s="87"/>
      <c r="AH669" s="251"/>
      <c r="AK669" s="3">
        <f t="shared" si="45"/>
        <v>0</v>
      </c>
      <c r="AL669" s="3">
        <f t="shared" si="46"/>
        <v>0</v>
      </c>
      <c r="AM669" s="3">
        <f t="shared" si="47"/>
        <v>0</v>
      </c>
      <c r="AN669" s="3">
        <f t="shared" si="48"/>
        <v>0</v>
      </c>
    </row>
    <row r="670" spans="1:40" ht="13">
      <c r="A670" s="250"/>
      <c r="B670" s="251"/>
      <c r="C670" s="251"/>
      <c r="D670" s="251"/>
      <c r="E670" s="251"/>
      <c r="F670" s="252"/>
      <c r="G670" s="251"/>
      <c r="H670" s="253"/>
      <c r="I670" s="254"/>
      <c r="J670" s="252"/>
      <c r="K670" s="256"/>
      <c r="L670" s="251"/>
      <c r="M670" s="257"/>
      <c r="N670" s="258"/>
      <c r="O670" s="259"/>
      <c r="P670" s="259"/>
      <c r="Q670" s="260"/>
      <c r="R670" s="261"/>
      <c r="S670" s="262"/>
      <c r="T670" s="261"/>
      <c r="U670" s="263"/>
      <c r="V670" s="263"/>
      <c r="W670" s="263"/>
      <c r="X670" s="172"/>
      <c r="Y670" s="251"/>
      <c r="Z670" s="251"/>
      <c r="AA670" s="251"/>
      <c r="AB670" s="251"/>
      <c r="AC670" s="251"/>
      <c r="AD670" s="251"/>
      <c r="AE670" s="251"/>
      <c r="AF670" s="251"/>
      <c r="AG670" s="87"/>
      <c r="AH670" s="251"/>
      <c r="AK670" s="3">
        <f t="shared" si="45"/>
        <v>0</v>
      </c>
      <c r="AL670" s="3">
        <f t="shared" si="46"/>
        <v>0</v>
      </c>
      <c r="AM670" s="3">
        <f t="shared" si="47"/>
        <v>0</v>
      </c>
      <c r="AN670" s="3">
        <f t="shared" si="48"/>
        <v>0</v>
      </c>
    </row>
    <row r="671" spans="1:40" ht="13">
      <c r="A671" s="250"/>
      <c r="B671" s="251"/>
      <c r="C671" s="251"/>
      <c r="D671" s="251"/>
      <c r="E671" s="251"/>
      <c r="F671" s="252"/>
      <c r="G671" s="251"/>
      <c r="H671" s="253"/>
      <c r="I671" s="254"/>
      <c r="J671" s="252"/>
      <c r="K671" s="256"/>
      <c r="L671" s="251"/>
      <c r="M671" s="257"/>
      <c r="N671" s="258"/>
      <c r="O671" s="259"/>
      <c r="P671" s="259"/>
      <c r="Q671" s="260"/>
      <c r="R671" s="261"/>
      <c r="S671" s="262"/>
      <c r="T671" s="261"/>
      <c r="U671" s="263"/>
      <c r="V671" s="263"/>
      <c r="W671" s="263"/>
      <c r="X671" s="172"/>
      <c r="Y671" s="251"/>
      <c r="Z671" s="251"/>
      <c r="AA671" s="251"/>
      <c r="AB671" s="251"/>
      <c r="AC671" s="251"/>
      <c r="AD671" s="251"/>
      <c r="AE671" s="251"/>
      <c r="AF671" s="251"/>
      <c r="AG671" s="87"/>
      <c r="AH671" s="251"/>
      <c r="AK671" s="3">
        <f t="shared" si="45"/>
        <v>0</v>
      </c>
      <c r="AL671" s="3">
        <f t="shared" si="46"/>
        <v>0</v>
      </c>
      <c r="AM671" s="3">
        <f t="shared" si="47"/>
        <v>0</v>
      </c>
      <c r="AN671" s="3">
        <f t="shared" si="48"/>
        <v>0</v>
      </c>
    </row>
    <row r="672" spans="1:40" ht="13">
      <c r="A672" s="250"/>
      <c r="B672" s="251"/>
      <c r="C672" s="251"/>
      <c r="D672" s="251"/>
      <c r="E672" s="251"/>
      <c r="F672" s="252"/>
      <c r="G672" s="251"/>
      <c r="H672" s="253"/>
      <c r="I672" s="254"/>
      <c r="J672" s="252"/>
      <c r="K672" s="256"/>
      <c r="L672" s="251"/>
      <c r="M672" s="257"/>
      <c r="N672" s="258"/>
      <c r="O672" s="259"/>
      <c r="P672" s="259"/>
      <c r="Q672" s="260"/>
      <c r="R672" s="261"/>
      <c r="S672" s="262"/>
      <c r="T672" s="261"/>
      <c r="U672" s="263"/>
      <c r="V672" s="263"/>
      <c r="W672" s="263"/>
      <c r="X672" s="172"/>
      <c r="Y672" s="251"/>
      <c r="Z672" s="251"/>
      <c r="AA672" s="251"/>
      <c r="AB672" s="251"/>
      <c r="AC672" s="251"/>
      <c r="AD672" s="251"/>
      <c r="AE672" s="251"/>
      <c r="AF672" s="251"/>
      <c r="AG672" s="87"/>
      <c r="AH672" s="251"/>
      <c r="AK672" s="3">
        <f t="shared" si="45"/>
        <v>0</v>
      </c>
      <c r="AL672" s="3">
        <f t="shared" si="46"/>
        <v>0</v>
      </c>
      <c r="AM672" s="3">
        <f t="shared" si="47"/>
        <v>0</v>
      </c>
      <c r="AN672" s="3">
        <f t="shared" si="48"/>
        <v>0</v>
      </c>
    </row>
    <row r="673" spans="1:40" ht="13">
      <c r="A673" s="250"/>
      <c r="B673" s="251"/>
      <c r="C673" s="251"/>
      <c r="D673" s="251"/>
      <c r="E673" s="251"/>
      <c r="F673" s="252"/>
      <c r="G673" s="251"/>
      <c r="H673" s="253"/>
      <c r="I673" s="254"/>
      <c r="J673" s="252"/>
      <c r="K673" s="256"/>
      <c r="L673" s="251"/>
      <c r="M673" s="257"/>
      <c r="N673" s="258"/>
      <c r="O673" s="259"/>
      <c r="P673" s="259"/>
      <c r="Q673" s="260"/>
      <c r="R673" s="261"/>
      <c r="S673" s="262"/>
      <c r="T673" s="261"/>
      <c r="U673" s="263"/>
      <c r="V673" s="263"/>
      <c r="W673" s="263"/>
      <c r="X673" s="172"/>
      <c r="Y673" s="251"/>
      <c r="Z673" s="251"/>
      <c r="AA673" s="251"/>
      <c r="AB673" s="251"/>
      <c r="AC673" s="251"/>
      <c r="AD673" s="251"/>
      <c r="AE673" s="251"/>
      <c r="AF673" s="251"/>
      <c r="AG673" s="87"/>
      <c r="AH673" s="251"/>
      <c r="AK673" s="3">
        <f t="shared" si="45"/>
        <v>0</v>
      </c>
      <c r="AL673" s="3">
        <f t="shared" si="46"/>
        <v>0</v>
      </c>
      <c r="AM673" s="3">
        <f t="shared" si="47"/>
        <v>0</v>
      </c>
      <c r="AN673" s="3">
        <f t="shared" si="48"/>
        <v>0</v>
      </c>
    </row>
    <row r="674" spans="1:40" ht="13">
      <c r="A674" s="250"/>
      <c r="B674" s="251"/>
      <c r="C674" s="251"/>
      <c r="D674" s="251"/>
      <c r="E674" s="251"/>
      <c r="F674" s="252"/>
      <c r="G674" s="251"/>
      <c r="H674" s="253"/>
      <c r="I674" s="254"/>
      <c r="J674" s="252"/>
      <c r="K674" s="256"/>
      <c r="L674" s="251"/>
      <c r="M674" s="257"/>
      <c r="N674" s="258"/>
      <c r="O674" s="259"/>
      <c r="P674" s="259"/>
      <c r="Q674" s="260"/>
      <c r="R674" s="261"/>
      <c r="S674" s="262"/>
      <c r="T674" s="261"/>
      <c r="U674" s="263"/>
      <c r="V674" s="263"/>
      <c r="W674" s="263"/>
      <c r="X674" s="172"/>
      <c r="Y674" s="251"/>
      <c r="Z674" s="251"/>
      <c r="AA674" s="251"/>
      <c r="AB674" s="251"/>
      <c r="AC674" s="251"/>
      <c r="AD674" s="251"/>
      <c r="AE674" s="251"/>
      <c r="AF674" s="251"/>
      <c r="AG674" s="87"/>
      <c r="AH674" s="251"/>
      <c r="AK674" s="3">
        <f t="shared" si="45"/>
        <v>0</v>
      </c>
      <c r="AL674" s="3">
        <f t="shared" si="46"/>
        <v>0</v>
      </c>
      <c r="AM674" s="3">
        <f t="shared" si="47"/>
        <v>0</v>
      </c>
      <c r="AN674" s="3">
        <f t="shared" si="48"/>
        <v>0</v>
      </c>
    </row>
    <row r="675" spans="1:40" ht="13">
      <c r="A675" s="250"/>
      <c r="B675" s="251"/>
      <c r="C675" s="251"/>
      <c r="D675" s="251"/>
      <c r="E675" s="251"/>
      <c r="F675" s="252"/>
      <c r="G675" s="251"/>
      <c r="H675" s="253"/>
      <c r="I675" s="254"/>
      <c r="J675" s="252"/>
      <c r="K675" s="256"/>
      <c r="L675" s="251"/>
      <c r="M675" s="257"/>
      <c r="N675" s="258"/>
      <c r="O675" s="259"/>
      <c r="P675" s="259"/>
      <c r="Q675" s="260"/>
      <c r="R675" s="261"/>
      <c r="S675" s="262"/>
      <c r="T675" s="261"/>
      <c r="U675" s="263"/>
      <c r="V675" s="263"/>
      <c r="W675" s="263"/>
      <c r="X675" s="172"/>
      <c r="Y675" s="251"/>
      <c r="Z675" s="251"/>
      <c r="AA675" s="251"/>
      <c r="AB675" s="251"/>
      <c r="AC675" s="251"/>
      <c r="AD675" s="251"/>
      <c r="AE675" s="251"/>
      <c r="AF675" s="251"/>
      <c r="AG675" s="87"/>
      <c r="AH675" s="251"/>
      <c r="AK675" s="3">
        <f t="shared" si="45"/>
        <v>0</v>
      </c>
      <c r="AL675" s="3">
        <f t="shared" si="46"/>
        <v>0</v>
      </c>
      <c r="AM675" s="3">
        <f t="shared" si="47"/>
        <v>0</v>
      </c>
      <c r="AN675" s="3">
        <f t="shared" si="48"/>
        <v>0</v>
      </c>
    </row>
    <row r="676" spans="1:40" ht="13">
      <c r="A676" s="250"/>
      <c r="B676" s="251"/>
      <c r="C676" s="251"/>
      <c r="D676" s="251"/>
      <c r="E676" s="251"/>
      <c r="F676" s="252"/>
      <c r="G676" s="251"/>
      <c r="H676" s="253"/>
      <c r="I676" s="254"/>
      <c r="J676" s="252"/>
      <c r="K676" s="256"/>
      <c r="L676" s="251"/>
      <c r="M676" s="257"/>
      <c r="N676" s="258"/>
      <c r="O676" s="259"/>
      <c r="P676" s="259"/>
      <c r="Q676" s="260"/>
      <c r="R676" s="261"/>
      <c r="S676" s="262"/>
      <c r="T676" s="261"/>
      <c r="U676" s="263"/>
      <c r="V676" s="263"/>
      <c r="W676" s="263"/>
      <c r="X676" s="172"/>
      <c r="Y676" s="251"/>
      <c r="Z676" s="251"/>
      <c r="AA676" s="251"/>
      <c r="AB676" s="251"/>
      <c r="AC676" s="251"/>
      <c r="AD676" s="251"/>
      <c r="AE676" s="251"/>
      <c r="AF676" s="251"/>
      <c r="AG676" s="87"/>
      <c r="AH676" s="251"/>
      <c r="AK676" s="3">
        <f t="shared" si="45"/>
        <v>0</v>
      </c>
      <c r="AL676" s="3">
        <f t="shared" si="46"/>
        <v>0</v>
      </c>
      <c r="AM676" s="3">
        <f t="shared" si="47"/>
        <v>0</v>
      </c>
      <c r="AN676" s="3">
        <f t="shared" si="48"/>
        <v>0</v>
      </c>
    </row>
    <row r="677" spans="1:40" ht="13">
      <c r="A677" s="250"/>
      <c r="B677" s="251"/>
      <c r="C677" s="251"/>
      <c r="D677" s="251"/>
      <c r="E677" s="251"/>
      <c r="F677" s="252"/>
      <c r="G677" s="251"/>
      <c r="H677" s="253"/>
      <c r="I677" s="254"/>
      <c r="J677" s="252"/>
      <c r="K677" s="256"/>
      <c r="L677" s="251"/>
      <c r="M677" s="257"/>
      <c r="N677" s="258"/>
      <c r="O677" s="259"/>
      <c r="P677" s="259"/>
      <c r="Q677" s="260"/>
      <c r="R677" s="261"/>
      <c r="S677" s="262"/>
      <c r="T677" s="261"/>
      <c r="U677" s="263"/>
      <c r="V677" s="263"/>
      <c r="W677" s="263"/>
      <c r="X677" s="172"/>
      <c r="Y677" s="251"/>
      <c r="Z677" s="251"/>
      <c r="AA677" s="251"/>
      <c r="AB677" s="251"/>
      <c r="AC677" s="251"/>
      <c r="AD677" s="251"/>
      <c r="AE677" s="251"/>
      <c r="AF677" s="251"/>
      <c r="AG677" s="87"/>
      <c r="AH677" s="251"/>
      <c r="AK677" s="3">
        <f t="shared" si="45"/>
        <v>0</v>
      </c>
      <c r="AL677" s="3">
        <f t="shared" si="46"/>
        <v>0</v>
      </c>
      <c r="AM677" s="3">
        <f t="shared" si="47"/>
        <v>0</v>
      </c>
      <c r="AN677" s="3">
        <f t="shared" si="48"/>
        <v>0</v>
      </c>
    </row>
    <row r="678" spans="1:40" ht="13">
      <c r="A678" s="250"/>
      <c r="B678" s="251"/>
      <c r="C678" s="251"/>
      <c r="D678" s="251"/>
      <c r="E678" s="251"/>
      <c r="F678" s="252"/>
      <c r="G678" s="251"/>
      <c r="H678" s="253"/>
      <c r="I678" s="254"/>
      <c r="J678" s="252"/>
      <c r="K678" s="256"/>
      <c r="L678" s="251"/>
      <c r="M678" s="257"/>
      <c r="N678" s="258"/>
      <c r="O678" s="259"/>
      <c r="P678" s="259"/>
      <c r="Q678" s="260"/>
      <c r="R678" s="261"/>
      <c r="S678" s="262"/>
      <c r="T678" s="261"/>
      <c r="U678" s="263"/>
      <c r="V678" s="263"/>
      <c r="W678" s="263"/>
      <c r="X678" s="172"/>
      <c r="Y678" s="251"/>
      <c r="Z678" s="251"/>
      <c r="AA678" s="251"/>
      <c r="AB678" s="251"/>
      <c r="AC678" s="251"/>
      <c r="AD678" s="251"/>
      <c r="AE678" s="251"/>
      <c r="AF678" s="251"/>
      <c r="AG678" s="87"/>
      <c r="AH678" s="251"/>
      <c r="AK678" s="3">
        <f t="shared" si="45"/>
        <v>0</v>
      </c>
      <c r="AL678" s="3">
        <f t="shared" si="46"/>
        <v>0</v>
      </c>
      <c r="AM678" s="3">
        <f t="shared" si="47"/>
        <v>0</v>
      </c>
      <c r="AN678" s="3">
        <f t="shared" si="48"/>
        <v>0</v>
      </c>
    </row>
    <row r="679" spans="1:40" ht="13">
      <c r="A679" s="250"/>
      <c r="B679" s="251"/>
      <c r="C679" s="251"/>
      <c r="D679" s="251"/>
      <c r="E679" s="251"/>
      <c r="F679" s="252"/>
      <c r="G679" s="251"/>
      <c r="H679" s="253"/>
      <c r="I679" s="254"/>
      <c r="J679" s="252"/>
      <c r="K679" s="256"/>
      <c r="L679" s="251"/>
      <c r="M679" s="257"/>
      <c r="N679" s="258"/>
      <c r="O679" s="259"/>
      <c r="P679" s="259"/>
      <c r="Q679" s="260"/>
      <c r="R679" s="261"/>
      <c r="S679" s="262"/>
      <c r="T679" s="261"/>
      <c r="U679" s="263"/>
      <c r="V679" s="263"/>
      <c r="W679" s="263"/>
      <c r="X679" s="172"/>
      <c r="Y679" s="251"/>
      <c r="Z679" s="251"/>
      <c r="AA679" s="251"/>
      <c r="AB679" s="251"/>
      <c r="AC679" s="251"/>
      <c r="AD679" s="251"/>
      <c r="AE679" s="251"/>
      <c r="AF679" s="251"/>
      <c r="AG679" s="87"/>
      <c r="AH679" s="251"/>
      <c r="AK679" s="3">
        <f t="shared" si="45"/>
        <v>0</v>
      </c>
      <c r="AL679" s="3">
        <f t="shared" si="46"/>
        <v>0</v>
      </c>
      <c r="AM679" s="3">
        <f t="shared" si="47"/>
        <v>0</v>
      </c>
      <c r="AN679" s="3">
        <f t="shared" si="48"/>
        <v>0</v>
      </c>
    </row>
    <row r="680" spans="1:40" ht="13">
      <c r="A680" s="250"/>
      <c r="B680" s="251"/>
      <c r="C680" s="251"/>
      <c r="D680" s="251"/>
      <c r="E680" s="251"/>
      <c r="F680" s="252"/>
      <c r="G680" s="251"/>
      <c r="H680" s="253"/>
      <c r="I680" s="254"/>
      <c r="J680" s="252"/>
      <c r="K680" s="256"/>
      <c r="L680" s="251"/>
      <c r="M680" s="257"/>
      <c r="N680" s="258"/>
      <c r="O680" s="259"/>
      <c r="P680" s="259"/>
      <c r="Q680" s="260"/>
      <c r="R680" s="261"/>
      <c r="S680" s="262"/>
      <c r="T680" s="261"/>
      <c r="U680" s="263"/>
      <c r="V680" s="263"/>
      <c r="W680" s="263"/>
      <c r="X680" s="172"/>
      <c r="Y680" s="251"/>
      <c r="Z680" s="251"/>
      <c r="AA680" s="251"/>
      <c r="AB680" s="251"/>
      <c r="AC680" s="251"/>
      <c r="AD680" s="251"/>
      <c r="AE680" s="251"/>
      <c r="AF680" s="251"/>
      <c r="AG680" s="87"/>
      <c r="AH680" s="251"/>
      <c r="AK680" s="3">
        <f t="shared" si="45"/>
        <v>0</v>
      </c>
      <c r="AL680" s="3">
        <f t="shared" si="46"/>
        <v>0</v>
      </c>
      <c r="AM680" s="3">
        <f t="shared" si="47"/>
        <v>0</v>
      </c>
      <c r="AN680" s="3">
        <f t="shared" si="48"/>
        <v>0</v>
      </c>
    </row>
    <row r="681" spans="1:40" ht="13">
      <c r="A681" s="250"/>
      <c r="B681" s="251"/>
      <c r="C681" s="251"/>
      <c r="D681" s="251"/>
      <c r="E681" s="251"/>
      <c r="F681" s="252"/>
      <c r="G681" s="251"/>
      <c r="H681" s="253"/>
      <c r="I681" s="254"/>
      <c r="J681" s="252"/>
      <c r="K681" s="256"/>
      <c r="L681" s="251"/>
      <c r="M681" s="257"/>
      <c r="N681" s="258"/>
      <c r="O681" s="259"/>
      <c r="P681" s="259"/>
      <c r="Q681" s="260"/>
      <c r="R681" s="261"/>
      <c r="S681" s="262"/>
      <c r="T681" s="261"/>
      <c r="U681" s="263"/>
      <c r="V681" s="263"/>
      <c r="W681" s="263"/>
      <c r="X681" s="172"/>
      <c r="Y681" s="251"/>
      <c r="Z681" s="251"/>
      <c r="AA681" s="251"/>
      <c r="AB681" s="251"/>
      <c r="AC681" s="251"/>
      <c r="AD681" s="251"/>
      <c r="AE681" s="251"/>
      <c r="AF681" s="251"/>
      <c r="AG681" s="87"/>
      <c r="AH681" s="251"/>
      <c r="AK681" s="3">
        <f t="shared" si="45"/>
        <v>0</v>
      </c>
      <c r="AL681" s="3">
        <f t="shared" si="46"/>
        <v>0</v>
      </c>
      <c r="AM681" s="3">
        <f t="shared" si="47"/>
        <v>0</v>
      </c>
      <c r="AN681" s="3">
        <f t="shared" si="48"/>
        <v>0</v>
      </c>
    </row>
    <row r="682" spans="1:40" ht="13">
      <c r="A682" s="250"/>
      <c r="B682" s="251"/>
      <c r="C682" s="251"/>
      <c r="D682" s="251"/>
      <c r="E682" s="251"/>
      <c r="F682" s="252"/>
      <c r="G682" s="251"/>
      <c r="H682" s="253"/>
      <c r="I682" s="254"/>
      <c r="J682" s="252"/>
      <c r="K682" s="256"/>
      <c r="L682" s="251"/>
      <c r="M682" s="257"/>
      <c r="N682" s="258"/>
      <c r="O682" s="259"/>
      <c r="P682" s="259"/>
      <c r="Q682" s="260"/>
      <c r="R682" s="261"/>
      <c r="S682" s="262"/>
      <c r="T682" s="261"/>
      <c r="U682" s="263"/>
      <c r="V682" s="263"/>
      <c r="W682" s="263"/>
      <c r="X682" s="172"/>
      <c r="Y682" s="251"/>
      <c r="Z682" s="251"/>
      <c r="AA682" s="251"/>
      <c r="AB682" s="251"/>
      <c r="AC682" s="251"/>
      <c r="AD682" s="251"/>
      <c r="AE682" s="251"/>
      <c r="AF682" s="251"/>
      <c r="AG682" s="87"/>
      <c r="AH682" s="251"/>
      <c r="AK682" s="3">
        <f t="shared" si="45"/>
        <v>0</v>
      </c>
      <c r="AL682" s="3">
        <f t="shared" si="46"/>
        <v>0</v>
      </c>
      <c r="AM682" s="3">
        <f t="shared" si="47"/>
        <v>0</v>
      </c>
      <c r="AN682" s="3">
        <f t="shared" si="48"/>
        <v>0</v>
      </c>
    </row>
    <row r="683" spans="1:40" ht="13">
      <c r="A683" s="250"/>
      <c r="B683" s="251"/>
      <c r="C683" s="251"/>
      <c r="D683" s="251"/>
      <c r="E683" s="251"/>
      <c r="F683" s="252"/>
      <c r="G683" s="251"/>
      <c r="H683" s="253"/>
      <c r="I683" s="254"/>
      <c r="J683" s="252"/>
      <c r="K683" s="256"/>
      <c r="L683" s="251"/>
      <c r="M683" s="257"/>
      <c r="N683" s="258"/>
      <c r="O683" s="259"/>
      <c r="P683" s="259"/>
      <c r="Q683" s="260"/>
      <c r="R683" s="261"/>
      <c r="S683" s="262"/>
      <c r="T683" s="261"/>
      <c r="U683" s="263"/>
      <c r="V683" s="263"/>
      <c r="W683" s="263"/>
      <c r="X683" s="172"/>
      <c r="Y683" s="251"/>
      <c r="Z683" s="251"/>
      <c r="AA683" s="251"/>
      <c r="AB683" s="251"/>
      <c r="AC683" s="251"/>
      <c r="AD683" s="251"/>
      <c r="AE683" s="251"/>
      <c r="AF683" s="251"/>
      <c r="AG683" s="87"/>
      <c r="AH683" s="251"/>
      <c r="AK683" s="3">
        <f t="shared" si="45"/>
        <v>0</v>
      </c>
      <c r="AL683" s="3">
        <f t="shared" si="46"/>
        <v>0</v>
      </c>
      <c r="AM683" s="3">
        <f t="shared" si="47"/>
        <v>0</v>
      </c>
      <c r="AN683" s="3">
        <f t="shared" si="48"/>
        <v>0</v>
      </c>
    </row>
    <row r="684" spans="1:40" ht="13">
      <c r="A684" s="250"/>
      <c r="B684" s="251"/>
      <c r="C684" s="251"/>
      <c r="D684" s="251"/>
      <c r="E684" s="251"/>
      <c r="F684" s="252"/>
      <c r="G684" s="251"/>
      <c r="H684" s="253"/>
      <c r="I684" s="254"/>
      <c r="J684" s="252"/>
      <c r="K684" s="256"/>
      <c r="L684" s="251"/>
      <c r="M684" s="257"/>
      <c r="N684" s="258"/>
      <c r="O684" s="259"/>
      <c r="P684" s="259"/>
      <c r="Q684" s="260"/>
      <c r="R684" s="261"/>
      <c r="S684" s="262"/>
      <c r="T684" s="261"/>
      <c r="U684" s="263"/>
      <c r="V684" s="263"/>
      <c r="W684" s="263"/>
      <c r="X684" s="172"/>
      <c r="Y684" s="251"/>
      <c r="Z684" s="251"/>
      <c r="AA684" s="251"/>
      <c r="AB684" s="251"/>
      <c r="AC684" s="251"/>
      <c r="AD684" s="251"/>
      <c r="AE684" s="251"/>
      <c r="AF684" s="251"/>
      <c r="AG684" s="87"/>
      <c r="AH684" s="251"/>
      <c r="AK684" s="3">
        <f t="shared" si="45"/>
        <v>0</v>
      </c>
      <c r="AL684" s="3">
        <f t="shared" si="46"/>
        <v>0</v>
      </c>
      <c r="AM684" s="3">
        <f t="shared" si="47"/>
        <v>0</v>
      </c>
      <c r="AN684" s="3">
        <f t="shared" si="48"/>
        <v>0</v>
      </c>
    </row>
    <row r="685" spans="1:40" ht="13">
      <c r="A685" s="250"/>
      <c r="B685" s="251"/>
      <c r="C685" s="251"/>
      <c r="D685" s="251"/>
      <c r="E685" s="251"/>
      <c r="F685" s="252"/>
      <c r="G685" s="251"/>
      <c r="H685" s="253"/>
      <c r="I685" s="254"/>
      <c r="J685" s="252"/>
      <c r="K685" s="256"/>
      <c r="L685" s="251"/>
      <c r="M685" s="257"/>
      <c r="N685" s="258"/>
      <c r="O685" s="259"/>
      <c r="P685" s="259"/>
      <c r="Q685" s="260"/>
      <c r="R685" s="261"/>
      <c r="S685" s="262"/>
      <c r="T685" s="261"/>
      <c r="U685" s="263"/>
      <c r="V685" s="263"/>
      <c r="W685" s="263"/>
      <c r="X685" s="172"/>
      <c r="Y685" s="251"/>
      <c r="Z685" s="251"/>
      <c r="AA685" s="251"/>
      <c r="AB685" s="251"/>
      <c r="AC685" s="251"/>
      <c r="AD685" s="251"/>
      <c r="AE685" s="251"/>
      <c r="AF685" s="251"/>
      <c r="AG685" s="87"/>
      <c r="AH685" s="251"/>
      <c r="AK685" s="3">
        <f t="shared" si="45"/>
        <v>0</v>
      </c>
      <c r="AL685" s="3">
        <f t="shared" si="46"/>
        <v>0</v>
      </c>
      <c r="AM685" s="3">
        <f t="shared" si="47"/>
        <v>0</v>
      </c>
      <c r="AN685" s="3">
        <f t="shared" si="48"/>
        <v>0</v>
      </c>
    </row>
    <row r="686" spans="1:40" ht="13">
      <c r="A686" s="250"/>
      <c r="B686" s="251"/>
      <c r="C686" s="251"/>
      <c r="D686" s="251"/>
      <c r="E686" s="251"/>
      <c r="F686" s="252"/>
      <c r="G686" s="251"/>
      <c r="H686" s="253"/>
      <c r="I686" s="254"/>
      <c r="J686" s="252"/>
      <c r="K686" s="256"/>
      <c r="L686" s="251"/>
      <c r="M686" s="257"/>
      <c r="N686" s="258"/>
      <c r="O686" s="259"/>
      <c r="P686" s="259"/>
      <c r="Q686" s="260"/>
      <c r="R686" s="261"/>
      <c r="S686" s="262"/>
      <c r="T686" s="261"/>
      <c r="U686" s="263"/>
      <c r="V686" s="263"/>
      <c r="W686" s="263"/>
      <c r="X686" s="172"/>
      <c r="Y686" s="251"/>
      <c r="Z686" s="251"/>
      <c r="AA686" s="251"/>
      <c r="AB686" s="251"/>
      <c r="AC686" s="251"/>
      <c r="AD686" s="251"/>
      <c r="AE686" s="251"/>
      <c r="AF686" s="251"/>
      <c r="AG686" s="87"/>
      <c r="AH686" s="251"/>
      <c r="AK686" s="3">
        <f t="shared" si="45"/>
        <v>0</v>
      </c>
      <c r="AL686" s="3">
        <f t="shared" si="46"/>
        <v>0</v>
      </c>
      <c r="AM686" s="3">
        <f t="shared" si="47"/>
        <v>0</v>
      </c>
      <c r="AN686" s="3">
        <f t="shared" si="48"/>
        <v>0</v>
      </c>
    </row>
    <row r="687" spans="1:40" ht="13">
      <c r="A687" s="250"/>
      <c r="B687" s="251"/>
      <c r="C687" s="251"/>
      <c r="D687" s="251"/>
      <c r="E687" s="251"/>
      <c r="F687" s="252"/>
      <c r="G687" s="251"/>
      <c r="H687" s="253"/>
      <c r="I687" s="254"/>
      <c r="J687" s="252"/>
      <c r="K687" s="256"/>
      <c r="L687" s="251"/>
      <c r="M687" s="257"/>
      <c r="N687" s="258"/>
      <c r="O687" s="259"/>
      <c r="P687" s="259"/>
      <c r="Q687" s="260"/>
      <c r="R687" s="261"/>
      <c r="S687" s="262"/>
      <c r="T687" s="261"/>
      <c r="U687" s="263"/>
      <c r="V687" s="263"/>
      <c r="W687" s="263"/>
      <c r="X687" s="172"/>
      <c r="Y687" s="251"/>
      <c r="Z687" s="251"/>
      <c r="AA687" s="251"/>
      <c r="AB687" s="251"/>
      <c r="AC687" s="251"/>
      <c r="AD687" s="251"/>
      <c r="AE687" s="251"/>
      <c r="AF687" s="251"/>
      <c r="AG687" s="87"/>
      <c r="AH687" s="251"/>
      <c r="AK687" s="3">
        <f t="shared" si="45"/>
        <v>0</v>
      </c>
      <c r="AL687" s="3">
        <f t="shared" si="46"/>
        <v>0</v>
      </c>
      <c r="AM687" s="3">
        <f t="shared" si="47"/>
        <v>0</v>
      </c>
      <c r="AN687" s="3">
        <f t="shared" si="48"/>
        <v>0</v>
      </c>
    </row>
    <row r="688" spans="1:40" ht="13">
      <c r="A688" s="250"/>
      <c r="B688" s="251"/>
      <c r="C688" s="251"/>
      <c r="D688" s="251"/>
      <c r="E688" s="251"/>
      <c r="F688" s="252"/>
      <c r="G688" s="251"/>
      <c r="H688" s="253"/>
      <c r="I688" s="254"/>
      <c r="J688" s="252"/>
      <c r="K688" s="256"/>
      <c r="L688" s="251"/>
      <c r="M688" s="257"/>
      <c r="N688" s="258"/>
      <c r="O688" s="259"/>
      <c r="P688" s="259"/>
      <c r="Q688" s="260"/>
      <c r="R688" s="261"/>
      <c r="S688" s="262"/>
      <c r="T688" s="261"/>
      <c r="U688" s="263"/>
      <c r="V688" s="263"/>
      <c r="W688" s="263"/>
      <c r="X688" s="172"/>
      <c r="Y688" s="251"/>
      <c r="Z688" s="251"/>
      <c r="AA688" s="251"/>
      <c r="AB688" s="251"/>
      <c r="AC688" s="251"/>
      <c r="AD688" s="251"/>
      <c r="AE688" s="251"/>
      <c r="AF688" s="251"/>
      <c r="AG688" s="87"/>
      <c r="AH688" s="251"/>
      <c r="AK688" s="3">
        <f t="shared" si="45"/>
        <v>0</v>
      </c>
      <c r="AL688" s="3">
        <f t="shared" si="46"/>
        <v>0</v>
      </c>
      <c r="AM688" s="3">
        <f t="shared" si="47"/>
        <v>0</v>
      </c>
      <c r="AN688" s="3">
        <f t="shared" si="48"/>
        <v>0</v>
      </c>
    </row>
    <row r="689" spans="1:40" ht="13">
      <c r="A689" s="250"/>
      <c r="B689" s="251"/>
      <c r="C689" s="251"/>
      <c r="D689" s="251"/>
      <c r="E689" s="251"/>
      <c r="F689" s="252"/>
      <c r="G689" s="251"/>
      <c r="H689" s="253"/>
      <c r="I689" s="254"/>
      <c r="J689" s="252"/>
      <c r="K689" s="256"/>
      <c r="L689" s="251"/>
      <c r="M689" s="257"/>
      <c r="N689" s="258"/>
      <c r="O689" s="259"/>
      <c r="P689" s="259"/>
      <c r="Q689" s="260"/>
      <c r="R689" s="261"/>
      <c r="S689" s="262"/>
      <c r="T689" s="261"/>
      <c r="U689" s="263"/>
      <c r="V689" s="263"/>
      <c r="W689" s="263"/>
      <c r="X689" s="172"/>
      <c r="Y689" s="251"/>
      <c r="Z689" s="251"/>
      <c r="AA689" s="251"/>
      <c r="AB689" s="251"/>
      <c r="AC689" s="251"/>
      <c r="AD689" s="251"/>
      <c r="AE689" s="251"/>
      <c r="AF689" s="251"/>
      <c r="AG689" s="87"/>
      <c r="AH689" s="251"/>
      <c r="AK689" s="3">
        <f t="shared" si="45"/>
        <v>0</v>
      </c>
      <c r="AL689" s="3">
        <f t="shared" si="46"/>
        <v>0</v>
      </c>
      <c r="AM689" s="3">
        <f t="shared" si="47"/>
        <v>0</v>
      </c>
      <c r="AN689" s="3">
        <f t="shared" si="48"/>
        <v>0</v>
      </c>
    </row>
    <row r="690" spans="1:40" ht="13">
      <c r="A690" s="250"/>
      <c r="B690" s="251"/>
      <c r="C690" s="251"/>
      <c r="D690" s="251"/>
      <c r="E690" s="251"/>
      <c r="F690" s="252"/>
      <c r="G690" s="251"/>
      <c r="H690" s="253"/>
      <c r="I690" s="254"/>
      <c r="J690" s="252"/>
      <c r="K690" s="256"/>
      <c r="L690" s="251"/>
      <c r="M690" s="257"/>
      <c r="N690" s="258"/>
      <c r="O690" s="259"/>
      <c r="P690" s="259"/>
      <c r="Q690" s="260"/>
      <c r="R690" s="261"/>
      <c r="S690" s="262"/>
      <c r="T690" s="261"/>
      <c r="U690" s="263"/>
      <c r="V690" s="263"/>
      <c r="W690" s="263"/>
      <c r="X690" s="172"/>
      <c r="Y690" s="251"/>
      <c r="Z690" s="251"/>
      <c r="AA690" s="251"/>
      <c r="AB690" s="251"/>
      <c r="AC690" s="251"/>
      <c r="AD690" s="251"/>
      <c r="AE690" s="251"/>
      <c r="AF690" s="251"/>
      <c r="AG690" s="87"/>
      <c r="AH690" s="251"/>
      <c r="AK690" s="3">
        <f t="shared" si="45"/>
        <v>0</v>
      </c>
      <c r="AL690" s="3">
        <f t="shared" si="46"/>
        <v>0</v>
      </c>
      <c r="AM690" s="3">
        <f t="shared" si="47"/>
        <v>0</v>
      </c>
      <c r="AN690" s="3">
        <f t="shared" si="48"/>
        <v>0</v>
      </c>
    </row>
    <row r="691" spans="1:40" ht="13">
      <c r="A691" s="250"/>
      <c r="B691" s="251"/>
      <c r="C691" s="251"/>
      <c r="D691" s="251"/>
      <c r="E691" s="251"/>
      <c r="F691" s="252"/>
      <c r="G691" s="251"/>
      <c r="H691" s="253"/>
      <c r="I691" s="254"/>
      <c r="J691" s="252"/>
      <c r="K691" s="256"/>
      <c r="L691" s="251"/>
      <c r="M691" s="257"/>
      <c r="N691" s="258"/>
      <c r="O691" s="259"/>
      <c r="P691" s="259"/>
      <c r="Q691" s="260"/>
      <c r="R691" s="261"/>
      <c r="S691" s="262"/>
      <c r="T691" s="261"/>
      <c r="U691" s="263"/>
      <c r="V691" s="263"/>
      <c r="W691" s="263"/>
      <c r="X691" s="172"/>
      <c r="Y691" s="251"/>
      <c r="Z691" s="251"/>
      <c r="AA691" s="251"/>
      <c r="AB691" s="251"/>
      <c r="AC691" s="251"/>
      <c r="AD691" s="251"/>
      <c r="AE691" s="251"/>
      <c r="AF691" s="251"/>
      <c r="AG691" s="87"/>
      <c r="AH691" s="251"/>
      <c r="AK691" s="3">
        <f t="shared" si="45"/>
        <v>0</v>
      </c>
      <c r="AL691" s="3">
        <f t="shared" si="46"/>
        <v>0</v>
      </c>
      <c r="AM691" s="3">
        <f t="shared" si="47"/>
        <v>0</v>
      </c>
      <c r="AN691" s="3">
        <f t="shared" si="48"/>
        <v>0</v>
      </c>
    </row>
    <row r="692" spans="1:40" ht="13">
      <c r="A692" s="250"/>
      <c r="B692" s="251"/>
      <c r="C692" s="251"/>
      <c r="D692" s="251"/>
      <c r="E692" s="251"/>
      <c r="F692" s="252"/>
      <c r="G692" s="251"/>
      <c r="H692" s="253"/>
      <c r="I692" s="254"/>
      <c r="J692" s="252"/>
      <c r="K692" s="256"/>
      <c r="L692" s="251"/>
      <c r="M692" s="257"/>
      <c r="N692" s="258"/>
      <c r="O692" s="259"/>
      <c r="P692" s="259"/>
      <c r="Q692" s="260"/>
      <c r="R692" s="261"/>
      <c r="S692" s="262"/>
      <c r="T692" s="261"/>
      <c r="U692" s="263"/>
      <c r="V692" s="263"/>
      <c r="W692" s="263"/>
      <c r="X692" s="172"/>
      <c r="Y692" s="251"/>
      <c r="Z692" s="251"/>
      <c r="AA692" s="251"/>
      <c r="AB692" s="251"/>
      <c r="AC692" s="251"/>
      <c r="AD692" s="251"/>
      <c r="AE692" s="251"/>
      <c r="AF692" s="251"/>
      <c r="AG692" s="87"/>
      <c r="AH692" s="251"/>
      <c r="AK692" s="3">
        <f t="shared" si="45"/>
        <v>0</v>
      </c>
      <c r="AL692" s="3">
        <f t="shared" si="46"/>
        <v>0</v>
      </c>
      <c r="AM692" s="3">
        <f t="shared" si="47"/>
        <v>0</v>
      </c>
      <c r="AN692" s="3">
        <f t="shared" si="48"/>
        <v>0</v>
      </c>
    </row>
    <row r="693" spans="1:40" ht="13">
      <c r="A693" s="250"/>
      <c r="B693" s="251"/>
      <c r="C693" s="251"/>
      <c r="D693" s="251"/>
      <c r="E693" s="251"/>
      <c r="F693" s="252"/>
      <c r="G693" s="251"/>
      <c r="H693" s="253"/>
      <c r="I693" s="254"/>
      <c r="J693" s="252"/>
      <c r="K693" s="256"/>
      <c r="L693" s="251"/>
      <c r="M693" s="257"/>
      <c r="N693" s="258"/>
      <c r="O693" s="259"/>
      <c r="P693" s="259"/>
      <c r="Q693" s="260"/>
      <c r="R693" s="261"/>
      <c r="S693" s="262"/>
      <c r="T693" s="261"/>
      <c r="U693" s="263"/>
      <c r="V693" s="263"/>
      <c r="W693" s="263"/>
      <c r="X693" s="172"/>
      <c r="Y693" s="251"/>
      <c r="Z693" s="251"/>
      <c r="AA693" s="251"/>
      <c r="AB693" s="251"/>
      <c r="AC693" s="251"/>
      <c r="AD693" s="251"/>
      <c r="AE693" s="251"/>
      <c r="AF693" s="251"/>
      <c r="AG693" s="87"/>
      <c r="AH693" s="251"/>
      <c r="AK693" s="3">
        <f t="shared" si="45"/>
        <v>0</v>
      </c>
      <c r="AL693" s="3">
        <f t="shared" si="46"/>
        <v>0</v>
      </c>
      <c r="AM693" s="3">
        <f t="shared" si="47"/>
        <v>0</v>
      </c>
      <c r="AN693" s="3">
        <f t="shared" si="48"/>
        <v>0</v>
      </c>
    </row>
    <row r="694" spans="1:40" ht="13">
      <c r="A694" s="250"/>
      <c r="B694" s="251"/>
      <c r="C694" s="251"/>
      <c r="D694" s="251"/>
      <c r="E694" s="251"/>
      <c r="F694" s="252"/>
      <c r="G694" s="251"/>
      <c r="H694" s="253"/>
      <c r="I694" s="254"/>
      <c r="J694" s="252"/>
      <c r="K694" s="256"/>
      <c r="L694" s="251"/>
      <c r="M694" s="257"/>
      <c r="N694" s="258"/>
      <c r="O694" s="259"/>
      <c r="P694" s="259"/>
      <c r="Q694" s="260"/>
      <c r="R694" s="261"/>
      <c r="S694" s="262"/>
      <c r="T694" s="261"/>
      <c r="U694" s="263"/>
      <c r="V694" s="263"/>
      <c r="W694" s="263"/>
      <c r="X694" s="172"/>
      <c r="Y694" s="251"/>
      <c r="Z694" s="251"/>
      <c r="AA694" s="251"/>
      <c r="AB694" s="251"/>
      <c r="AC694" s="251"/>
      <c r="AD694" s="251"/>
      <c r="AE694" s="251"/>
      <c r="AF694" s="251"/>
      <c r="AG694" s="87"/>
      <c r="AH694" s="251"/>
      <c r="AK694" s="3">
        <f t="shared" si="45"/>
        <v>0</v>
      </c>
      <c r="AL694" s="3">
        <f t="shared" si="46"/>
        <v>0</v>
      </c>
      <c r="AM694" s="3">
        <f t="shared" si="47"/>
        <v>0</v>
      </c>
      <c r="AN694" s="3">
        <f t="shared" si="48"/>
        <v>0</v>
      </c>
    </row>
    <row r="695" spans="1:40" ht="13">
      <c r="A695" s="250"/>
      <c r="B695" s="251"/>
      <c r="C695" s="251"/>
      <c r="D695" s="251"/>
      <c r="E695" s="251"/>
      <c r="F695" s="252"/>
      <c r="G695" s="251"/>
      <c r="H695" s="253"/>
      <c r="I695" s="254"/>
      <c r="J695" s="252"/>
      <c r="K695" s="256"/>
      <c r="L695" s="251"/>
      <c r="M695" s="257"/>
      <c r="N695" s="258"/>
      <c r="O695" s="259"/>
      <c r="P695" s="259"/>
      <c r="Q695" s="260"/>
      <c r="R695" s="261"/>
      <c r="S695" s="262"/>
      <c r="T695" s="261"/>
      <c r="U695" s="263"/>
      <c r="V695" s="263"/>
      <c r="W695" s="263"/>
      <c r="X695" s="172"/>
      <c r="Y695" s="251"/>
      <c r="Z695" s="251"/>
      <c r="AA695" s="251"/>
      <c r="AB695" s="251"/>
      <c r="AC695" s="251"/>
      <c r="AD695" s="251"/>
      <c r="AE695" s="251"/>
      <c r="AF695" s="251"/>
      <c r="AG695" s="87"/>
      <c r="AH695" s="251"/>
      <c r="AK695" s="3">
        <f t="shared" si="45"/>
        <v>0</v>
      </c>
      <c r="AL695" s="3">
        <f t="shared" si="46"/>
        <v>0</v>
      </c>
      <c r="AM695" s="3">
        <f t="shared" si="47"/>
        <v>0</v>
      </c>
      <c r="AN695" s="3">
        <f t="shared" si="48"/>
        <v>0</v>
      </c>
    </row>
    <row r="696" spans="1:40" ht="13">
      <c r="A696" s="250"/>
      <c r="B696" s="251"/>
      <c r="C696" s="251"/>
      <c r="D696" s="251"/>
      <c r="E696" s="251"/>
      <c r="F696" s="252"/>
      <c r="G696" s="251"/>
      <c r="H696" s="253"/>
      <c r="I696" s="254"/>
      <c r="J696" s="252"/>
      <c r="K696" s="256"/>
      <c r="L696" s="251"/>
      <c r="M696" s="257"/>
      <c r="N696" s="258"/>
      <c r="O696" s="259"/>
      <c r="P696" s="259"/>
      <c r="Q696" s="260"/>
      <c r="R696" s="261"/>
      <c r="S696" s="262"/>
      <c r="T696" s="261"/>
      <c r="U696" s="263"/>
      <c r="V696" s="263"/>
      <c r="W696" s="263"/>
      <c r="X696" s="172"/>
      <c r="Y696" s="251"/>
      <c r="Z696" s="251"/>
      <c r="AA696" s="251"/>
      <c r="AB696" s="251"/>
      <c r="AC696" s="251"/>
      <c r="AD696" s="251"/>
      <c r="AE696" s="251"/>
      <c r="AF696" s="251"/>
      <c r="AG696" s="87"/>
      <c r="AH696" s="251"/>
      <c r="AK696" s="3">
        <f t="shared" si="45"/>
        <v>0</v>
      </c>
      <c r="AL696" s="3">
        <f t="shared" si="46"/>
        <v>0</v>
      </c>
      <c r="AM696" s="3">
        <f t="shared" si="47"/>
        <v>0</v>
      </c>
      <c r="AN696" s="3">
        <f t="shared" si="48"/>
        <v>0</v>
      </c>
    </row>
    <row r="697" spans="1:40" ht="13">
      <c r="A697" s="250"/>
      <c r="B697" s="251"/>
      <c r="C697" s="251"/>
      <c r="D697" s="251"/>
      <c r="E697" s="251"/>
      <c r="F697" s="252"/>
      <c r="G697" s="251"/>
      <c r="H697" s="253"/>
      <c r="I697" s="254"/>
      <c r="J697" s="252"/>
      <c r="K697" s="256"/>
      <c r="L697" s="251"/>
      <c r="M697" s="257"/>
      <c r="N697" s="258"/>
      <c r="O697" s="259"/>
      <c r="P697" s="259"/>
      <c r="Q697" s="260"/>
      <c r="R697" s="261"/>
      <c r="S697" s="262"/>
      <c r="T697" s="261"/>
      <c r="U697" s="263"/>
      <c r="V697" s="263"/>
      <c r="W697" s="263"/>
      <c r="X697" s="172"/>
      <c r="Y697" s="251"/>
      <c r="Z697" s="251"/>
      <c r="AA697" s="251"/>
      <c r="AB697" s="251"/>
      <c r="AC697" s="251"/>
      <c r="AD697" s="251"/>
      <c r="AE697" s="251"/>
      <c r="AF697" s="251"/>
      <c r="AG697" s="87"/>
      <c r="AH697" s="251"/>
      <c r="AK697" s="3">
        <f t="shared" si="45"/>
        <v>0</v>
      </c>
      <c r="AL697" s="3">
        <f t="shared" si="46"/>
        <v>0</v>
      </c>
      <c r="AM697" s="3">
        <f t="shared" si="47"/>
        <v>0</v>
      </c>
      <c r="AN697" s="3">
        <f t="shared" si="48"/>
        <v>0</v>
      </c>
    </row>
    <row r="698" spans="1:40" ht="13">
      <c r="A698" s="250"/>
      <c r="B698" s="251"/>
      <c r="C698" s="251"/>
      <c r="D698" s="251"/>
      <c r="E698" s="251"/>
      <c r="F698" s="252"/>
      <c r="G698" s="251"/>
      <c r="H698" s="253"/>
      <c r="I698" s="254"/>
      <c r="J698" s="252"/>
      <c r="K698" s="256"/>
      <c r="L698" s="251"/>
      <c r="M698" s="257"/>
      <c r="N698" s="258"/>
      <c r="O698" s="259"/>
      <c r="P698" s="259"/>
      <c r="Q698" s="260"/>
      <c r="R698" s="261"/>
      <c r="S698" s="262"/>
      <c r="T698" s="261"/>
      <c r="U698" s="263"/>
      <c r="V698" s="263"/>
      <c r="W698" s="263"/>
      <c r="X698" s="172"/>
      <c r="Y698" s="251"/>
      <c r="Z698" s="251"/>
      <c r="AA698" s="251"/>
      <c r="AB698" s="251"/>
      <c r="AC698" s="251"/>
      <c r="AD698" s="251"/>
      <c r="AE698" s="251"/>
      <c r="AF698" s="251"/>
      <c r="AG698" s="87"/>
      <c r="AH698" s="251"/>
      <c r="AK698" s="3">
        <f t="shared" si="45"/>
        <v>0</v>
      </c>
      <c r="AL698" s="3">
        <f t="shared" si="46"/>
        <v>0</v>
      </c>
      <c r="AM698" s="3">
        <f t="shared" si="47"/>
        <v>0</v>
      </c>
      <c r="AN698" s="3">
        <f t="shared" si="48"/>
        <v>0</v>
      </c>
    </row>
    <row r="699" spans="1:40" ht="13">
      <c r="A699" s="250"/>
      <c r="B699" s="251"/>
      <c r="C699" s="251"/>
      <c r="D699" s="251"/>
      <c r="E699" s="251"/>
      <c r="F699" s="252"/>
      <c r="G699" s="251"/>
      <c r="H699" s="253"/>
      <c r="I699" s="254"/>
      <c r="J699" s="252"/>
      <c r="K699" s="256"/>
      <c r="L699" s="251"/>
      <c r="M699" s="257"/>
      <c r="N699" s="258"/>
      <c r="O699" s="259"/>
      <c r="P699" s="259"/>
      <c r="Q699" s="260"/>
      <c r="R699" s="261"/>
      <c r="S699" s="262"/>
      <c r="T699" s="261"/>
      <c r="U699" s="263"/>
      <c r="V699" s="263"/>
      <c r="W699" s="263"/>
      <c r="X699" s="172"/>
      <c r="Y699" s="251"/>
      <c r="Z699" s="251"/>
      <c r="AA699" s="251"/>
      <c r="AB699" s="251"/>
      <c r="AC699" s="251"/>
      <c r="AD699" s="251"/>
      <c r="AE699" s="251"/>
      <c r="AF699" s="251"/>
      <c r="AG699" s="87"/>
      <c r="AH699" s="251"/>
      <c r="AK699" s="3">
        <f t="shared" si="45"/>
        <v>0</v>
      </c>
      <c r="AL699" s="3">
        <f t="shared" si="46"/>
        <v>0</v>
      </c>
      <c r="AM699" s="3">
        <f t="shared" si="47"/>
        <v>0</v>
      </c>
      <c r="AN699" s="3">
        <f t="shared" si="48"/>
        <v>0</v>
      </c>
    </row>
    <row r="700" spans="1:40" ht="13">
      <c r="A700" s="250"/>
      <c r="B700" s="251"/>
      <c r="C700" s="251"/>
      <c r="D700" s="251"/>
      <c r="E700" s="251"/>
      <c r="F700" s="252"/>
      <c r="G700" s="251"/>
      <c r="H700" s="253"/>
      <c r="I700" s="254"/>
      <c r="J700" s="252"/>
      <c r="K700" s="256"/>
      <c r="L700" s="251"/>
      <c r="M700" s="257"/>
      <c r="N700" s="258"/>
      <c r="O700" s="259"/>
      <c r="P700" s="259"/>
      <c r="Q700" s="260"/>
      <c r="R700" s="261"/>
      <c r="S700" s="262"/>
      <c r="T700" s="261"/>
      <c r="U700" s="263"/>
      <c r="V700" s="263"/>
      <c r="W700" s="263"/>
      <c r="X700" s="172"/>
      <c r="Y700" s="251"/>
      <c r="Z700" s="251"/>
      <c r="AA700" s="251"/>
      <c r="AB700" s="251"/>
      <c r="AC700" s="251"/>
      <c r="AD700" s="251"/>
      <c r="AE700" s="251"/>
      <c r="AF700" s="251"/>
      <c r="AG700" s="87"/>
      <c r="AH700" s="251"/>
      <c r="AK700" s="3">
        <f t="shared" si="45"/>
        <v>0</v>
      </c>
      <c r="AL700" s="3">
        <f t="shared" si="46"/>
        <v>0</v>
      </c>
      <c r="AM700" s="3">
        <f t="shared" si="47"/>
        <v>0</v>
      </c>
      <c r="AN700" s="3">
        <f t="shared" si="48"/>
        <v>0</v>
      </c>
    </row>
    <row r="701" spans="1:40" ht="13">
      <c r="A701" s="250"/>
      <c r="B701" s="251"/>
      <c r="C701" s="251"/>
      <c r="D701" s="251"/>
      <c r="E701" s="251"/>
      <c r="F701" s="252"/>
      <c r="G701" s="251"/>
      <c r="H701" s="253"/>
      <c r="I701" s="254"/>
      <c r="J701" s="252"/>
      <c r="K701" s="256"/>
      <c r="L701" s="251"/>
      <c r="M701" s="257"/>
      <c r="N701" s="258"/>
      <c r="O701" s="259"/>
      <c r="P701" s="259"/>
      <c r="Q701" s="260"/>
      <c r="R701" s="261"/>
      <c r="S701" s="262"/>
      <c r="T701" s="261"/>
      <c r="U701" s="263"/>
      <c r="V701" s="263"/>
      <c r="W701" s="263"/>
      <c r="X701" s="172"/>
      <c r="Y701" s="251"/>
      <c r="Z701" s="251"/>
      <c r="AA701" s="251"/>
      <c r="AB701" s="251"/>
      <c r="AC701" s="251"/>
      <c r="AD701" s="251"/>
      <c r="AE701" s="251"/>
      <c r="AF701" s="251"/>
      <c r="AG701" s="87"/>
      <c r="AH701" s="251"/>
      <c r="AK701" s="3">
        <f t="shared" si="45"/>
        <v>0</v>
      </c>
      <c r="AL701" s="3">
        <f t="shared" si="46"/>
        <v>0</v>
      </c>
      <c r="AM701" s="3">
        <f t="shared" si="47"/>
        <v>0</v>
      </c>
      <c r="AN701" s="3">
        <f t="shared" si="48"/>
        <v>0</v>
      </c>
    </row>
    <row r="702" spans="1:40" ht="13">
      <c r="A702" s="250"/>
      <c r="B702" s="251"/>
      <c r="C702" s="251"/>
      <c r="D702" s="251"/>
      <c r="E702" s="251"/>
      <c r="F702" s="252"/>
      <c r="G702" s="251"/>
      <c r="H702" s="253"/>
      <c r="I702" s="254"/>
      <c r="J702" s="252"/>
      <c r="K702" s="256"/>
      <c r="L702" s="251"/>
      <c r="M702" s="257"/>
      <c r="N702" s="258"/>
      <c r="O702" s="259"/>
      <c r="P702" s="259"/>
      <c r="Q702" s="260"/>
      <c r="R702" s="261"/>
      <c r="S702" s="262"/>
      <c r="T702" s="261"/>
      <c r="U702" s="263"/>
      <c r="V702" s="263"/>
      <c r="W702" s="263"/>
      <c r="X702" s="172"/>
      <c r="Y702" s="251"/>
      <c r="Z702" s="251"/>
      <c r="AA702" s="251"/>
      <c r="AB702" s="251"/>
      <c r="AC702" s="251"/>
      <c r="AD702" s="251"/>
      <c r="AE702" s="251"/>
      <c r="AF702" s="251"/>
      <c r="AG702" s="87"/>
      <c r="AH702" s="251"/>
      <c r="AK702" s="3">
        <f t="shared" si="45"/>
        <v>0</v>
      </c>
      <c r="AL702" s="3">
        <f t="shared" si="46"/>
        <v>0</v>
      </c>
      <c r="AM702" s="3">
        <f t="shared" si="47"/>
        <v>0</v>
      </c>
      <c r="AN702" s="3">
        <f t="shared" si="48"/>
        <v>0</v>
      </c>
    </row>
    <row r="703" spans="1:40" ht="13">
      <c r="A703" s="250"/>
      <c r="B703" s="251"/>
      <c r="C703" s="251"/>
      <c r="D703" s="251"/>
      <c r="E703" s="251"/>
      <c r="F703" s="252"/>
      <c r="G703" s="251"/>
      <c r="H703" s="253"/>
      <c r="I703" s="254"/>
      <c r="J703" s="252"/>
      <c r="K703" s="256"/>
      <c r="L703" s="251"/>
      <c r="M703" s="257"/>
      <c r="N703" s="258"/>
      <c r="O703" s="259"/>
      <c r="P703" s="259"/>
      <c r="Q703" s="260"/>
      <c r="R703" s="261"/>
      <c r="S703" s="262"/>
      <c r="T703" s="261"/>
      <c r="U703" s="263"/>
      <c r="V703" s="263"/>
      <c r="W703" s="263"/>
      <c r="X703" s="172"/>
      <c r="Y703" s="251"/>
      <c r="Z703" s="251"/>
      <c r="AA703" s="251"/>
      <c r="AB703" s="251"/>
      <c r="AC703" s="251"/>
      <c r="AD703" s="251"/>
      <c r="AE703" s="251"/>
      <c r="AF703" s="251"/>
      <c r="AG703" s="87"/>
      <c r="AH703" s="251"/>
      <c r="AK703" s="3">
        <f t="shared" si="45"/>
        <v>0</v>
      </c>
      <c r="AL703" s="3">
        <f t="shared" si="46"/>
        <v>0</v>
      </c>
      <c r="AM703" s="3">
        <f t="shared" si="47"/>
        <v>0</v>
      </c>
      <c r="AN703" s="3">
        <f t="shared" si="48"/>
        <v>0</v>
      </c>
    </row>
    <row r="704" spans="1:40" ht="13">
      <c r="A704" s="250"/>
      <c r="B704" s="251"/>
      <c r="C704" s="251"/>
      <c r="D704" s="251"/>
      <c r="E704" s="251"/>
      <c r="F704" s="252"/>
      <c r="G704" s="251"/>
      <c r="H704" s="253"/>
      <c r="I704" s="254"/>
      <c r="J704" s="252"/>
      <c r="K704" s="256"/>
      <c r="L704" s="251"/>
      <c r="M704" s="257"/>
      <c r="N704" s="258"/>
      <c r="O704" s="259"/>
      <c r="P704" s="259"/>
      <c r="Q704" s="260"/>
      <c r="R704" s="261"/>
      <c r="S704" s="262"/>
      <c r="T704" s="261"/>
      <c r="U704" s="263"/>
      <c r="V704" s="263"/>
      <c r="W704" s="263"/>
      <c r="X704" s="172"/>
      <c r="Y704" s="251"/>
      <c r="Z704" s="251"/>
      <c r="AA704" s="251"/>
      <c r="AB704" s="251"/>
      <c r="AC704" s="251"/>
      <c r="AD704" s="251"/>
      <c r="AE704" s="251"/>
      <c r="AF704" s="251"/>
      <c r="AG704" s="87"/>
      <c r="AH704" s="251"/>
      <c r="AK704" s="3">
        <f t="shared" si="45"/>
        <v>0</v>
      </c>
      <c r="AL704" s="3">
        <f t="shared" si="46"/>
        <v>0</v>
      </c>
      <c r="AM704" s="3">
        <f t="shared" si="47"/>
        <v>0</v>
      </c>
      <c r="AN704" s="3">
        <f t="shared" si="48"/>
        <v>0</v>
      </c>
    </row>
    <row r="705" spans="1:40" ht="13">
      <c r="A705" s="250"/>
      <c r="B705" s="251"/>
      <c r="C705" s="251"/>
      <c r="D705" s="251"/>
      <c r="E705" s="251"/>
      <c r="F705" s="252"/>
      <c r="G705" s="251"/>
      <c r="H705" s="253"/>
      <c r="I705" s="254"/>
      <c r="J705" s="252"/>
      <c r="K705" s="256"/>
      <c r="L705" s="251"/>
      <c r="M705" s="257"/>
      <c r="N705" s="258"/>
      <c r="O705" s="259"/>
      <c r="P705" s="259"/>
      <c r="Q705" s="260"/>
      <c r="R705" s="261"/>
      <c r="S705" s="262"/>
      <c r="T705" s="261"/>
      <c r="U705" s="263"/>
      <c r="V705" s="263"/>
      <c r="W705" s="263"/>
      <c r="X705" s="172"/>
      <c r="Y705" s="251"/>
      <c r="Z705" s="251"/>
      <c r="AA705" s="251"/>
      <c r="AB705" s="251"/>
      <c r="AC705" s="251"/>
      <c r="AD705" s="251"/>
      <c r="AE705" s="251"/>
      <c r="AF705" s="251"/>
      <c r="AG705" s="87"/>
      <c r="AH705" s="251"/>
      <c r="AK705" s="3">
        <f t="shared" si="45"/>
        <v>0</v>
      </c>
      <c r="AL705" s="3">
        <f t="shared" si="46"/>
        <v>0</v>
      </c>
      <c r="AM705" s="3">
        <f t="shared" si="47"/>
        <v>0</v>
      </c>
      <c r="AN705" s="3">
        <f t="shared" si="48"/>
        <v>0</v>
      </c>
    </row>
    <row r="706" spans="1:40" ht="13">
      <c r="A706" s="250"/>
      <c r="B706" s="251"/>
      <c r="C706" s="251"/>
      <c r="D706" s="251"/>
      <c r="E706" s="251"/>
      <c r="F706" s="252"/>
      <c r="G706" s="251"/>
      <c r="H706" s="253"/>
      <c r="I706" s="254"/>
      <c r="J706" s="252"/>
      <c r="K706" s="256"/>
      <c r="L706" s="251"/>
      <c r="M706" s="257"/>
      <c r="N706" s="258"/>
      <c r="O706" s="259"/>
      <c r="P706" s="259"/>
      <c r="Q706" s="260"/>
      <c r="R706" s="261"/>
      <c r="S706" s="262"/>
      <c r="T706" s="261"/>
      <c r="U706" s="263"/>
      <c r="V706" s="263"/>
      <c r="W706" s="263"/>
      <c r="X706" s="172"/>
      <c r="Y706" s="251"/>
      <c r="Z706" s="251"/>
      <c r="AA706" s="251"/>
      <c r="AB706" s="251"/>
      <c r="AC706" s="251"/>
      <c r="AD706" s="251"/>
      <c r="AE706" s="251"/>
      <c r="AF706" s="251"/>
      <c r="AG706" s="87"/>
      <c r="AH706" s="251"/>
      <c r="AK706" s="3">
        <f t="shared" si="45"/>
        <v>0</v>
      </c>
      <c r="AL706" s="3">
        <f t="shared" si="46"/>
        <v>0</v>
      </c>
      <c r="AM706" s="3">
        <f t="shared" si="47"/>
        <v>0</v>
      </c>
      <c r="AN706" s="3">
        <f t="shared" si="48"/>
        <v>0</v>
      </c>
    </row>
    <row r="707" spans="1:40" ht="13">
      <c r="A707" s="250"/>
      <c r="B707" s="251"/>
      <c r="C707" s="251"/>
      <c r="D707" s="251"/>
      <c r="E707" s="251"/>
      <c r="F707" s="252"/>
      <c r="G707" s="251"/>
      <c r="H707" s="253"/>
      <c r="I707" s="254"/>
      <c r="J707" s="252"/>
      <c r="K707" s="256"/>
      <c r="L707" s="251"/>
      <c r="M707" s="257"/>
      <c r="N707" s="258"/>
      <c r="O707" s="259"/>
      <c r="P707" s="259"/>
      <c r="Q707" s="260"/>
      <c r="R707" s="261"/>
      <c r="S707" s="262"/>
      <c r="T707" s="261"/>
      <c r="U707" s="263"/>
      <c r="V707" s="263"/>
      <c r="W707" s="263"/>
      <c r="X707" s="172"/>
      <c r="Y707" s="251"/>
      <c r="Z707" s="251"/>
      <c r="AA707" s="251"/>
      <c r="AB707" s="251"/>
      <c r="AC707" s="251"/>
      <c r="AD707" s="251"/>
      <c r="AE707" s="251"/>
      <c r="AF707" s="251"/>
      <c r="AG707" s="87"/>
      <c r="AH707" s="251"/>
      <c r="AK707" s="3">
        <f t="shared" si="45"/>
        <v>0</v>
      </c>
      <c r="AL707" s="3">
        <f t="shared" si="46"/>
        <v>0</v>
      </c>
      <c r="AM707" s="3">
        <f t="shared" si="47"/>
        <v>0</v>
      </c>
      <c r="AN707" s="3">
        <f t="shared" si="48"/>
        <v>0</v>
      </c>
    </row>
    <row r="708" spans="1:40" ht="13">
      <c r="A708" s="250"/>
      <c r="B708" s="251"/>
      <c r="C708" s="251"/>
      <c r="D708" s="251"/>
      <c r="E708" s="251"/>
      <c r="F708" s="252"/>
      <c r="G708" s="251"/>
      <c r="H708" s="253"/>
      <c r="I708" s="254"/>
      <c r="J708" s="252"/>
      <c r="K708" s="256"/>
      <c r="L708" s="251"/>
      <c r="M708" s="257"/>
      <c r="N708" s="258"/>
      <c r="O708" s="259"/>
      <c r="P708" s="259"/>
      <c r="Q708" s="260"/>
      <c r="R708" s="261"/>
      <c r="S708" s="262"/>
      <c r="T708" s="261"/>
      <c r="U708" s="263"/>
      <c r="V708" s="263"/>
      <c r="W708" s="263"/>
      <c r="X708" s="172"/>
      <c r="Y708" s="251"/>
      <c r="Z708" s="251"/>
      <c r="AA708" s="251"/>
      <c r="AB708" s="251"/>
      <c r="AC708" s="251"/>
      <c r="AD708" s="251"/>
      <c r="AE708" s="251"/>
      <c r="AF708" s="251"/>
      <c r="AG708" s="87"/>
      <c r="AH708" s="251"/>
      <c r="AK708" s="3">
        <f t="shared" si="45"/>
        <v>0</v>
      </c>
      <c r="AL708" s="3">
        <f t="shared" si="46"/>
        <v>0</v>
      </c>
      <c r="AM708" s="3">
        <f t="shared" si="47"/>
        <v>0</v>
      </c>
      <c r="AN708" s="3">
        <f t="shared" si="48"/>
        <v>0</v>
      </c>
    </row>
    <row r="709" spans="1:40" ht="13">
      <c r="A709" s="250"/>
      <c r="B709" s="251"/>
      <c r="C709" s="251"/>
      <c r="D709" s="251"/>
      <c r="E709" s="251"/>
      <c r="F709" s="252"/>
      <c r="G709" s="251"/>
      <c r="H709" s="253"/>
      <c r="I709" s="254"/>
      <c r="J709" s="252"/>
      <c r="K709" s="256"/>
      <c r="L709" s="251"/>
      <c r="M709" s="257"/>
      <c r="N709" s="258"/>
      <c r="O709" s="259"/>
      <c r="P709" s="259"/>
      <c r="Q709" s="260"/>
      <c r="R709" s="261"/>
      <c r="S709" s="262"/>
      <c r="T709" s="261"/>
      <c r="U709" s="263"/>
      <c r="V709" s="263"/>
      <c r="W709" s="263"/>
      <c r="X709" s="172"/>
      <c r="Y709" s="251"/>
      <c r="Z709" s="251"/>
      <c r="AA709" s="251"/>
      <c r="AB709" s="251"/>
      <c r="AC709" s="251"/>
      <c r="AD709" s="251"/>
      <c r="AE709" s="251"/>
      <c r="AF709" s="251"/>
      <c r="AG709" s="87"/>
      <c r="AH709" s="251"/>
      <c r="AK709" s="3">
        <f t="shared" si="45"/>
        <v>0</v>
      </c>
      <c r="AL709" s="3">
        <f t="shared" si="46"/>
        <v>0</v>
      </c>
      <c r="AM709" s="3">
        <f t="shared" si="47"/>
        <v>0</v>
      </c>
      <c r="AN709" s="3">
        <f t="shared" si="48"/>
        <v>0</v>
      </c>
    </row>
    <row r="710" spans="1:40" ht="13">
      <c r="A710" s="250"/>
      <c r="B710" s="251"/>
      <c r="C710" s="251"/>
      <c r="D710" s="251"/>
      <c r="E710" s="251"/>
      <c r="F710" s="252"/>
      <c r="G710" s="251"/>
      <c r="H710" s="253"/>
      <c r="I710" s="254"/>
      <c r="J710" s="252"/>
      <c r="K710" s="256"/>
      <c r="L710" s="251"/>
      <c r="M710" s="257"/>
      <c r="N710" s="258"/>
      <c r="O710" s="259"/>
      <c r="P710" s="259"/>
      <c r="Q710" s="260"/>
      <c r="R710" s="261"/>
      <c r="S710" s="262"/>
      <c r="T710" s="261"/>
      <c r="U710" s="263"/>
      <c r="V710" s="263"/>
      <c r="W710" s="263"/>
      <c r="X710" s="172"/>
      <c r="Y710" s="251"/>
      <c r="Z710" s="251"/>
      <c r="AA710" s="251"/>
      <c r="AB710" s="251"/>
      <c r="AC710" s="251"/>
      <c r="AD710" s="251"/>
      <c r="AE710" s="251"/>
      <c r="AF710" s="251"/>
      <c r="AG710" s="87"/>
      <c r="AH710" s="251"/>
      <c r="AK710" s="3">
        <f t="shared" si="45"/>
        <v>0</v>
      </c>
      <c r="AL710" s="3">
        <f t="shared" si="46"/>
        <v>0</v>
      </c>
      <c r="AM710" s="3">
        <f t="shared" si="47"/>
        <v>0</v>
      </c>
      <c r="AN710" s="3">
        <f t="shared" si="48"/>
        <v>0</v>
      </c>
    </row>
    <row r="711" spans="1:40" ht="13">
      <c r="A711" s="250"/>
      <c r="B711" s="251"/>
      <c r="C711" s="251"/>
      <c r="D711" s="251"/>
      <c r="E711" s="251"/>
      <c r="F711" s="252"/>
      <c r="G711" s="251"/>
      <c r="H711" s="253"/>
      <c r="I711" s="254"/>
      <c r="J711" s="252"/>
      <c r="K711" s="256"/>
      <c r="L711" s="251"/>
      <c r="M711" s="257"/>
      <c r="N711" s="258"/>
      <c r="O711" s="259"/>
      <c r="P711" s="259"/>
      <c r="Q711" s="260"/>
      <c r="R711" s="261"/>
      <c r="S711" s="262"/>
      <c r="T711" s="261"/>
      <c r="U711" s="263"/>
      <c r="V711" s="263"/>
      <c r="W711" s="263"/>
      <c r="X711" s="172"/>
      <c r="Y711" s="251"/>
      <c r="Z711" s="251"/>
      <c r="AA711" s="251"/>
      <c r="AB711" s="251"/>
      <c r="AC711" s="251"/>
      <c r="AD711" s="251"/>
      <c r="AE711" s="251"/>
      <c r="AF711" s="251"/>
      <c r="AG711" s="87"/>
      <c r="AH711" s="251"/>
      <c r="AK711" s="3">
        <f t="shared" si="45"/>
        <v>0</v>
      </c>
      <c r="AL711" s="3">
        <f t="shared" si="46"/>
        <v>0</v>
      </c>
      <c r="AM711" s="3">
        <f t="shared" si="47"/>
        <v>0</v>
      </c>
      <c r="AN711" s="3">
        <f t="shared" si="48"/>
        <v>0</v>
      </c>
    </row>
    <row r="712" spans="1:40" ht="13">
      <c r="A712" s="250"/>
      <c r="B712" s="251"/>
      <c r="C712" s="251"/>
      <c r="D712" s="251"/>
      <c r="E712" s="251"/>
      <c r="F712" s="252"/>
      <c r="G712" s="251"/>
      <c r="H712" s="253"/>
      <c r="I712" s="254"/>
      <c r="J712" s="252"/>
      <c r="K712" s="256"/>
      <c r="L712" s="251"/>
      <c r="M712" s="257"/>
      <c r="N712" s="258"/>
      <c r="O712" s="259"/>
      <c r="P712" s="259"/>
      <c r="Q712" s="260"/>
      <c r="R712" s="261"/>
      <c r="S712" s="262"/>
      <c r="T712" s="261"/>
      <c r="U712" s="263"/>
      <c r="V712" s="263"/>
      <c r="W712" s="263"/>
      <c r="X712" s="172"/>
      <c r="Y712" s="251"/>
      <c r="Z712" s="251"/>
      <c r="AA712" s="251"/>
      <c r="AB712" s="251"/>
      <c r="AC712" s="251"/>
      <c r="AD712" s="251"/>
      <c r="AE712" s="251"/>
      <c r="AF712" s="251"/>
      <c r="AG712" s="87"/>
      <c r="AH712" s="251"/>
      <c r="AK712" s="3">
        <f t="shared" si="45"/>
        <v>0</v>
      </c>
      <c r="AL712" s="3">
        <f t="shared" si="46"/>
        <v>0</v>
      </c>
      <c r="AM712" s="3">
        <f t="shared" si="47"/>
        <v>0</v>
      </c>
      <c r="AN712" s="3">
        <f t="shared" si="48"/>
        <v>0</v>
      </c>
    </row>
    <row r="713" spans="1:40" ht="13">
      <c r="A713" s="250"/>
      <c r="B713" s="251"/>
      <c r="C713" s="251"/>
      <c r="D713" s="251"/>
      <c r="E713" s="251"/>
      <c r="F713" s="252"/>
      <c r="G713" s="251"/>
      <c r="H713" s="253"/>
      <c r="I713" s="254"/>
      <c r="J713" s="252"/>
      <c r="K713" s="256"/>
      <c r="L713" s="251"/>
      <c r="M713" s="257"/>
      <c r="N713" s="258"/>
      <c r="O713" s="259"/>
      <c r="P713" s="259"/>
      <c r="Q713" s="260"/>
      <c r="R713" s="261"/>
      <c r="S713" s="262"/>
      <c r="T713" s="261"/>
      <c r="U713" s="263"/>
      <c r="V713" s="263"/>
      <c r="W713" s="263"/>
      <c r="X713" s="172"/>
      <c r="Y713" s="251"/>
      <c r="Z713" s="251"/>
      <c r="AA713" s="251"/>
      <c r="AB713" s="251"/>
      <c r="AC713" s="251"/>
      <c r="AD713" s="251"/>
      <c r="AE713" s="251"/>
      <c r="AF713" s="251"/>
      <c r="AG713" s="87"/>
      <c r="AH713" s="251"/>
      <c r="AK713" s="3">
        <f t="shared" si="45"/>
        <v>0</v>
      </c>
      <c r="AL713" s="3">
        <f t="shared" si="46"/>
        <v>0</v>
      </c>
      <c r="AM713" s="3">
        <f t="shared" si="47"/>
        <v>0</v>
      </c>
      <c r="AN713" s="3">
        <f t="shared" si="48"/>
        <v>0</v>
      </c>
    </row>
    <row r="714" spans="1:40" ht="13">
      <c r="A714" s="250"/>
      <c r="B714" s="251"/>
      <c r="C714" s="251"/>
      <c r="D714" s="251"/>
      <c r="E714" s="251"/>
      <c r="F714" s="252"/>
      <c r="G714" s="251"/>
      <c r="H714" s="253"/>
      <c r="I714" s="254"/>
      <c r="J714" s="252"/>
      <c r="K714" s="256"/>
      <c r="L714" s="251"/>
      <c r="M714" s="257"/>
      <c r="N714" s="258"/>
      <c r="O714" s="259"/>
      <c r="P714" s="259"/>
      <c r="Q714" s="260"/>
      <c r="R714" s="261"/>
      <c r="S714" s="262"/>
      <c r="T714" s="261"/>
      <c r="U714" s="263"/>
      <c r="V714" s="263"/>
      <c r="W714" s="263"/>
      <c r="X714" s="172"/>
      <c r="Y714" s="251"/>
      <c r="Z714" s="251"/>
      <c r="AA714" s="251"/>
      <c r="AB714" s="251"/>
      <c r="AC714" s="251"/>
      <c r="AD714" s="251"/>
      <c r="AE714" s="251"/>
      <c r="AF714" s="251"/>
      <c r="AG714" s="87"/>
      <c r="AH714" s="251"/>
      <c r="AK714" s="3">
        <f t="shared" si="45"/>
        <v>0</v>
      </c>
      <c r="AL714" s="3">
        <f t="shared" si="46"/>
        <v>0</v>
      </c>
      <c r="AM714" s="3">
        <f t="shared" si="47"/>
        <v>0</v>
      </c>
      <c r="AN714" s="3">
        <f t="shared" si="48"/>
        <v>0</v>
      </c>
    </row>
    <row r="715" spans="1:40" ht="13">
      <c r="A715" s="250"/>
      <c r="B715" s="251"/>
      <c r="C715" s="251"/>
      <c r="D715" s="251"/>
      <c r="E715" s="251"/>
      <c r="F715" s="252"/>
      <c r="G715" s="251"/>
      <c r="H715" s="253"/>
      <c r="I715" s="254"/>
      <c r="J715" s="252"/>
      <c r="K715" s="256"/>
      <c r="L715" s="251"/>
      <c r="M715" s="257"/>
      <c r="N715" s="258"/>
      <c r="O715" s="259"/>
      <c r="P715" s="259"/>
      <c r="Q715" s="260"/>
      <c r="R715" s="261"/>
      <c r="S715" s="262"/>
      <c r="T715" s="261"/>
      <c r="U715" s="263"/>
      <c r="V715" s="263"/>
      <c r="W715" s="263"/>
      <c r="X715" s="172"/>
      <c r="Y715" s="251"/>
      <c r="Z715" s="251"/>
      <c r="AA715" s="251"/>
      <c r="AB715" s="251"/>
      <c r="AC715" s="251"/>
      <c r="AD715" s="251"/>
      <c r="AE715" s="251"/>
      <c r="AF715" s="251"/>
      <c r="AG715" s="87"/>
      <c r="AH715" s="251"/>
      <c r="AK715" s="3">
        <f t="shared" si="45"/>
        <v>0</v>
      </c>
      <c r="AL715" s="3">
        <f t="shared" si="46"/>
        <v>0</v>
      </c>
      <c r="AM715" s="3">
        <f t="shared" si="47"/>
        <v>0</v>
      </c>
      <c r="AN715" s="3">
        <f t="shared" si="48"/>
        <v>0</v>
      </c>
    </row>
    <row r="716" spans="1:40" ht="13">
      <c r="A716" s="250"/>
      <c r="B716" s="251"/>
      <c r="C716" s="251"/>
      <c r="D716" s="251"/>
      <c r="E716" s="251"/>
      <c r="F716" s="252"/>
      <c r="G716" s="251"/>
      <c r="H716" s="253"/>
      <c r="I716" s="254"/>
      <c r="J716" s="252"/>
      <c r="K716" s="256"/>
      <c r="L716" s="251"/>
      <c r="M716" s="257"/>
      <c r="N716" s="258"/>
      <c r="O716" s="259"/>
      <c r="P716" s="259"/>
      <c r="Q716" s="260"/>
      <c r="R716" s="261"/>
      <c r="S716" s="262"/>
      <c r="T716" s="261"/>
      <c r="U716" s="263"/>
      <c r="V716" s="263"/>
      <c r="W716" s="263"/>
      <c r="X716" s="172"/>
      <c r="Y716" s="251"/>
      <c r="Z716" s="251"/>
      <c r="AA716" s="251"/>
      <c r="AB716" s="251"/>
      <c r="AC716" s="251"/>
      <c r="AD716" s="251"/>
      <c r="AE716" s="251"/>
      <c r="AF716" s="251"/>
      <c r="AG716" s="87"/>
      <c r="AH716" s="251"/>
      <c r="AK716" s="3">
        <f t="shared" si="45"/>
        <v>0</v>
      </c>
      <c r="AL716" s="3">
        <f t="shared" si="46"/>
        <v>0</v>
      </c>
      <c r="AM716" s="3">
        <f t="shared" si="47"/>
        <v>0</v>
      </c>
      <c r="AN716" s="3">
        <f t="shared" si="48"/>
        <v>0</v>
      </c>
    </row>
    <row r="717" spans="1:40" ht="13">
      <c r="A717" s="250"/>
      <c r="B717" s="251"/>
      <c r="C717" s="251"/>
      <c r="D717" s="251"/>
      <c r="E717" s="251"/>
      <c r="F717" s="252"/>
      <c r="G717" s="251"/>
      <c r="H717" s="253"/>
      <c r="I717" s="254"/>
      <c r="J717" s="252"/>
      <c r="K717" s="256"/>
      <c r="L717" s="251"/>
      <c r="M717" s="257"/>
      <c r="N717" s="258"/>
      <c r="O717" s="259"/>
      <c r="P717" s="259"/>
      <c r="Q717" s="260"/>
      <c r="R717" s="261"/>
      <c r="S717" s="262"/>
      <c r="T717" s="261"/>
      <c r="U717" s="263"/>
      <c r="V717" s="263"/>
      <c r="W717" s="263"/>
      <c r="X717" s="172"/>
      <c r="Y717" s="251"/>
      <c r="Z717" s="251"/>
      <c r="AA717" s="251"/>
      <c r="AB717" s="251"/>
      <c r="AC717" s="251"/>
      <c r="AD717" s="251"/>
      <c r="AE717" s="251"/>
      <c r="AF717" s="251"/>
      <c r="AG717" s="87"/>
      <c r="AH717" s="251"/>
      <c r="AK717" s="3">
        <f t="shared" si="45"/>
        <v>0</v>
      </c>
      <c r="AL717" s="3">
        <f t="shared" si="46"/>
        <v>0</v>
      </c>
      <c r="AM717" s="3">
        <f t="shared" si="47"/>
        <v>0</v>
      </c>
      <c r="AN717" s="3">
        <f t="shared" si="48"/>
        <v>0</v>
      </c>
    </row>
    <row r="718" spans="1:40" ht="13">
      <c r="A718" s="250"/>
      <c r="B718" s="251"/>
      <c r="C718" s="251"/>
      <c r="D718" s="251"/>
      <c r="E718" s="251"/>
      <c r="F718" s="252"/>
      <c r="G718" s="251"/>
      <c r="H718" s="253"/>
      <c r="I718" s="254"/>
      <c r="J718" s="252"/>
      <c r="K718" s="256"/>
      <c r="L718" s="251"/>
      <c r="M718" s="257"/>
      <c r="N718" s="258"/>
      <c r="O718" s="259"/>
      <c r="P718" s="259"/>
      <c r="Q718" s="260"/>
      <c r="R718" s="261"/>
      <c r="S718" s="262"/>
      <c r="T718" s="261"/>
      <c r="U718" s="263"/>
      <c r="V718" s="263"/>
      <c r="W718" s="263"/>
      <c r="X718" s="172"/>
      <c r="Y718" s="251"/>
      <c r="Z718" s="251"/>
      <c r="AA718" s="251"/>
      <c r="AB718" s="251"/>
      <c r="AC718" s="251"/>
      <c r="AD718" s="251"/>
      <c r="AE718" s="251"/>
      <c r="AF718" s="251"/>
      <c r="AG718" s="87"/>
      <c r="AH718" s="251"/>
      <c r="AK718" s="3">
        <f t="shared" si="45"/>
        <v>0</v>
      </c>
      <c r="AL718" s="3">
        <f t="shared" si="46"/>
        <v>0</v>
      </c>
      <c r="AM718" s="3">
        <f t="shared" si="47"/>
        <v>0</v>
      </c>
      <c r="AN718" s="3">
        <f t="shared" si="48"/>
        <v>0</v>
      </c>
    </row>
    <row r="719" spans="1:40" ht="13">
      <c r="A719" s="250"/>
      <c r="B719" s="251"/>
      <c r="C719" s="251"/>
      <c r="D719" s="251"/>
      <c r="E719" s="251"/>
      <c r="F719" s="252"/>
      <c r="G719" s="251"/>
      <c r="H719" s="253"/>
      <c r="I719" s="254"/>
      <c r="J719" s="252"/>
      <c r="K719" s="256"/>
      <c r="L719" s="251"/>
      <c r="M719" s="257"/>
      <c r="N719" s="258"/>
      <c r="O719" s="259"/>
      <c r="P719" s="259"/>
      <c r="Q719" s="260"/>
      <c r="R719" s="261"/>
      <c r="S719" s="262"/>
      <c r="T719" s="261"/>
      <c r="U719" s="263"/>
      <c r="V719" s="263"/>
      <c r="W719" s="263"/>
      <c r="X719" s="172"/>
      <c r="Y719" s="251"/>
      <c r="Z719" s="251"/>
      <c r="AA719" s="251"/>
      <c r="AB719" s="251"/>
      <c r="AC719" s="251"/>
      <c r="AD719" s="251"/>
      <c r="AE719" s="251"/>
      <c r="AF719" s="251"/>
      <c r="AG719" s="87"/>
      <c r="AH719" s="251"/>
      <c r="AK719" s="3">
        <f t="shared" si="45"/>
        <v>0</v>
      </c>
      <c r="AL719" s="3">
        <f t="shared" si="46"/>
        <v>0</v>
      </c>
      <c r="AM719" s="3">
        <f t="shared" si="47"/>
        <v>0</v>
      </c>
      <c r="AN719" s="3">
        <f t="shared" si="48"/>
        <v>0</v>
      </c>
    </row>
    <row r="720" spans="1:40" ht="13">
      <c r="A720" s="250"/>
      <c r="B720" s="251"/>
      <c r="C720" s="251"/>
      <c r="D720" s="251"/>
      <c r="E720" s="251"/>
      <c r="F720" s="252"/>
      <c r="G720" s="251"/>
      <c r="H720" s="253"/>
      <c r="I720" s="254"/>
      <c r="J720" s="252"/>
      <c r="K720" s="256"/>
      <c r="L720" s="251"/>
      <c r="M720" s="257"/>
      <c r="N720" s="258"/>
      <c r="O720" s="259"/>
      <c r="P720" s="259"/>
      <c r="Q720" s="260"/>
      <c r="R720" s="261"/>
      <c r="S720" s="262"/>
      <c r="T720" s="261"/>
      <c r="U720" s="263"/>
      <c r="V720" s="263"/>
      <c r="W720" s="263"/>
      <c r="X720" s="172"/>
      <c r="Y720" s="251"/>
      <c r="Z720" s="251"/>
      <c r="AA720" s="251"/>
      <c r="AB720" s="251"/>
      <c r="AC720" s="251"/>
      <c r="AD720" s="251"/>
      <c r="AE720" s="251"/>
      <c r="AF720" s="251"/>
      <c r="AG720" s="87"/>
      <c r="AH720" s="251"/>
      <c r="AK720" s="3">
        <f t="shared" si="45"/>
        <v>0</v>
      </c>
      <c r="AL720" s="3">
        <f t="shared" si="46"/>
        <v>0</v>
      </c>
      <c r="AM720" s="3">
        <f t="shared" si="47"/>
        <v>0</v>
      </c>
      <c r="AN720" s="3">
        <f t="shared" si="48"/>
        <v>0</v>
      </c>
    </row>
    <row r="721" spans="1:40" ht="13">
      <c r="A721" s="250"/>
      <c r="B721" s="251"/>
      <c r="C721" s="251"/>
      <c r="D721" s="251"/>
      <c r="E721" s="251"/>
      <c r="F721" s="252"/>
      <c r="G721" s="251"/>
      <c r="H721" s="253"/>
      <c r="I721" s="254"/>
      <c r="J721" s="252"/>
      <c r="K721" s="256"/>
      <c r="L721" s="251"/>
      <c r="M721" s="257"/>
      <c r="N721" s="258"/>
      <c r="O721" s="259"/>
      <c r="P721" s="259"/>
      <c r="Q721" s="260"/>
      <c r="R721" s="261"/>
      <c r="S721" s="262"/>
      <c r="T721" s="261"/>
      <c r="U721" s="263"/>
      <c r="V721" s="263"/>
      <c r="W721" s="263"/>
      <c r="X721" s="172"/>
      <c r="Y721" s="251"/>
      <c r="Z721" s="251"/>
      <c r="AA721" s="251"/>
      <c r="AB721" s="251"/>
      <c r="AC721" s="251"/>
      <c r="AD721" s="251"/>
      <c r="AE721" s="251"/>
      <c r="AF721" s="251"/>
      <c r="AG721" s="87"/>
      <c r="AH721" s="251"/>
      <c r="AK721" s="3">
        <f t="shared" si="45"/>
        <v>0</v>
      </c>
      <c r="AL721" s="3">
        <f t="shared" si="46"/>
        <v>0</v>
      </c>
      <c r="AM721" s="3">
        <f t="shared" si="47"/>
        <v>0</v>
      </c>
      <c r="AN721" s="3">
        <f t="shared" si="48"/>
        <v>0</v>
      </c>
    </row>
    <row r="722" spans="1:40" ht="13">
      <c r="A722" s="250"/>
      <c r="B722" s="251"/>
      <c r="C722" s="251"/>
      <c r="D722" s="251"/>
      <c r="E722" s="251"/>
      <c r="F722" s="252"/>
      <c r="G722" s="251"/>
      <c r="H722" s="253"/>
      <c r="I722" s="254"/>
      <c r="J722" s="252"/>
      <c r="K722" s="256"/>
      <c r="L722" s="251"/>
      <c r="M722" s="257"/>
      <c r="N722" s="258"/>
      <c r="O722" s="259"/>
      <c r="P722" s="259"/>
      <c r="Q722" s="260"/>
      <c r="R722" s="261"/>
      <c r="S722" s="262"/>
      <c r="T722" s="261"/>
      <c r="U722" s="263"/>
      <c r="V722" s="263"/>
      <c r="W722" s="263"/>
      <c r="X722" s="172"/>
      <c r="Y722" s="251"/>
      <c r="Z722" s="251"/>
      <c r="AA722" s="251"/>
      <c r="AB722" s="251"/>
      <c r="AC722" s="251"/>
      <c r="AD722" s="251"/>
      <c r="AE722" s="251"/>
      <c r="AF722" s="251"/>
      <c r="AG722" s="87"/>
      <c r="AH722" s="251"/>
      <c r="AK722" s="3">
        <f t="shared" si="45"/>
        <v>0</v>
      </c>
      <c r="AL722" s="3">
        <f t="shared" si="46"/>
        <v>0</v>
      </c>
      <c r="AM722" s="3">
        <f t="shared" si="47"/>
        <v>0</v>
      </c>
      <c r="AN722" s="3">
        <f t="shared" si="48"/>
        <v>0</v>
      </c>
    </row>
    <row r="723" spans="1:40" ht="13">
      <c r="A723" s="250"/>
      <c r="B723" s="251"/>
      <c r="C723" s="251"/>
      <c r="D723" s="251"/>
      <c r="E723" s="251"/>
      <c r="F723" s="252"/>
      <c r="G723" s="251"/>
      <c r="H723" s="253"/>
      <c r="I723" s="254"/>
      <c r="J723" s="252"/>
      <c r="K723" s="256"/>
      <c r="L723" s="251"/>
      <c r="M723" s="257"/>
      <c r="N723" s="258"/>
      <c r="O723" s="259"/>
      <c r="P723" s="259"/>
      <c r="Q723" s="260"/>
      <c r="R723" s="261"/>
      <c r="S723" s="262"/>
      <c r="T723" s="261"/>
      <c r="U723" s="263"/>
      <c r="V723" s="263"/>
      <c r="W723" s="263"/>
      <c r="X723" s="172"/>
      <c r="Y723" s="251"/>
      <c r="Z723" s="251"/>
      <c r="AA723" s="251"/>
      <c r="AB723" s="251"/>
      <c r="AC723" s="251"/>
      <c r="AD723" s="251"/>
      <c r="AE723" s="251"/>
      <c r="AF723" s="251"/>
      <c r="AG723" s="87"/>
      <c r="AH723" s="251"/>
      <c r="AK723" s="3">
        <f t="shared" si="45"/>
        <v>0</v>
      </c>
      <c r="AL723" s="3">
        <f t="shared" si="46"/>
        <v>0</v>
      </c>
      <c r="AM723" s="3">
        <f t="shared" si="47"/>
        <v>0</v>
      </c>
      <c r="AN723" s="3">
        <f t="shared" si="48"/>
        <v>0</v>
      </c>
    </row>
    <row r="724" spans="1:40" ht="13">
      <c r="A724" s="250"/>
      <c r="B724" s="251"/>
      <c r="C724" s="251"/>
      <c r="D724" s="251"/>
      <c r="E724" s="251"/>
      <c r="F724" s="252"/>
      <c r="G724" s="251"/>
      <c r="H724" s="253"/>
      <c r="I724" s="254"/>
      <c r="J724" s="252"/>
      <c r="K724" s="256"/>
      <c r="L724" s="251"/>
      <c r="M724" s="257"/>
      <c r="N724" s="258"/>
      <c r="O724" s="259"/>
      <c r="P724" s="259"/>
      <c r="Q724" s="260"/>
      <c r="R724" s="261"/>
      <c r="S724" s="262"/>
      <c r="T724" s="261"/>
      <c r="U724" s="263"/>
      <c r="V724" s="263"/>
      <c r="W724" s="263"/>
      <c r="X724" s="172"/>
      <c r="Y724" s="251"/>
      <c r="Z724" s="251"/>
      <c r="AA724" s="251"/>
      <c r="AB724" s="251"/>
      <c r="AC724" s="251"/>
      <c r="AD724" s="251"/>
      <c r="AE724" s="251"/>
      <c r="AF724" s="251"/>
      <c r="AG724" s="87"/>
      <c r="AH724" s="251"/>
      <c r="AK724" s="3">
        <f t="shared" si="45"/>
        <v>0</v>
      </c>
      <c r="AL724" s="3">
        <f t="shared" si="46"/>
        <v>0</v>
      </c>
      <c r="AM724" s="3">
        <f t="shared" si="47"/>
        <v>0</v>
      </c>
      <c r="AN724" s="3">
        <f t="shared" si="48"/>
        <v>0</v>
      </c>
    </row>
    <row r="725" spans="1:40" ht="13">
      <c r="A725" s="250"/>
      <c r="B725" s="251"/>
      <c r="C725" s="251"/>
      <c r="D725" s="251"/>
      <c r="E725" s="251"/>
      <c r="F725" s="252"/>
      <c r="G725" s="251"/>
      <c r="H725" s="253"/>
      <c r="I725" s="254"/>
      <c r="J725" s="252"/>
      <c r="K725" s="256"/>
      <c r="L725" s="251"/>
      <c r="M725" s="257"/>
      <c r="N725" s="258"/>
      <c r="O725" s="259"/>
      <c r="P725" s="259"/>
      <c r="Q725" s="260"/>
      <c r="R725" s="261"/>
      <c r="S725" s="262"/>
      <c r="T725" s="261"/>
      <c r="U725" s="263"/>
      <c r="V725" s="263"/>
      <c r="W725" s="263"/>
      <c r="X725" s="172"/>
      <c r="Y725" s="251"/>
      <c r="Z725" s="251"/>
      <c r="AA725" s="251"/>
      <c r="AB725" s="251"/>
      <c r="AC725" s="251"/>
      <c r="AD725" s="251"/>
      <c r="AE725" s="251"/>
      <c r="AF725" s="251"/>
      <c r="AG725" s="87"/>
      <c r="AH725" s="251"/>
      <c r="AK725" s="3">
        <f t="shared" si="45"/>
        <v>0</v>
      </c>
      <c r="AL725" s="3">
        <f t="shared" si="46"/>
        <v>0</v>
      </c>
      <c r="AM725" s="3">
        <f t="shared" si="47"/>
        <v>0</v>
      </c>
      <c r="AN725" s="3">
        <f t="shared" si="48"/>
        <v>0</v>
      </c>
    </row>
    <row r="726" spans="1:40" ht="13">
      <c r="A726" s="250"/>
      <c r="B726" s="251"/>
      <c r="C726" s="251"/>
      <c r="D726" s="251"/>
      <c r="E726" s="251"/>
      <c r="F726" s="252"/>
      <c r="G726" s="251"/>
      <c r="H726" s="253"/>
      <c r="I726" s="254"/>
      <c r="J726" s="252"/>
      <c r="K726" s="256"/>
      <c r="L726" s="251"/>
      <c r="M726" s="257"/>
      <c r="N726" s="258"/>
      <c r="O726" s="259"/>
      <c r="P726" s="259"/>
      <c r="Q726" s="260"/>
      <c r="R726" s="261"/>
      <c r="S726" s="262"/>
      <c r="T726" s="261"/>
      <c r="U726" s="263"/>
      <c r="V726" s="263"/>
      <c r="W726" s="263"/>
      <c r="X726" s="172"/>
      <c r="Y726" s="251"/>
      <c r="Z726" s="251"/>
      <c r="AA726" s="251"/>
      <c r="AB726" s="251"/>
      <c r="AC726" s="251"/>
      <c r="AD726" s="251"/>
      <c r="AE726" s="251"/>
      <c r="AF726" s="251"/>
      <c r="AG726" s="87"/>
      <c r="AH726" s="251"/>
      <c r="AK726" s="3">
        <f t="shared" si="45"/>
        <v>0</v>
      </c>
      <c r="AL726" s="3">
        <f t="shared" si="46"/>
        <v>0</v>
      </c>
      <c r="AM726" s="3">
        <f t="shared" si="47"/>
        <v>0</v>
      </c>
      <c r="AN726" s="3">
        <f t="shared" si="48"/>
        <v>0</v>
      </c>
    </row>
    <row r="727" spans="1:40" ht="13">
      <c r="A727" s="250"/>
      <c r="B727" s="251"/>
      <c r="C727" s="251"/>
      <c r="D727" s="251"/>
      <c r="E727" s="251"/>
      <c r="F727" s="252"/>
      <c r="G727" s="251"/>
      <c r="H727" s="253"/>
      <c r="I727" s="254"/>
      <c r="J727" s="252"/>
      <c r="K727" s="256"/>
      <c r="L727" s="251"/>
      <c r="M727" s="257"/>
      <c r="N727" s="258"/>
      <c r="O727" s="259"/>
      <c r="P727" s="259"/>
      <c r="Q727" s="260"/>
      <c r="R727" s="261"/>
      <c r="S727" s="262"/>
      <c r="T727" s="261"/>
      <c r="U727" s="263"/>
      <c r="V727" s="263"/>
      <c r="W727" s="263"/>
      <c r="X727" s="172"/>
      <c r="Y727" s="251"/>
      <c r="Z727" s="251"/>
      <c r="AA727" s="251"/>
      <c r="AB727" s="251"/>
      <c r="AC727" s="251"/>
      <c r="AD727" s="251"/>
      <c r="AE727" s="251"/>
      <c r="AF727" s="251"/>
      <c r="AG727" s="87"/>
      <c r="AH727" s="251"/>
      <c r="AK727" s="3">
        <f t="shared" si="45"/>
        <v>0</v>
      </c>
      <c r="AL727" s="3">
        <f t="shared" si="46"/>
        <v>0</v>
      </c>
      <c r="AM727" s="3">
        <f t="shared" si="47"/>
        <v>0</v>
      </c>
      <c r="AN727" s="3">
        <f t="shared" si="48"/>
        <v>0</v>
      </c>
    </row>
    <row r="728" spans="1:40" ht="13">
      <c r="A728" s="250"/>
      <c r="B728" s="251"/>
      <c r="C728" s="251"/>
      <c r="D728" s="251"/>
      <c r="E728" s="251"/>
      <c r="F728" s="252"/>
      <c r="G728" s="251"/>
      <c r="H728" s="253"/>
      <c r="I728" s="254"/>
      <c r="J728" s="252"/>
      <c r="K728" s="256"/>
      <c r="L728" s="251"/>
      <c r="M728" s="257"/>
      <c r="N728" s="258"/>
      <c r="O728" s="259"/>
      <c r="P728" s="259"/>
      <c r="Q728" s="260"/>
      <c r="R728" s="261"/>
      <c r="S728" s="262"/>
      <c r="T728" s="261"/>
      <c r="U728" s="263"/>
      <c r="V728" s="263"/>
      <c r="W728" s="263"/>
      <c r="X728" s="172"/>
      <c r="Y728" s="251"/>
      <c r="Z728" s="251"/>
      <c r="AA728" s="251"/>
      <c r="AB728" s="251"/>
      <c r="AC728" s="251"/>
      <c r="AD728" s="251"/>
      <c r="AE728" s="251"/>
      <c r="AF728" s="251"/>
      <c r="AG728" s="87"/>
      <c r="AH728" s="251"/>
      <c r="AK728" s="3">
        <f t="shared" si="45"/>
        <v>0</v>
      </c>
      <c r="AL728" s="3">
        <f t="shared" si="46"/>
        <v>0</v>
      </c>
      <c r="AM728" s="3">
        <f t="shared" si="47"/>
        <v>0</v>
      </c>
      <c r="AN728" s="3">
        <f t="shared" si="48"/>
        <v>0</v>
      </c>
    </row>
    <row r="729" spans="1:40" ht="13">
      <c r="A729" s="250"/>
      <c r="B729" s="251"/>
      <c r="C729" s="251"/>
      <c r="D729" s="251"/>
      <c r="E729" s="251"/>
      <c r="F729" s="252"/>
      <c r="G729" s="251"/>
      <c r="H729" s="253"/>
      <c r="I729" s="254"/>
      <c r="J729" s="252"/>
      <c r="K729" s="256"/>
      <c r="L729" s="251"/>
      <c r="M729" s="257"/>
      <c r="N729" s="258"/>
      <c r="O729" s="259"/>
      <c r="P729" s="259"/>
      <c r="Q729" s="260"/>
      <c r="R729" s="261"/>
      <c r="S729" s="262"/>
      <c r="T729" s="261"/>
      <c r="U729" s="263"/>
      <c r="V729" s="263"/>
      <c r="W729" s="263"/>
      <c r="X729" s="172"/>
      <c r="Y729" s="251"/>
      <c r="Z729" s="251"/>
      <c r="AA729" s="251"/>
      <c r="AB729" s="251"/>
      <c r="AC729" s="251"/>
      <c r="AD729" s="251"/>
      <c r="AE729" s="251"/>
      <c r="AF729" s="251"/>
      <c r="AG729" s="87"/>
      <c r="AH729" s="251"/>
      <c r="AK729" s="3">
        <f t="shared" si="45"/>
        <v>0</v>
      </c>
      <c r="AL729" s="3">
        <f t="shared" si="46"/>
        <v>0</v>
      </c>
      <c r="AM729" s="3">
        <f t="shared" si="47"/>
        <v>0</v>
      </c>
      <c r="AN729" s="3">
        <f t="shared" si="48"/>
        <v>0</v>
      </c>
    </row>
    <row r="730" spans="1:40" ht="13">
      <c r="A730" s="250"/>
      <c r="B730" s="251"/>
      <c r="C730" s="251"/>
      <c r="D730" s="251"/>
      <c r="E730" s="251"/>
      <c r="F730" s="252"/>
      <c r="G730" s="251"/>
      <c r="H730" s="253"/>
      <c r="I730" s="254"/>
      <c r="J730" s="252"/>
      <c r="K730" s="256"/>
      <c r="L730" s="251"/>
      <c r="M730" s="257"/>
      <c r="N730" s="258"/>
      <c r="O730" s="259"/>
      <c r="P730" s="259"/>
      <c r="Q730" s="260"/>
      <c r="R730" s="261"/>
      <c r="S730" s="262"/>
      <c r="T730" s="261"/>
      <c r="U730" s="263"/>
      <c r="V730" s="263"/>
      <c r="W730" s="263"/>
      <c r="X730" s="172"/>
      <c r="Y730" s="251"/>
      <c r="Z730" s="251"/>
      <c r="AA730" s="251"/>
      <c r="AB730" s="251"/>
      <c r="AC730" s="251"/>
      <c r="AD730" s="251"/>
      <c r="AE730" s="251"/>
      <c r="AF730" s="251"/>
      <c r="AG730" s="87"/>
      <c r="AH730" s="251"/>
      <c r="AK730" s="3">
        <f t="shared" si="45"/>
        <v>0</v>
      </c>
      <c r="AL730" s="3">
        <f t="shared" si="46"/>
        <v>0</v>
      </c>
      <c r="AM730" s="3">
        <f t="shared" si="47"/>
        <v>0</v>
      </c>
      <c r="AN730" s="3">
        <f t="shared" si="48"/>
        <v>0</v>
      </c>
    </row>
    <row r="731" spans="1:40" ht="13">
      <c r="A731" s="250"/>
      <c r="B731" s="251"/>
      <c r="C731" s="251"/>
      <c r="D731" s="251"/>
      <c r="E731" s="251"/>
      <c r="F731" s="252"/>
      <c r="G731" s="251"/>
      <c r="H731" s="253"/>
      <c r="I731" s="254"/>
      <c r="J731" s="252"/>
      <c r="K731" s="256"/>
      <c r="L731" s="251"/>
      <c r="M731" s="257"/>
      <c r="N731" s="258"/>
      <c r="O731" s="259"/>
      <c r="P731" s="259"/>
      <c r="Q731" s="260"/>
      <c r="R731" s="261"/>
      <c r="S731" s="262"/>
      <c r="T731" s="261"/>
      <c r="U731" s="263"/>
      <c r="V731" s="263"/>
      <c r="W731" s="263"/>
      <c r="X731" s="172"/>
      <c r="Y731" s="251"/>
      <c r="Z731" s="251"/>
      <c r="AA731" s="251"/>
      <c r="AB731" s="251"/>
      <c r="AC731" s="251"/>
      <c r="AD731" s="251"/>
      <c r="AE731" s="251"/>
      <c r="AF731" s="251"/>
      <c r="AG731" s="87"/>
      <c r="AH731" s="251"/>
      <c r="AK731" s="3">
        <f t="shared" si="45"/>
        <v>0</v>
      </c>
      <c r="AL731" s="3">
        <f t="shared" si="46"/>
        <v>0</v>
      </c>
      <c r="AM731" s="3">
        <f t="shared" si="47"/>
        <v>0</v>
      </c>
      <c r="AN731" s="3">
        <f t="shared" si="48"/>
        <v>0</v>
      </c>
    </row>
    <row r="732" spans="1:40" ht="13">
      <c r="A732" s="250"/>
      <c r="B732" s="251"/>
      <c r="C732" s="251"/>
      <c r="D732" s="251"/>
      <c r="E732" s="251"/>
      <c r="F732" s="252"/>
      <c r="G732" s="251"/>
      <c r="H732" s="253"/>
      <c r="I732" s="254"/>
      <c r="J732" s="252"/>
      <c r="K732" s="256"/>
      <c r="L732" s="251"/>
      <c r="M732" s="257"/>
      <c r="N732" s="258"/>
      <c r="O732" s="259"/>
      <c r="P732" s="259"/>
      <c r="Q732" s="260"/>
      <c r="R732" s="261"/>
      <c r="S732" s="262"/>
      <c r="T732" s="261"/>
      <c r="U732" s="263"/>
      <c r="V732" s="263"/>
      <c r="W732" s="263"/>
      <c r="X732" s="172"/>
      <c r="Y732" s="251"/>
      <c r="Z732" s="251"/>
      <c r="AA732" s="251"/>
      <c r="AB732" s="251"/>
      <c r="AC732" s="251"/>
      <c r="AD732" s="251"/>
      <c r="AE732" s="251"/>
      <c r="AF732" s="251"/>
      <c r="AG732" s="87"/>
      <c r="AH732" s="251"/>
      <c r="AK732" s="3">
        <f t="shared" si="45"/>
        <v>0</v>
      </c>
      <c r="AL732" s="3">
        <f t="shared" si="46"/>
        <v>0</v>
      </c>
      <c r="AM732" s="3">
        <f t="shared" si="47"/>
        <v>0</v>
      </c>
      <c r="AN732" s="3">
        <f t="shared" si="48"/>
        <v>0</v>
      </c>
    </row>
    <row r="733" spans="1:40" ht="13">
      <c r="A733" s="250"/>
      <c r="B733" s="251"/>
      <c r="C733" s="251"/>
      <c r="D733" s="251"/>
      <c r="E733" s="251"/>
      <c r="F733" s="252"/>
      <c r="G733" s="251"/>
      <c r="H733" s="253"/>
      <c r="I733" s="254"/>
      <c r="J733" s="252"/>
      <c r="K733" s="256"/>
      <c r="L733" s="251"/>
      <c r="M733" s="257"/>
      <c r="N733" s="258"/>
      <c r="O733" s="259"/>
      <c r="P733" s="259"/>
      <c r="Q733" s="260"/>
      <c r="R733" s="261"/>
      <c r="S733" s="262"/>
      <c r="T733" s="261"/>
      <c r="U733" s="263"/>
      <c r="V733" s="263"/>
      <c r="W733" s="263"/>
      <c r="X733" s="172"/>
      <c r="Y733" s="251"/>
      <c r="Z733" s="251"/>
      <c r="AA733" s="251"/>
      <c r="AB733" s="251"/>
      <c r="AC733" s="251"/>
      <c r="AD733" s="251"/>
      <c r="AE733" s="251"/>
      <c r="AF733" s="251"/>
      <c r="AG733" s="87"/>
      <c r="AH733" s="251"/>
      <c r="AK733" s="3">
        <f t="shared" si="45"/>
        <v>0</v>
      </c>
      <c r="AL733" s="3">
        <f t="shared" si="46"/>
        <v>0</v>
      </c>
      <c r="AM733" s="3">
        <f t="shared" si="47"/>
        <v>0</v>
      </c>
      <c r="AN733" s="3">
        <f t="shared" si="48"/>
        <v>0</v>
      </c>
    </row>
    <row r="734" spans="1:40" ht="13">
      <c r="A734" s="250"/>
      <c r="B734" s="251"/>
      <c r="C734" s="251"/>
      <c r="D734" s="251"/>
      <c r="E734" s="251"/>
      <c r="F734" s="252"/>
      <c r="G734" s="251"/>
      <c r="H734" s="253"/>
      <c r="I734" s="254"/>
      <c r="J734" s="252"/>
      <c r="K734" s="256"/>
      <c r="L734" s="251"/>
      <c r="M734" s="257"/>
      <c r="N734" s="258"/>
      <c r="O734" s="259"/>
      <c r="P734" s="259"/>
      <c r="Q734" s="260"/>
      <c r="R734" s="261"/>
      <c r="S734" s="262"/>
      <c r="T734" s="261"/>
      <c r="U734" s="263"/>
      <c r="V734" s="263"/>
      <c r="W734" s="263"/>
      <c r="X734" s="172"/>
      <c r="Y734" s="251"/>
      <c r="Z734" s="251"/>
      <c r="AA734" s="251"/>
      <c r="AB734" s="251"/>
      <c r="AC734" s="251"/>
      <c r="AD734" s="251"/>
      <c r="AE734" s="251"/>
      <c r="AF734" s="251"/>
      <c r="AG734" s="87"/>
      <c r="AH734" s="251"/>
      <c r="AK734" s="3">
        <f t="shared" si="45"/>
        <v>0</v>
      </c>
      <c r="AL734" s="3">
        <f t="shared" si="46"/>
        <v>0</v>
      </c>
      <c r="AM734" s="3">
        <f t="shared" si="47"/>
        <v>0</v>
      </c>
      <c r="AN734" s="3">
        <f t="shared" si="48"/>
        <v>0</v>
      </c>
    </row>
    <row r="735" spans="1:40" ht="13">
      <c r="A735" s="250"/>
      <c r="B735" s="251"/>
      <c r="C735" s="251"/>
      <c r="D735" s="251"/>
      <c r="E735" s="251"/>
      <c r="F735" s="252"/>
      <c r="G735" s="251"/>
      <c r="H735" s="253"/>
      <c r="I735" s="254"/>
      <c r="J735" s="252"/>
      <c r="K735" s="256"/>
      <c r="L735" s="251"/>
      <c r="M735" s="257"/>
      <c r="N735" s="258"/>
      <c r="O735" s="259"/>
      <c r="P735" s="259"/>
      <c r="Q735" s="260"/>
      <c r="R735" s="261"/>
      <c r="S735" s="262"/>
      <c r="T735" s="261"/>
      <c r="U735" s="263"/>
      <c r="V735" s="263"/>
      <c r="W735" s="263"/>
      <c r="X735" s="172"/>
      <c r="Y735" s="251"/>
      <c r="Z735" s="251"/>
      <c r="AA735" s="251"/>
      <c r="AB735" s="251"/>
      <c r="AC735" s="251"/>
      <c r="AD735" s="251"/>
      <c r="AE735" s="251"/>
      <c r="AF735" s="251"/>
      <c r="AG735" s="87"/>
      <c r="AH735" s="251"/>
      <c r="AK735" s="3">
        <f t="shared" si="45"/>
        <v>0</v>
      </c>
      <c r="AL735" s="3">
        <f t="shared" si="46"/>
        <v>0</v>
      </c>
      <c r="AM735" s="3">
        <f t="shared" si="47"/>
        <v>0</v>
      </c>
      <c r="AN735" s="3">
        <f t="shared" si="48"/>
        <v>0</v>
      </c>
    </row>
    <row r="736" spans="1:40" ht="13">
      <c r="A736" s="250"/>
      <c r="B736" s="251"/>
      <c r="C736" s="251"/>
      <c r="D736" s="251"/>
      <c r="E736" s="251"/>
      <c r="F736" s="252"/>
      <c r="G736" s="251"/>
      <c r="H736" s="253"/>
      <c r="I736" s="254"/>
      <c r="J736" s="252"/>
      <c r="K736" s="256"/>
      <c r="L736" s="251"/>
      <c r="M736" s="257"/>
      <c r="N736" s="258"/>
      <c r="O736" s="259"/>
      <c r="P736" s="259"/>
      <c r="Q736" s="260"/>
      <c r="R736" s="261"/>
      <c r="S736" s="262"/>
      <c r="T736" s="261"/>
      <c r="U736" s="263"/>
      <c r="V736" s="263"/>
      <c r="W736" s="263"/>
      <c r="X736" s="172"/>
      <c r="Y736" s="251"/>
      <c r="Z736" s="251"/>
      <c r="AA736" s="251"/>
      <c r="AB736" s="251"/>
      <c r="AC736" s="251"/>
      <c r="AD736" s="251"/>
      <c r="AE736" s="251"/>
      <c r="AF736" s="251"/>
      <c r="AG736" s="87"/>
      <c r="AH736" s="251"/>
      <c r="AK736" s="3">
        <f t="shared" si="45"/>
        <v>0</v>
      </c>
      <c r="AL736" s="3">
        <f t="shared" si="46"/>
        <v>0</v>
      </c>
      <c r="AM736" s="3">
        <f t="shared" si="47"/>
        <v>0</v>
      </c>
      <c r="AN736" s="3">
        <f t="shared" si="48"/>
        <v>0</v>
      </c>
    </row>
    <row r="737" spans="1:40" ht="13">
      <c r="A737" s="250"/>
      <c r="B737" s="251"/>
      <c r="C737" s="251"/>
      <c r="D737" s="251"/>
      <c r="E737" s="251"/>
      <c r="F737" s="252"/>
      <c r="G737" s="251"/>
      <c r="H737" s="253"/>
      <c r="I737" s="254"/>
      <c r="J737" s="252"/>
      <c r="K737" s="256"/>
      <c r="L737" s="251"/>
      <c r="M737" s="257"/>
      <c r="N737" s="258"/>
      <c r="O737" s="259"/>
      <c r="P737" s="259"/>
      <c r="Q737" s="260"/>
      <c r="R737" s="261"/>
      <c r="S737" s="262"/>
      <c r="T737" s="261"/>
      <c r="U737" s="263"/>
      <c r="V737" s="263"/>
      <c r="W737" s="263"/>
      <c r="X737" s="172"/>
      <c r="Y737" s="251"/>
      <c r="Z737" s="251"/>
      <c r="AA737" s="251"/>
      <c r="AB737" s="251"/>
      <c r="AC737" s="251"/>
      <c r="AD737" s="251"/>
      <c r="AE737" s="251"/>
      <c r="AF737" s="251"/>
      <c r="AG737" s="87"/>
      <c r="AH737" s="251"/>
      <c r="AK737" s="3">
        <f t="shared" si="45"/>
        <v>0</v>
      </c>
      <c r="AL737" s="3">
        <f t="shared" si="46"/>
        <v>0</v>
      </c>
      <c r="AM737" s="3">
        <f t="shared" si="47"/>
        <v>0</v>
      </c>
      <c r="AN737" s="3">
        <f t="shared" si="48"/>
        <v>0</v>
      </c>
    </row>
    <row r="738" spans="1:40" ht="13">
      <c r="A738" s="250"/>
      <c r="B738" s="251"/>
      <c r="C738" s="251"/>
      <c r="D738" s="251"/>
      <c r="E738" s="251"/>
      <c r="F738" s="252"/>
      <c r="G738" s="251"/>
      <c r="H738" s="253"/>
      <c r="I738" s="254"/>
      <c r="J738" s="252"/>
      <c r="K738" s="256"/>
      <c r="L738" s="251"/>
      <c r="M738" s="257"/>
      <c r="N738" s="258"/>
      <c r="O738" s="259"/>
      <c r="P738" s="259"/>
      <c r="Q738" s="260"/>
      <c r="R738" s="261"/>
      <c r="S738" s="262"/>
      <c r="T738" s="261"/>
      <c r="U738" s="263"/>
      <c r="V738" s="263"/>
      <c r="W738" s="263"/>
      <c r="X738" s="172"/>
      <c r="Y738" s="251"/>
      <c r="Z738" s="251"/>
      <c r="AA738" s="251"/>
      <c r="AB738" s="251"/>
      <c r="AC738" s="251"/>
      <c r="AD738" s="251"/>
      <c r="AE738" s="251"/>
      <c r="AF738" s="251"/>
      <c r="AG738" s="87"/>
      <c r="AH738" s="251"/>
      <c r="AK738" s="3">
        <f t="shared" si="45"/>
        <v>0</v>
      </c>
      <c r="AL738" s="3">
        <f t="shared" si="46"/>
        <v>0</v>
      </c>
      <c r="AM738" s="3">
        <f t="shared" si="47"/>
        <v>0</v>
      </c>
      <c r="AN738" s="3">
        <f t="shared" si="48"/>
        <v>0</v>
      </c>
    </row>
    <row r="739" spans="1:40" ht="13">
      <c r="A739" s="250"/>
      <c r="B739" s="251"/>
      <c r="C739" s="251"/>
      <c r="D739" s="251"/>
      <c r="E739" s="251"/>
      <c r="F739" s="252"/>
      <c r="G739" s="251"/>
      <c r="H739" s="253"/>
      <c r="I739" s="254"/>
      <c r="J739" s="252"/>
      <c r="K739" s="256"/>
      <c r="L739" s="251"/>
      <c r="M739" s="257"/>
      <c r="N739" s="258"/>
      <c r="O739" s="259"/>
      <c r="P739" s="259"/>
      <c r="Q739" s="260"/>
      <c r="R739" s="261"/>
      <c r="S739" s="262"/>
      <c r="T739" s="261"/>
      <c r="U739" s="263"/>
      <c r="V739" s="263"/>
      <c r="W739" s="263"/>
      <c r="X739" s="172"/>
      <c r="Y739" s="251"/>
      <c r="Z739" s="251"/>
      <c r="AA739" s="251"/>
      <c r="AB739" s="251"/>
      <c r="AC739" s="251"/>
      <c r="AD739" s="251"/>
      <c r="AE739" s="251"/>
      <c r="AF739" s="251"/>
      <c r="AG739" s="87"/>
      <c r="AH739" s="251"/>
      <c r="AK739" s="3">
        <f t="shared" si="45"/>
        <v>0</v>
      </c>
      <c r="AL739" s="3">
        <f t="shared" si="46"/>
        <v>0</v>
      </c>
      <c r="AM739" s="3">
        <f t="shared" si="47"/>
        <v>0</v>
      </c>
      <c r="AN739" s="3">
        <f t="shared" si="48"/>
        <v>0</v>
      </c>
    </row>
    <row r="740" spans="1:40" ht="13">
      <c r="A740" s="250"/>
      <c r="B740" s="251"/>
      <c r="C740" s="251"/>
      <c r="D740" s="251"/>
      <c r="E740" s="251"/>
      <c r="F740" s="252"/>
      <c r="G740" s="251"/>
      <c r="H740" s="253"/>
      <c r="I740" s="254"/>
      <c r="J740" s="252"/>
      <c r="K740" s="256"/>
      <c r="L740" s="251"/>
      <c r="M740" s="257"/>
      <c r="N740" s="258"/>
      <c r="O740" s="259"/>
      <c r="P740" s="259"/>
      <c r="Q740" s="260"/>
      <c r="R740" s="261"/>
      <c r="S740" s="262"/>
      <c r="T740" s="261"/>
      <c r="U740" s="263"/>
      <c r="V740" s="263"/>
      <c r="W740" s="263"/>
      <c r="X740" s="172"/>
      <c r="Y740" s="251"/>
      <c r="Z740" s="251"/>
      <c r="AA740" s="251"/>
      <c r="AB740" s="251"/>
      <c r="AC740" s="251"/>
      <c r="AD740" s="251"/>
      <c r="AE740" s="251"/>
      <c r="AF740" s="251"/>
      <c r="AG740" s="87"/>
      <c r="AH740" s="251"/>
      <c r="AK740" s="3">
        <f t="shared" si="45"/>
        <v>0</v>
      </c>
      <c r="AL740" s="3">
        <f t="shared" si="46"/>
        <v>0</v>
      </c>
      <c r="AM740" s="3">
        <f t="shared" si="47"/>
        <v>0</v>
      </c>
      <c r="AN740" s="3">
        <f t="shared" si="48"/>
        <v>0</v>
      </c>
    </row>
    <row r="741" spans="1:40" ht="13">
      <c r="A741" s="250"/>
      <c r="B741" s="251"/>
      <c r="C741" s="251"/>
      <c r="D741" s="251"/>
      <c r="E741" s="251"/>
      <c r="F741" s="252"/>
      <c r="G741" s="251"/>
      <c r="H741" s="253"/>
      <c r="I741" s="254"/>
      <c r="J741" s="252"/>
      <c r="K741" s="256"/>
      <c r="L741" s="251"/>
      <c r="M741" s="257"/>
      <c r="N741" s="258"/>
      <c r="O741" s="259"/>
      <c r="P741" s="259"/>
      <c r="Q741" s="260"/>
      <c r="R741" s="261"/>
      <c r="S741" s="262"/>
      <c r="T741" s="261"/>
      <c r="U741" s="263"/>
      <c r="V741" s="263"/>
      <c r="W741" s="263"/>
      <c r="X741" s="172"/>
      <c r="Y741" s="251"/>
      <c r="Z741" s="251"/>
      <c r="AA741" s="251"/>
      <c r="AB741" s="251"/>
      <c r="AC741" s="251"/>
      <c r="AD741" s="251"/>
      <c r="AE741" s="251"/>
      <c r="AF741" s="251"/>
      <c r="AG741" s="87"/>
      <c r="AH741" s="251"/>
      <c r="AK741" s="3">
        <f t="shared" si="45"/>
        <v>0</v>
      </c>
      <c r="AL741" s="3">
        <f t="shared" si="46"/>
        <v>0</v>
      </c>
      <c r="AM741" s="3">
        <f t="shared" si="47"/>
        <v>0</v>
      </c>
      <c r="AN741" s="3">
        <f t="shared" si="48"/>
        <v>0</v>
      </c>
    </row>
    <row r="742" spans="1:40" ht="13">
      <c r="A742" s="250"/>
      <c r="B742" s="251"/>
      <c r="C742" s="251"/>
      <c r="D742" s="251"/>
      <c r="E742" s="251"/>
      <c r="F742" s="252"/>
      <c r="G742" s="251"/>
      <c r="H742" s="253"/>
      <c r="I742" s="254"/>
      <c r="J742" s="252"/>
      <c r="K742" s="256"/>
      <c r="L742" s="251"/>
      <c r="M742" s="257"/>
      <c r="N742" s="258"/>
      <c r="O742" s="259"/>
      <c r="P742" s="259"/>
      <c r="Q742" s="260"/>
      <c r="R742" s="261"/>
      <c r="S742" s="262"/>
      <c r="T742" s="261"/>
      <c r="U742" s="263"/>
      <c r="V742" s="263"/>
      <c r="W742" s="263"/>
      <c r="X742" s="172"/>
      <c r="Y742" s="251"/>
      <c r="Z742" s="251"/>
      <c r="AA742" s="251"/>
      <c r="AB742" s="251"/>
      <c r="AC742" s="251"/>
      <c r="AD742" s="251"/>
      <c r="AE742" s="251"/>
      <c r="AF742" s="251"/>
      <c r="AG742" s="87"/>
      <c r="AH742" s="251"/>
      <c r="AK742" s="3">
        <f t="shared" si="45"/>
        <v>0</v>
      </c>
      <c r="AL742" s="3">
        <f t="shared" si="46"/>
        <v>0</v>
      </c>
      <c r="AM742" s="3">
        <f t="shared" si="47"/>
        <v>0</v>
      </c>
      <c r="AN742" s="3">
        <f t="shared" si="48"/>
        <v>0</v>
      </c>
    </row>
    <row r="743" spans="1:40" ht="13">
      <c r="A743" s="250"/>
      <c r="B743" s="251"/>
      <c r="C743" s="251"/>
      <c r="D743" s="251"/>
      <c r="E743" s="251"/>
      <c r="F743" s="252"/>
      <c r="G743" s="251"/>
      <c r="H743" s="253"/>
      <c r="I743" s="254"/>
      <c r="J743" s="252"/>
      <c r="K743" s="256"/>
      <c r="L743" s="251"/>
      <c r="M743" s="257"/>
      <c r="N743" s="258"/>
      <c r="O743" s="259"/>
      <c r="P743" s="259"/>
      <c r="Q743" s="260"/>
      <c r="R743" s="261"/>
      <c r="S743" s="262"/>
      <c r="T743" s="261"/>
      <c r="U743" s="263"/>
      <c r="V743" s="263"/>
      <c r="W743" s="263"/>
      <c r="X743" s="172"/>
      <c r="Y743" s="251"/>
      <c r="Z743" s="251"/>
      <c r="AA743" s="251"/>
      <c r="AB743" s="251"/>
      <c r="AC743" s="251"/>
      <c r="AD743" s="251"/>
      <c r="AE743" s="251"/>
      <c r="AF743" s="251"/>
      <c r="AG743" s="87"/>
      <c r="AH743" s="251"/>
      <c r="AK743" s="3">
        <f t="shared" si="45"/>
        <v>0</v>
      </c>
      <c r="AL743" s="3">
        <f t="shared" si="46"/>
        <v>0</v>
      </c>
      <c r="AM743" s="3">
        <f t="shared" si="47"/>
        <v>0</v>
      </c>
      <c r="AN743" s="3">
        <f t="shared" si="48"/>
        <v>0</v>
      </c>
    </row>
    <row r="744" spans="1:40" ht="13">
      <c r="A744" s="250"/>
      <c r="B744" s="251"/>
      <c r="C744" s="251"/>
      <c r="D744" s="251"/>
      <c r="E744" s="251"/>
      <c r="F744" s="252"/>
      <c r="G744" s="251"/>
      <c r="H744" s="253"/>
      <c r="I744" s="254"/>
      <c r="J744" s="252"/>
      <c r="K744" s="256"/>
      <c r="L744" s="251"/>
      <c r="M744" s="257"/>
      <c r="N744" s="258"/>
      <c r="O744" s="259"/>
      <c r="P744" s="259"/>
      <c r="Q744" s="260"/>
      <c r="R744" s="261"/>
      <c r="S744" s="262"/>
      <c r="T744" s="261"/>
      <c r="U744" s="263"/>
      <c r="V744" s="263"/>
      <c r="W744" s="263"/>
      <c r="X744" s="172"/>
      <c r="Y744" s="251"/>
      <c r="Z744" s="251"/>
      <c r="AA744" s="251"/>
      <c r="AB744" s="251"/>
      <c r="AC744" s="251"/>
      <c r="AD744" s="251"/>
      <c r="AE744" s="251"/>
      <c r="AF744" s="251"/>
      <c r="AG744" s="87"/>
      <c r="AH744" s="251"/>
      <c r="AK744" s="3">
        <f t="shared" si="45"/>
        <v>0</v>
      </c>
      <c r="AL744" s="3">
        <f t="shared" si="46"/>
        <v>0</v>
      </c>
      <c r="AM744" s="3">
        <f t="shared" si="47"/>
        <v>0</v>
      </c>
      <c r="AN744" s="3">
        <f t="shared" si="48"/>
        <v>0</v>
      </c>
    </row>
    <row r="745" spans="1:40" ht="13">
      <c r="A745" s="250"/>
      <c r="B745" s="251"/>
      <c r="C745" s="251"/>
      <c r="D745" s="251"/>
      <c r="E745" s="251"/>
      <c r="F745" s="252"/>
      <c r="G745" s="251"/>
      <c r="H745" s="253"/>
      <c r="I745" s="254"/>
      <c r="J745" s="252"/>
      <c r="K745" s="256"/>
      <c r="L745" s="251"/>
      <c r="M745" s="257"/>
      <c r="N745" s="258"/>
      <c r="O745" s="259"/>
      <c r="P745" s="259"/>
      <c r="Q745" s="260"/>
      <c r="R745" s="261"/>
      <c r="S745" s="262"/>
      <c r="T745" s="261"/>
      <c r="U745" s="263"/>
      <c r="V745" s="263"/>
      <c r="W745" s="263"/>
      <c r="X745" s="172"/>
      <c r="Y745" s="251"/>
      <c r="Z745" s="251"/>
      <c r="AA745" s="251"/>
      <c r="AB745" s="251"/>
      <c r="AC745" s="251"/>
      <c r="AD745" s="251"/>
      <c r="AE745" s="251"/>
      <c r="AF745" s="251"/>
      <c r="AG745" s="87"/>
      <c r="AH745" s="251"/>
      <c r="AK745" s="3">
        <f t="shared" si="45"/>
        <v>0</v>
      </c>
      <c r="AL745" s="3">
        <f t="shared" si="46"/>
        <v>0</v>
      </c>
      <c r="AM745" s="3">
        <f t="shared" si="47"/>
        <v>0</v>
      </c>
      <c r="AN745" s="3">
        <f t="shared" si="48"/>
        <v>0</v>
      </c>
    </row>
    <row r="746" spans="1:40" ht="13">
      <c r="A746" s="250"/>
      <c r="B746" s="251"/>
      <c r="C746" s="251"/>
      <c r="D746" s="251"/>
      <c r="E746" s="251"/>
      <c r="F746" s="252"/>
      <c r="G746" s="251"/>
      <c r="H746" s="253"/>
      <c r="I746" s="254"/>
      <c r="J746" s="252"/>
      <c r="K746" s="256"/>
      <c r="L746" s="251"/>
      <c r="M746" s="257"/>
      <c r="N746" s="258"/>
      <c r="O746" s="259"/>
      <c r="P746" s="259"/>
      <c r="Q746" s="260"/>
      <c r="R746" s="261"/>
      <c r="S746" s="262"/>
      <c r="T746" s="261"/>
      <c r="U746" s="263"/>
      <c r="V746" s="263"/>
      <c r="W746" s="263"/>
      <c r="X746" s="172"/>
      <c r="Y746" s="251"/>
      <c r="Z746" s="251"/>
      <c r="AA746" s="251"/>
      <c r="AB746" s="251"/>
      <c r="AC746" s="251"/>
      <c r="AD746" s="251"/>
      <c r="AE746" s="251"/>
      <c r="AF746" s="251"/>
      <c r="AG746" s="87"/>
      <c r="AH746" s="251"/>
      <c r="AK746" s="3">
        <f t="shared" si="45"/>
        <v>0</v>
      </c>
      <c r="AL746" s="3">
        <f t="shared" si="46"/>
        <v>0</v>
      </c>
      <c r="AM746" s="3">
        <f t="shared" si="47"/>
        <v>0</v>
      </c>
      <c r="AN746" s="3">
        <f t="shared" si="48"/>
        <v>0</v>
      </c>
    </row>
    <row r="747" spans="1:40" ht="13">
      <c r="A747" s="250"/>
      <c r="B747" s="251"/>
      <c r="C747" s="251"/>
      <c r="D747" s="251"/>
      <c r="E747" s="251"/>
      <c r="F747" s="252"/>
      <c r="G747" s="251"/>
      <c r="H747" s="253"/>
      <c r="I747" s="254"/>
      <c r="J747" s="252"/>
      <c r="K747" s="256"/>
      <c r="L747" s="251"/>
      <c r="M747" s="257"/>
      <c r="N747" s="258"/>
      <c r="O747" s="259"/>
      <c r="P747" s="259"/>
      <c r="Q747" s="260"/>
      <c r="R747" s="261"/>
      <c r="S747" s="262"/>
      <c r="T747" s="261"/>
      <c r="U747" s="263"/>
      <c r="V747" s="263"/>
      <c r="W747" s="263"/>
      <c r="X747" s="172"/>
      <c r="Y747" s="251"/>
      <c r="Z747" s="251"/>
      <c r="AA747" s="251"/>
      <c r="AB747" s="251"/>
      <c r="AC747" s="251"/>
      <c r="AD747" s="251"/>
      <c r="AE747" s="251"/>
      <c r="AF747" s="251"/>
      <c r="AG747" s="87"/>
      <c r="AH747" s="251"/>
      <c r="AK747" s="3">
        <f t="shared" si="45"/>
        <v>0</v>
      </c>
      <c r="AL747" s="3">
        <f t="shared" si="46"/>
        <v>0</v>
      </c>
      <c r="AM747" s="3">
        <f t="shared" si="47"/>
        <v>0</v>
      </c>
      <c r="AN747" s="3">
        <f t="shared" si="48"/>
        <v>0</v>
      </c>
    </row>
    <row r="748" spans="1:40" ht="13">
      <c r="A748" s="250"/>
      <c r="B748" s="251"/>
      <c r="C748" s="251"/>
      <c r="D748" s="251"/>
      <c r="E748" s="251"/>
      <c r="F748" s="252"/>
      <c r="G748" s="251"/>
      <c r="H748" s="253"/>
      <c r="I748" s="254"/>
      <c r="J748" s="252"/>
      <c r="K748" s="256"/>
      <c r="L748" s="251"/>
      <c r="M748" s="257"/>
      <c r="N748" s="258"/>
      <c r="O748" s="259"/>
      <c r="P748" s="259"/>
      <c r="Q748" s="260"/>
      <c r="R748" s="261"/>
      <c r="S748" s="262"/>
      <c r="T748" s="261"/>
      <c r="U748" s="263"/>
      <c r="V748" s="263"/>
      <c r="W748" s="263"/>
      <c r="X748" s="172"/>
      <c r="Y748" s="251"/>
      <c r="Z748" s="251"/>
      <c r="AA748" s="251"/>
      <c r="AB748" s="251"/>
      <c r="AC748" s="251"/>
      <c r="AD748" s="251"/>
      <c r="AE748" s="251"/>
      <c r="AF748" s="251"/>
      <c r="AG748" s="87"/>
      <c r="AH748" s="251"/>
      <c r="AK748" s="3">
        <f t="shared" si="45"/>
        <v>0</v>
      </c>
      <c r="AL748" s="3">
        <f t="shared" si="46"/>
        <v>0</v>
      </c>
      <c r="AM748" s="3">
        <f t="shared" si="47"/>
        <v>0</v>
      </c>
      <c r="AN748" s="3">
        <f t="shared" si="48"/>
        <v>0</v>
      </c>
    </row>
    <row r="749" spans="1:40" ht="13">
      <c r="A749" s="250"/>
      <c r="B749" s="251"/>
      <c r="C749" s="251"/>
      <c r="D749" s="251"/>
      <c r="E749" s="251"/>
      <c r="F749" s="252"/>
      <c r="G749" s="251"/>
      <c r="H749" s="253"/>
      <c r="I749" s="254"/>
      <c r="J749" s="252"/>
      <c r="K749" s="256"/>
      <c r="L749" s="251"/>
      <c r="M749" s="257"/>
      <c r="N749" s="258"/>
      <c r="O749" s="259"/>
      <c r="P749" s="259"/>
      <c r="Q749" s="260"/>
      <c r="R749" s="261"/>
      <c r="S749" s="262"/>
      <c r="T749" s="261"/>
      <c r="U749" s="263"/>
      <c r="V749" s="263"/>
      <c r="W749" s="263"/>
      <c r="X749" s="172"/>
      <c r="Y749" s="251"/>
      <c r="Z749" s="251"/>
      <c r="AA749" s="251"/>
      <c r="AB749" s="251"/>
      <c r="AC749" s="251"/>
      <c r="AD749" s="251"/>
      <c r="AE749" s="251"/>
      <c r="AF749" s="251"/>
      <c r="AG749" s="87"/>
      <c r="AH749" s="251"/>
      <c r="AK749" s="3">
        <f t="shared" si="45"/>
        <v>0</v>
      </c>
      <c r="AL749" s="3">
        <f t="shared" si="46"/>
        <v>0</v>
      </c>
      <c r="AM749" s="3">
        <f t="shared" si="47"/>
        <v>0</v>
      </c>
      <c r="AN749" s="3">
        <f t="shared" si="48"/>
        <v>0</v>
      </c>
    </row>
    <row r="750" spans="1:40" ht="13">
      <c r="A750" s="250"/>
      <c r="B750" s="251"/>
      <c r="C750" s="251"/>
      <c r="D750" s="251"/>
      <c r="E750" s="251"/>
      <c r="F750" s="252"/>
      <c r="G750" s="251"/>
      <c r="H750" s="253"/>
      <c r="I750" s="254"/>
      <c r="J750" s="252"/>
      <c r="K750" s="256"/>
      <c r="L750" s="251"/>
      <c r="M750" s="257"/>
      <c r="N750" s="258"/>
      <c r="O750" s="259"/>
      <c r="P750" s="259"/>
      <c r="Q750" s="260"/>
      <c r="R750" s="261"/>
      <c r="S750" s="262"/>
      <c r="T750" s="261"/>
      <c r="U750" s="263"/>
      <c r="V750" s="263"/>
      <c r="W750" s="263"/>
      <c r="X750" s="172"/>
      <c r="Y750" s="251"/>
      <c r="Z750" s="251"/>
      <c r="AA750" s="251"/>
      <c r="AB750" s="251"/>
      <c r="AC750" s="251"/>
      <c r="AD750" s="251"/>
      <c r="AE750" s="251"/>
      <c r="AF750" s="251"/>
      <c r="AG750" s="87"/>
      <c r="AH750" s="251"/>
      <c r="AK750" s="3">
        <f t="shared" si="45"/>
        <v>0</v>
      </c>
      <c r="AL750" s="3">
        <f t="shared" si="46"/>
        <v>0</v>
      </c>
      <c r="AM750" s="3">
        <f t="shared" si="47"/>
        <v>0</v>
      </c>
      <c r="AN750" s="3">
        <f t="shared" si="48"/>
        <v>0</v>
      </c>
    </row>
    <row r="751" spans="1:40" ht="13">
      <c r="A751" s="250"/>
      <c r="B751" s="251"/>
      <c r="C751" s="251"/>
      <c r="D751" s="251"/>
      <c r="E751" s="251"/>
      <c r="F751" s="252"/>
      <c r="G751" s="251"/>
      <c r="H751" s="253"/>
      <c r="I751" s="254"/>
      <c r="J751" s="252"/>
      <c r="K751" s="256"/>
      <c r="L751" s="251"/>
      <c r="M751" s="257"/>
      <c r="N751" s="258"/>
      <c r="O751" s="259"/>
      <c r="P751" s="259"/>
      <c r="Q751" s="260"/>
      <c r="R751" s="261"/>
      <c r="S751" s="262"/>
      <c r="T751" s="261"/>
      <c r="U751" s="263"/>
      <c r="V751" s="263"/>
      <c r="W751" s="263"/>
      <c r="X751" s="172"/>
      <c r="Y751" s="251"/>
      <c r="Z751" s="251"/>
      <c r="AA751" s="251"/>
      <c r="AB751" s="251"/>
      <c r="AC751" s="251"/>
      <c r="AD751" s="251"/>
      <c r="AE751" s="251"/>
      <c r="AF751" s="251"/>
      <c r="AG751" s="87"/>
      <c r="AH751" s="251"/>
      <c r="AK751" s="3">
        <f t="shared" si="45"/>
        <v>0</v>
      </c>
      <c r="AL751" s="3">
        <f t="shared" si="46"/>
        <v>0</v>
      </c>
      <c r="AM751" s="3">
        <f t="shared" si="47"/>
        <v>0</v>
      </c>
      <c r="AN751" s="3">
        <f t="shared" si="48"/>
        <v>0</v>
      </c>
    </row>
    <row r="752" spans="1:40" ht="13">
      <c r="A752" s="250"/>
      <c r="B752" s="251"/>
      <c r="C752" s="251"/>
      <c r="D752" s="251"/>
      <c r="E752" s="251"/>
      <c r="F752" s="252"/>
      <c r="G752" s="251"/>
      <c r="H752" s="253"/>
      <c r="I752" s="254"/>
      <c r="J752" s="252"/>
      <c r="K752" s="256"/>
      <c r="L752" s="251"/>
      <c r="M752" s="257"/>
      <c r="N752" s="258"/>
      <c r="O752" s="259"/>
      <c r="P752" s="259"/>
      <c r="Q752" s="260"/>
      <c r="R752" s="261"/>
      <c r="S752" s="262"/>
      <c r="T752" s="261"/>
      <c r="U752" s="263"/>
      <c r="V752" s="263"/>
      <c r="W752" s="263"/>
      <c r="X752" s="172"/>
      <c r="Y752" s="251"/>
      <c r="Z752" s="251"/>
      <c r="AA752" s="251"/>
      <c r="AB752" s="251"/>
      <c r="AC752" s="251"/>
      <c r="AD752" s="251"/>
      <c r="AE752" s="251"/>
      <c r="AF752" s="251"/>
      <c r="AG752" s="87"/>
      <c r="AH752" s="251"/>
      <c r="AK752" s="3">
        <f t="shared" si="45"/>
        <v>0</v>
      </c>
      <c r="AL752" s="3">
        <f t="shared" si="46"/>
        <v>0</v>
      </c>
      <c r="AM752" s="3">
        <f t="shared" si="47"/>
        <v>0</v>
      </c>
      <c r="AN752" s="3">
        <f t="shared" si="48"/>
        <v>0</v>
      </c>
    </row>
    <row r="753" spans="1:40" ht="13">
      <c r="A753" s="250"/>
      <c r="B753" s="251"/>
      <c r="C753" s="251"/>
      <c r="D753" s="251"/>
      <c r="E753" s="251"/>
      <c r="F753" s="252"/>
      <c r="G753" s="251"/>
      <c r="H753" s="253"/>
      <c r="I753" s="254"/>
      <c r="J753" s="252"/>
      <c r="K753" s="256"/>
      <c r="L753" s="251"/>
      <c r="M753" s="257"/>
      <c r="N753" s="258"/>
      <c r="O753" s="259"/>
      <c r="P753" s="259"/>
      <c r="Q753" s="260"/>
      <c r="R753" s="261"/>
      <c r="S753" s="262"/>
      <c r="T753" s="261"/>
      <c r="U753" s="263"/>
      <c r="V753" s="263"/>
      <c r="W753" s="263"/>
      <c r="X753" s="172"/>
      <c r="Y753" s="251"/>
      <c r="Z753" s="251"/>
      <c r="AA753" s="251"/>
      <c r="AB753" s="251"/>
      <c r="AC753" s="251"/>
      <c r="AD753" s="251"/>
      <c r="AE753" s="251"/>
      <c r="AF753" s="251"/>
      <c r="AG753" s="87"/>
      <c r="AH753" s="251"/>
      <c r="AK753" s="3">
        <f t="shared" si="45"/>
        <v>0</v>
      </c>
      <c r="AL753" s="3">
        <f t="shared" si="46"/>
        <v>0</v>
      </c>
      <c r="AM753" s="3">
        <f t="shared" si="47"/>
        <v>0</v>
      </c>
      <c r="AN753" s="3">
        <f t="shared" si="48"/>
        <v>0</v>
      </c>
    </row>
    <row r="754" spans="1:40" ht="13">
      <c r="A754" s="250"/>
      <c r="B754" s="251"/>
      <c r="C754" s="251"/>
      <c r="D754" s="251"/>
      <c r="E754" s="251"/>
      <c r="F754" s="252"/>
      <c r="G754" s="251"/>
      <c r="H754" s="253"/>
      <c r="I754" s="254"/>
      <c r="J754" s="252"/>
      <c r="K754" s="256"/>
      <c r="L754" s="251"/>
      <c r="M754" s="257"/>
      <c r="N754" s="258"/>
      <c r="O754" s="259"/>
      <c r="P754" s="259"/>
      <c r="Q754" s="260"/>
      <c r="R754" s="261"/>
      <c r="S754" s="262"/>
      <c r="T754" s="261"/>
      <c r="U754" s="263"/>
      <c r="V754" s="263"/>
      <c r="W754" s="263"/>
      <c r="X754" s="172"/>
      <c r="Y754" s="251"/>
      <c r="Z754" s="251"/>
      <c r="AA754" s="251"/>
      <c r="AB754" s="251"/>
      <c r="AC754" s="251"/>
      <c r="AD754" s="251"/>
      <c r="AE754" s="251"/>
      <c r="AF754" s="251"/>
      <c r="AG754" s="87"/>
      <c r="AH754" s="251"/>
      <c r="AK754" s="3">
        <f t="shared" si="45"/>
        <v>0</v>
      </c>
      <c r="AL754" s="3">
        <f t="shared" si="46"/>
        <v>0</v>
      </c>
      <c r="AM754" s="3">
        <f t="shared" si="47"/>
        <v>0</v>
      </c>
      <c r="AN754" s="3">
        <f t="shared" si="48"/>
        <v>0</v>
      </c>
    </row>
    <row r="755" spans="1:40" ht="13">
      <c r="A755" s="250"/>
      <c r="B755" s="251"/>
      <c r="C755" s="251"/>
      <c r="D755" s="251"/>
      <c r="E755" s="251"/>
      <c r="F755" s="252"/>
      <c r="G755" s="251"/>
      <c r="H755" s="253"/>
      <c r="I755" s="254"/>
      <c r="J755" s="252"/>
      <c r="K755" s="256"/>
      <c r="L755" s="251"/>
      <c r="M755" s="257"/>
      <c r="N755" s="258"/>
      <c r="O755" s="259"/>
      <c r="P755" s="259"/>
      <c r="Q755" s="260"/>
      <c r="R755" s="261"/>
      <c r="S755" s="262"/>
      <c r="T755" s="261"/>
      <c r="U755" s="263"/>
      <c r="V755" s="263"/>
      <c r="W755" s="263"/>
      <c r="X755" s="172"/>
      <c r="Y755" s="251"/>
      <c r="Z755" s="251"/>
      <c r="AA755" s="251"/>
      <c r="AB755" s="251"/>
      <c r="AC755" s="251"/>
      <c r="AD755" s="251"/>
      <c r="AE755" s="251"/>
      <c r="AF755" s="251"/>
      <c r="AG755" s="87"/>
      <c r="AH755" s="251"/>
      <c r="AK755" s="3">
        <f t="shared" si="45"/>
        <v>0</v>
      </c>
      <c r="AL755" s="3">
        <f t="shared" si="46"/>
        <v>0</v>
      </c>
      <c r="AM755" s="3">
        <f t="shared" si="47"/>
        <v>0</v>
      </c>
      <c r="AN755" s="3">
        <f t="shared" si="48"/>
        <v>0</v>
      </c>
    </row>
    <row r="756" spans="1:40" ht="13">
      <c r="A756" s="250"/>
      <c r="B756" s="251"/>
      <c r="C756" s="251"/>
      <c r="D756" s="251"/>
      <c r="E756" s="251"/>
      <c r="F756" s="252"/>
      <c r="G756" s="251"/>
      <c r="H756" s="253"/>
      <c r="I756" s="254"/>
      <c r="J756" s="252"/>
      <c r="K756" s="256"/>
      <c r="L756" s="251"/>
      <c r="M756" s="257"/>
      <c r="N756" s="258"/>
      <c r="O756" s="259"/>
      <c r="P756" s="259"/>
      <c r="Q756" s="260"/>
      <c r="R756" s="261"/>
      <c r="S756" s="262"/>
      <c r="T756" s="261"/>
      <c r="U756" s="263"/>
      <c r="V756" s="263"/>
      <c r="W756" s="263"/>
      <c r="X756" s="172"/>
      <c r="Y756" s="251"/>
      <c r="Z756" s="251"/>
      <c r="AA756" s="251"/>
      <c r="AB756" s="251"/>
      <c r="AC756" s="251"/>
      <c r="AD756" s="251"/>
      <c r="AE756" s="251"/>
      <c r="AF756" s="251"/>
      <c r="AG756" s="87"/>
      <c r="AH756" s="251"/>
      <c r="AK756" s="3">
        <f t="shared" si="45"/>
        <v>0</v>
      </c>
      <c r="AL756" s="3">
        <f t="shared" si="46"/>
        <v>0</v>
      </c>
      <c r="AM756" s="3">
        <f t="shared" si="47"/>
        <v>0</v>
      </c>
      <c r="AN756" s="3">
        <f t="shared" si="48"/>
        <v>0</v>
      </c>
    </row>
    <row r="757" spans="1:40" ht="13">
      <c r="A757" s="250"/>
      <c r="B757" s="251"/>
      <c r="C757" s="251"/>
      <c r="D757" s="251"/>
      <c r="E757" s="251"/>
      <c r="F757" s="252"/>
      <c r="G757" s="251"/>
      <c r="H757" s="253"/>
      <c r="I757" s="254"/>
      <c r="J757" s="252"/>
      <c r="K757" s="256"/>
      <c r="L757" s="251"/>
      <c r="M757" s="257"/>
      <c r="N757" s="258"/>
      <c r="O757" s="259"/>
      <c r="P757" s="259"/>
      <c r="Q757" s="260"/>
      <c r="R757" s="261"/>
      <c r="S757" s="262"/>
      <c r="T757" s="261"/>
      <c r="U757" s="263"/>
      <c r="V757" s="263"/>
      <c r="W757" s="263"/>
      <c r="X757" s="172"/>
      <c r="Y757" s="251"/>
      <c r="Z757" s="251"/>
      <c r="AA757" s="251"/>
      <c r="AB757" s="251"/>
      <c r="AC757" s="251"/>
      <c r="AD757" s="251"/>
      <c r="AE757" s="251"/>
      <c r="AF757" s="251"/>
      <c r="AG757" s="87"/>
      <c r="AH757" s="251"/>
      <c r="AK757" s="3">
        <f t="shared" si="45"/>
        <v>0</v>
      </c>
      <c r="AL757" s="3">
        <f t="shared" si="46"/>
        <v>0</v>
      </c>
      <c r="AM757" s="3">
        <f t="shared" si="47"/>
        <v>0</v>
      </c>
      <c r="AN757" s="3">
        <f t="shared" si="48"/>
        <v>0</v>
      </c>
    </row>
    <row r="758" spans="1:40" ht="13">
      <c r="A758" s="250"/>
      <c r="B758" s="251"/>
      <c r="C758" s="251"/>
      <c r="D758" s="251"/>
      <c r="E758" s="251"/>
      <c r="F758" s="252"/>
      <c r="G758" s="251"/>
      <c r="H758" s="253"/>
      <c r="I758" s="254"/>
      <c r="J758" s="252"/>
      <c r="K758" s="256"/>
      <c r="L758" s="251"/>
      <c r="M758" s="257"/>
      <c r="N758" s="258"/>
      <c r="O758" s="259"/>
      <c r="P758" s="259"/>
      <c r="Q758" s="260"/>
      <c r="R758" s="261"/>
      <c r="S758" s="262"/>
      <c r="T758" s="261"/>
      <c r="U758" s="263"/>
      <c r="V758" s="263"/>
      <c r="W758" s="263"/>
      <c r="X758" s="172"/>
      <c r="Y758" s="251"/>
      <c r="Z758" s="251"/>
      <c r="AA758" s="251"/>
      <c r="AB758" s="251"/>
      <c r="AC758" s="251"/>
      <c r="AD758" s="251"/>
      <c r="AE758" s="251"/>
      <c r="AF758" s="251"/>
      <c r="AG758" s="87"/>
      <c r="AH758" s="251"/>
      <c r="AK758" s="3">
        <f t="shared" si="45"/>
        <v>0</v>
      </c>
      <c r="AL758" s="3">
        <f t="shared" si="46"/>
        <v>0</v>
      </c>
      <c r="AM758" s="3">
        <f t="shared" si="47"/>
        <v>0</v>
      </c>
      <c r="AN758" s="3">
        <f t="shared" si="48"/>
        <v>0</v>
      </c>
    </row>
    <row r="759" spans="1:40" ht="13">
      <c r="A759" s="250"/>
      <c r="B759" s="251"/>
      <c r="C759" s="251"/>
      <c r="D759" s="251"/>
      <c r="E759" s="251"/>
      <c r="F759" s="252"/>
      <c r="G759" s="251"/>
      <c r="H759" s="253"/>
      <c r="I759" s="254"/>
      <c r="J759" s="252"/>
      <c r="K759" s="256"/>
      <c r="L759" s="251"/>
      <c r="M759" s="257"/>
      <c r="N759" s="258"/>
      <c r="O759" s="259"/>
      <c r="P759" s="259"/>
      <c r="Q759" s="260"/>
      <c r="R759" s="261"/>
      <c r="S759" s="262"/>
      <c r="T759" s="261"/>
      <c r="U759" s="263"/>
      <c r="V759" s="263"/>
      <c r="W759" s="263"/>
      <c r="X759" s="172"/>
      <c r="Y759" s="251"/>
      <c r="Z759" s="251"/>
      <c r="AA759" s="251"/>
      <c r="AB759" s="251"/>
      <c r="AC759" s="251"/>
      <c r="AD759" s="251"/>
      <c r="AE759" s="251"/>
      <c r="AF759" s="251"/>
      <c r="AG759" s="87"/>
      <c r="AH759" s="251"/>
      <c r="AK759" s="3">
        <f t="shared" si="45"/>
        <v>0</v>
      </c>
      <c r="AL759" s="3">
        <f t="shared" si="46"/>
        <v>0</v>
      </c>
      <c r="AM759" s="3">
        <f t="shared" si="47"/>
        <v>0</v>
      </c>
      <c r="AN759" s="3">
        <f t="shared" si="48"/>
        <v>0</v>
      </c>
    </row>
    <row r="760" spans="1:40" ht="13">
      <c r="A760" s="250"/>
      <c r="B760" s="251"/>
      <c r="C760" s="251"/>
      <c r="D760" s="251"/>
      <c r="E760" s="251"/>
      <c r="F760" s="252"/>
      <c r="G760" s="251"/>
      <c r="H760" s="253"/>
      <c r="I760" s="254"/>
      <c r="J760" s="252"/>
      <c r="K760" s="256"/>
      <c r="L760" s="251"/>
      <c r="M760" s="257"/>
      <c r="N760" s="258"/>
      <c r="O760" s="259"/>
      <c r="P760" s="259"/>
      <c r="Q760" s="260"/>
      <c r="R760" s="261"/>
      <c r="S760" s="262"/>
      <c r="T760" s="261"/>
      <c r="U760" s="263"/>
      <c r="V760" s="263"/>
      <c r="W760" s="263"/>
      <c r="X760" s="172"/>
      <c r="Y760" s="251"/>
      <c r="Z760" s="251"/>
      <c r="AA760" s="251"/>
      <c r="AB760" s="251"/>
      <c r="AC760" s="251"/>
      <c r="AD760" s="251"/>
      <c r="AE760" s="251"/>
      <c r="AF760" s="251"/>
      <c r="AG760" s="87"/>
      <c r="AH760" s="251"/>
      <c r="AK760" s="3">
        <f t="shared" si="45"/>
        <v>0</v>
      </c>
      <c r="AL760" s="3">
        <f t="shared" si="46"/>
        <v>0</v>
      </c>
      <c r="AM760" s="3">
        <f t="shared" si="47"/>
        <v>0</v>
      </c>
      <c r="AN760" s="3">
        <f t="shared" si="48"/>
        <v>0</v>
      </c>
    </row>
    <row r="761" spans="1:40" ht="13">
      <c r="A761" s="250"/>
      <c r="B761" s="251"/>
      <c r="C761" s="251"/>
      <c r="D761" s="251"/>
      <c r="E761" s="251"/>
      <c r="F761" s="252"/>
      <c r="G761" s="251"/>
      <c r="H761" s="253"/>
      <c r="I761" s="254"/>
      <c r="J761" s="252"/>
      <c r="K761" s="256"/>
      <c r="L761" s="251"/>
      <c r="M761" s="257"/>
      <c r="N761" s="258"/>
      <c r="O761" s="259"/>
      <c r="P761" s="259"/>
      <c r="Q761" s="260"/>
      <c r="R761" s="261"/>
      <c r="S761" s="262"/>
      <c r="T761" s="261"/>
      <c r="U761" s="263"/>
      <c r="V761" s="263"/>
      <c r="W761" s="263"/>
      <c r="X761" s="172"/>
      <c r="Y761" s="251"/>
      <c r="Z761" s="251"/>
      <c r="AA761" s="251"/>
      <c r="AB761" s="251"/>
      <c r="AC761" s="251"/>
      <c r="AD761" s="251"/>
      <c r="AE761" s="251"/>
      <c r="AF761" s="251"/>
      <c r="AG761" s="87"/>
      <c r="AH761" s="251"/>
      <c r="AK761" s="3">
        <f t="shared" si="45"/>
        <v>0</v>
      </c>
      <c r="AL761" s="3">
        <f t="shared" si="46"/>
        <v>0</v>
      </c>
      <c r="AM761" s="3">
        <f t="shared" si="47"/>
        <v>0</v>
      </c>
      <c r="AN761" s="3">
        <f t="shared" si="48"/>
        <v>0</v>
      </c>
    </row>
    <row r="762" spans="1:40" ht="13">
      <c r="A762" s="250"/>
      <c r="B762" s="251"/>
      <c r="C762" s="251"/>
      <c r="D762" s="251"/>
      <c r="E762" s="251"/>
      <c r="F762" s="252"/>
      <c r="G762" s="251"/>
      <c r="H762" s="253"/>
      <c r="I762" s="254"/>
      <c r="J762" s="252"/>
      <c r="K762" s="256"/>
      <c r="L762" s="251"/>
      <c r="M762" s="257"/>
      <c r="N762" s="258"/>
      <c r="O762" s="259"/>
      <c r="P762" s="259"/>
      <c r="Q762" s="260"/>
      <c r="R762" s="261"/>
      <c r="S762" s="262"/>
      <c r="T762" s="261"/>
      <c r="U762" s="263"/>
      <c r="V762" s="263"/>
      <c r="W762" s="263"/>
      <c r="X762" s="172"/>
      <c r="Y762" s="251"/>
      <c r="Z762" s="251"/>
      <c r="AA762" s="251"/>
      <c r="AB762" s="251"/>
      <c r="AC762" s="251"/>
      <c r="AD762" s="251"/>
      <c r="AE762" s="251"/>
      <c r="AF762" s="251"/>
      <c r="AG762" s="87"/>
      <c r="AH762" s="251"/>
      <c r="AK762" s="3">
        <f t="shared" si="45"/>
        <v>0</v>
      </c>
      <c r="AL762" s="3">
        <f t="shared" si="46"/>
        <v>0</v>
      </c>
      <c r="AM762" s="3">
        <f t="shared" si="47"/>
        <v>0</v>
      </c>
      <c r="AN762" s="3">
        <f t="shared" si="48"/>
        <v>0</v>
      </c>
    </row>
    <row r="763" spans="1:40" ht="13">
      <c r="A763" s="250"/>
      <c r="B763" s="251"/>
      <c r="C763" s="251"/>
      <c r="D763" s="251"/>
      <c r="E763" s="251"/>
      <c r="F763" s="252"/>
      <c r="G763" s="251"/>
      <c r="H763" s="253"/>
      <c r="I763" s="254"/>
      <c r="J763" s="252"/>
      <c r="K763" s="256"/>
      <c r="L763" s="251"/>
      <c r="M763" s="257"/>
      <c r="N763" s="258"/>
      <c r="O763" s="259"/>
      <c r="P763" s="259"/>
      <c r="Q763" s="260"/>
      <c r="R763" s="261"/>
      <c r="S763" s="262"/>
      <c r="T763" s="261"/>
      <c r="U763" s="263"/>
      <c r="V763" s="263"/>
      <c r="W763" s="263"/>
      <c r="X763" s="172"/>
      <c r="Y763" s="251"/>
      <c r="Z763" s="251"/>
      <c r="AA763" s="251"/>
      <c r="AB763" s="251"/>
      <c r="AC763" s="251"/>
      <c r="AD763" s="251"/>
      <c r="AE763" s="251"/>
      <c r="AF763" s="251"/>
      <c r="AG763" s="87"/>
      <c r="AH763" s="251"/>
      <c r="AK763" s="3">
        <f t="shared" si="45"/>
        <v>0</v>
      </c>
      <c r="AL763" s="3">
        <f t="shared" si="46"/>
        <v>0</v>
      </c>
      <c r="AM763" s="3">
        <f t="shared" si="47"/>
        <v>0</v>
      </c>
      <c r="AN763" s="3">
        <f t="shared" si="48"/>
        <v>0</v>
      </c>
    </row>
    <row r="764" spans="1:40" ht="13">
      <c r="A764" s="250"/>
      <c r="B764" s="251"/>
      <c r="C764" s="251"/>
      <c r="D764" s="251"/>
      <c r="E764" s="251"/>
      <c r="F764" s="252"/>
      <c r="G764" s="251"/>
      <c r="H764" s="253"/>
      <c r="I764" s="254"/>
      <c r="J764" s="252"/>
      <c r="K764" s="256"/>
      <c r="L764" s="251"/>
      <c r="M764" s="257"/>
      <c r="N764" s="258"/>
      <c r="O764" s="259"/>
      <c r="P764" s="259"/>
      <c r="Q764" s="260"/>
      <c r="R764" s="261"/>
      <c r="S764" s="262"/>
      <c r="T764" s="261"/>
      <c r="U764" s="263"/>
      <c r="V764" s="263"/>
      <c r="W764" s="263"/>
      <c r="X764" s="172"/>
      <c r="Y764" s="251"/>
      <c r="Z764" s="251"/>
      <c r="AA764" s="251"/>
      <c r="AB764" s="251"/>
      <c r="AC764" s="251"/>
      <c r="AD764" s="251"/>
      <c r="AE764" s="251"/>
      <c r="AF764" s="251"/>
      <c r="AG764" s="87"/>
      <c r="AH764" s="251"/>
      <c r="AK764" s="3">
        <f t="shared" si="45"/>
        <v>0</v>
      </c>
      <c r="AL764" s="3">
        <f t="shared" si="46"/>
        <v>0</v>
      </c>
      <c r="AM764" s="3">
        <f t="shared" si="47"/>
        <v>0</v>
      </c>
      <c r="AN764" s="3">
        <f t="shared" si="48"/>
        <v>0</v>
      </c>
    </row>
    <row r="765" spans="1:40" ht="13">
      <c r="A765" s="250"/>
      <c r="B765" s="251"/>
      <c r="C765" s="251"/>
      <c r="D765" s="251"/>
      <c r="E765" s="251"/>
      <c r="F765" s="252"/>
      <c r="G765" s="251"/>
      <c r="H765" s="253"/>
      <c r="I765" s="254"/>
      <c r="J765" s="252"/>
      <c r="K765" s="256"/>
      <c r="L765" s="251"/>
      <c r="M765" s="257"/>
      <c r="N765" s="258"/>
      <c r="O765" s="259"/>
      <c r="P765" s="259"/>
      <c r="Q765" s="260"/>
      <c r="R765" s="261"/>
      <c r="S765" s="262"/>
      <c r="T765" s="261"/>
      <c r="U765" s="263"/>
      <c r="V765" s="263"/>
      <c r="W765" s="263"/>
      <c r="X765" s="172"/>
      <c r="Y765" s="251"/>
      <c r="Z765" s="251"/>
      <c r="AA765" s="251"/>
      <c r="AB765" s="251"/>
      <c r="AC765" s="251"/>
      <c r="AD765" s="251"/>
      <c r="AE765" s="251"/>
      <c r="AF765" s="251"/>
      <c r="AG765" s="87"/>
      <c r="AH765" s="251"/>
      <c r="AK765" s="3">
        <f t="shared" si="45"/>
        <v>0</v>
      </c>
      <c r="AL765" s="3">
        <f t="shared" si="46"/>
        <v>0</v>
      </c>
      <c r="AM765" s="3">
        <f t="shared" si="47"/>
        <v>0</v>
      </c>
      <c r="AN765" s="3">
        <f t="shared" si="48"/>
        <v>0</v>
      </c>
    </row>
    <row r="766" spans="1:40" ht="13">
      <c r="A766" s="250"/>
      <c r="B766" s="251"/>
      <c r="C766" s="251"/>
      <c r="D766" s="251"/>
      <c r="E766" s="251"/>
      <c r="F766" s="252"/>
      <c r="G766" s="251"/>
      <c r="H766" s="253"/>
      <c r="I766" s="254"/>
      <c r="J766" s="252"/>
      <c r="K766" s="256"/>
      <c r="L766" s="251"/>
      <c r="M766" s="257"/>
      <c r="N766" s="258"/>
      <c r="O766" s="259"/>
      <c r="P766" s="259"/>
      <c r="Q766" s="260"/>
      <c r="R766" s="261"/>
      <c r="S766" s="262"/>
      <c r="T766" s="261"/>
      <c r="U766" s="263"/>
      <c r="V766" s="263"/>
      <c r="W766" s="263"/>
      <c r="X766" s="172"/>
      <c r="Y766" s="251"/>
      <c r="Z766" s="251"/>
      <c r="AA766" s="251"/>
      <c r="AB766" s="251"/>
      <c r="AC766" s="251"/>
      <c r="AD766" s="251"/>
      <c r="AE766" s="251"/>
      <c r="AF766" s="251"/>
      <c r="AG766" s="87"/>
      <c r="AH766" s="251"/>
      <c r="AK766" s="3">
        <f t="shared" si="45"/>
        <v>0</v>
      </c>
      <c r="AL766" s="3">
        <f t="shared" si="46"/>
        <v>0</v>
      </c>
      <c r="AM766" s="3">
        <f t="shared" si="47"/>
        <v>0</v>
      </c>
      <c r="AN766" s="3">
        <f t="shared" si="48"/>
        <v>0</v>
      </c>
    </row>
    <row r="767" spans="1:40" ht="13">
      <c r="A767" s="250"/>
      <c r="B767" s="251"/>
      <c r="C767" s="251"/>
      <c r="D767" s="251"/>
      <c r="E767" s="251"/>
      <c r="F767" s="252"/>
      <c r="G767" s="251"/>
      <c r="H767" s="253"/>
      <c r="I767" s="254"/>
      <c r="J767" s="252"/>
      <c r="K767" s="256"/>
      <c r="L767" s="251"/>
      <c r="M767" s="257"/>
      <c r="N767" s="258"/>
      <c r="O767" s="259"/>
      <c r="P767" s="259"/>
      <c r="Q767" s="260"/>
      <c r="R767" s="261"/>
      <c r="S767" s="262"/>
      <c r="T767" s="261"/>
      <c r="U767" s="263"/>
      <c r="V767" s="263"/>
      <c r="W767" s="263"/>
      <c r="X767" s="172"/>
      <c r="Y767" s="251"/>
      <c r="Z767" s="251"/>
      <c r="AA767" s="251"/>
      <c r="AB767" s="251"/>
      <c r="AC767" s="251"/>
      <c r="AD767" s="251"/>
      <c r="AE767" s="251"/>
      <c r="AF767" s="251"/>
      <c r="AG767" s="87"/>
      <c r="AH767" s="251"/>
      <c r="AK767" s="3">
        <f t="shared" si="45"/>
        <v>0</v>
      </c>
      <c r="AL767" s="3">
        <f t="shared" si="46"/>
        <v>0</v>
      </c>
      <c r="AM767" s="3">
        <f t="shared" si="47"/>
        <v>0</v>
      </c>
      <c r="AN767" s="3">
        <f t="shared" si="48"/>
        <v>0</v>
      </c>
    </row>
    <row r="768" spans="1:40" ht="13">
      <c r="A768" s="250"/>
      <c r="B768" s="251"/>
      <c r="C768" s="251"/>
      <c r="D768" s="251"/>
      <c r="E768" s="251"/>
      <c r="F768" s="252"/>
      <c r="G768" s="251"/>
      <c r="H768" s="253"/>
      <c r="I768" s="254"/>
      <c r="J768" s="252"/>
      <c r="K768" s="256"/>
      <c r="L768" s="251"/>
      <c r="M768" s="257"/>
      <c r="N768" s="258"/>
      <c r="O768" s="259"/>
      <c r="P768" s="259"/>
      <c r="Q768" s="260"/>
      <c r="R768" s="261"/>
      <c r="S768" s="262"/>
      <c r="T768" s="261"/>
      <c r="U768" s="263"/>
      <c r="V768" s="263"/>
      <c r="W768" s="263"/>
      <c r="X768" s="172"/>
      <c r="Y768" s="251"/>
      <c r="Z768" s="251"/>
      <c r="AA768" s="251"/>
      <c r="AB768" s="251"/>
      <c r="AC768" s="251"/>
      <c r="AD768" s="251"/>
      <c r="AE768" s="251"/>
      <c r="AF768" s="251"/>
      <c r="AG768" s="87"/>
      <c r="AH768" s="251"/>
      <c r="AK768" s="3">
        <f t="shared" si="45"/>
        <v>0</v>
      </c>
      <c r="AL768" s="3">
        <f t="shared" si="46"/>
        <v>0</v>
      </c>
      <c r="AM768" s="3">
        <f t="shared" si="47"/>
        <v>0</v>
      </c>
      <c r="AN768" s="3">
        <f t="shared" si="48"/>
        <v>0</v>
      </c>
    </row>
    <row r="769" spans="1:40" ht="13">
      <c r="A769" s="250"/>
      <c r="B769" s="251"/>
      <c r="C769" s="251"/>
      <c r="D769" s="251"/>
      <c r="E769" s="251"/>
      <c r="F769" s="252"/>
      <c r="G769" s="251"/>
      <c r="H769" s="253"/>
      <c r="I769" s="254"/>
      <c r="J769" s="252"/>
      <c r="K769" s="256"/>
      <c r="L769" s="251"/>
      <c r="M769" s="257"/>
      <c r="N769" s="258"/>
      <c r="O769" s="259"/>
      <c r="P769" s="259"/>
      <c r="Q769" s="260"/>
      <c r="R769" s="261"/>
      <c r="S769" s="262"/>
      <c r="T769" s="261"/>
      <c r="U769" s="263"/>
      <c r="V769" s="263"/>
      <c r="W769" s="263"/>
      <c r="X769" s="172"/>
      <c r="Y769" s="251"/>
      <c r="Z769" s="251"/>
      <c r="AA769" s="251"/>
      <c r="AB769" s="251"/>
      <c r="AC769" s="251"/>
      <c r="AD769" s="251"/>
      <c r="AE769" s="251"/>
      <c r="AF769" s="251"/>
      <c r="AG769" s="87"/>
      <c r="AH769" s="251"/>
      <c r="AK769" s="3">
        <f t="shared" si="45"/>
        <v>0</v>
      </c>
      <c r="AL769" s="3">
        <f t="shared" si="46"/>
        <v>0</v>
      </c>
      <c r="AM769" s="3">
        <f t="shared" si="47"/>
        <v>0</v>
      </c>
      <c r="AN769" s="3">
        <f t="shared" si="48"/>
        <v>0</v>
      </c>
    </row>
    <row r="770" spans="1:40" ht="13">
      <c r="A770" s="250"/>
      <c r="B770" s="251"/>
      <c r="C770" s="251"/>
      <c r="D770" s="251"/>
      <c r="E770" s="251"/>
      <c r="F770" s="252"/>
      <c r="G770" s="251"/>
      <c r="H770" s="253"/>
      <c r="I770" s="254"/>
      <c r="J770" s="252"/>
      <c r="K770" s="256"/>
      <c r="L770" s="251"/>
      <c r="M770" s="257"/>
      <c r="N770" s="258"/>
      <c r="O770" s="259"/>
      <c r="P770" s="259"/>
      <c r="Q770" s="260"/>
      <c r="R770" s="261"/>
      <c r="S770" s="262"/>
      <c r="T770" s="261"/>
      <c r="U770" s="263"/>
      <c r="V770" s="263"/>
      <c r="W770" s="263"/>
      <c r="X770" s="172"/>
      <c r="Y770" s="251"/>
      <c r="Z770" s="251"/>
      <c r="AA770" s="251"/>
      <c r="AB770" s="251"/>
      <c r="AC770" s="251"/>
      <c r="AD770" s="251"/>
      <c r="AE770" s="251"/>
      <c r="AF770" s="251"/>
      <c r="AG770" s="87"/>
      <c r="AH770" s="251"/>
      <c r="AK770" s="3">
        <f t="shared" si="45"/>
        <v>0</v>
      </c>
      <c r="AL770" s="3">
        <f t="shared" si="46"/>
        <v>0</v>
      </c>
      <c r="AM770" s="3">
        <f t="shared" si="47"/>
        <v>0</v>
      </c>
      <c r="AN770" s="3">
        <f t="shared" si="48"/>
        <v>0</v>
      </c>
    </row>
    <row r="771" spans="1:40" ht="13">
      <c r="A771" s="250"/>
      <c r="B771" s="251"/>
      <c r="C771" s="251"/>
      <c r="D771" s="251"/>
      <c r="E771" s="251"/>
      <c r="F771" s="252"/>
      <c r="G771" s="251"/>
      <c r="H771" s="253"/>
      <c r="I771" s="254"/>
      <c r="J771" s="252"/>
      <c r="K771" s="256"/>
      <c r="L771" s="251"/>
      <c r="M771" s="257"/>
      <c r="N771" s="258"/>
      <c r="O771" s="259"/>
      <c r="P771" s="259"/>
      <c r="Q771" s="260"/>
      <c r="R771" s="261"/>
      <c r="S771" s="262"/>
      <c r="T771" s="261"/>
      <c r="U771" s="263"/>
      <c r="V771" s="263"/>
      <c r="W771" s="263"/>
      <c r="X771" s="172"/>
      <c r="Y771" s="251"/>
      <c r="Z771" s="251"/>
      <c r="AA771" s="251"/>
      <c r="AB771" s="251"/>
      <c r="AC771" s="251"/>
      <c r="AD771" s="251"/>
      <c r="AE771" s="251"/>
      <c r="AF771" s="251"/>
      <c r="AG771" s="87"/>
      <c r="AH771" s="251"/>
      <c r="AK771" s="3">
        <f t="shared" si="45"/>
        <v>0</v>
      </c>
      <c r="AL771" s="3">
        <f t="shared" si="46"/>
        <v>0</v>
      </c>
      <c r="AM771" s="3">
        <f t="shared" si="47"/>
        <v>0</v>
      </c>
      <c r="AN771" s="3">
        <f t="shared" si="48"/>
        <v>0</v>
      </c>
    </row>
    <row r="772" spans="1:40" ht="13">
      <c r="A772" s="250"/>
      <c r="B772" s="251"/>
      <c r="C772" s="251"/>
      <c r="D772" s="251"/>
      <c r="E772" s="251"/>
      <c r="F772" s="252"/>
      <c r="G772" s="251"/>
      <c r="H772" s="253"/>
      <c r="I772" s="254"/>
      <c r="J772" s="252"/>
      <c r="K772" s="256"/>
      <c r="L772" s="251"/>
      <c r="M772" s="257"/>
      <c r="N772" s="258"/>
      <c r="O772" s="259"/>
      <c r="P772" s="259"/>
      <c r="Q772" s="260"/>
      <c r="R772" s="261"/>
      <c r="S772" s="262"/>
      <c r="T772" s="261"/>
      <c r="U772" s="263"/>
      <c r="V772" s="263"/>
      <c r="W772" s="263"/>
      <c r="X772" s="172"/>
      <c r="Y772" s="251"/>
      <c r="Z772" s="251"/>
      <c r="AA772" s="251"/>
      <c r="AB772" s="251"/>
      <c r="AC772" s="251"/>
      <c r="AD772" s="251"/>
      <c r="AE772" s="251"/>
      <c r="AF772" s="251"/>
      <c r="AG772" s="87"/>
      <c r="AH772" s="251"/>
      <c r="AK772" s="3">
        <f t="shared" si="45"/>
        <v>0</v>
      </c>
      <c r="AL772" s="3">
        <f t="shared" si="46"/>
        <v>0</v>
      </c>
      <c r="AM772" s="3">
        <f t="shared" si="47"/>
        <v>0</v>
      </c>
      <c r="AN772" s="3">
        <f t="shared" si="48"/>
        <v>0</v>
      </c>
    </row>
    <row r="773" spans="1:40" ht="13">
      <c r="A773" s="250"/>
      <c r="B773" s="251"/>
      <c r="C773" s="251"/>
      <c r="D773" s="251"/>
      <c r="E773" s="251"/>
      <c r="F773" s="252"/>
      <c r="G773" s="251"/>
      <c r="H773" s="253"/>
      <c r="I773" s="254"/>
      <c r="J773" s="252"/>
      <c r="K773" s="256"/>
      <c r="L773" s="251"/>
      <c r="M773" s="257"/>
      <c r="N773" s="258"/>
      <c r="O773" s="259"/>
      <c r="P773" s="259"/>
      <c r="Q773" s="260"/>
      <c r="R773" s="261"/>
      <c r="S773" s="262"/>
      <c r="T773" s="261"/>
      <c r="U773" s="263"/>
      <c r="V773" s="263"/>
      <c r="W773" s="263"/>
      <c r="X773" s="172"/>
      <c r="Y773" s="251"/>
      <c r="Z773" s="251"/>
      <c r="AA773" s="251"/>
      <c r="AB773" s="251"/>
      <c r="AC773" s="251"/>
      <c r="AD773" s="251"/>
      <c r="AE773" s="251"/>
      <c r="AF773" s="251"/>
      <c r="AG773" s="87"/>
      <c r="AH773" s="251"/>
      <c r="AK773" s="3">
        <f t="shared" si="45"/>
        <v>0</v>
      </c>
      <c r="AL773" s="3">
        <f t="shared" si="46"/>
        <v>0</v>
      </c>
      <c r="AM773" s="3">
        <f t="shared" si="47"/>
        <v>0</v>
      </c>
      <c r="AN773" s="3">
        <f t="shared" si="48"/>
        <v>0</v>
      </c>
    </row>
    <row r="774" spans="1:40" ht="13">
      <c r="A774" s="250"/>
      <c r="B774" s="251"/>
      <c r="C774" s="251"/>
      <c r="D774" s="251"/>
      <c r="E774" s="251"/>
      <c r="F774" s="252"/>
      <c r="G774" s="251"/>
      <c r="H774" s="253"/>
      <c r="I774" s="254"/>
      <c r="J774" s="252"/>
      <c r="K774" s="256"/>
      <c r="L774" s="251"/>
      <c r="M774" s="257"/>
      <c r="N774" s="258"/>
      <c r="O774" s="259"/>
      <c r="P774" s="259"/>
      <c r="Q774" s="260"/>
      <c r="R774" s="261"/>
      <c r="S774" s="262"/>
      <c r="T774" s="261"/>
      <c r="U774" s="263"/>
      <c r="V774" s="263"/>
      <c r="W774" s="263"/>
      <c r="X774" s="172"/>
      <c r="Y774" s="251"/>
      <c r="Z774" s="251"/>
      <c r="AA774" s="251"/>
      <c r="AB774" s="251"/>
      <c r="AC774" s="251"/>
      <c r="AD774" s="251"/>
      <c r="AE774" s="251"/>
      <c r="AF774" s="251"/>
      <c r="AG774" s="87"/>
      <c r="AH774" s="251"/>
      <c r="AK774" s="3">
        <f t="shared" si="45"/>
        <v>0</v>
      </c>
      <c r="AL774" s="3">
        <f t="shared" si="46"/>
        <v>0</v>
      </c>
      <c r="AM774" s="3">
        <f t="shared" si="47"/>
        <v>0</v>
      </c>
      <c r="AN774" s="3">
        <f t="shared" si="48"/>
        <v>0</v>
      </c>
    </row>
    <row r="775" spans="1:40" ht="13">
      <c r="A775" s="250"/>
      <c r="B775" s="251"/>
      <c r="C775" s="251"/>
      <c r="D775" s="251"/>
      <c r="E775" s="251"/>
      <c r="F775" s="252"/>
      <c r="G775" s="251"/>
      <c r="H775" s="253"/>
      <c r="I775" s="254"/>
      <c r="J775" s="252"/>
      <c r="K775" s="256"/>
      <c r="L775" s="251"/>
      <c r="M775" s="257"/>
      <c r="N775" s="258"/>
      <c r="O775" s="259"/>
      <c r="P775" s="259"/>
      <c r="Q775" s="260"/>
      <c r="R775" s="261"/>
      <c r="S775" s="262"/>
      <c r="T775" s="261"/>
      <c r="U775" s="263"/>
      <c r="V775" s="263"/>
      <c r="W775" s="263"/>
      <c r="X775" s="172"/>
      <c r="Y775" s="251"/>
      <c r="Z775" s="251"/>
      <c r="AA775" s="251"/>
      <c r="AB775" s="251"/>
      <c r="AC775" s="251"/>
      <c r="AD775" s="251"/>
      <c r="AE775" s="251"/>
      <c r="AF775" s="251"/>
      <c r="AG775" s="87"/>
      <c r="AH775" s="251"/>
      <c r="AK775" s="3">
        <f t="shared" si="45"/>
        <v>0</v>
      </c>
      <c r="AL775" s="3">
        <f t="shared" si="46"/>
        <v>0</v>
      </c>
      <c r="AM775" s="3">
        <f t="shared" si="47"/>
        <v>0</v>
      </c>
      <c r="AN775" s="3">
        <f t="shared" si="48"/>
        <v>0</v>
      </c>
    </row>
    <row r="776" spans="1:40" ht="13">
      <c r="A776" s="250"/>
      <c r="B776" s="251"/>
      <c r="C776" s="251"/>
      <c r="D776" s="251"/>
      <c r="E776" s="251"/>
      <c r="F776" s="252"/>
      <c r="G776" s="251"/>
      <c r="H776" s="253"/>
      <c r="I776" s="254"/>
      <c r="J776" s="252"/>
      <c r="K776" s="256"/>
      <c r="L776" s="251"/>
      <c r="M776" s="257"/>
      <c r="N776" s="258"/>
      <c r="O776" s="259"/>
      <c r="P776" s="259"/>
      <c r="Q776" s="260"/>
      <c r="R776" s="261"/>
      <c r="S776" s="262"/>
      <c r="T776" s="261"/>
      <c r="U776" s="263"/>
      <c r="V776" s="263"/>
      <c r="W776" s="263"/>
      <c r="X776" s="172"/>
      <c r="Y776" s="251"/>
      <c r="Z776" s="251"/>
      <c r="AA776" s="251"/>
      <c r="AB776" s="251"/>
      <c r="AC776" s="251"/>
      <c r="AD776" s="251"/>
      <c r="AE776" s="251"/>
      <c r="AF776" s="251"/>
      <c r="AG776" s="87"/>
      <c r="AH776" s="251"/>
      <c r="AK776" s="3">
        <f t="shared" si="45"/>
        <v>0</v>
      </c>
      <c r="AL776" s="3">
        <f t="shared" si="46"/>
        <v>0</v>
      </c>
      <c r="AM776" s="3">
        <f t="shared" si="47"/>
        <v>0</v>
      </c>
      <c r="AN776" s="3">
        <f t="shared" si="48"/>
        <v>0</v>
      </c>
    </row>
    <row r="777" spans="1:40" ht="13">
      <c r="A777" s="250"/>
      <c r="B777" s="251"/>
      <c r="C777" s="251"/>
      <c r="D777" s="251"/>
      <c r="E777" s="251"/>
      <c r="F777" s="252"/>
      <c r="G777" s="251"/>
      <c r="H777" s="253"/>
      <c r="I777" s="254"/>
      <c r="J777" s="252"/>
      <c r="K777" s="256"/>
      <c r="L777" s="251"/>
      <c r="M777" s="257"/>
      <c r="N777" s="258"/>
      <c r="O777" s="259"/>
      <c r="P777" s="259"/>
      <c r="Q777" s="260"/>
      <c r="R777" s="261"/>
      <c r="S777" s="262"/>
      <c r="T777" s="261"/>
      <c r="U777" s="263"/>
      <c r="V777" s="263"/>
      <c r="W777" s="263"/>
      <c r="X777" s="172"/>
      <c r="Y777" s="251"/>
      <c r="Z777" s="251"/>
      <c r="AA777" s="251"/>
      <c r="AB777" s="251"/>
      <c r="AC777" s="251"/>
      <c r="AD777" s="251"/>
      <c r="AE777" s="251"/>
      <c r="AF777" s="251"/>
      <c r="AG777" s="87"/>
      <c r="AH777" s="251"/>
      <c r="AK777" s="3">
        <f t="shared" si="45"/>
        <v>0</v>
      </c>
      <c r="AL777" s="3">
        <f t="shared" si="46"/>
        <v>0</v>
      </c>
      <c r="AM777" s="3">
        <f t="shared" si="47"/>
        <v>0</v>
      </c>
      <c r="AN777" s="3">
        <f t="shared" si="48"/>
        <v>0</v>
      </c>
    </row>
    <row r="778" spans="1:40" ht="13">
      <c r="A778" s="250"/>
      <c r="B778" s="251"/>
      <c r="C778" s="251"/>
      <c r="D778" s="251"/>
      <c r="E778" s="251"/>
      <c r="F778" s="252"/>
      <c r="G778" s="251"/>
      <c r="H778" s="253"/>
      <c r="I778" s="254"/>
      <c r="J778" s="252"/>
      <c r="K778" s="256"/>
      <c r="L778" s="251"/>
      <c r="M778" s="257"/>
      <c r="N778" s="258"/>
      <c r="O778" s="259"/>
      <c r="P778" s="259"/>
      <c r="Q778" s="260"/>
      <c r="R778" s="261"/>
      <c r="S778" s="262"/>
      <c r="T778" s="261"/>
      <c r="U778" s="263"/>
      <c r="V778" s="263"/>
      <c r="W778" s="263"/>
      <c r="X778" s="172"/>
      <c r="Y778" s="251"/>
      <c r="Z778" s="251"/>
      <c r="AA778" s="251"/>
      <c r="AB778" s="251"/>
      <c r="AC778" s="251"/>
      <c r="AD778" s="251"/>
      <c r="AE778" s="251"/>
      <c r="AF778" s="251"/>
      <c r="AG778" s="87"/>
      <c r="AH778" s="251"/>
      <c r="AK778" s="3">
        <f t="shared" si="45"/>
        <v>0</v>
      </c>
      <c r="AL778" s="3">
        <f t="shared" si="46"/>
        <v>0</v>
      </c>
      <c r="AM778" s="3">
        <f t="shared" si="47"/>
        <v>0</v>
      </c>
      <c r="AN778" s="3">
        <f t="shared" si="48"/>
        <v>0</v>
      </c>
    </row>
    <row r="779" spans="1:40" ht="13">
      <c r="A779" s="250"/>
      <c r="B779" s="251"/>
      <c r="C779" s="251"/>
      <c r="D779" s="251"/>
      <c r="E779" s="251"/>
      <c r="F779" s="252"/>
      <c r="G779" s="251"/>
      <c r="H779" s="253"/>
      <c r="I779" s="254"/>
      <c r="J779" s="252"/>
      <c r="K779" s="256"/>
      <c r="L779" s="251"/>
      <c r="M779" s="257"/>
      <c r="N779" s="258"/>
      <c r="O779" s="259"/>
      <c r="P779" s="259"/>
      <c r="Q779" s="260"/>
      <c r="R779" s="261"/>
      <c r="S779" s="262"/>
      <c r="T779" s="261"/>
      <c r="U779" s="263"/>
      <c r="V779" s="263"/>
      <c r="W779" s="263"/>
      <c r="X779" s="172"/>
      <c r="Y779" s="251"/>
      <c r="Z779" s="251"/>
      <c r="AA779" s="251"/>
      <c r="AB779" s="251"/>
      <c r="AC779" s="251"/>
      <c r="AD779" s="251"/>
      <c r="AE779" s="251"/>
      <c r="AF779" s="251"/>
      <c r="AG779" s="87"/>
      <c r="AH779" s="251"/>
      <c r="AK779" s="3">
        <f t="shared" si="45"/>
        <v>0</v>
      </c>
      <c r="AL779" s="3">
        <f t="shared" si="46"/>
        <v>0</v>
      </c>
      <c r="AM779" s="3">
        <f t="shared" si="47"/>
        <v>0</v>
      </c>
      <c r="AN779" s="3">
        <f t="shared" si="48"/>
        <v>0</v>
      </c>
    </row>
    <row r="780" spans="1:40" ht="13">
      <c r="A780" s="250"/>
      <c r="B780" s="251"/>
      <c r="C780" s="251"/>
      <c r="D780" s="251"/>
      <c r="E780" s="251"/>
      <c r="F780" s="252"/>
      <c r="G780" s="251"/>
      <c r="H780" s="253"/>
      <c r="I780" s="254"/>
      <c r="J780" s="252"/>
      <c r="K780" s="256"/>
      <c r="L780" s="251"/>
      <c r="M780" s="257"/>
      <c r="N780" s="258"/>
      <c r="O780" s="259"/>
      <c r="P780" s="259"/>
      <c r="Q780" s="260"/>
      <c r="R780" s="261"/>
      <c r="S780" s="262"/>
      <c r="T780" s="261"/>
      <c r="U780" s="263"/>
      <c r="V780" s="263"/>
      <c r="W780" s="263"/>
      <c r="X780" s="172"/>
      <c r="Y780" s="251"/>
      <c r="Z780" s="251"/>
      <c r="AA780" s="251"/>
      <c r="AB780" s="251"/>
      <c r="AC780" s="251"/>
      <c r="AD780" s="251"/>
      <c r="AE780" s="251"/>
      <c r="AF780" s="251"/>
      <c r="AG780" s="87"/>
      <c r="AH780" s="251"/>
      <c r="AK780" s="3">
        <f t="shared" si="45"/>
        <v>0</v>
      </c>
      <c r="AL780" s="3">
        <f t="shared" si="46"/>
        <v>0</v>
      </c>
      <c r="AM780" s="3">
        <f t="shared" si="47"/>
        <v>0</v>
      </c>
      <c r="AN780" s="3">
        <f t="shared" si="48"/>
        <v>0</v>
      </c>
    </row>
    <row r="781" spans="1:40" ht="13">
      <c r="A781" s="250"/>
      <c r="B781" s="251"/>
      <c r="C781" s="251"/>
      <c r="D781" s="251"/>
      <c r="E781" s="251"/>
      <c r="F781" s="252"/>
      <c r="G781" s="251"/>
      <c r="H781" s="253"/>
      <c r="I781" s="254"/>
      <c r="J781" s="252"/>
      <c r="K781" s="256"/>
      <c r="L781" s="251"/>
      <c r="M781" s="257"/>
      <c r="N781" s="258"/>
      <c r="O781" s="259"/>
      <c r="P781" s="259"/>
      <c r="Q781" s="260"/>
      <c r="R781" s="261"/>
      <c r="S781" s="262"/>
      <c r="T781" s="261"/>
      <c r="U781" s="263"/>
      <c r="V781" s="263"/>
      <c r="W781" s="263"/>
      <c r="X781" s="172"/>
      <c r="Y781" s="251"/>
      <c r="Z781" s="251"/>
      <c r="AA781" s="251"/>
      <c r="AB781" s="251"/>
      <c r="AC781" s="251"/>
      <c r="AD781" s="251"/>
      <c r="AE781" s="251"/>
      <c r="AF781" s="251"/>
      <c r="AG781" s="87"/>
      <c r="AH781" s="251"/>
      <c r="AK781" s="3">
        <f t="shared" si="45"/>
        <v>0</v>
      </c>
      <c r="AL781" s="3">
        <f t="shared" si="46"/>
        <v>0</v>
      </c>
      <c r="AM781" s="3">
        <f t="shared" si="47"/>
        <v>0</v>
      </c>
      <c r="AN781" s="3">
        <f t="shared" si="48"/>
        <v>0</v>
      </c>
    </row>
    <row r="782" spans="1:40" ht="13">
      <c r="A782" s="250"/>
      <c r="B782" s="251"/>
      <c r="C782" s="251"/>
      <c r="D782" s="251"/>
      <c r="E782" s="251"/>
      <c r="F782" s="252"/>
      <c r="G782" s="251"/>
      <c r="H782" s="253"/>
      <c r="I782" s="254"/>
      <c r="J782" s="252"/>
      <c r="K782" s="256"/>
      <c r="L782" s="251"/>
      <c r="M782" s="257"/>
      <c r="N782" s="258"/>
      <c r="O782" s="259"/>
      <c r="P782" s="259"/>
      <c r="Q782" s="260"/>
      <c r="R782" s="261"/>
      <c r="S782" s="262"/>
      <c r="T782" s="261"/>
      <c r="U782" s="263"/>
      <c r="V782" s="263"/>
      <c r="W782" s="263"/>
      <c r="X782" s="172"/>
      <c r="Y782" s="251"/>
      <c r="Z782" s="251"/>
      <c r="AA782" s="251"/>
      <c r="AB782" s="251"/>
      <c r="AC782" s="251"/>
      <c r="AD782" s="251"/>
      <c r="AE782" s="251"/>
      <c r="AF782" s="251"/>
      <c r="AG782" s="87"/>
      <c r="AH782" s="251"/>
      <c r="AK782" s="3">
        <f t="shared" si="45"/>
        <v>0</v>
      </c>
      <c r="AL782" s="3">
        <f t="shared" si="46"/>
        <v>0</v>
      </c>
      <c r="AM782" s="3">
        <f t="shared" si="47"/>
        <v>0</v>
      </c>
      <c r="AN782" s="3">
        <f t="shared" si="48"/>
        <v>0</v>
      </c>
    </row>
    <row r="783" spans="1:40" ht="13">
      <c r="A783" s="250"/>
      <c r="B783" s="251"/>
      <c r="C783" s="251"/>
      <c r="D783" s="251"/>
      <c r="E783" s="251"/>
      <c r="F783" s="252"/>
      <c r="G783" s="251"/>
      <c r="H783" s="253"/>
      <c r="I783" s="254"/>
      <c r="J783" s="252"/>
      <c r="K783" s="256"/>
      <c r="L783" s="251"/>
      <c r="M783" s="257"/>
      <c r="N783" s="258"/>
      <c r="O783" s="259"/>
      <c r="P783" s="259"/>
      <c r="Q783" s="260"/>
      <c r="R783" s="261"/>
      <c r="S783" s="262"/>
      <c r="T783" s="261"/>
      <c r="U783" s="263"/>
      <c r="V783" s="263"/>
      <c r="W783" s="263"/>
      <c r="X783" s="172"/>
      <c r="Y783" s="251"/>
      <c r="Z783" s="251"/>
      <c r="AA783" s="251"/>
      <c r="AB783" s="251"/>
      <c r="AC783" s="251"/>
      <c r="AD783" s="251"/>
      <c r="AE783" s="251"/>
      <c r="AF783" s="251"/>
      <c r="AG783" s="87"/>
      <c r="AH783" s="251"/>
      <c r="AK783" s="3">
        <f t="shared" si="45"/>
        <v>0</v>
      </c>
      <c r="AL783" s="3">
        <f t="shared" si="46"/>
        <v>0</v>
      </c>
      <c r="AM783" s="3">
        <f t="shared" si="47"/>
        <v>0</v>
      </c>
      <c r="AN783" s="3">
        <f t="shared" si="48"/>
        <v>0</v>
      </c>
    </row>
    <row r="784" spans="1:40" ht="13">
      <c r="A784" s="250"/>
      <c r="B784" s="251"/>
      <c r="C784" s="251"/>
      <c r="D784" s="251"/>
      <c r="E784" s="251"/>
      <c r="F784" s="252"/>
      <c r="G784" s="251"/>
      <c r="H784" s="253"/>
      <c r="I784" s="254"/>
      <c r="J784" s="252"/>
      <c r="K784" s="256"/>
      <c r="L784" s="251"/>
      <c r="M784" s="257"/>
      <c r="N784" s="258"/>
      <c r="O784" s="259"/>
      <c r="P784" s="259"/>
      <c r="Q784" s="260"/>
      <c r="R784" s="261"/>
      <c r="S784" s="262"/>
      <c r="T784" s="261"/>
      <c r="U784" s="263"/>
      <c r="V784" s="263"/>
      <c r="W784" s="263"/>
      <c r="X784" s="172"/>
      <c r="Y784" s="251"/>
      <c r="Z784" s="251"/>
      <c r="AA784" s="251"/>
      <c r="AB784" s="251"/>
      <c r="AC784" s="251"/>
      <c r="AD784" s="251"/>
      <c r="AE784" s="251"/>
      <c r="AF784" s="251"/>
      <c r="AG784" s="87"/>
      <c r="AH784" s="251"/>
      <c r="AK784" s="3">
        <f t="shared" si="45"/>
        <v>0</v>
      </c>
      <c r="AL784" s="3">
        <f t="shared" si="46"/>
        <v>0</v>
      </c>
      <c r="AM784" s="3">
        <f t="shared" si="47"/>
        <v>0</v>
      </c>
      <c r="AN784" s="3">
        <f t="shared" si="48"/>
        <v>0</v>
      </c>
    </row>
    <row r="785" spans="1:40" ht="13">
      <c r="A785" s="250"/>
      <c r="B785" s="251"/>
      <c r="C785" s="251"/>
      <c r="D785" s="251"/>
      <c r="E785" s="251"/>
      <c r="F785" s="252"/>
      <c r="G785" s="251"/>
      <c r="H785" s="253"/>
      <c r="I785" s="254"/>
      <c r="J785" s="252"/>
      <c r="K785" s="256"/>
      <c r="L785" s="251"/>
      <c r="M785" s="257"/>
      <c r="N785" s="258"/>
      <c r="O785" s="259"/>
      <c r="P785" s="259"/>
      <c r="Q785" s="260"/>
      <c r="R785" s="261"/>
      <c r="S785" s="262"/>
      <c r="T785" s="261"/>
      <c r="U785" s="263"/>
      <c r="V785" s="263"/>
      <c r="W785" s="263"/>
      <c r="X785" s="172"/>
      <c r="Y785" s="251"/>
      <c r="Z785" s="251"/>
      <c r="AA785" s="251"/>
      <c r="AB785" s="251"/>
      <c r="AC785" s="251"/>
      <c r="AD785" s="251"/>
      <c r="AE785" s="251"/>
      <c r="AF785" s="251"/>
      <c r="AG785" s="87"/>
      <c r="AH785" s="251"/>
      <c r="AK785" s="3">
        <f t="shared" si="45"/>
        <v>0</v>
      </c>
      <c r="AL785" s="3">
        <f t="shared" si="46"/>
        <v>0</v>
      </c>
      <c r="AM785" s="3">
        <f t="shared" si="47"/>
        <v>0</v>
      </c>
      <c r="AN785" s="3">
        <f t="shared" si="48"/>
        <v>0</v>
      </c>
    </row>
    <row r="786" spans="1:40" ht="13">
      <c r="A786" s="250"/>
      <c r="B786" s="251"/>
      <c r="C786" s="251"/>
      <c r="D786" s="251"/>
      <c r="E786" s="251"/>
      <c r="F786" s="252"/>
      <c r="G786" s="251"/>
      <c r="H786" s="253"/>
      <c r="I786" s="254"/>
      <c r="J786" s="252"/>
      <c r="K786" s="256"/>
      <c r="L786" s="251"/>
      <c r="M786" s="257"/>
      <c r="N786" s="258"/>
      <c r="O786" s="259"/>
      <c r="P786" s="259"/>
      <c r="Q786" s="260"/>
      <c r="R786" s="261"/>
      <c r="S786" s="262"/>
      <c r="T786" s="261"/>
      <c r="U786" s="263"/>
      <c r="V786" s="263"/>
      <c r="W786" s="263"/>
      <c r="X786" s="172"/>
      <c r="Y786" s="251"/>
      <c r="Z786" s="251"/>
      <c r="AA786" s="251"/>
      <c r="AB786" s="251"/>
      <c r="AC786" s="251"/>
      <c r="AD786" s="251"/>
      <c r="AE786" s="251"/>
      <c r="AF786" s="251"/>
      <c r="AG786" s="87"/>
      <c r="AH786" s="251"/>
      <c r="AK786" s="3">
        <f t="shared" si="45"/>
        <v>0</v>
      </c>
      <c r="AL786" s="3">
        <f t="shared" si="46"/>
        <v>0</v>
      </c>
      <c r="AM786" s="3">
        <f t="shared" si="47"/>
        <v>0</v>
      </c>
      <c r="AN786" s="3">
        <f t="shared" si="48"/>
        <v>0</v>
      </c>
    </row>
    <row r="787" spans="1:40" ht="13">
      <c r="A787" s="250"/>
      <c r="B787" s="251"/>
      <c r="C787" s="251"/>
      <c r="D787" s="251"/>
      <c r="E787" s="251"/>
      <c r="F787" s="252"/>
      <c r="G787" s="251"/>
      <c r="H787" s="253"/>
      <c r="I787" s="254"/>
      <c r="J787" s="252"/>
      <c r="K787" s="256"/>
      <c r="L787" s="251"/>
      <c r="M787" s="257"/>
      <c r="N787" s="258"/>
      <c r="O787" s="259"/>
      <c r="P787" s="259"/>
      <c r="Q787" s="260"/>
      <c r="R787" s="261"/>
      <c r="S787" s="262"/>
      <c r="T787" s="261"/>
      <c r="U787" s="263"/>
      <c r="V787" s="263"/>
      <c r="W787" s="263"/>
      <c r="X787" s="172"/>
      <c r="Y787" s="251"/>
      <c r="Z787" s="251"/>
      <c r="AA787" s="251"/>
      <c r="AB787" s="251"/>
      <c r="AC787" s="251"/>
      <c r="AD787" s="251"/>
      <c r="AE787" s="251"/>
      <c r="AF787" s="251"/>
      <c r="AG787" s="87"/>
      <c r="AH787" s="251"/>
      <c r="AK787" s="3">
        <f t="shared" si="45"/>
        <v>0</v>
      </c>
      <c r="AL787" s="3">
        <f t="shared" si="46"/>
        <v>0</v>
      </c>
      <c r="AM787" s="3">
        <f t="shared" si="47"/>
        <v>0</v>
      </c>
      <c r="AN787" s="3">
        <f t="shared" si="48"/>
        <v>0</v>
      </c>
    </row>
    <row r="788" spans="1:40" ht="13">
      <c r="A788" s="250"/>
      <c r="B788" s="251"/>
      <c r="C788" s="251"/>
      <c r="D788" s="251"/>
      <c r="E788" s="251"/>
      <c r="F788" s="252"/>
      <c r="G788" s="251"/>
      <c r="H788" s="253"/>
      <c r="I788" s="254"/>
      <c r="J788" s="252"/>
      <c r="K788" s="256"/>
      <c r="L788" s="251"/>
      <c r="M788" s="257"/>
      <c r="N788" s="258"/>
      <c r="O788" s="259"/>
      <c r="P788" s="259"/>
      <c r="Q788" s="260"/>
      <c r="R788" s="261"/>
      <c r="S788" s="262"/>
      <c r="T788" s="261"/>
      <c r="U788" s="263"/>
      <c r="V788" s="263"/>
      <c r="W788" s="263"/>
      <c r="X788" s="172"/>
      <c r="Y788" s="251"/>
      <c r="Z788" s="251"/>
      <c r="AA788" s="251"/>
      <c r="AB788" s="251"/>
      <c r="AC788" s="251"/>
      <c r="AD788" s="251"/>
      <c r="AE788" s="251"/>
      <c r="AF788" s="251"/>
      <c r="AG788" s="87"/>
      <c r="AH788" s="251"/>
      <c r="AK788" s="3">
        <f t="shared" si="45"/>
        <v>0</v>
      </c>
      <c r="AL788" s="3">
        <f t="shared" si="46"/>
        <v>0</v>
      </c>
      <c r="AM788" s="3">
        <f t="shared" si="47"/>
        <v>0</v>
      </c>
      <c r="AN788" s="3">
        <f t="shared" si="48"/>
        <v>0</v>
      </c>
    </row>
    <row r="789" spans="1:40" ht="13">
      <c r="A789" s="250"/>
      <c r="B789" s="251"/>
      <c r="C789" s="251"/>
      <c r="D789" s="251"/>
      <c r="E789" s="251"/>
      <c r="F789" s="252"/>
      <c r="G789" s="251"/>
      <c r="H789" s="253"/>
      <c r="I789" s="254"/>
      <c r="J789" s="252"/>
      <c r="K789" s="256"/>
      <c r="L789" s="251"/>
      <c r="M789" s="257"/>
      <c r="N789" s="258"/>
      <c r="O789" s="259"/>
      <c r="P789" s="259"/>
      <c r="Q789" s="260"/>
      <c r="R789" s="261"/>
      <c r="S789" s="262"/>
      <c r="T789" s="261"/>
      <c r="U789" s="263"/>
      <c r="V789" s="263"/>
      <c r="W789" s="263"/>
      <c r="X789" s="172"/>
      <c r="Y789" s="251"/>
      <c r="Z789" s="251"/>
      <c r="AA789" s="251"/>
      <c r="AB789" s="251"/>
      <c r="AC789" s="251"/>
      <c r="AD789" s="251"/>
      <c r="AE789" s="251"/>
      <c r="AF789" s="251"/>
      <c r="AG789" s="87"/>
      <c r="AH789" s="251"/>
      <c r="AK789" s="3">
        <f t="shared" si="45"/>
        <v>0</v>
      </c>
      <c r="AL789" s="3">
        <f t="shared" si="46"/>
        <v>0</v>
      </c>
      <c r="AM789" s="3">
        <f t="shared" si="47"/>
        <v>0</v>
      </c>
      <c r="AN789" s="3">
        <f t="shared" si="48"/>
        <v>0</v>
      </c>
    </row>
    <row r="790" spans="1:40" ht="13">
      <c r="A790" s="250"/>
      <c r="B790" s="251"/>
      <c r="C790" s="251"/>
      <c r="D790" s="251"/>
      <c r="E790" s="251"/>
      <c r="F790" s="252"/>
      <c r="G790" s="251"/>
      <c r="H790" s="253"/>
      <c r="I790" s="254"/>
      <c r="J790" s="252"/>
      <c r="K790" s="256"/>
      <c r="L790" s="251"/>
      <c r="M790" s="257"/>
      <c r="N790" s="258"/>
      <c r="O790" s="259"/>
      <c r="P790" s="259"/>
      <c r="Q790" s="260"/>
      <c r="R790" s="261"/>
      <c r="S790" s="262"/>
      <c r="T790" s="261"/>
      <c r="U790" s="263"/>
      <c r="V790" s="263"/>
      <c r="W790" s="263"/>
      <c r="X790" s="172"/>
      <c r="Y790" s="251"/>
      <c r="Z790" s="251"/>
      <c r="AA790" s="251"/>
      <c r="AB790" s="251"/>
      <c r="AC790" s="251"/>
      <c r="AD790" s="251"/>
      <c r="AE790" s="251"/>
      <c r="AF790" s="251"/>
      <c r="AG790" s="87"/>
      <c r="AH790" s="251"/>
      <c r="AK790" s="3">
        <f t="shared" si="45"/>
        <v>0</v>
      </c>
      <c r="AL790" s="3">
        <f t="shared" si="46"/>
        <v>0</v>
      </c>
      <c r="AM790" s="3">
        <f t="shared" si="47"/>
        <v>0</v>
      </c>
      <c r="AN790" s="3">
        <f t="shared" si="48"/>
        <v>0</v>
      </c>
    </row>
    <row r="791" spans="1:40" ht="13">
      <c r="A791" s="250"/>
      <c r="B791" s="251"/>
      <c r="C791" s="251"/>
      <c r="D791" s="251"/>
      <c r="E791" s="251"/>
      <c r="F791" s="252"/>
      <c r="G791" s="251"/>
      <c r="H791" s="253"/>
      <c r="I791" s="254"/>
      <c r="J791" s="252"/>
      <c r="K791" s="256"/>
      <c r="L791" s="251"/>
      <c r="M791" s="257"/>
      <c r="N791" s="258"/>
      <c r="O791" s="259"/>
      <c r="P791" s="259"/>
      <c r="Q791" s="260"/>
      <c r="R791" s="261"/>
      <c r="S791" s="262"/>
      <c r="T791" s="261"/>
      <c r="U791" s="263"/>
      <c r="V791" s="263"/>
      <c r="W791" s="263"/>
      <c r="X791" s="172"/>
      <c r="Y791" s="251"/>
      <c r="Z791" s="251"/>
      <c r="AA791" s="251"/>
      <c r="AB791" s="251"/>
      <c r="AC791" s="251"/>
      <c r="AD791" s="251"/>
      <c r="AE791" s="251"/>
      <c r="AF791" s="251"/>
      <c r="AG791" s="87"/>
      <c r="AH791" s="251"/>
      <c r="AK791" s="3">
        <f t="shared" si="45"/>
        <v>0</v>
      </c>
      <c r="AL791" s="3">
        <f t="shared" si="46"/>
        <v>0</v>
      </c>
      <c r="AM791" s="3">
        <f t="shared" si="47"/>
        <v>0</v>
      </c>
      <c r="AN791" s="3">
        <f t="shared" si="48"/>
        <v>0</v>
      </c>
    </row>
    <row r="792" spans="1:40" ht="13">
      <c r="A792" s="250"/>
      <c r="B792" s="251"/>
      <c r="C792" s="251"/>
      <c r="D792" s="251"/>
      <c r="E792" s="251"/>
      <c r="F792" s="252"/>
      <c r="G792" s="251"/>
      <c r="H792" s="253"/>
      <c r="I792" s="254"/>
      <c r="J792" s="252"/>
      <c r="K792" s="256"/>
      <c r="L792" s="251"/>
      <c r="M792" s="257"/>
      <c r="N792" s="258"/>
      <c r="O792" s="259"/>
      <c r="P792" s="259"/>
      <c r="Q792" s="260"/>
      <c r="R792" s="261"/>
      <c r="S792" s="262"/>
      <c r="T792" s="261"/>
      <c r="U792" s="263"/>
      <c r="V792" s="263"/>
      <c r="W792" s="263"/>
      <c r="X792" s="172"/>
      <c r="Y792" s="251"/>
      <c r="Z792" s="251"/>
      <c r="AA792" s="251"/>
      <c r="AB792" s="251"/>
      <c r="AC792" s="251"/>
      <c r="AD792" s="251"/>
      <c r="AE792" s="251"/>
      <c r="AF792" s="251"/>
      <c r="AG792" s="87"/>
      <c r="AH792" s="251"/>
      <c r="AK792" s="3">
        <f t="shared" si="45"/>
        <v>0</v>
      </c>
      <c r="AL792" s="3">
        <f t="shared" si="46"/>
        <v>0</v>
      </c>
      <c r="AM792" s="3">
        <f t="shared" si="47"/>
        <v>0</v>
      </c>
      <c r="AN792" s="3">
        <f t="shared" si="48"/>
        <v>0</v>
      </c>
    </row>
    <row r="793" spans="1:40" ht="13">
      <c r="A793" s="250"/>
      <c r="B793" s="251"/>
      <c r="C793" s="251"/>
      <c r="D793" s="251"/>
      <c r="E793" s="251"/>
      <c r="F793" s="252"/>
      <c r="G793" s="251"/>
      <c r="H793" s="253"/>
      <c r="I793" s="254"/>
      <c r="J793" s="252"/>
      <c r="K793" s="256"/>
      <c r="L793" s="251"/>
      <c r="M793" s="257"/>
      <c r="N793" s="258"/>
      <c r="O793" s="259"/>
      <c r="P793" s="259"/>
      <c r="Q793" s="260"/>
      <c r="R793" s="261"/>
      <c r="S793" s="262"/>
      <c r="T793" s="261"/>
      <c r="U793" s="263"/>
      <c r="V793" s="263"/>
      <c r="W793" s="263"/>
      <c r="X793" s="172"/>
      <c r="Y793" s="251"/>
      <c r="Z793" s="251"/>
      <c r="AA793" s="251"/>
      <c r="AB793" s="251"/>
      <c r="AC793" s="251"/>
      <c r="AD793" s="251"/>
      <c r="AE793" s="251"/>
      <c r="AF793" s="251"/>
      <c r="AG793" s="87"/>
      <c r="AH793" s="251"/>
      <c r="AK793" s="3">
        <f t="shared" si="45"/>
        <v>0</v>
      </c>
      <c r="AL793" s="3">
        <f t="shared" si="46"/>
        <v>0</v>
      </c>
      <c r="AM793" s="3">
        <f t="shared" si="47"/>
        <v>0</v>
      </c>
      <c r="AN793" s="3">
        <f t="shared" si="48"/>
        <v>0</v>
      </c>
    </row>
    <row r="794" spans="1:40" ht="13">
      <c r="A794" s="250"/>
      <c r="B794" s="251"/>
      <c r="C794" s="251"/>
      <c r="D794" s="251"/>
      <c r="E794" s="251"/>
      <c r="F794" s="252"/>
      <c r="G794" s="251"/>
      <c r="H794" s="253"/>
      <c r="I794" s="254"/>
      <c r="J794" s="252"/>
      <c r="K794" s="256"/>
      <c r="L794" s="251"/>
      <c r="M794" s="257"/>
      <c r="N794" s="258"/>
      <c r="O794" s="259"/>
      <c r="P794" s="259"/>
      <c r="Q794" s="260"/>
      <c r="R794" s="261"/>
      <c r="S794" s="262"/>
      <c r="T794" s="261"/>
      <c r="U794" s="263"/>
      <c r="V794" s="263"/>
      <c r="W794" s="263"/>
      <c r="X794" s="172"/>
      <c r="Y794" s="251"/>
      <c r="Z794" s="251"/>
      <c r="AA794" s="251"/>
      <c r="AB794" s="251"/>
      <c r="AC794" s="251"/>
      <c r="AD794" s="251"/>
      <c r="AE794" s="251"/>
      <c r="AF794" s="251"/>
      <c r="AG794" s="87"/>
      <c r="AH794" s="251"/>
      <c r="AK794" s="3">
        <f t="shared" si="45"/>
        <v>0</v>
      </c>
      <c r="AL794" s="3">
        <f t="shared" si="46"/>
        <v>0</v>
      </c>
      <c r="AM794" s="3">
        <f t="shared" si="47"/>
        <v>0</v>
      </c>
      <c r="AN794" s="3">
        <f t="shared" si="48"/>
        <v>0</v>
      </c>
    </row>
    <row r="795" spans="1:40" ht="13">
      <c r="A795" s="250"/>
      <c r="B795" s="251"/>
      <c r="C795" s="251"/>
      <c r="D795" s="251"/>
      <c r="E795" s="251"/>
      <c r="F795" s="252"/>
      <c r="G795" s="251"/>
      <c r="H795" s="253"/>
      <c r="I795" s="254"/>
      <c r="J795" s="252"/>
      <c r="K795" s="256"/>
      <c r="L795" s="251"/>
      <c r="M795" s="257"/>
      <c r="N795" s="258"/>
      <c r="O795" s="259"/>
      <c r="P795" s="259"/>
      <c r="Q795" s="260"/>
      <c r="R795" s="261"/>
      <c r="S795" s="262"/>
      <c r="T795" s="261"/>
      <c r="U795" s="263"/>
      <c r="V795" s="263"/>
      <c r="W795" s="263"/>
      <c r="X795" s="172"/>
      <c r="Y795" s="251"/>
      <c r="Z795" s="251"/>
      <c r="AA795" s="251"/>
      <c r="AB795" s="251"/>
      <c r="AC795" s="251"/>
      <c r="AD795" s="251"/>
      <c r="AE795" s="251"/>
      <c r="AF795" s="251"/>
      <c r="AG795" s="87"/>
      <c r="AH795" s="251"/>
      <c r="AK795" s="3">
        <f t="shared" si="45"/>
        <v>0</v>
      </c>
      <c r="AL795" s="3">
        <f t="shared" si="46"/>
        <v>0</v>
      </c>
      <c r="AM795" s="3">
        <f t="shared" si="47"/>
        <v>0</v>
      </c>
      <c r="AN795" s="3">
        <f t="shared" si="48"/>
        <v>0</v>
      </c>
    </row>
    <row r="796" spans="1:40" ht="13">
      <c r="A796" s="250"/>
      <c r="B796" s="251"/>
      <c r="C796" s="251"/>
      <c r="D796" s="251"/>
      <c r="E796" s="251"/>
      <c r="F796" s="252"/>
      <c r="G796" s="251"/>
      <c r="H796" s="253"/>
      <c r="I796" s="254"/>
      <c r="J796" s="252"/>
      <c r="K796" s="256"/>
      <c r="L796" s="251"/>
      <c r="M796" s="257"/>
      <c r="N796" s="258"/>
      <c r="O796" s="259"/>
      <c r="P796" s="259"/>
      <c r="Q796" s="260"/>
      <c r="R796" s="261"/>
      <c r="S796" s="262"/>
      <c r="T796" s="261"/>
      <c r="U796" s="263"/>
      <c r="V796" s="263"/>
      <c r="W796" s="263"/>
      <c r="X796" s="172"/>
      <c r="Y796" s="251"/>
      <c r="Z796" s="251"/>
      <c r="AA796" s="251"/>
      <c r="AB796" s="251"/>
      <c r="AC796" s="251"/>
      <c r="AD796" s="251"/>
      <c r="AE796" s="251"/>
      <c r="AF796" s="251"/>
      <c r="AG796" s="87"/>
      <c r="AH796" s="251"/>
      <c r="AK796" s="3">
        <f t="shared" si="45"/>
        <v>0</v>
      </c>
      <c r="AL796" s="3">
        <f t="shared" si="46"/>
        <v>0</v>
      </c>
      <c r="AM796" s="3">
        <f t="shared" si="47"/>
        <v>0</v>
      </c>
      <c r="AN796" s="3">
        <f t="shared" si="48"/>
        <v>0</v>
      </c>
    </row>
    <row r="797" spans="1:40" ht="13">
      <c r="A797" s="250"/>
      <c r="B797" s="251"/>
      <c r="C797" s="251"/>
      <c r="D797" s="251"/>
      <c r="E797" s="251"/>
      <c r="F797" s="252"/>
      <c r="G797" s="251"/>
      <c r="H797" s="253"/>
      <c r="I797" s="254"/>
      <c r="J797" s="252"/>
      <c r="K797" s="256"/>
      <c r="L797" s="251"/>
      <c r="M797" s="257"/>
      <c r="N797" s="258"/>
      <c r="O797" s="259"/>
      <c r="P797" s="259"/>
      <c r="Q797" s="260"/>
      <c r="R797" s="261"/>
      <c r="S797" s="262"/>
      <c r="T797" s="261"/>
      <c r="U797" s="263"/>
      <c r="V797" s="263"/>
      <c r="W797" s="263"/>
      <c r="X797" s="172"/>
      <c r="Y797" s="251"/>
      <c r="Z797" s="251"/>
      <c r="AA797" s="251"/>
      <c r="AB797" s="251"/>
      <c r="AC797" s="251"/>
      <c r="AD797" s="251"/>
      <c r="AE797" s="251"/>
      <c r="AF797" s="251"/>
      <c r="AG797" s="87"/>
      <c r="AH797" s="251"/>
      <c r="AK797" s="3">
        <f t="shared" si="45"/>
        <v>0</v>
      </c>
      <c r="AL797" s="3">
        <f t="shared" si="46"/>
        <v>0</v>
      </c>
      <c r="AM797" s="3">
        <f t="shared" si="47"/>
        <v>0</v>
      </c>
      <c r="AN797" s="3">
        <f t="shared" si="48"/>
        <v>0</v>
      </c>
    </row>
    <row r="798" spans="1:40" ht="13">
      <c r="A798" s="250"/>
      <c r="B798" s="251"/>
      <c r="C798" s="251"/>
      <c r="D798" s="251"/>
      <c r="E798" s="251"/>
      <c r="F798" s="252"/>
      <c r="G798" s="251"/>
      <c r="H798" s="253"/>
      <c r="I798" s="254"/>
      <c r="J798" s="252"/>
      <c r="K798" s="256"/>
      <c r="L798" s="251"/>
      <c r="M798" s="257"/>
      <c r="N798" s="258"/>
      <c r="O798" s="259"/>
      <c r="P798" s="259"/>
      <c r="Q798" s="260"/>
      <c r="R798" s="261"/>
      <c r="S798" s="262"/>
      <c r="T798" s="261"/>
      <c r="U798" s="263"/>
      <c r="V798" s="263"/>
      <c r="W798" s="263"/>
      <c r="X798" s="172"/>
      <c r="Y798" s="251"/>
      <c r="Z798" s="251"/>
      <c r="AA798" s="251"/>
      <c r="AB798" s="251"/>
      <c r="AC798" s="251"/>
      <c r="AD798" s="251"/>
      <c r="AE798" s="251"/>
      <c r="AF798" s="251"/>
      <c r="AG798" s="87"/>
      <c r="AH798" s="251"/>
      <c r="AK798" s="3">
        <f t="shared" si="45"/>
        <v>0</v>
      </c>
      <c r="AL798" s="3">
        <f t="shared" si="46"/>
        <v>0</v>
      </c>
      <c r="AM798" s="3">
        <f t="shared" si="47"/>
        <v>0</v>
      </c>
      <c r="AN798" s="3">
        <f t="shared" si="48"/>
        <v>0</v>
      </c>
    </row>
    <row r="799" spans="1:40" ht="13">
      <c r="A799" s="250"/>
      <c r="B799" s="251"/>
      <c r="C799" s="251"/>
      <c r="D799" s="251"/>
      <c r="E799" s="251"/>
      <c r="F799" s="252"/>
      <c r="G799" s="251"/>
      <c r="H799" s="253"/>
      <c r="I799" s="254"/>
      <c r="J799" s="252"/>
      <c r="K799" s="256"/>
      <c r="L799" s="251"/>
      <c r="M799" s="257"/>
      <c r="N799" s="258"/>
      <c r="O799" s="259"/>
      <c r="P799" s="259"/>
      <c r="Q799" s="260"/>
      <c r="R799" s="261"/>
      <c r="S799" s="262"/>
      <c r="T799" s="261"/>
      <c r="U799" s="263"/>
      <c r="V799" s="263"/>
      <c r="W799" s="263"/>
      <c r="X799" s="172"/>
      <c r="Y799" s="251"/>
      <c r="Z799" s="251"/>
      <c r="AA799" s="251"/>
      <c r="AB799" s="251"/>
      <c r="AC799" s="251"/>
      <c r="AD799" s="251"/>
      <c r="AE799" s="251"/>
      <c r="AF799" s="251"/>
      <c r="AG799" s="87"/>
      <c r="AH799" s="251"/>
      <c r="AK799" s="3">
        <f t="shared" si="45"/>
        <v>0</v>
      </c>
      <c r="AL799" s="3">
        <f t="shared" si="46"/>
        <v>0</v>
      </c>
      <c r="AM799" s="3">
        <f t="shared" si="47"/>
        <v>0</v>
      </c>
      <c r="AN799" s="3">
        <f t="shared" si="48"/>
        <v>0</v>
      </c>
    </row>
    <row r="800" spans="1:40" ht="13">
      <c r="A800" s="250"/>
      <c r="B800" s="251"/>
      <c r="C800" s="251"/>
      <c r="D800" s="251"/>
      <c r="E800" s="251"/>
      <c r="F800" s="252"/>
      <c r="G800" s="251"/>
      <c r="H800" s="253"/>
      <c r="I800" s="254"/>
      <c r="J800" s="252"/>
      <c r="K800" s="256"/>
      <c r="L800" s="251"/>
      <c r="M800" s="257"/>
      <c r="N800" s="258"/>
      <c r="O800" s="259"/>
      <c r="P800" s="259"/>
      <c r="Q800" s="260"/>
      <c r="R800" s="261"/>
      <c r="S800" s="262"/>
      <c r="T800" s="261"/>
      <c r="U800" s="263"/>
      <c r="V800" s="263"/>
      <c r="W800" s="263"/>
      <c r="X800" s="172"/>
      <c r="Y800" s="251"/>
      <c r="Z800" s="251"/>
      <c r="AA800" s="251"/>
      <c r="AB800" s="251"/>
      <c r="AC800" s="251"/>
      <c r="AD800" s="251"/>
      <c r="AE800" s="251"/>
      <c r="AF800" s="251"/>
      <c r="AG800" s="87"/>
      <c r="AH800" s="251"/>
      <c r="AK800" s="3">
        <f t="shared" si="45"/>
        <v>0</v>
      </c>
      <c r="AL800" s="3">
        <f t="shared" si="46"/>
        <v>0</v>
      </c>
      <c r="AM800" s="3">
        <f t="shared" si="47"/>
        <v>0</v>
      </c>
      <c r="AN800" s="3">
        <f t="shared" si="48"/>
        <v>0</v>
      </c>
    </row>
    <row r="801" spans="1:40" ht="13">
      <c r="A801" s="250"/>
      <c r="B801" s="251"/>
      <c r="C801" s="251"/>
      <c r="D801" s="251"/>
      <c r="E801" s="251"/>
      <c r="F801" s="252"/>
      <c r="G801" s="251"/>
      <c r="H801" s="253"/>
      <c r="I801" s="254"/>
      <c r="J801" s="252"/>
      <c r="K801" s="256"/>
      <c r="L801" s="251"/>
      <c r="M801" s="257"/>
      <c r="N801" s="258"/>
      <c r="O801" s="259"/>
      <c r="P801" s="259"/>
      <c r="Q801" s="260"/>
      <c r="R801" s="261"/>
      <c r="S801" s="262"/>
      <c r="T801" s="261"/>
      <c r="U801" s="263"/>
      <c r="V801" s="263"/>
      <c r="W801" s="263"/>
      <c r="X801" s="172"/>
      <c r="Y801" s="251"/>
      <c r="Z801" s="251"/>
      <c r="AA801" s="251"/>
      <c r="AB801" s="251"/>
      <c r="AC801" s="251"/>
      <c r="AD801" s="251"/>
      <c r="AE801" s="251"/>
      <c r="AF801" s="251"/>
      <c r="AG801" s="87"/>
      <c r="AH801" s="251"/>
      <c r="AK801" s="3">
        <f t="shared" si="45"/>
        <v>0</v>
      </c>
      <c r="AL801" s="3">
        <f t="shared" si="46"/>
        <v>0</v>
      </c>
      <c r="AM801" s="3">
        <f t="shared" si="47"/>
        <v>0</v>
      </c>
      <c r="AN801" s="3">
        <f t="shared" si="48"/>
        <v>0</v>
      </c>
    </row>
    <row r="802" spans="1:40" ht="13">
      <c r="A802" s="250"/>
      <c r="B802" s="251"/>
      <c r="C802" s="251"/>
      <c r="D802" s="251"/>
      <c r="E802" s="251"/>
      <c r="F802" s="252"/>
      <c r="G802" s="251"/>
      <c r="H802" s="253"/>
      <c r="I802" s="254"/>
      <c r="J802" s="252"/>
      <c r="K802" s="256"/>
      <c r="L802" s="251"/>
      <c r="M802" s="257"/>
      <c r="N802" s="258"/>
      <c r="O802" s="259"/>
      <c r="P802" s="259"/>
      <c r="Q802" s="260"/>
      <c r="R802" s="261"/>
      <c r="S802" s="262"/>
      <c r="T802" s="261"/>
      <c r="U802" s="263"/>
      <c r="V802" s="263"/>
      <c r="W802" s="263"/>
      <c r="X802" s="172"/>
      <c r="Y802" s="251"/>
      <c r="Z802" s="251"/>
      <c r="AA802" s="251"/>
      <c r="AB802" s="251"/>
      <c r="AC802" s="251"/>
      <c r="AD802" s="251"/>
      <c r="AE802" s="251"/>
      <c r="AF802" s="251"/>
      <c r="AG802" s="87"/>
      <c r="AH802" s="251"/>
      <c r="AK802" s="3">
        <f t="shared" si="45"/>
        <v>0</v>
      </c>
      <c r="AL802" s="3">
        <f t="shared" si="46"/>
        <v>0</v>
      </c>
      <c r="AM802" s="3">
        <f t="shared" si="47"/>
        <v>0</v>
      </c>
      <c r="AN802" s="3">
        <f t="shared" si="48"/>
        <v>0</v>
      </c>
    </row>
    <row r="803" spans="1:40" ht="13">
      <c r="A803" s="250"/>
      <c r="B803" s="251"/>
      <c r="C803" s="251"/>
      <c r="D803" s="251"/>
      <c r="E803" s="251"/>
      <c r="F803" s="252"/>
      <c r="G803" s="251"/>
      <c r="H803" s="253"/>
      <c r="I803" s="254"/>
      <c r="J803" s="252"/>
      <c r="K803" s="256"/>
      <c r="L803" s="251"/>
      <c r="M803" s="257"/>
      <c r="N803" s="258"/>
      <c r="O803" s="259"/>
      <c r="P803" s="259"/>
      <c r="Q803" s="260"/>
      <c r="R803" s="261"/>
      <c r="S803" s="262"/>
      <c r="T803" s="261"/>
      <c r="U803" s="263"/>
      <c r="V803" s="263"/>
      <c r="W803" s="263"/>
      <c r="X803" s="172"/>
      <c r="Y803" s="251"/>
      <c r="Z803" s="251"/>
      <c r="AA803" s="251"/>
      <c r="AB803" s="251"/>
      <c r="AC803" s="251"/>
      <c r="AD803" s="251"/>
      <c r="AE803" s="251"/>
      <c r="AF803" s="251"/>
      <c r="AG803" s="87"/>
      <c r="AH803" s="251"/>
      <c r="AK803" s="3">
        <f t="shared" si="45"/>
        <v>0</v>
      </c>
      <c r="AL803" s="3">
        <f t="shared" si="46"/>
        <v>0</v>
      </c>
      <c r="AM803" s="3">
        <f t="shared" si="47"/>
        <v>0</v>
      </c>
      <c r="AN803" s="3">
        <f t="shared" si="48"/>
        <v>0</v>
      </c>
    </row>
    <row r="804" spans="1:40" ht="13">
      <c r="A804" s="250"/>
      <c r="B804" s="251"/>
      <c r="C804" s="251"/>
      <c r="D804" s="251"/>
      <c r="E804" s="251"/>
      <c r="F804" s="252"/>
      <c r="G804" s="251"/>
      <c r="H804" s="253"/>
      <c r="I804" s="254"/>
      <c r="J804" s="252"/>
      <c r="K804" s="256"/>
      <c r="L804" s="251"/>
      <c r="M804" s="257"/>
      <c r="N804" s="258"/>
      <c r="O804" s="259"/>
      <c r="P804" s="259"/>
      <c r="Q804" s="260"/>
      <c r="R804" s="261"/>
      <c r="S804" s="262"/>
      <c r="T804" s="261"/>
      <c r="U804" s="263"/>
      <c r="V804" s="263"/>
      <c r="W804" s="263"/>
      <c r="X804" s="172"/>
      <c r="Y804" s="251"/>
      <c r="Z804" s="251"/>
      <c r="AA804" s="251"/>
      <c r="AB804" s="251"/>
      <c r="AC804" s="251"/>
      <c r="AD804" s="251"/>
      <c r="AE804" s="251"/>
      <c r="AF804" s="251"/>
      <c r="AG804" s="87"/>
      <c r="AH804" s="251"/>
      <c r="AK804" s="3">
        <f t="shared" si="45"/>
        <v>0</v>
      </c>
      <c r="AL804" s="3">
        <f t="shared" si="46"/>
        <v>0</v>
      </c>
      <c r="AM804" s="3">
        <f t="shared" si="47"/>
        <v>0</v>
      </c>
      <c r="AN804" s="3">
        <f t="shared" si="48"/>
        <v>0</v>
      </c>
    </row>
    <row r="805" spans="1:40" ht="13">
      <c r="A805" s="250"/>
      <c r="B805" s="251"/>
      <c r="C805" s="251"/>
      <c r="D805" s="251"/>
      <c r="E805" s="251"/>
      <c r="F805" s="252"/>
      <c r="G805" s="251"/>
      <c r="H805" s="253"/>
      <c r="I805" s="254"/>
      <c r="J805" s="252"/>
      <c r="K805" s="256"/>
      <c r="L805" s="251"/>
      <c r="M805" s="257"/>
      <c r="N805" s="258"/>
      <c r="O805" s="259"/>
      <c r="P805" s="259"/>
      <c r="Q805" s="260"/>
      <c r="R805" s="261"/>
      <c r="S805" s="262"/>
      <c r="T805" s="261"/>
      <c r="U805" s="263"/>
      <c r="V805" s="263"/>
      <c r="W805" s="263"/>
      <c r="X805" s="172"/>
      <c r="Y805" s="251"/>
      <c r="Z805" s="251"/>
      <c r="AA805" s="251"/>
      <c r="AB805" s="251"/>
      <c r="AC805" s="251"/>
      <c r="AD805" s="251"/>
      <c r="AE805" s="251"/>
      <c r="AF805" s="251"/>
      <c r="AG805" s="87"/>
      <c r="AH805" s="251"/>
      <c r="AK805" s="3">
        <f t="shared" si="45"/>
        <v>0</v>
      </c>
      <c r="AL805" s="3">
        <f t="shared" si="46"/>
        <v>0</v>
      </c>
      <c r="AM805" s="3">
        <f t="shared" si="47"/>
        <v>0</v>
      </c>
      <c r="AN805" s="3">
        <f t="shared" si="48"/>
        <v>0</v>
      </c>
    </row>
    <row r="806" spans="1:40" ht="13">
      <c r="A806" s="250"/>
      <c r="B806" s="251"/>
      <c r="C806" s="251"/>
      <c r="D806" s="251"/>
      <c r="E806" s="251"/>
      <c r="F806" s="252"/>
      <c r="G806" s="251"/>
      <c r="H806" s="253"/>
      <c r="I806" s="254"/>
      <c r="J806" s="252"/>
      <c r="K806" s="256"/>
      <c r="L806" s="251"/>
      <c r="M806" s="257"/>
      <c r="N806" s="258"/>
      <c r="O806" s="259"/>
      <c r="P806" s="259"/>
      <c r="Q806" s="260"/>
      <c r="R806" s="261"/>
      <c r="S806" s="262"/>
      <c r="T806" s="261"/>
      <c r="U806" s="263"/>
      <c r="V806" s="263"/>
      <c r="W806" s="263"/>
      <c r="X806" s="172"/>
      <c r="Y806" s="251"/>
      <c r="Z806" s="251"/>
      <c r="AA806" s="251"/>
      <c r="AB806" s="251"/>
      <c r="AC806" s="251"/>
      <c r="AD806" s="251"/>
      <c r="AE806" s="251"/>
      <c r="AF806" s="251"/>
      <c r="AG806" s="87"/>
      <c r="AH806" s="251"/>
      <c r="AK806" s="3">
        <f t="shared" si="45"/>
        <v>0</v>
      </c>
      <c r="AL806" s="3">
        <f t="shared" si="46"/>
        <v>0</v>
      </c>
      <c r="AM806" s="3">
        <f t="shared" si="47"/>
        <v>0</v>
      </c>
      <c r="AN806" s="3">
        <f t="shared" si="48"/>
        <v>0</v>
      </c>
    </row>
    <row r="807" spans="1:40" ht="13">
      <c r="A807" s="250"/>
      <c r="B807" s="251"/>
      <c r="C807" s="251"/>
      <c r="D807" s="251"/>
      <c r="E807" s="251"/>
      <c r="F807" s="252"/>
      <c r="G807" s="251"/>
      <c r="H807" s="253"/>
      <c r="I807" s="254"/>
      <c r="J807" s="252"/>
      <c r="K807" s="256"/>
      <c r="L807" s="251"/>
      <c r="M807" s="257"/>
      <c r="N807" s="258"/>
      <c r="O807" s="259"/>
      <c r="P807" s="259"/>
      <c r="Q807" s="260"/>
      <c r="R807" s="261"/>
      <c r="S807" s="262"/>
      <c r="T807" s="261"/>
      <c r="U807" s="263"/>
      <c r="V807" s="263"/>
      <c r="W807" s="263"/>
      <c r="X807" s="172"/>
      <c r="Y807" s="251"/>
      <c r="Z807" s="251"/>
      <c r="AA807" s="251"/>
      <c r="AB807" s="251"/>
      <c r="AC807" s="251"/>
      <c r="AD807" s="251"/>
      <c r="AE807" s="251"/>
      <c r="AF807" s="251"/>
      <c r="AG807" s="87"/>
      <c r="AH807" s="251"/>
      <c r="AK807" s="3">
        <f t="shared" si="45"/>
        <v>0</v>
      </c>
      <c r="AL807" s="3">
        <f t="shared" si="46"/>
        <v>0</v>
      </c>
      <c r="AM807" s="3">
        <f t="shared" si="47"/>
        <v>0</v>
      </c>
      <c r="AN807" s="3">
        <f t="shared" si="48"/>
        <v>0</v>
      </c>
    </row>
    <row r="808" spans="1:40" ht="13">
      <c r="A808" s="250"/>
      <c r="B808" s="251"/>
      <c r="C808" s="251"/>
      <c r="D808" s="251"/>
      <c r="E808" s="251"/>
      <c r="F808" s="252"/>
      <c r="G808" s="251"/>
      <c r="H808" s="253"/>
      <c r="I808" s="254"/>
      <c r="J808" s="252"/>
      <c r="K808" s="256"/>
      <c r="L808" s="251"/>
      <c r="M808" s="257"/>
      <c r="N808" s="258"/>
      <c r="O808" s="259"/>
      <c r="P808" s="259"/>
      <c r="Q808" s="260"/>
      <c r="R808" s="261"/>
      <c r="S808" s="262"/>
      <c r="T808" s="261"/>
      <c r="U808" s="263"/>
      <c r="V808" s="263"/>
      <c r="W808" s="263"/>
      <c r="X808" s="172"/>
      <c r="Y808" s="251"/>
      <c r="Z808" s="251"/>
      <c r="AA808" s="251"/>
      <c r="AB808" s="251"/>
      <c r="AC808" s="251"/>
      <c r="AD808" s="251"/>
      <c r="AE808" s="251"/>
      <c r="AF808" s="251"/>
      <c r="AG808" s="87"/>
      <c r="AH808" s="251"/>
      <c r="AK808" s="3">
        <f t="shared" si="45"/>
        <v>0</v>
      </c>
      <c r="AL808" s="3">
        <f t="shared" si="46"/>
        <v>0</v>
      </c>
      <c r="AM808" s="3">
        <f t="shared" si="47"/>
        <v>0</v>
      </c>
      <c r="AN808" s="3">
        <f t="shared" si="48"/>
        <v>0</v>
      </c>
    </row>
    <row r="809" spans="1:40" ht="13">
      <c r="A809" s="250"/>
      <c r="B809" s="251"/>
      <c r="C809" s="251"/>
      <c r="D809" s="251"/>
      <c r="E809" s="251"/>
      <c r="F809" s="252"/>
      <c r="G809" s="251"/>
      <c r="H809" s="253"/>
      <c r="I809" s="254"/>
      <c r="J809" s="252"/>
      <c r="K809" s="256"/>
      <c r="L809" s="251"/>
      <c r="M809" s="257"/>
      <c r="N809" s="258"/>
      <c r="O809" s="259"/>
      <c r="P809" s="259"/>
      <c r="Q809" s="260"/>
      <c r="R809" s="261"/>
      <c r="S809" s="262"/>
      <c r="T809" s="261"/>
      <c r="U809" s="263"/>
      <c r="V809" s="263"/>
      <c r="W809" s="263"/>
      <c r="X809" s="172"/>
      <c r="Y809" s="251"/>
      <c r="Z809" s="251"/>
      <c r="AA809" s="251"/>
      <c r="AB809" s="251"/>
      <c r="AC809" s="251"/>
      <c r="AD809" s="251"/>
      <c r="AE809" s="251"/>
      <c r="AF809" s="251"/>
      <c r="AG809" s="87"/>
      <c r="AH809" s="251"/>
      <c r="AK809" s="3">
        <f t="shared" si="45"/>
        <v>0</v>
      </c>
      <c r="AL809" s="3">
        <f t="shared" si="46"/>
        <v>0</v>
      </c>
      <c r="AM809" s="3">
        <f t="shared" si="47"/>
        <v>0</v>
      </c>
      <c r="AN809" s="3">
        <f t="shared" si="48"/>
        <v>0</v>
      </c>
    </row>
    <row r="810" spans="1:40" ht="13">
      <c r="A810" s="250"/>
      <c r="B810" s="251"/>
      <c r="C810" s="251"/>
      <c r="D810" s="251"/>
      <c r="E810" s="251"/>
      <c r="F810" s="252"/>
      <c r="G810" s="251"/>
      <c r="H810" s="253"/>
      <c r="I810" s="254"/>
      <c r="J810" s="252"/>
      <c r="K810" s="256"/>
      <c r="L810" s="251"/>
      <c r="M810" s="257"/>
      <c r="N810" s="258"/>
      <c r="O810" s="259"/>
      <c r="P810" s="259"/>
      <c r="Q810" s="260"/>
      <c r="R810" s="261"/>
      <c r="S810" s="262"/>
      <c r="T810" s="261"/>
      <c r="U810" s="263"/>
      <c r="V810" s="263"/>
      <c r="W810" s="263"/>
      <c r="X810" s="172"/>
      <c r="Y810" s="251"/>
      <c r="Z810" s="251"/>
      <c r="AA810" s="251"/>
      <c r="AB810" s="251"/>
      <c r="AC810" s="251"/>
      <c r="AD810" s="251"/>
      <c r="AE810" s="251"/>
      <c r="AF810" s="251"/>
      <c r="AG810" s="87"/>
      <c r="AH810" s="251"/>
      <c r="AK810" s="3">
        <f t="shared" si="45"/>
        <v>0</v>
      </c>
      <c r="AL810" s="3">
        <f t="shared" si="46"/>
        <v>0</v>
      </c>
      <c r="AM810" s="3">
        <f t="shared" si="47"/>
        <v>0</v>
      </c>
      <c r="AN810" s="3">
        <f t="shared" si="48"/>
        <v>0</v>
      </c>
    </row>
    <row r="811" spans="1:40" ht="13">
      <c r="A811" s="250"/>
      <c r="B811" s="251"/>
      <c r="C811" s="251"/>
      <c r="D811" s="251"/>
      <c r="E811" s="251"/>
      <c r="F811" s="252"/>
      <c r="G811" s="251"/>
      <c r="H811" s="253"/>
      <c r="I811" s="254"/>
      <c r="J811" s="252"/>
      <c r="K811" s="256"/>
      <c r="L811" s="251"/>
      <c r="M811" s="257"/>
      <c r="N811" s="258"/>
      <c r="O811" s="259"/>
      <c r="P811" s="259"/>
      <c r="Q811" s="260"/>
      <c r="R811" s="261"/>
      <c r="S811" s="262"/>
      <c r="T811" s="261"/>
      <c r="U811" s="263"/>
      <c r="V811" s="263"/>
      <c r="W811" s="263"/>
      <c r="X811" s="172"/>
      <c r="Y811" s="251"/>
      <c r="Z811" s="251"/>
      <c r="AA811" s="251"/>
      <c r="AB811" s="251"/>
      <c r="AC811" s="251"/>
      <c r="AD811" s="251"/>
      <c r="AE811" s="251"/>
      <c r="AF811" s="251"/>
      <c r="AG811" s="87"/>
      <c r="AH811" s="251"/>
      <c r="AK811" s="3">
        <f t="shared" si="45"/>
        <v>0</v>
      </c>
      <c r="AL811" s="3">
        <f t="shared" si="46"/>
        <v>0</v>
      </c>
      <c r="AM811" s="3">
        <f t="shared" si="47"/>
        <v>0</v>
      </c>
      <c r="AN811" s="3">
        <f t="shared" si="48"/>
        <v>0</v>
      </c>
    </row>
    <row r="812" spans="1:40" ht="13">
      <c r="A812" s="250"/>
      <c r="B812" s="251"/>
      <c r="C812" s="251"/>
      <c r="D812" s="251"/>
      <c r="E812" s="251"/>
      <c r="F812" s="252"/>
      <c r="G812" s="251"/>
      <c r="H812" s="253"/>
      <c r="I812" s="254"/>
      <c r="J812" s="252"/>
      <c r="K812" s="256"/>
      <c r="L812" s="251"/>
      <c r="M812" s="257"/>
      <c r="N812" s="258"/>
      <c r="O812" s="259"/>
      <c r="P812" s="259"/>
      <c r="Q812" s="260"/>
      <c r="R812" s="261"/>
      <c r="S812" s="262"/>
      <c r="T812" s="261"/>
      <c r="U812" s="263"/>
      <c r="V812" s="263"/>
      <c r="W812" s="263"/>
      <c r="X812" s="172"/>
      <c r="Y812" s="251"/>
      <c r="Z812" s="251"/>
      <c r="AA812" s="251"/>
      <c r="AB812" s="251"/>
      <c r="AC812" s="251"/>
      <c r="AD812" s="251"/>
      <c r="AE812" s="251"/>
      <c r="AF812" s="251"/>
      <c r="AG812" s="87"/>
      <c r="AH812" s="251"/>
      <c r="AK812" s="3">
        <f t="shared" si="45"/>
        <v>0</v>
      </c>
      <c r="AL812" s="3">
        <f t="shared" si="46"/>
        <v>0</v>
      </c>
      <c r="AM812" s="3">
        <f t="shared" si="47"/>
        <v>0</v>
      </c>
      <c r="AN812" s="3">
        <f t="shared" si="48"/>
        <v>0</v>
      </c>
    </row>
    <row r="813" spans="1:40" ht="13">
      <c r="A813" s="250"/>
      <c r="B813" s="251"/>
      <c r="C813" s="251"/>
      <c r="D813" s="251"/>
      <c r="E813" s="251"/>
      <c r="F813" s="252"/>
      <c r="G813" s="251"/>
      <c r="H813" s="253"/>
      <c r="I813" s="254"/>
      <c r="J813" s="252"/>
      <c r="K813" s="256"/>
      <c r="L813" s="251"/>
      <c r="M813" s="257"/>
      <c r="N813" s="258"/>
      <c r="O813" s="259"/>
      <c r="P813" s="259"/>
      <c r="Q813" s="260"/>
      <c r="R813" s="261"/>
      <c r="S813" s="262"/>
      <c r="T813" s="261"/>
      <c r="U813" s="263"/>
      <c r="V813" s="263"/>
      <c r="W813" s="263"/>
      <c r="X813" s="172"/>
      <c r="Y813" s="251"/>
      <c r="Z813" s="251"/>
      <c r="AA813" s="251"/>
      <c r="AB813" s="251"/>
      <c r="AC813" s="251"/>
      <c r="AD813" s="251"/>
      <c r="AE813" s="251"/>
      <c r="AF813" s="251"/>
      <c r="AG813" s="87"/>
      <c r="AH813" s="251"/>
      <c r="AK813" s="3">
        <f t="shared" si="45"/>
        <v>0</v>
      </c>
      <c r="AL813" s="3">
        <f t="shared" si="46"/>
        <v>0</v>
      </c>
      <c r="AM813" s="3">
        <f t="shared" si="47"/>
        <v>0</v>
      </c>
      <c r="AN813" s="3">
        <f t="shared" si="48"/>
        <v>0</v>
      </c>
    </row>
    <row r="814" spans="1:40" ht="13">
      <c r="A814" s="250"/>
      <c r="B814" s="251"/>
      <c r="C814" s="251"/>
      <c r="D814" s="251"/>
      <c r="E814" s="251"/>
      <c r="F814" s="252"/>
      <c r="G814" s="251"/>
      <c r="H814" s="253"/>
      <c r="I814" s="254"/>
      <c r="J814" s="252"/>
      <c r="K814" s="256"/>
      <c r="L814" s="251"/>
      <c r="M814" s="257"/>
      <c r="N814" s="258"/>
      <c r="O814" s="259"/>
      <c r="P814" s="259"/>
      <c r="Q814" s="260"/>
      <c r="R814" s="261"/>
      <c r="S814" s="262"/>
      <c r="T814" s="261"/>
      <c r="U814" s="263"/>
      <c r="V814" s="263"/>
      <c r="W814" s="263"/>
      <c r="X814" s="172"/>
      <c r="Y814" s="251"/>
      <c r="Z814" s="251"/>
      <c r="AA814" s="251"/>
      <c r="AB814" s="251"/>
      <c r="AC814" s="251"/>
      <c r="AD814" s="251"/>
      <c r="AE814" s="251"/>
      <c r="AF814" s="251"/>
      <c r="AG814" s="87"/>
      <c r="AH814" s="251"/>
      <c r="AK814" s="3">
        <f t="shared" si="45"/>
        <v>0</v>
      </c>
      <c r="AL814" s="3">
        <f t="shared" si="46"/>
        <v>0</v>
      </c>
      <c r="AM814" s="3">
        <f t="shared" si="47"/>
        <v>0</v>
      </c>
      <c r="AN814" s="3">
        <f t="shared" si="48"/>
        <v>0</v>
      </c>
    </row>
    <row r="815" spans="1:40" ht="13">
      <c r="A815" s="250"/>
      <c r="B815" s="251"/>
      <c r="C815" s="251"/>
      <c r="D815" s="251"/>
      <c r="E815" s="251"/>
      <c r="F815" s="252"/>
      <c r="G815" s="251"/>
      <c r="H815" s="253"/>
      <c r="I815" s="254"/>
      <c r="J815" s="252"/>
      <c r="K815" s="256"/>
      <c r="L815" s="251"/>
      <c r="M815" s="257"/>
      <c r="N815" s="258"/>
      <c r="O815" s="259"/>
      <c r="P815" s="259"/>
      <c r="Q815" s="260"/>
      <c r="R815" s="261"/>
      <c r="S815" s="262"/>
      <c r="T815" s="261"/>
      <c r="U815" s="263"/>
      <c r="V815" s="263"/>
      <c r="W815" s="263"/>
      <c r="X815" s="172"/>
      <c r="Y815" s="251"/>
      <c r="Z815" s="251"/>
      <c r="AA815" s="251"/>
      <c r="AB815" s="251"/>
      <c r="AC815" s="251"/>
      <c r="AD815" s="251"/>
      <c r="AE815" s="251"/>
      <c r="AF815" s="251"/>
      <c r="AG815" s="87"/>
      <c r="AH815" s="251"/>
      <c r="AK815" s="3">
        <f t="shared" si="45"/>
        <v>0</v>
      </c>
      <c r="AL815" s="3">
        <f t="shared" si="46"/>
        <v>0</v>
      </c>
      <c r="AM815" s="3">
        <f t="shared" si="47"/>
        <v>0</v>
      </c>
      <c r="AN815" s="3">
        <f t="shared" si="48"/>
        <v>0</v>
      </c>
    </row>
    <row r="816" spans="1:40" ht="13">
      <c r="A816" s="250"/>
      <c r="B816" s="251"/>
      <c r="C816" s="251"/>
      <c r="D816" s="251"/>
      <c r="E816" s="251"/>
      <c r="F816" s="252"/>
      <c r="G816" s="251"/>
      <c r="H816" s="253"/>
      <c r="I816" s="254"/>
      <c r="J816" s="252"/>
      <c r="K816" s="256"/>
      <c r="L816" s="251"/>
      <c r="M816" s="257"/>
      <c r="N816" s="258"/>
      <c r="O816" s="259"/>
      <c r="P816" s="259"/>
      <c r="Q816" s="260"/>
      <c r="R816" s="261"/>
      <c r="S816" s="262"/>
      <c r="T816" s="261"/>
      <c r="U816" s="263"/>
      <c r="V816" s="263"/>
      <c r="W816" s="263"/>
      <c r="X816" s="172"/>
      <c r="Y816" s="251"/>
      <c r="Z816" s="251"/>
      <c r="AA816" s="251"/>
      <c r="AB816" s="251"/>
      <c r="AC816" s="251"/>
      <c r="AD816" s="251"/>
      <c r="AE816" s="251"/>
      <c r="AF816" s="251"/>
      <c r="AG816" s="87"/>
      <c r="AH816" s="251"/>
      <c r="AK816" s="3">
        <f t="shared" si="45"/>
        <v>0</v>
      </c>
      <c r="AL816" s="3">
        <f t="shared" si="46"/>
        <v>0</v>
      </c>
      <c r="AM816" s="3">
        <f t="shared" si="47"/>
        <v>0</v>
      </c>
      <c r="AN816" s="3">
        <f t="shared" si="48"/>
        <v>0</v>
      </c>
    </row>
    <row r="817" spans="1:40" ht="13">
      <c r="A817" s="250"/>
      <c r="B817" s="251"/>
      <c r="C817" s="251"/>
      <c r="D817" s="251"/>
      <c r="E817" s="251"/>
      <c r="F817" s="252"/>
      <c r="G817" s="251"/>
      <c r="H817" s="253"/>
      <c r="I817" s="254"/>
      <c r="J817" s="252"/>
      <c r="K817" s="256"/>
      <c r="L817" s="251"/>
      <c r="M817" s="257"/>
      <c r="N817" s="258"/>
      <c r="O817" s="259"/>
      <c r="P817" s="259"/>
      <c r="Q817" s="260"/>
      <c r="R817" s="261"/>
      <c r="S817" s="262"/>
      <c r="T817" s="261"/>
      <c r="U817" s="263"/>
      <c r="V817" s="263"/>
      <c r="W817" s="263"/>
      <c r="X817" s="172"/>
      <c r="Y817" s="251"/>
      <c r="Z817" s="251"/>
      <c r="AA817" s="251"/>
      <c r="AB817" s="251"/>
      <c r="AC817" s="251"/>
      <c r="AD817" s="251"/>
      <c r="AE817" s="251"/>
      <c r="AF817" s="251"/>
      <c r="AG817" s="87"/>
      <c r="AH817" s="251"/>
      <c r="AK817" s="3">
        <f t="shared" si="45"/>
        <v>0</v>
      </c>
      <c r="AL817" s="3">
        <f t="shared" si="46"/>
        <v>0</v>
      </c>
      <c r="AM817" s="3">
        <f t="shared" si="47"/>
        <v>0</v>
      </c>
      <c r="AN817" s="3">
        <f t="shared" si="48"/>
        <v>0</v>
      </c>
    </row>
    <row r="818" spans="1:40" ht="13">
      <c r="A818" s="250"/>
      <c r="B818" s="251"/>
      <c r="C818" s="251"/>
      <c r="D818" s="251"/>
      <c r="E818" s="251"/>
      <c r="F818" s="252"/>
      <c r="G818" s="251"/>
      <c r="H818" s="253"/>
      <c r="I818" s="254"/>
      <c r="J818" s="252"/>
      <c r="K818" s="256"/>
      <c r="L818" s="251"/>
      <c r="M818" s="257"/>
      <c r="N818" s="258"/>
      <c r="O818" s="259"/>
      <c r="P818" s="259"/>
      <c r="Q818" s="260"/>
      <c r="R818" s="261"/>
      <c r="S818" s="262"/>
      <c r="T818" s="261"/>
      <c r="U818" s="263"/>
      <c r="V818" s="263"/>
      <c r="W818" s="263"/>
      <c r="X818" s="172"/>
      <c r="Y818" s="251"/>
      <c r="Z818" s="251"/>
      <c r="AA818" s="251"/>
      <c r="AB818" s="251"/>
      <c r="AC818" s="251"/>
      <c r="AD818" s="251"/>
      <c r="AE818" s="251"/>
      <c r="AF818" s="251"/>
      <c r="AG818" s="87"/>
      <c r="AH818" s="251"/>
      <c r="AK818" s="3">
        <f t="shared" si="45"/>
        <v>0</v>
      </c>
      <c r="AL818" s="3">
        <f t="shared" si="46"/>
        <v>0</v>
      </c>
      <c r="AM818" s="3">
        <f t="shared" si="47"/>
        <v>0</v>
      </c>
      <c r="AN818" s="3">
        <f t="shared" si="48"/>
        <v>0</v>
      </c>
    </row>
    <row r="819" spans="1:40" ht="13">
      <c r="A819" s="250"/>
      <c r="B819" s="251"/>
      <c r="C819" s="251"/>
      <c r="D819" s="251"/>
      <c r="E819" s="251"/>
      <c r="F819" s="252"/>
      <c r="G819" s="251"/>
      <c r="H819" s="253"/>
      <c r="I819" s="254"/>
      <c r="J819" s="252"/>
      <c r="K819" s="256"/>
      <c r="L819" s="251"/>
      <c r="M819" s="257"/>
      <c r="N819" s="258"/>
      <c r="O819" s="259"/>
      <c r="P819" s="259"/>
      <c r="Q819" s="260"/>
      <c r="R819" s="261"/>
      <c r="S819" s="262"/>
      <c r="T819" s="261"/>
      <c r="U819" s="263"/>
      <c r="V819" s="263"/>
      <c r="W819" s="263"/>
      <c r="X819" s="172"/>
      <c r="Y819" s="251"/>
      <c r="Z819" s="251"/>
      <c r="AA819" s="251"/>
      <c r="AB819" s="251"/>
      <c r="AC819" s="251"/>
      <c r="AD819" s="251"/>
      <c r="AE819" s="251"/>
      <c r="AF819" s="251"/>
      <c r="AG819" s="87"/>
      <c r="AH819" s="251"/>
      <c r="AK819" s="3">
        <f t="shared" si="45"/>
        <v>0</v>
      </c>
      <c r="AL819" s="3">
        <f t="shared" si="46"/>
        <v>0</v>
      </c>
      <c r="AM819" s="3">
        <f t="shared" si="47"/>
        <v>0</v>
      </c>
      <c r="AN819" s="3">
        <f t="shared" si="48"/>
        <v>0</v>
      </c>
    </row>
    <row r="820" spans="1:40" ht="13">
      <c r="A820" s="250"/>
      <c r="B820" s="251"/>
      <c r="C820" s="251"/>
      <c r="D820" s="251"/>
      <c r="E820" s="251"/>
      <c r="F820" s="252"/>
      <c r="G820" s="251"/>
      <c r="H820" s="253"/>
      <c r="I820" s="254"/>
      <c r="J820" s="252"/>
      <c r="K820" s="256"/>
      <c r="L820" s="251"/>
      <c r="M820" s="257"/>
      <c r="N820" s="258"/>
      <c r="O820" s="259"/>
      <c r="P820" s="259"/>
      <c r="Q820" s="260"/>
      <c r="R820" s="261"/>
      <c r="S820" s="262"/>
      <c r="T820" s="261"/>
      <c r="U820" s="263"/>
      <c r="V820" s="263"/>
      <c r="W820" s="263"/>
      <c r="X820" s="172"/>
      <c r="Y820" s="251"/>
      <c r="Z820" s="251"/>
      <c r="AA820" s="251"/>
      <c r="AB820" s="251"/>
      <c r="AC820" s="251"/>
      <c r="AD820" s="251"/>
      <c r="AE820" s="251"/>
      <c r="AF820" s="251"/>
      <c r="AG820" s="87"/>
      <c r="AH820" s="251"/>
      <c r="AK820" s="3">
        <f t="shared" si="45"/>
        <v>0</v>
      </c>
      <c r="AL820" s="3">
        <f t="shared" si="46"/>
        <v>0</v>
      </c>
      <c r="AM820" s="3">
        <f t="shared" si="47"/>
        <v>0</v>
      </c>
      <c r="AN820" s="3">
        <f t="shared" si="48"/>
        <v>0</v>
      </c>
    </row>
    <row r="821" spans="1:40" ht="13">
      <c r="A821" s="250"/>
      <c r="B821" s="251"/>
      <c r="C821" s="251"/>
      <c r="D821" s="251"/>
      <c r="E821" s="251"/>
      <c r="F821" s="252"/>
      <c r="G821" s="251"/>
      <c r="H821" s="253"/>
      <c r="I821" s="254"/>
      <c r="J821" s="252"/>
      <c r="K821" s="256"/>
      <c r="L821" s="251"/>
      <c r="M821" s="257"/>
      <c r="N821" s="258"/>
      <c r="O821" s="259"/>
      <c r="P821" s="259"/>
      <c r="Q821" s="260"/>
      <c r="R821" s="261"/>
      <c r="S821" s="262"/>
      <c r="T821" s="261"/>
      <c r="U821" s="263"/>
      <c r="V821" s="263"/>
      <c r="W821" s="263"/>
      <c r="X821" s="172"/>
      <c r="Y821" s="251"/>
      <c r="Z821" s="251"/>
      <c r="AA821" s="251"/>
      <c r="AB821" s="251"/>
      <c r="AC821" s="251"/>
      <c r="AD821" s="251"/>
      <c r="AE821" s="251"/>
      <c r="AF821" s="251"/>
      <c r="AG821" s="87"/>
      <c r="AH821" s="251"/>
      <c r="AK821" s="3">
        <f t="shared" si="45"/>
        <v>0</v>
      </c>
      <c r="AL821" s="3">
        <f t="shared" si="46"/>
        <v>0</v>
      </c>
      <c r="AM821" s="3">
        <f t="shared" si="47"/>
        <v>0</v>
      </c>
      <c r="AN821" s="3">
        <f t="shared" si="48"/>
        <v>0</v>
      </c>
    </row>
    <row r="822" spans="1:40" ht="13">
      <c r="A822" s="250"/>
      <c r="B822" s="251"/>
      <c r="C822" s="251"/>
      <c r="D822" s="251"/>
      <c r="E822" s="251"/>
      <c r="F822" s="252"/>
      <c r="G822" s="251"/>
      <c r="H822" s="253"/>
      <c r="I822" s="254"/>
      <c r="J822" s="252"/>
      <c r="K822" s="256"/>
      <c r="L822" s="251"/>
      <c r="M822" s="257"/>
      <c r="N822" s="258"/>
      <c r="O822" s="259"/>
      <c r="P822" s="259"/>
      <c r="Q822" s="260"/>
      <c r="R822" s="261"/>
      <c r="S822" s="262"/>
      <c r="T822" s="261"/>
      <c r="U822" s="263"/>
      <c r="V822" s="263"/>
      <c r="W822" s="263"/>
      <c r="X822" s="172"/>
      <c r="Y822" s="251"/>
      <c r="Z822" s="251"/>
      <c r="AA822" s="251"/>
      <c r="AB822" s="251"/>
      <c r="AC822" s="251"/>
      <c r="AD822" s="251"/>
      <c r="AE822" s="251"/>
      <c r="AF822" s="251"/>
      <c r="AG822" s="87"/>
      <c r="AH822" s="251"/>
      <c r="AK822" s="3">
        <f t="shared" si="45"/>
        <v>0</v>
      </c>
      <c r="AL822" s="3">
        <f t="shared" si="46"/>
        <v>0</v>
      </c>
      <c r="AM822" s="3">
        <f t="shared" si="47"/>
        <v>0</v>
      </c>
      <c r="AN822" s="3">
        <f t="shared" si="48"/>
        <v>0</v>
      </c>
    </row>
    <row r="823" spans="1:40" ht="13">
      <c r="A823" s="250"/>
      <c r="B823" s="251"/>
      <c r="C823" s="251"/>
      <c r="D823" s="251"/>
      <c r="E823" s="251"/>
      <c r="F823" s="252"/>
      <c r="G823" s="251"/>
      <c r="H823" s="253"/>
      <c r="I823" s="254"/>
      <c r="J823" s="252"/>
      <c r="K823" s="256"/>
      <c r="L823" s="251"/>
      <c r="M823" s="257"/>
      <c r="N823" s="258"/>
      <c r="O823" s="259"/>
      <c r="P823" s="259"/>
      <c r="Q823" s="260"/>
      <c r="R823" s="261"/>
      <c r="S823" s="262"/>
      <c r="T823" s="261"/>
      <c r="U823" s="263"/>
      <c r="V823" s="263"/>
      <c r="W823" s="263"/>
      <c r="X823" s="172"/>
      <c r="Y823" s="251"/>
      <c r="Z823" s="251"/>
      <c r="AA823" s="251"/>
      <c r="AB823" s="251"/>
      <c r="AC823" s="251"/>
      <c r="AD823" s="251"/>
      <c r="AE823" s="251"/>
      <c r="AF823" s="251"/>
      <c r="AG823" s="87"/>
      <c r="AH823" s="251"/>
      <c r="AK823" s="3">
        <f t="shared" si="45"/>
        <v>0</v>
      </c>
      <c r="AL823" s="3">
        <f t="shared" si="46"/>
        <v>0</v>
      </c>
      <c r="AM823" s="3">
        <f t="shared" si="47"/>
        <v>0</v>
      </c>
      <c r="AN823" s="3">
        <f t="shared" si="48"/>
        <v>0</v>
      </c>
    </row>
    <row r="824" spans="1:40" ht="13">
      <c r="A824" s="250"/>
      <c r="B824" s="251"/>
      <c r="C824" s="251"/>
      <c r="D824" s="251"/>
      <c r="E824" s="251"/>
      <c r="F824" s="252"/>
      <c r="G824" s="251"/>
      <c r="H824" s="253"/>
      <c r="I824" s="254"/>
      <c r="J824" s="252"/>
      <c r="K824" s="256"/>
      <c r="L824" s="251"/>
      <c r="M824" s="257"/>
      <c r="N824" s="258"/>
      <c r="O824" s="259"/>
      <c r="P824" s="259"/>
      <c r="Q824" s="260"/>
      <c r="R824" s="261"/>
      <c r="S824" s="262"/>
      <c r="T824" s="261"/>
      <c r="U824" s="263"/>
      <c r="V824" s="263"/>
      <c r="W824" s="263"/>
      <c r="X824" s="172"/>
      <c r="Y824" s="251"/>
      <c r="Z824" s="251"/>
      <c r="AA824" s="251"/>
      <c r="AB824" s="251"/>
      <c r="AC824" s="251"/>
      <c r="AD824" s="251"/>
      <c r="AE824" s="251"/>
      <c r="AF824" s="251"/>
      <c r="AG824" s="87"/>
      <c r="AH824" s="251"/>
      <c r="AK824" s="3">
        <f t="shared" si="45"/>
        <v>0</v>
      </c>
      <c r="AL824" s="3">
        <f t="shared" si="46"/>
        <v>0</v>
      </c>
      <c r="AM824" s="3">
        <f t="shared" si="47"/>
        <v>0</v>
      </c>
      <c r="AN824" s="3">
        <f t="shared" si="48"/>
        <v>0</v>
      </c>
    </row>
    <row r="825" spans="1:40" ht="13">
      <c r="A825" s="250"/>
      <c r="B825" s="251"/>
      <c r="C825" s="251"/>
      <c r="D825" s="251"/>
      <c r="E825" s="251"/>
      <c r="F825" s="252"/>
      <c r="G825" s="251"/>
      <c r="H825" s="253"/>
      <c r="I825" s="254"/>
      <c r="J825" s="252"/>
      <c r="K825" s="256"/>
      <c r="L825" s="251"/>
      <c r="M825" s="257"/>
      <c r="N825" s="258"/>
      <c r="O825" s="259"/>
      <c r="P825" s="259"/>
      <c r="Q825" s="260"/>
      <c r="R825" s="261"/>
      <c r="S825" s="262"/>
      <c r="T825" s="261"/>
      <c r="U825" s="263"/>
      <c r="V825" s="263"/>
      <c r="W825" s="263"/>
      <c r="X825" s="172"/>
      <c r="Y825" s="251"/>
      <c r="Z825" s="251"/>
      <c r="AA825" s="251"/>
      <c r="AB825" s="251"/>
      <c r="AC825" s="251"/>
      <c r="AD825" s="251"/>
      <c r="AE825" s="251"/>
      <c r="AF825" s="251"/>
      <c r="AG825" s="87"/>
      <c r="AH825" s="251"/>
      <c r="AK825" s="3">
        <f t="shared" si="45"/>
        <v>0</v>
      </c>
      <c r="AL825" s="3">
        <f t="shared" si="46"/>
        <v>0</v>
      </c>
      <c r="AM825" s="3">
        <f t="shared" si="47"/>
        <v>0</v>
      </c>
      <c r="AN825" s="3">
        <f t="shared" si="48"/>
        <v>0</v>
      </c>
    </row>
    <row r="826" spans="1:40" ht="13">
      <c r="A826" s="250"/>
      <c r="B826" s="251"/>
      <c r="C826" s="251"/>
      <c r="D826" s="251"/>
      <c r="E826" s="251"/>
      <c r="F826" s="252"/>
      <c r="G826" s="251"/>
      <c r="H826" s="253"/>
      <c r="I826" s="254"/>
      <c r="J826" s="252"/>
      <c r="K826" s="256"/>
      <c r="L826" s="251"/>
      <c r="M826" s="257"/>
      <c r="N826" s="258"/>
      <c r="O826" s="259"/>
      <c r="P826" s="259"/>
      <c r="Q826" s="260"/>
      <c r="R826" s="261"/>
      <c r="S826" s="262"/>
      <c r="T826" s="261"/>
      <c r="U826" s="263"/>
      <c r="V826" s="263"/>
      <c r="W826" s="263"/>
      <c r="X826" s="172"/>
      <c r="Y826" s="251"/>
      <c r="Z826" s="251"/>
      <c r="AA826" s="251"/>
      <c r="AB826" s="251"/>
      <c r="AC826" s="251"/>
      <c r="AD826" s="251"/>
      <c r="AE826" s="251"/>
      <c r="AF826" s="251"/>
      <c r="AG826" s="87"/>
      <c r="AH826" s="251"/>
      <c r="AK826" s="3">
        <f t="shared" si="45"/>
        <v>0</v>
      </c>
      <c r="AL826" s="3">
        <f t="shared" si="46"/>
        <v>0</v>
      </c>
      <c r="AM826" s="3">
        <f t="shared" si="47"/>
        <v>0</v>
      </c>
      <c r="AN826" s="3">
        <f t="shared" si="48"/>
        <v>0</v>
      </c>
    </row>
    <row r="827" spans="1:40" ht="13">
      <c r="A827" s="250"/>
      <c r="B827" s="251"/>
      <c r="C827" s="251"/>
      <c r="D827" s="251"/>
      <c r="E827" s="251"/>
      <c r="F827" s="252"/>
      <c r="G827" s="251"/>
      <c r="H827" s="253"/>
      <c r="I827" s="254"/>
      <c r="J827" s="252"/>
      <c r="K827" s="256"/>
      <c r="L827" s="251"/>
      <c r="M827" s="257"/>
      <c r="N827" s="258"/>
      <c r="O827" s="259"/>
      <c r="P827" s="259"/>
      <c r="Q827" s="260"/>
      <c r="R827" s="261"/>
      <c r="S827" s="262"/>
      <c r="T827" s="261"/>
      <c r="U827" s="263"/>
      <c r="V827" s="263"/>
      <c r="W827" s="263"/>
      <c r="X827" s="172"/>
      <c r="Y827" s="251"/>
      <c r="Z827" s="251"/>
      <c r="AA827" s="251"/>
      <c r="AB827" s="251"/>
      <c r="AC827" s="251"/>
      <c r="AD827" s="251"/>
      <c r="AE827" s="251"/>
      <c r="AF827" s="251"/>
      <c r="AG827" s="87"/>
      <c r="AH827" s="251"/>
      <c r="AK827" s="3">
        <f t="shared" si="45"/>
        <v>0</v>
      </c>
      <c r="AL827" s="3">
        <f t="shared" si="46"/>
        <v>0</v>
      </c>
      <c r="AM827" s="3">
        <f t="shared" si="47"/>
        <v>0</v>
      </c>
      <c r="AN827" s="3">
        <f t="shared" si="48"/>
        <v>0</v>
      </c>
    </row>
    <row r="828" spans="1:40" ht="13">
      <c r="A828" s="250"/>
      <c r="B828" s="251"/>
      <c r="C828" s="251"/>
      <c r="D828" s="251"/>
      <c r="E828" s="251"/>
      <c r="F828" s="252"/>
      <c r="G828" s="251"/>
      <c r="H828" s="253"/>
      <c r="I828" s="254"/>
      <c r="J828" s="252"/>
      <c r="K828" s="256"/>
      <c r="L828" s="251"/>
      <c r="M828" s="257"/>
      <c r="N828" s="258"/>
      <c r="O828" s="259"/>
      <c r="P828" s="259"/>
      <c r="Q828" s="260"/>
      <c r="R828" s="261"/>
      <c r="S828" s="262"/>
      <c r="T828" s="261"/>
      <c r="U828" s="263"/>
      <c r="V828" s="263"/>
      <c r="W828" s="263"/>
      <c r="X828" s="172"/>
      <c r="Y828" s="251"/>
      <c r="Z828" s="251"/>
      <c r="AA828" s="251"/>
      <c r="AB828" s="251"/>
      <c r="AC828" s="251"/>
      <c r="AD828" s="251"/>
      <c r="AE828" s="251"/>
      <c r="AF828" s="251"/>
      <c r="AG828" s="87"/>
      <c r="AH828" s="251"/>
      <c r="AK828" s="3">
        <f t="shared" si="45"/>
        <v>0</v>
      </c>
      <c r="AL828" s="3">
        <f t="shared" si="46"/>
        <v>0</v>
      </c>
      <c r="AM828" s="3">
        <f t="shared" si="47"/>
        <v>0</v>
      </c>
      <c r="AN828" s="3">
        <f t="shared" si="48"/>
        <v>0</v>
      </c>
    </row>
    <row r="829" spans="1:40" ht="13">
      <c r="A829" s="250"/>
      <c r="B829" s="251"/>
      <c r="C829" s="251"/>
      <c r="D829" s="251"/>
      <c r="E829" s="251"/>
      <c r="F829" s="252"/>
      <c r="G829" s="251"/>
      <c r="H829" s="253"/>
      <c r="I829" s="254"/>
      <c r="J829" s="252"/>
      <c r="K829" s="256"/>
      <c r="L829" s="251"/>
      <c r="M829" s="257"/>
      <c r="N829" s="258"/>
      <c r="O829" s="259"/>
      <c r="P829" s="259"/>
      <c r="Q829" s="260"/>
      <c r="R829" s="261"/>
      <c r="S829" s="262"/>
      <c r="T829" s="261"/>
      <c r="U829" s="263"/>
      <c r="V829" s="263"/>
      <c r="W829" s="263"/>
      <c r="X829" s="172"/>
      <c r="Y829" s="251"/>
      <c r="Z829" s="251"/>
      <c r="AA829" s="251"/>
      <c r="AB829" s="251"/>
      <c r="AC829" s="251"/>
      <c r="AD829" s="251"/>
      <c r="AE829" s="251"/>
      <c r="AF829" s="251"/>
      <c r="AG829" s="87"/>
      <c r="AH829" s="251"/>
      <c r="AK829" s="3">
        <f t="shared" si="45"/>
        <v>0</v>
      </c>
      <c r="AL829" s="3">
        <f t="shared" si="46"/>
        <v>0</v>
      </c>
      <c r="AM829" s="3">
        <f t="shared" si="47"/>
        <v>0</v>
      </c>
      <c r="AN829" s="3">
        <f t="shared" si="48"/>
        <v>0</v>
      </c>
    </row>
    <row r="830" spans="1:40" ht="13">
      <c r="A830" s="250"/>
      <c r="B830" s="251"/>
      <c r="C830" s="251"/>
      <c r="D830" s="251"/>
      <c r="E830" s="251"/>
      <c r="F830" s="252"/>
      <c r="G830" s="251"/>
      <c r="H830" s="253"/>
      <c r="I830" s="254"/>
      <c r="J830" s="252"/>
      <c r="K830" s="256"/>
      <c r="L830" s="251"/>
      <c r="M830" s="257"/>
      <c r="N830" s="258"/>
      <c r="O830" s="259"/>
      <c r="P830" s="259"/>
      <c r="Q830" s="260"/>
      <c r="R830" s="261"/>
      <c r="S830" s="262"/>
      <c r="T830" s="261"/>
      <c r="U830" s="263"/>
      <c r="V830" s="263"/>
      <c r="W830" s="263"/>
      <c r="X830" s="172"/>
      <c r="Y830" s="251"/>
      <c r="Z830" s="251"/>
      <c r="AA830" s="251"/>
      <c r="AB830" s="251"/>
      <c r="AC830" s="251"/>
      <c r="AD830" s="251"/>
      <c r="AE830" s="251"/>
      <c r="AF830" s="251"/>
      <c r="AG830" s="87"/>
      <c r="AH830" s="251"/>
      <c r="AK830" s="3">
        <f t="shared" si="45"/>
        <v>0</v>
      </c>
      <c r="AL830" s="3">
        <f t="shared" si="46"/>
        <v>0</v>
      </c>
      <c r="AM830" s="3">
        <f t="shared" si="47"/>
        <v>0</v>
      </c>
      <c r="AN830" s="3">
        <f t="shared" si="48"/>
        <v>0</v>
      </c>
    </row>
    <row r="831" spans="1:40" ht="13">
      <c r="A831" s="250"/>
      <c r="B831" s="251"/>
      <c r="C831" s="251"/>
      <c r="D831" s="251"/>
      <c r="E831" s="251"/>
      <c r="F831" s="252"/>
      <c r="G831" s="251"/>
      <c r="H831" s="253"/>
      <c r="I831" s="254"/>
      <c r="J831" s="252"/>
      <c r="K831" s="256"/>
      <c r="L831" s="251"/>
      <c r="M831" s="257"/>
      <c r="N831" s="258"/>
      <c r="O831" s="259"/>
      <c r="P831" s="259"/>
      <c r="Q831" s="260"/>
      <c r="R831" s="261"/>
      <c r="S831" s="262"/>
      <c r="T831" s="261"/>
      <c r="U831" s="263"/>
      <c r="V831" s="263"/>
      <c r="W831" s="263"/>
      <c r="X831" s="172"/>
      <c r="Y831" s="251"/>
      <c r="Z831" s="251"/>
      <c r="AA831" s="251"/>
      <c r="AB831" s="251"/>
      <c r="AC831" s="251"/>
      <c r="AD831" s="251"/>
      <c r="AE831" s="251"/>
      <c r="AF831" s="251"/>
      <c r="AG831" s="87"/>
      <c r="AH831" s="251"/>
      <c r="AK831" s="3">
        <f t="shared" si="45"/>
        <v>0</v>
      </c>
      <c r="AL831" s="3">
        <f t="shared" si="46"/>
        <v>0</v>
      </c>
      <c r="AM831" s="3">
        <f t="shared" si="47"/>
        <v>0</v>
      </c>
      <c r="AN831" s="3">
        <f t="shared" si="48"/>
        <v>0</v>
      </c>
    </row>
    <row r="832" spans="1:40" ht="13">
      <c r="A832" s="250"/>
      <c r="B832" s="251"/>
      <c r="C832" s="251"/>
      <c r="D832" s="251"/>
      <c r="E832" s="251"/>
      <c r="F832" s="252"/>
      <c r="G832" s="251"/>
      <c r="H832" s="253"/>
      <c r="I832" s="254"/>
      <c r="J832" s="252"/>
      <c r="K832" s="256"/>
      <c r="L832" s="251"/>
      <c r="M832" s="257"/>
      <c r="N832" s="258"/>
      <c r="O832" s="259"/>
      <c r="P832" s="259"/>
      <c r="Q832" s="260"/>
      <c r="R832" s="261"/>
      <c r="S832" s="262"/>
      <c r="T832" s="261"/>
      <c r="U832" s="263"/>
      <c r="V832" s="263"/>
      <c r="W832" s="263"/>
      <c r="X832" s="172"/>
      <c r="Y832" s="251"/>
      <c r="Z832" s="251"/>
      <c r="AA832" s="251"/>
      <c r="AB832" s="251"/>
      <c r="AC832" s="251"/>
      <c r="AD832" s="251"/>
      <c r="AE832" s="251"/>
      <c r="AF832" s="251"/>
      <c r="AG832" s="87"/>
      <c r="AH832" s="251"/>
      <c r="AK832" s="3">
        <f t="shared" si="45"/>
        <v>0</v>
      </c>
      <c r="AL832" s="3">
        <f t="shared" si="46"/>
        <v>0</v>
      </c>
      <c r="AM832" s="3">
        <f t="shared" si="47"/>
        <v>0</v>
      </c>
      <c r="AN832" s="3">
        <f t="shared" si="48"/>
        <v>0</v>
      </c>
    </row>
    <row r="833" spans="1:40" ht="13">
      <c r="A833" s="250"/>
      <c r="B833" s="251"/>
      <c r="C833" s="251"/>
      <c r="D833" s="251"/>
      <c r="E833" s="251"/>
      <c r="F833" s="252"/>
      <c r="G833" s="251"/>
      <c r="H833" s="253"/>
      <c r="I833" s="254"/>
      <c r="J833" s="252"/>
      <c r="K833" s="256"/>
      <c r="L833" s="251"/>
      <c r="M833" s="257"/>
      <c r="N833" s="258"/>
      <c r="O833" s="259"/>
      <c r="P833" s="259"/>
      <c r="Q833" s="260"/>
      <c r="R833" s="261"/>
      <c r="S833" s="262"/>
      <c r="T833" s="261"/>
      <c r="U833" s="263"/>
      <c r="V833" s="263"/>
      <c r="W833" s="263"/>
      <c r="X833" s="172"/>
      <c r="Y833" s="251"/>
      <c r="Z833" s="251"/>
      <c r="AA833" s="251"/>
      <c r="AB833" s="251"/>
      <c r="AC833" s="251"/>
      <c r="AD833" s="251"/>
      <c r="AE833" s="251"/>
      <c r="AF833" s="251"/>
      <c r="AG833" s="87"/>
      <c r="AH833" s="251"/>
      <c r="AK833" s="3">
        <f t="shared" si="45"/>
        <v>0</v>
      </c>
      <c r="AL833" s="3">
        <f t="shared" si="46"/>
        <v>0</v>
      </c>
      <c r="AM833" s="3">
        <f t="shared" si="47"/>
        <v>0</v>
      </c>
      <c r="AN833" s="3">
        <f t="shared" si="48"/>
        <v>0</v>
      </c>
    </row>
    <row r="834" spans="1:40" ht="13">
      <c r="A834" s="250"/>
      <c r="B834" s="251"/>
      <c r="C834" s="251"/>
      <c r="D834" s="251"/>
      <c r="E834" s="251"/>
      <c r="F834" s="252"/>
      <c r="G834" s="251"/>
      <c r="H834" s="253"/>
      <c r="I834" s="254"/>
      <c r="J834" s="252"/>
      <c r="K834" s="256"/>
      <c r="L834" s="251"/>
      <c r="M834" s="257"/>
      <c r="N834" s="258"/>
      <c r="O834" s="259"/>
      <c r="P834" s="259"/>
      <c r="Q834" s="260"/>
      <c r="R834" s="261"/>
      <c r="S834" s="262"/>
      <c r="T834" s="261"/>
      <c r="U834" s="263"/>
      <c r="V834" s="263"/>
      <c r="W834" s="263"/>
      <c r="X834" s="172"/>
      <c r="Y834" s="251"/>
      <c r="Z834" s="251"/>
      <c r="AA834" s="251"/>
      <c r="AB834" s="251"/>
      <c r="AC834" s="251"/>
      <c r="AD834" s="251"/>
      <c r="AE834" s="251"/>
      <c r="AF834" s="251"/>
      <c r="AG834" s="87"/>
      <c r="AH834" s="251"/>
      <c r="AK834" s="3">
        <f t="shared" si="45"/>
        <v>0</v>
      </c>
      <c r="AL834" s="3">
        <f t="shared" si="46"/>
        <v>0</v>
      </c>
      <c r="AM834" s="3">
        <f t="shared" si="47"/>
        <v>0</v>
      </c>
      <c r="AN834" s="3">
        <f t="shared" si="48"/>
        <v>0</v>
      </c>
    </row>
    <row r="835" spans="1:40" ht="13">
      <c r="A835" s="250"/>
      <c r="B835" s="251"/>
      <c r="C835" s="251"/>
      <c r="D835" s="251"/>
      <c r="E835" s="251"/>
      <c r="F835" s="252"/>
      <c r="G835" s="251"/>
      <c r="H835" s="253"/>
      <c r="I835" s="254"/>
      <c r="J835" s="252"/>
      <c r="K835" s="256"/>
      <c r="L835" s="251"/>
      <c r="M835" s="257"/>
      <c r="N835" s="258"/>
      <c r="O835" s="259"/>
      <c r="P835" s="259"/>
      <c r="Q835" s="260"/>
      <c r="R835" s="261"/>
      <c r="S835" s="262"/>
      <c r="T835" s="261"/>
      <c r="U835" s="263"/>
      <c r="V835" s="263"/>
      <c r="W835" s="263"/>
      <c r="X835" s="172"/>
      <c r="Y835" s="251"/>
      <c r="Z835" s="251"/>
      <c r="AA835" s="251"/>
      <c r="AB835" s="251"/>
      <c r="AC835" s="251"/>
      <c r="AD835" s="251"/>
      <c r="AE835" s="251"/>
      <c r="AF835" s="251"/>
      <c r="AG835" s="87"/>
      <c r="AH835" s="251"/>
      <c r="AK835" s="3">
        <f t="shared" si="45"/>
        <v>0</v>
      </c>
      <c r="AL835" s="3">
        <f t="shared" si="46"/>
        <v>0</v>
      </c>
      <c r="AM835" s="3">
        <f t="shared" si="47"/>
        <v>0</v>
      </c>
      <c r="AN835" s="3">
        <f t="shared" si="48"/>
        <v>0</v>
      </c>
    </row>
    <row r="836" spans="1:40" ht="13">
      <c r="A836" s="250"/>
      <c r="B836" s="251"/>
      <c r="C836" s="251"/>
      <c r="D836" s="251"/>
      <c r="E836" s="251"/>
      <c r="F836" s="252"/>
      <c r="G836" s="251"/>
      <c r="H836" s="253"/>
      <c r="I836" s="254"/>
      <c r="J836" s="252"/>
      <c r="K836" s="256"/>
      <c r="L836" s="251"/>
      <c r="M836" s="257"/>
      <c r="N836" s="258"/>
      <c r="O836" s="259"/>
      <c r="P836" s="259"/>
      <c r="Q836" s="260"/>
      <c r="R836" s="261"/>
      <c r="S836" s="262"/>
      <c r="T836" s="261"/>
      <c r="U836" s="263"/>
      <c r="V836" s="263"/>
      <c r="W836" s="263"/>
      <c r="X836" s="172"/>
      <c r="Y836" s="251"/>
      <c r="Z836" s="251"/>
      <c r="AA836" s="251"/>
      <c r="AB836" s="251"/>
      <c r="AC836" s="251"/>
      <c r="AD836" s="251"/>
      <c r="AE836" s="251"/>
      <c r="AF836" s="251"/>
      <c r="AG836" s="87"/>
      <c r="AH836" s="251"/>
      <c r="AK836" s="3">
        <f t="shared" si="45"/>
        <v>0</v>
      </c>
      <c r="AL836" s="3">
        <f t="shared" si="46"/>
        <v>0</v>
      </c>
      <c r="AM836" s="3">
        <f t="shared" si="47"/>
        <v>0</v>
      </c>
      <c r="AN836" s="3">
        <f t="shared" si="48"/>
        <v>0</v>
      </c>
    </row>
    <row r="837" spans="1:40" ht="13">
      <c r="A837" s="250"/>
      <c r="B837" s="251"/>
      <c r="C837" s="251"/>
      <c r="D837" s="251"/>
      <c r="E837" s="251"/>
      <c r="F837" s="252"/>
      <c r="G837" s="251"/>
      <c r="H837" s="253"/>
      <c r="I837" s="254"/>
      <c r="J837" s="252"/>
      <c r="K837" s="256"/>
      <c r="L837" s="251"/>
      <c r="M837" s="257"/>
      <c r="N837" s="258"/>
      <c r="O837" s="259"/>
      <c r="P837" s="259"/>
      <c r="Q837" s="260"/>
      <c r="R837" s="261"/>
      <c r="S837" s="262"/>
      <c r="T837" s="261"/>
      <c r="U837" s="263"/>
      <c r="V837" s="263"/>
      <c r="W837" s="263"/>
      <c r="X837" s="172"/>
      <c r="Y837" s="251"/>
      <c r="Z837" s="251"/>
      <c r="AA837" s="251"/>
      <c r="AB837" s="251"/>
      <c r="AC837" s="251"/>
      <c r="AD837" s="251"/>
      <c r="AE837" s="251"/>
      <c r="AF837" s="251"/>
      <c r="AG837" s="87"/>
      <c r="AH837" s="251"/>
      <c r="AK837" s="3">
        <f t="shared" si="45"/>
        <v>0</v>
      </c>
      <c r="AL837" s="3">
        <f t="shared" si="46"/>
        <v>0</v>
      </c>
      <c r="AM837" s="3">
        <f t="shared" si="47"/>
        <v>0</v>
      </c>
      <c r="AN837" s="3">
        <f t="shared" si="48"/>
        <v>0</v>
      </c>
    </row>
    <row r="838" spans="1:40" ht="13">
      <c r="A838" s="250"/>
      <c r="B838" s="251"/>
      <c r="C838" s="251"/>
      <c r="D838" s="251"/>
      <c r="E838" s="251"/>
      <c r="F838" s="252"/>
      <c r="G838" s="251"/>
      <c r="H838" s="253"/>
      <c r="I838" s="254"/>
      <c r="J838" s="252"/>
      <c r="K838" s="256"/>
      <c r="L838" s="251"/>
      <c r="M838" s="257"/>
      <c r="N838" s="258"/>
      <c r="O838" s="259"/>
      <c r="P838" s="259"/>
      <c r="Q838" s="260"/>
      <c r="R838" s="261"/>
      <c r="S838" s="262"/>
      <c r="T838" s="261"/>
      <c r="U838" s="263"/>
      <c r="V838" s="263"/>
      <c r="W838" s="263"/>
      <c r="X838" s="172"/>
      <c r="Y838" s="251"/>
      <c r="Z838" s="251"/>
      <c r="AA838" s="251"/>
      <c r="AB838" s="251"/>
      <c r="AC838" s="251"/>
      <c r="AD838" s="251"/>
      <c r="AE838" s="251"/>
      <c r="AF838" s="251"/>
      <c r="AG838" s="87"/>
      <c r="AH838" s="251"/>
      <c r="AK838" s="3">
        <f t="shared" si="45"/>
        <v>0</v>
      </c>
      <c r="AL838" s="3">
        <f t="shared" si="46"/>
        <v>0</v>
      </c>
      <c r="AM838" s="3">
        <f t="shared" si="47"/>
        <v>0</v>
      </c>
      <c r="AN838" s="3">
        <f t="shared" si="48"/>
        <v>0</v>
      </c>
    </row>
    <row r="839" spans="1:40" ht="13">
      <c r="A839" s="250"/>
      <c r="B839" s="251"/>
      <c r="C839" s="251"/>
      <c r="D839" s="251"/>
      <c r="E839" s="251"/>
      <c r="F839" s="252"/>
      <c r="G839" s="251"/>
      <c r="H839" s="253"/>
      <c r="I839" s="254"/>
      <c r="J839" s="252"/>
      <c r="K839" s="256"/>
      <c r="L839" s="251"/>
      <c r="M839" s="257"/>
      <c r="N839" s="258"/>
      <c r="O839" s="259"/>
      <c r="P839" s="259"/>
      <c r="Q839" s="260"/>
      <c r="R839" s="261"/>
      <c r="S839" s="262"/>
      <c r="T839" s="261"/>
      <c r="U839" s="263"/>
      <c r="V839" s="263"/>
      <c r="W839" s="263"/>
      <c r="X839" s="172"/>
      <c r="Y839" s="251"/>
      <c r="Z839" s="251"/>
      <c r="AA839" s="251"/>
      <c r="AB839" s="251"/>
      <c r="AC839" s="251"/>
      <c r="AD839" s="251"/>
      <c r="AE839" s="251"/>
      <c r="AF839" s="251"/>
      <c r="AG839" s="87"/>
      <c r="AH839" s="251"/>
      <c r="AK839" s="3">
        <f t="shared" si="45"/>
        <v>0</v>
      </c>
      <c r="AL839" s="3">
        <f t="shared" si="46"/>
        <v>0</v>
      </c>
      <c r="AM839" s="3">
        <f t="shared" si="47"/>
        <v>0</v>
      </c>
      <c r="AN839" s="3">
        <f t="shared" si="48"/>
        <v>0</v>
      </c>
    </row>
    <row r="840" spans="1:40" ht="13">
      <c r="A840" s="250"/>
      <c r="B840" s="251"/>
      <c r="C840" s="251"/>
      <c r="D840" s="251"/>
      <c r="E840" s="251"/>
      <c r="F840" s="252"/>
      <c r="G840" s="251"/>
      <c r="H840" s="253"/>
      <c r="I840" s="254"/>
      <c r="J840" s="252"/>
      <c r="K840" s="256"/>
      <c r="L840" s="251"/>
      <c r="M840" s="257"/>
      <c r="N840" s="258"/>
      <c r="O840" s="259"/>
      <c r="P840" s="259"/>
      <c r="Q840" s="260"/>
      <c r="R840" s="261"/>
      <c r="S840" s="262"/>
      <c r="T840" s="261"/>
      <c r="U840" s="263"/>
      <c r="V840" s="263"/>
      <c r="W840" s="263"/>
      <c r="X840" s="172"/>
      <c r="Y840" s="251"/>
      <c r="Z840" s="251"/>
      <c r="AA840" s="251"/>
      <c r="AB840" s="251"/>
      <c r="AC840" s="251"/>
      <c r="AD840" s="251"/>
      <c r="AE840" s="251"/>
      <c r="AF840" s="251"/>
      <c r="AG840" s="87"/>
      <c r="AH840" s="251"/>
      <c r="AK840" s="3">
        <f t="shared" si="45"/>
        <v>0</v>
      </c>
      <c r="AL840" s="3">
        <f t="shared" si="46"/>
        <v>0</v>
      </c>
      <c r="AM840" s="3">
        <f t="shared" si="47"/>
        <v>0</v>
      </c>
      <c r="AN840" s="3">
        <f t="shared" si="48"/>
        <v>0</v>
      </c>
    </row>
    <row r="841" spans="1:40" ht="13">
      <c r="A841" s="250"/>
      <c r="B841" s="251"/>
      <c r="C841" s="251"/>
      <c r="D841" s="251"/>
      <c r="E841" s="251"/>
      <c r="F841" s="252"/>
      <c r="G841" s="251"/>
      <c r="H841" s="253"/>
      <c r="I841" s="254"/>
      <c r="J841" s="252"/>
      <c r="K841" s="256"/>
      <c r="L841" s="251"/>
      <c r="M841" s="257"/>
      <c r="N841" s="258"/>
      <c r="O841" s="259"/>
      <c r="P841" s="259"/>
      <c r="Q841" s="260"/>
      <c r="R841" s="261"/>
      <c r="S841" s="262"/>
      <c r="T841" s="261"/>
      <c r="U841" s="263"/>
      <c r="V841" s="263"/>
      <c r="W841" s="263"/>
      <c r="X841" s="172"/>
      <c r="Y841" s="251"/>
      <c r="Z841" s="251"/>
      <c r="AA841" s="251"/>
      <c r="AB841" s="251"/>
      <c r="AC841" s="251"/>
      <c r="AD841" s="251"/>
      <c r="AE841" s="251"/>
      <c r="AF841" s="251"/>
      <c r="AG841" s="87"/>
      <c r="AH841" s="251"/>
      <c r="AK841" s="3">
        <f t="shared" si="45"/>
        <v>0</v>
      </c>
      <c r="AL841" s="3">
        <f t="shared" si="46"/>
        <v>0</v>
      </c>
      <c r="AM841" s="3">
        <f t="shared" si="47"/>
        <v>0</v>
      </c>
      <c r="AN841" s="3">
        <f t="shared" si="48"/>
        <v>0</v>
      </c>
    </row>
    <row r="842" spans="1:40" ht="13">
      <c r="A842" s="250"/>
      <c r="B842" s="251"/>
      <c r="C842" s="251"/>
      <c r="D842" s="251"/>
      <c r="E842" s="251"/>
      <c r="F842" s="252"/>
      <c r="G842" s="251"/>
      <c r="H842" s="253"/>
      <c r="I842" s="254"/>
      <c r="J842" s="252"/>
      <c r="K842" s="256"/>
      <c r="L842" s="251"/>
      <c r="M842" s="257"/>
      <c r="N842" s="258"/>
      <c r="O842" s="259"/>
      <c r="P842" s="259"/>
      <c r="Q842" s="260"/>
      <c r="R842" s="261"/>
      <c r="S842" s="262"/>
      <c r="T842" s="261"/>
      <c r="U842" s="263"/>
      <c r="V842" s="263"/>
      <c r="W842" s="263"/>
      <c r="X842" s="172"/>
      <c r="Y842" s="251"/>
      <c r="Z842" s="251"/>
      <c r="AA842" s="251"/>
      <c r="AB842" s="251"/>
      <c r="AC842" s="251"/>
      <c r="AD842" s="251"/>
      <c r="AE842" s="251"/>
      <c r="AF842" s="251"/>
      <c r="AG842" s="87"/>
      <c r="AH842" s="251"/>
      <c r="AK842" s="3">
        <f t="shared" si="45"/>
        <v>0</v>
      </c>
      <c r="AL842" s="3">
        <f t="shared" si="46"/>
        <v>0</v>
      </c>
      <c r="AM842" s="3">
        <f t="shared" si="47"/>
        <v>0</v>
      </c>
      <c r="AN842" s="3">
        <f t="shared" si="48"/>
        <v>0</v>
      </c>
    </row>
    <row r="843" spans="1:40" ht="13">
      <c r="A843" s="250"/>
      <c r="B843" s="251"/>
      <c r="C843" s="251"/>
      <c r="D843" s="251"/>
      <c r="E843" s="251"/>
      <c r="F843" s="252"/>
      <c r="G843" s="251"/>
      <c r="H843" s="253"/>
      <c r="I843" s="254"/>
      <c r="J843" s="252"/>
      <c r="K843" s="256"/>
      <c r="L843" s="251"/>
      <c r="M843" s="257"/>
      <c r="N843" s="258"/>
      <c r="O843" s="259"/>
      <c r="P843" s="259"/>
      <c r="Q843" s="260"/>
      <c r="R843" s="261"/>
      <c r="S843" s="262"/>
      <c r="T843" s="261"/>
      <c r="U843" s="263"/>
      <c r="V843" s="263"/>
      <c r="W843" s="263"/>
      <c r="X843" s="172"/>
      <c r="Y843" s="251"/>
      <c r="Z843" s="251"/>
      <c r="AA843" s="251"/>
      <c r="AB843" s="251"/>
      <c r="AC843" s="251"/>
      <c r="AD843" s="251"/>
      <c r="AE843" s="251"/>
      <c r="AF843" s="251"/>
      <c r="AG843" s="87"/>
      <c r="AH843" s="251"/>
      <c r="AK843" s="3">
        <f t="shared" si="45"/>
        <v>0</v>
      </c>
      <c r="AL843" s="3">
        <f t="shared" si="46"/>
        <v>0</v>
      </c>
      <c r="AM843" s="3">
        <f t="shared" si="47"/>
        <v>0</v>
      </c>
      <c r="AN843" s="3">
        <f t="shared" si="48"/>
        <v>0</v>
      </c>
    </row>
    <row r="844" spans="1:40" ht="13">
      <c r="A844" s="250"/>
      <c r="B844" s="251"/>
      <c r="C844" s="251"/>
      <c r="D844" s="251"/>
      <c r="E844" s="251"/>
      <c r="F844" s="252"/>
      <c r="G844" s="251"/>
      <c r="H844" s="253"/>
      <c r="I844" s="254"/>
      <c r="J844" s="252"/>
      <c r="K844" s="256"/>
      <c r="L844" s="251"/>
      <c r="M844" s="257"/>
      <c r="N844" s="258"/>
      <c r="O844" s="259"/>
      <c r="P844" s="259"/>
      <c r="Q844" s="260"/>
      <c r="R844" s="261"/>
      <c r="S844" s="262"/>
      <c r="T844" s="261"/>
      <c r="U844" s="263"/>
      <c r="V844" s="263"/>
      <c r="W844" s="263"/>
      <c r="X844" s="172"/>
      <c r="Y844" s="251"/>
      <c r="Z844" s="251"/>
      <c r="AA844" s="251"/>
      <c r="AB844" s="251"/>
      <c r="AC844" s="251"/>
      <c r="AD844" s="251"/>
      <c r="AE844" s="251"/>
      <c r="AF844" s="251"/>
      <c r="AG844" s="87"/>
      <c r="AH844" s="251"/>
      <c r="AK844" s="3">
        <f t="shared" si="45"/>
        <v>0</v>
      </c>
      <c r="AL844" s="3">
        <f t="shared" si="46"/>
        <v>0</v>
      </c>
      <c r="AM844" s="3">
        <f t="shared" si="47"/>
        <v>0</v>
      </c>
      <c r="AN844" s="3">
        <f t="shared" si="48"/>
        <v>0</v>
      </c>
    </row>
    <row r="845" spans="1:40" ht="13">
      <c r="A845" s="250"/>
      <c r="B845" s="251"/>
      <c r="C845" s="251"/>
      <c r="D845" s="251"/>
      <c r="E845" s="251"/>
      <c r="F845" s="252"/>
      <c r="G845" s="251"/>
      <c r="H845" s="253"/>
      <c r="I845" s="254"/>
      <c r="J845" s="252"/>
      <c r="K845" s="256"/>
      <c r="L845" s="251"/>
      <c r="M845" s="257"/>
      <c r="N845" s="258"/>
      <c r="O845" s="259"/>
      <c r="P845" s="259"/>
      <c r="Q845" s="260"/>
      <c r="R845" s="261"/>
      <c r="S845" s="262"/>
      <c r="T845" s="261"/>
      <c r="U845" s="263"/>
      <c r="V845" s="263"/>
      <c r="W845" s="263"/>
      <c r="X845" s="172"/>
      <c r="Y845" s="251"/>
      <c r="Z845" s="251"/>
      <c r="AA845" s="251"/>
      <c r="AB845" s="251"/>
      <c r="AC845" s="251"/>
      <c r="AD845" s="251"/>
      <c r="AE845" s="251"/>
      <c r="AF845" s="251"/>
      <c r="AG845" s="87"/>
      <c r="AH845" s="251"/>
      <c r="AK845" s="3">
        <f t="shared" si="45"/>
        <v>0</v>
      </c>
      <c r="AL845" s="3">
        <f t="shared" si="46"/>
        <v>0</v>
      </c>
      <c r="AM845" s="3">
        <f t="shared" si="47"/>
        <v>0</v>
      </c>
      <c r="AN845" s="3">
        <f t="shared" si="48"/>
        <v>0</v>
      </c>
    </row>
    <row r="846" spans="1:40" ht="13">
      <c r="A846" s="250"/>
      <c r="B846" s="251"/>
      <c r="C846" s="251"/>
      <c r="D846" s="251"/>
      <c r="E846" s="251"/>
      <c r="F846" s="252"/>
      <c r="G846" s="251"/>
      <c r="H846" s="253"/>
      <c r="I846" s="254"/>
      <c r="J846" s="252"/>
      <c r="K846" s="256"/>
      <c r="L846" s="251"/>
      <c r="M846" s="257"/>
      <c r="N846" s="258"/>
      <c r="O846" s="259"/>
      <c r="P846" s="259"/>
      <c r="Q846" s="260"/>
      <c r="R846" s="261"/>
      <c r="S846" s="262"/>
      <c r="T846" s="261"/>
      <c r="U846" s="263"/>
      <c r="V846" s="263"/>
      <c r="W846" s="263"/>
      <c r="X846" s="172"/>
      <c r="Y846" s="251"/>
      <c r="Z846" s="251"/>
      <c r="AA846" s="251"/>
      <c r="AB846" s="251"/>
      <c r="AC846" s="251"/>
      <c r="AD846" s="251"/>
      <c r="AE846" s="251"/>
      <c r="AF846" s="251"/>
      <c r="AG846" s="87"/>
      <c r="AH846" s="251"/>
      <c r="AK846" s="3">
        <f t="shared" si="45"/>
        <v>0</v>
      </c>
      <c r="AL846" s="3">
        <f t="shared" si="46"/>
        <v>0</v>
      </c>
      <c r="AM846" s="3">
        <f t="shared" si="47"/>
        <v>0</v>
      </c>
      <c r="AN846" s="3">
        <f t="shared" si="48"/>
        <v>0</v>
      </c>
    </row>
    <row r="847" spans="1:40" ht="13">
      <c r="A847" s="250"/>
      <c r="B847" s="251"/>
      <c r="C847" s="251"/>
      <c r="D847" s="251"/>
      <c r="E847" s="251"/>
      <c r="F847" s="252"/>
      <c r="G847" s="251"/>
      <c r="H847" s="253"/>
      <c r="I847" s="254"/>
      <c r="J847" s="252"/>
      <c r="K847" s="256"/>
      <c r="L847" s="251"/>
      <c r="M847" s="257"/>
      <c r="N847" s="258"/>
      <c r="O847" s="259"/>
      <c r="P847" s="259"/>
      <c r="Q847" s="260"/>
      <c r="R847" s="261"/>
      <c r="S847" s="262"/>
      <c r="T847" s="261"/>
      <c r="U847" s="263"/>
      <c r="V847" s="263"/>
      <c r="W847" s="263"/>
      <c r="X847" s="172"/>
      <c r="Y847" s="251"/>
      <c r="Z847" s="251"/>
      <c r="AA847" s="251"/>
      <c r="AB847" s="251"/>
      <c r="AC847" s="251"/>
      <c r="AD847" s="251"/>
      <c r="AE847" s="251"/>
      <c r="AF847" s="251"/>
      <c r="AG847" s="87"/>
      <c r="AH847" s="251"/>
      <c r="AK847" s="3">
        <f t="shared" si="45"/>
        <v>0</v>
      </c>
      <c r="AL847" s="3">
        <f t="shared" si="46"/>
        <v>0</v>
      </c>
      <c r="AM847" s="3">
        <f t="shared" si="47"/>
        <v>0</v>
      </c>
      <c r="AN847" s="3">
        <f t="shared" si="48"/>
        <v>0</v>
      </c>
    </row>
    <row r="848" spans="1:40" ht="13">
      <c r="A848" s="250"/>
      <c r="B848" s="251"/>
      <c r="C848" s="251"/>
      <c r="D848" s="251"/>
      <c r="E848" s="251"/>
      <c r="F848" s="252"/>
      <c r="G848" s="251"/>
      <c r="H848" s="253"/>
      <c r="I848" s="254"/>
      <c r="J848" s="252"/>
      <c r="K848" s="256"/>
      <c r="L848" s="251"/>
      <c r="M848" s="257"/>
      <c r="N848" s="258"/>
      <c r="O848" s="259"/>
      <c r="P848" s="259"/>
      <c r="Q848" s="260"/>
      <c r="R848" s="261"/>
      <c r="S848" s="262"/>
      <c r="T848" s="261"/>
      <c r="U848" s="263"/>
      <c r="V848" s="263"/>
      <c r="W848" s="263"/>
      <c r="X848" s="172"/>
      <c r="Y848" s="251"/>
      <c r="Z848" s="251"/>
      <c r="AA848" s="251"/>
      <c r="AB848" s="251"/>
      <c r="AC848" s="251"/>
      <c r="AD848" s="251"/>
      <c r="AE848" s="251"/>
      <c r="AF848" s="251"/>
      <c r="AG848" s="87"/>
      <c r="AH848" s="251"/>
      <c r="AK848" s="3">
        <f t="shared" si="45"/>
        <v>0</v>
      </c>
      <c r="AL848" s="3">
        <f t="shared" si="46"/>
        <v>0</v>
      </c>
      <c r="AM848" s="3">
        <f t="shared" si="47"/>
        <v>0</v>
      </c>
      <c r="AN848" s="3">
        <f t="shared" si="48"/>
        <v>0</v>
      </c>
    </row>
    <row r="849" spans="1:40" ht="13">
      <c r="A849" s="250"/>
      <c r="B849" s="251"/>
      <c r="C849" s="251"/>
      <c r="D849" s="251"/>
      <c r="E849" s="251"/>
      <c r="F849" s="252"/>
      <c r="G849" s="251"/>
      <c r="H849" s="253"/>
      <c r="I849" s="254"/>
      <c r="J849" s="252"/>
      <c r="K849" s="256"/>
      <c r="L849" s="251"/>
      <c r="M849" s="257"/>
      <c r="N849" s="258"/>
      <c r="O849" s="259"/>
      <c r="P849" s="259"/>
      <c r="Q849" s="260"/>
      <c r="R849" s="261"/>
      <c r="S849" s="262"/>
      <c r="T849" s="261"/>
      <c r="U849" s="263"/>
      <c r="V849" s="263"/>
      <c r="W849" s="263"/>
      <c r="X849" s="172"/>
      <c r="Y849" s="251"/>
      <c r="Z849" s="251"/>
      <c r="AA849" s="251"/>
      <c r="AB849" s="251"/>
      <c r="AC849" s="251"/>
      <c r="AD849" s="251"/>
      <c r="AE849" s="251"/>
      <c r="AF849" s="251"/>
      <c r="AG849" s="87"/>
      <c r="AH849" s="251"/>
      <c r="AK849" s="3">
        <f t="shared" si="45"/>
        <v>0</v>
      </c>
      <c r="AL849" s="3">
        <f t="shared" si="46"/>
        <v>0</v>
      </c>
      <c r="AM849" s="3">
        <f t="shared" si="47"/>
        <v>0</v>
      </c>
      <c r="AN849" s="3">
        <f t="shared" si="48"/>
        <v>0</v>
      </c>
    </row>
    <row r="850" spans="1:40" ht="13">
      <c r="A850" s="250"/>
      <c r="B850" s="251"/>
      <c r="C850" s="251"/>
      <c r="D850" s="251"/>
      <c r="E850" s="251"/>
      <c r="F850" s="252"/>
      <c r="G850" s="251"/>
      <c r="H850" s="253"/>
      <c r="I850" s="254"/>
      <c r="J850" s="252"/>
      <c r="K850" s="256"/>
      <c r="L850" s="251"/>
      <c r="M850" s="257"/>
      <c r="N850" s="258"/>
      <c r="O850" s="259"/>
      <c r="P850" s="259"/>
      <c r="Q850" s="260"/>
      <c r="R850" s="261"/>
      <c r="S850" s="262"/>
      <c r="T850" s="261"/>
      <c r="U850" s="263"/>
      <c r="V850" s="263"/>
      <c r="W850" s="263"/>
      <c r="X850" s="172"/>
      <c r="Y850" s="251"/>
      <c r="Z850" s="251"/>
      <c r="AA850" s="251"/>
      <c r="AB850" s="251"/>
      <c r="AC850" s="251"/>
      <c r="AD850" s="251"/>
      <c r="AE850" s="251"/>
      <c r="AF850" s="251"/>
      <c r="AG850" s="87"/>
      <c r="AH850" s="251"/>
      <c r="AK850" s="3">
        <f t="shared" si="45"/>
        <v>0</v>
      </c>
      <c r="AL850" s="3">
        <f t="shared" si="46"/>
        <v>0</v>
      </c>
      <c r="AM850" s="3">
        <f t="shared" si="47"/>
        <v>0</v>
      </c>
      <c r="AN850" s="3">
        <f t="shared" si="48"/>
        <v>0</v>
      </c>
    </row>
    <row r="851" spans="1:40" ht="13">
      <c r="A851" s="250"/>
      <c r="B851" s="251"/>
      <c r="C851" s="251"/>
      <c r="D851" s="251"/>
      <c r="E851" s="251"/>
      <c r="F851" s="252"/>
      <c r="G851" s="251"/>
      <c r="H851" s="253"/>
      <c r="I851" s="254"/>
      <c r="J851" s="252"/>
      <c r="K851" s="256"/>
      <c r="L851" s="251"/>
      <c r="M851" s="257"/>
      <c r="N851" s="258"/>
      <c r="O851" s="259"/>
      <c r="P851" s="259"/>
      <c r="Q851" s="260"/>
      <c r="R851" s="261"/>
      <c r="S851" s="262"/>
      <c r="T851" s="261"/>
      <c r="U851" s="263"/>
      <c r="V851" s="263"/>
      <c r="W851" s="263"/>
      <c r="X851" s="172"/>
      <c r="Y851" s="251"/>
      <c r="Z851" s="251"/>
      <c r="AA851" s="251"/>
      <c r="AB851" s="251"/>
      <c r="AC851" s="251"/>
      <c r="AD851" s="251"/>
      <c r="AE851" s="251"/>
      <c r="AF851" s="251"/>
      <c r="AG851" s="87"/>
      <c r="AH851" s="251"/>
      <c r="AK851" s="3">
        <f t="shared" si="45"/>
        <v>0</v>
      </c>
      <c r="AL851" s="3">
        <f t="shared" si="46"/>
        <v>0</v>
      </c>
      <c r="AM851" s="3">
        <f t="shared" si="47"/>
        <v>0</v>
      </c>
      <c r="AN851" s="3">
        <f t="shared" si="48"/>
        <v>0</v>
      </c>
    </row>
    <row r="852" spans="1:40" ht="13">
      <c r="A852" s="250"/>
      <c r="B852" s="251"/>
      <c r="C852" s="251"/>
      <c r="D852" s="251"/>
      <c r="E852" s="251"/>
      <c r="F852" s="252"/>
      <c r="G852" s="251"/>
      <c r="H852" s="253"/>
      <c r="I852" s="254"/>
      <c r="J852" s="252"/>
      <c r="K852" s="256"/>
      <c r="L852" s="251"/>
      <c r="M852" s="257"/>
      <c r="N852" s="258"/>
      <c r="O852" s="259"/>
      <c r="P852" s="259"/>
      <c r="Q852" s="260"/>
      <c r="R852" s="261"/>
      <c r="S852" s="262"/>
      <c r="T852" s="261"/>
      <c r="U852" s="263"/>
      <c r="V852" s="263"/>
      <c r="W852" s="263"/>
      <c r="X852" s="172"/>
      <c r="Y852" s="251"/>
      <c r="Z852" s="251"/>
      <c r="AA852" s="251"/>
      <c r="AB852" s="251"/>
      <c r="AC852" s="251"/>
      <c r="AD852" s="251"/>
      <c r="AE852" s="251"/>
      <c r="AF852" s="251"/>
      <c r="AG852" s="87"/>
      <c r="AH852" s="251"/>
      <c r="AK852" s="3">
        <f t="shared" si="45"/>
        <v>0</v>
      </c>
      <c r="AL852" s="3">
        <f t="shared" si="46"/>
        <v>0</v>
      </c>
      <c r="AM852" s="3">
        <f t="shared" si="47"/>
        <v>0</v>
      </c>
      <c r="AN852" s="3">
        <f t="shared" si="48"/>
        <v>0</v>
      </c>
    </row>
    <row r="853" spans="1:40" ht="13">
      <c r="A853" s="250"/>
      <c r="B853" s="251"/>
      <c r="C853" s="251"/>
      <c r="D853" s="251"/>
      <c r="E853" s="251"/>
      <c r="F853" s="252"/>
      <c r="G853" s="251"/>
      <c r="H853" s="253"/>
      <c r="I853" s="254"/>
      <c r="J853" s="252"/>
      <c r="K853" s="256"/>
      <c r="L853" s="251"/>
      <c r="M853" s="257"/>
      <c r="N853" s="258"/>
      <c r="O853" s="259"/>
      <c r="P853" s="259"/>
      <c r="Q853" s="260"/>
      <c r="R853" s="261"/>
      <c r="S853" s="262"/>
      <c r="T853" s="261"/>
      <c r="U853" s="263"/>
      <c r="V853" s="263"/>
      <c r="W853" s="263"/>
      <c r="X853" s="172"/>
      <c r="Y853" s="251"/>
      <c r="Z853" s="251"/>
      <c r="AA853" s="251"/>
      <c r="AB853" s="251"/>
      <c r="AC853" s="251"/>
      <c r="AD853" s="251"/>
      <c r="AE853" s="251"/>
      <c r="AF853" s="251"/>
      <c r="AG853" s="87"/>
      <c r="AH853" s="251"/>
      <c r="AK853" s="3">
        <f t="shared" si="45"/>
        <v>0</v>
      </c>
      <c r="AL853" s="3">
        <f t="shared" si="46"/>
        <v>0</v>
      </c>
      <c r="AM853" s="3">
        <f t="shared" si="47"/>
        <v>0</v>
      </c>
      <c r="AN853" s="3">
        <f t="shared" si="48"/>
        <v>0</v>
      </c>
    </row>
    <row r="854" spans="1:40" ht="13">
      <c r="A854" s="250"/>
      <c r="B854" s="251"/>
      <c r="C854" s="251"/>
      <c r="D854" s="251"/>
      <c r="E854" s="251"/>
      <c r="F854" s="252"/>
      <c r="G854" s="251"/>
      <c r="H854" s="253"/>
      <c r="I854" s="254"/>
      <c r="J854" s="252"/>
      <c r="K854" s="256"/>
      <c r="L854" s="251"/>
      <c r="M854" s="257"/>
      <c r="N854" s="258"/>
      <c r="O854" s="259"/>
      <c r="P854" s="259"/>
      <c r="Q854" s="260"/>
      <c r="R854" s="261"/>
      <c r="S854" s="262"/>
      <c r="T854" s="261"/>
      <c r="U854" s="263"/>
      <c r="V854" s="263"/>
      <c r="W854" s="263"/>
      <c r="X854" s="172"/>
      <c r="Y854" s="251"/>
      <c r="Z854" s="251"/>
      <c r="AA854" s="251"/>
      <c r="AB854" s="251"/>
      <c r="AC854" s="251"/>
      <c r="AD854" s="251"/>
      <c r="AE854" s="251"/>
      <c r="AF854" s="251"/>
      <c r="AG854" s="87"/>
      <c r="AH854" s="251"/>
      <c r="AK854" s="3">
        <f t="shared" si="45"/>
        <v>0</v>
      </c>
      <c r="AL854" s="3">
        <f t="shared" si="46"/>
        <v>0</v>
      </c>
      <c r="AM854" s="3">
        <f t="shared" si="47"/>
        <v>0</v>
      </c>
      <c r="AN854" s="3">
        <f t="shared" si="48"/>
        <v>0</v>
      </c>
    </row>
    <row r="855" spans="1:40" ht="13">
      <c r="A855" s="250"/>
      <c r="B855" s="251"/>
      <c r="C855" s="251"/>
      <c r="D855" s="251"/>
      <c r="E855" s="251"/>
      <c r="F855" s="252"/>
      <c r="G855" s="251"/>
      <c r="H855" s="253"/>
      <c r="I855" s="254"/>
      <c r="J855" s="252"/>
      <c r="K855" s="256"/>
      <c r="L855" s="251"/>
      <c r="M855" s="257"/>
      <c r="N855" s="258"/>
      <c r="O855" s="259"/>
      <c r="P855" s="259"/>
      <c r="Q855" s="260"/>
      <c r="R855" s="261"/>
      <c r="S855" s="262"/>
      <c r="T855" s="261"/>
      <c r="U855" s="263"/>
      <c r="V855" s="263"/>
      <c r="W855" s="263"/>
      <c r="X855" s="172"/>
      <c r="Y855" s="251"/>
      <c r="Z855" s="251"/>
      <c r="AA855" s="251"/>
      <c r="AB855" s="251"/>
      <c r="AC855" s="251"/>
      <c r="AD855" s="251"/>
      <c r="AE855" s="251"/>
      <c r="AF855" s="251"/>
      <c r="AG855" s="87"/>
      <c r="AH855" s="251"/>
      <c r="AK855" s="3">
        <f t="shared" si="45"/>
        <v>0</v>
      </c>
      <c r="AL855" s="3">
        <f t="shared" si="46"/>
        <v>0</v>
      </c>
      <c r="AM855" s="3">
        <f t="shared" si="47"/>
        <v>0</v>
      </c>
      <c r="AN855" s="3">
        <f t="shared" si="48"/>
        <v>0</v>
      </c>
    </row>
    <row r="856" spans="1:40" ht="13">
      <c r="A856" s="250"/>
      <c r="B856" s="251"/>
      <c r="C856" s="251"/>
      <c r="D856" s="251"/>
      <c r="E856" s="251"/>
      <c r="F856" s="252"/>
      <c r="G856" s="251"/>
      <c r="H856" s="253"/>
      <c r="I856" s="254"/>
      <c r="J856" s="252"/>
      <c r="K856" s="256"/>
      <c r="L856" s="251"/>
      <c r="M856" s="257"/>
      <c r="N856" s="258"/>
      <c r="O856" s="259"/>
      <c r="P856" s="259"/>
      <c r="Q856" s="260"/>
      <c r="R856" s="261"/>
      <c r="S856" s="262"/>
      <c r="T856" s="261"/>
      <c r="U856" s="263"/>
      <c r="V856" s="263"/>
      <c r="W856" s="263"/>
      <c r="X856" s="172"/>
      <c r="Y856" s="251"/>
      <c r="Z856" s="251"/>
      <c r="AA856" s="251"/>
      <c r="AB856" s="251"/>
      <c r="AC856" s="251"/>
      <c r="AD856" s="251"/>
      <c r="AE856" s="251"/>
      <c r="AF856" s="251"/>
      <c r="AG856" s="87"/>
      <c r="AH856" s="251"/>
      <c r="AK856" s="3">
        <f t="shared" si="45"/>
        <v>0</v>
      </c>
      <c r="AL856" s="3">
        <f t="shared" si="46"/>
        <v>0</v>
      </c>
      <c r="AM856" s="3">
        <f t="shared" si="47"/>
        <v>0</v>
      </c>
      <c r="AN856" s="3">
        <f t="shared" si="48"/>
        <v>0</v>
      </c>
    </row>
    <row r="857" spans="1:40" ht="13">
      <c r="A857" s="250"/>
      <c r="B857" s="251"/>
      <c r="C857" s="251"/>
      <c r="D857" s="251"/>
      <c r="E857" s="251"/>
      <c r="F857" s="252"/>
      <c r="G857" s="251"/>
      <c r="H857" s="253"/>
      <c r="I857" s="254"/>
      <c r="J857" s="252"/>
      <c r="K857" s="256"/>
      <c r="L857" s="251"/>
      <c r="M857" s="257"/>
      <c r="N857" s="258"/>
      <c r="O857" s="259"/>
      <c r="P857" s="259"/>
      <c r="Q857" s="260"/>
      <c r="R857" s="261"/>
      <c r="S857" s="262"/>
      <c r="T857" s="261"/>
      <c r="U857" s="263"/>
      <c r="V857" s="263"/>
      <c r="W857" s="263"/>
      <c r="X857" s="172"/>
      <c r="Y857" s="251"/>
      <c r="Z857" s="251"/>
      <c r="AA857" s="251"/>
      <c r="AB857" s="251"/>
      <c r="AC857" s="251"/>
      <c r="AD857" s="251"/>
      <c r="AE857" s="251"/>
      <c r="AF857" s="251"/>
      <c r="AG857" s="87"/>
      <c r="AH857" s="251"/>
      <c r="AK857" s="3">
        <f t="shared" si="45"/>
        <v>0</v>
      </c>
      <c r="AL857" s="3">
        <f t="shared" si="46"/>
        <v>0</v>
      </c>
      <c r="AM857" s="3">
        <f t="shared" si="47"/>
        <v>0</v>
      </c>
      <c r="AN857" s="3">
        <f t="shared" si="48"/>
        <v>0</v>
      </c>
    </row>
    <row r="858" spans="1:40" ht="13">
      <c r="A858" s="250"/>
      <c r="B858" s="251"/>
      <c r="C858" s="251"/>
      <c r="D858" s="251"/>
      <c r="E858" s="251"/>
      <c r="F858" s="252"/>
      <c r="G858" s="251"/>
      <c r="H858" s="253"/>
      <c r="I858" s="254"/>
      <c r="J858" s="252"/>
      <c r="K858" s="256"/>
      <c r="L858" s="251"/>
      <c r="M858" s="257"/>
      <c r="N858" s="258"/>
      <c r="O858" s="259"/>
      <c r="P858" s="259"/>
      <c r="Q858" s="260"/>
      <c r="R858" s="261"/>
      <c r="S858" s="262"/>
      <c r="T858" s="261"/>
      <c r="U858" s="263"/>
      <c r="V858" s="263"/>
      <c r="W858" s="263"/>
      <c r="X858" s="172"/>
      <c r="Y858" s="251"/>
      <c r="Z858" s="251"/>
      <c r="AA858" s="251"/>
      <c r="AB858" s="251"/>
      <c r="AC858" s="251"/>
      <c r="AD858" s="251"/>
      <c r="AE858" s="251"/>
      <c r="AF858" s="251"/>
      <c r="AG858" s="87"/>
      <c r="AH858" s="251"/>
      <c r="AK858" s="3">
        <f t="shared" si="45"/>
        <v>0</v>
      </c>
      <c r="AL858" s="3">
        <f t="shared" si="46"/>
        <v>0</v>
      </c>
      <c r="AM858" s="3">
        <f t="shared" si="47"/>
        <v>0</v>
      </c>
      <c r="AN858" s="3">
        <f t="shared" si="48"/>
        <v>0</v>
      </c>
    </row>
    <row r="859" spans="1:40" ht="13">
      <c r="A859" s="250"/>
      <c r="B859" s="251"/>
      <c r="C859" s="251"/>
      <c r="D859" s="251"/>
      <c r="E859" s="251"/>
      <c r="F859" s="252"/>
      <c r="G859" s="251"/>
      <c r="H859" s="253"/>
      <c r="I859" s="254"/>
      <c r="J859" s="252"/>
      <c r="K859" s="256"/>
      <c r="L859" s="251"/>
      <c r="M859" s="257"/>
      <c r="N859" s="258"/>
      <c r="O859" s="259"/>
      <c r="P859" s="259"/>
      <c r="Q859" s="260"/>
      <c r="R859" s="261"/>
      <c r="S859" s="262"/>
      <c r="T859" s="261"/>
      <c r="U859" s="263"/>
      <c r="V859" s="263"/>
      <c r="W859" s="263"/>
      <c r="X859" s="172"/>
      <c r="Y859" s="251"/>
      <c r="Z859" s="251"/>
      <c r="AA859" s="251"/>
      <c r="AB859" s="251"/>
      <c r="AC859" s="251"/>
      <c r="AD859" s="251"/>
      <c r="AE859" s="251"/>
      <c r="AF859" s="251"/>
      <c r="AG859" s="87"/>
      <c r="AH859" s="251"/>
      <c r="AK859" s="3">
        <f t="shared" si="45"/>
        <v>0</v>
      </c>
      <c r="AL859" s="3">
        <f t="shared" si="46"/>
        <v>0</v>
      </c>
      <c r="AM859" s="3">
        <f t="shared" si="47"/>
        <v>0</v>
      </c>
      <c r="AN859" s="3">
        <f t="shared" si="48"/>
        <v>0</v>
      </c>
    </row>
    <row r="860" spans="1:40" ht="13">
      <c r="A860" s="250"/>
      <c r="B860" s="251"/>
      <c r="C860" s="251"/>
      <c r="D860" s="251"/>
      <c r="E860" s="251"/>
      <c r="F860" s="252"/>
      <c r="G860" s="251"/>
      <c r="H860" s="253"/>
      <c r="I860" s="254"/>
      <c r="J860" s="252"/>
      <c r="K860" s="256"/>
      <c r="L860" s="251"/>
      <c r="M860" s="257"/>
      <c r="N860" s="258"/>
      <c r="O860" s="259"/>
      <c r="P860" s="259"/>
      <c r="Q860" s="260"/>
      <c r="R860" s="261"/>
      <c r="S860" s="262"/>
      <c r="T860" s="261"/>
      <c r="U860" s="263"/>
      <c r="V860" s="263"/>
      <c r="W860" s="263"/>
      <c r="X860" s="172"/>
      <c r="Y860" s="251"/>
      <c r="Z860" s="251"/>
      <c r="AA860" s="251"/>
      <c r="AB860" s="251"/>
      <c r="AC860" s="251"/>
      <c r="AD860" s="251"/>
      <c r="AE860" s="251"/>
      <c r="AF860" s="251"/>
      <c r="AG860" s="87"/>
      <c r="AH860" s="251"/>
      <c r="AK860" s="3">
        <f t="shared" si="45"/>
        <v>0</v>
      </c>
      <c r="AL860" s="3">
        <f t="shared" si="46"/>
        <v>0</v>
      </c>
      <c r="AM860" s="3">
        <f t="shared" si="47"/>
        <v>0</v>
      </c>
      <c r="AN860" s="3">
        <f t="shared" si="48"/>
        <v>0</v>
      </c>
    </row>
    <row r="861" spans="1:40" ht="13">
      <c r="A861" s="250"/>
      <c r="B861" s="251"/>
      <c r="C861" s="251"/>
      <c r="D861" s="251"/>
      <c r="E861" s="251"/>
      <c r="F861" s="252"/>
      <c r="G861" s="251"/>
      <c r="H861" s="253"/>
      <c r="I861" s="254"/>
      <c r="J861" s="252"/>
      <c r="K861" s="256"/>
      <c r="L861" s="251"/>
      <c r="M861" s="257"/>
      <c r="N861" s="258"/>
      <c r="O861" s="259"/>
      <c r="P861" s="259"/>
      <c r="Q861" s="260"/>
      <c r="R861" s="261"/>
      <c r="S861" s="262"/>
      <c r="T861" s="261"/>
      <c r="U861" s="263"/>
      <c r="V861" s="263"/>
      <c r="W861" s="263"/>
      <c r="X861" s="172"/>
      <c r="Y861" s="251"/>
      <c r="Z861" s="251"/>
      <c r="AA861" s="251"/>
      <c r="AB861" s="251"/>
      <c r="AC861" s="251"/>
      <c r="AD861" s="251"/>
      <c r="AE861" s="251"/>
      <c r="AF861" s="251"/>
      <c r="AG861" s="87"/>
      <c r="AH861" s="251"/>
      <c r="AK861" s="3">
        <f t="shared" si="45"/>
        <v>0</v>
      </c>
      <c r="AL861" s="3">
        <f t="shared" si="46"/>
        <v>0</v>
      </c>
      <c r="AM861" s="3">
        <f t="shared" si="47"/>
        <v>0</v>
      </c>
      <c r="AN861" s="3">
        <f t="shared" si="48"/>
        <v>0</v>
      </c>
    </row>
    <row r="862" spans="1:40" ht="13">
      <c r="A862" s="250"/>
      <c r="B862" s="251"/>
      <c r="C862" s="251"/>
      <c r="D862" s="251"/>
      <c r="E862" s="251"/>
      <c r="F862" s="252"/>
      <c r="G862" s="251"/>
      <c r="H862" s="253"/>
      <c r="I862" s="254"/>
      <c r="J862" s="252"/>
      <c r="K862" s="256"/>
      <c r="L862" s="251"/>
      <c r="M862" s="257"/>
      <c r="N862" s="258"/>
      <c r="O862" s="259"/>
      <c r="P862" s="259"/>
      <c r="Q862" s="260"/>
      <c r="R862" s="261"/>
      <c r="S862" s="262"/>
      <c r="T862" s="261"/>
      <c r="U862" s="263"/>
      <c r="V862" s="263"/>
      <c r="W862" s="263"/>
      <c r="X862" s="172"/>
      <c r="Y862" s="251"/>
      <c r="Z862" s="251"/>
      <c r="AA862" s="251"/>
      <c r="AB862" s="251"/>
      <c r="AC862" s="251"/>
      <c r="AD862" s="251"/>
      <c r="AE862" s="251"/>
      <c r="AF862" s="251"/>
      <c r="AG862" s="87"/>
      <c r="AH862" s="251"/>
      <c r="AK862" s="3">
        <f t="shared" si="45"/>
        <v>0</v>
      </c>
      <c r="AL862" s="3">
        <f t="shared" si="46"/>
        <v>0</v>
      </c>
      <c r="AM862" s="3">
        <f t="shared" si="47"/>
        <v>0</v>
      </c>
      <c r="AN862" s="3">
        <f t="shared" si="48"/>
        <v>0</v>
      </c>
    </row>
    <row r="863" spans="1:40" ht="13">
      <c r="A863" s="250"/>
      <c r="B863" s="251"/>
      <c r="C863" s="251"/>
      <c r="D863" s="251"/>
      <c r="E863" s="251"/>
      <c r="F863" s="252"/>
      <c r="G863" s="251"/>
      <c r="H863" s="253"/>
      <c r="I863" s="254"/>
      <c r="J863" s="252"/>
      <c r="K863" s="256"/>
      <c r="L863" s="251"/>
      <c r="M863" s="257"/>
      <c r="N863" s="258"/>
      <c r="O863" s="259"/>
      <c r="P863" s="259"/>
      <c r="Q863" s="260"/>
      <c r="R863" s="261"/>
      <c r="S863" s="262"/>
      <c r="T863" s="261"/>
      <c r="U863" s="263"/>
      <c r="V863" s="263"/>
      <c r="W863" s="263"/>
      <c r="X863" s="172"/>
      <c r="Y863" s="251"/>
      <c r="Z863" s="251"/>
      <c r="AA863" s="251"/>
      <c r="AB863" s="251"/>
      <c r="AC863" s="251"/>
      <c r="AD863" s="251"/>
      <c r="AE863" s="251"/>
      <c r="AF863" s="251"/>
      <c r="AG863" s="87"/>
      <c r="AH863" s="251"/>
      <c r="AK863" s="3">
        <f t="shared" si="45"/>
        <v>0</v>
      </c>
      <c r="AL863" s="3">
        <f t="shared" si="46"/>
        <v>0</v>
      </c>
      <c r="AM863" s="3">
        <f t="shared" si="47"/>
        <v>0</v>
      </c>
      <c r="AN863" s="3">
        <f t="shared" si="48"/>
        <v>0</v>
      </c>
    </row>
    <row r="864" spans="1:40" ht="13">
      <c r="A864" s="250"/>
      <c r="B864" s="251"/>
      <c r="C864" s="251"/>
      <c r="D864" s="251"/>
      <c r="E864" s="251"/>
      <c r="F864" s="252"/>
      <c r="G864" s="251"/>
      <c r="H864" s="253"/>
      <c r="I864" s="254"/>
      <c r="J864" s="252"/>
      <c r="K864" s="256"/>
      <c r="L864" s="251"/>
      <c r="M864" s="257"/>
      <c r="N864" s="258"/>
      <c r="O864" s="259"/>
      <c r="P864" s="259"/>
      <c r="Q864" s="260"/>
      <c r="R864" s="261"/>
      <c r="S864" s="262"/>
      <c r="T864" s="261"/>
      <c r="U864" s="263"/>
      <c r="V864" s="263"/>
      <c r="W864" s="263"/>
      <c r="X864" s="172"/>
      <c r="Y864" s="251"/>
      <c r="Z864" s="251"/>
      <c r="AA864" s="251"/>
      <c r="AB864" s="251"/>
      <c r="AC864" s="251"/>
      <c r="AD864" s="251"/>
      <c r="AE864" s="251"/>
      <c r="AF864" s="251"/>
      <c r="AG864" s="87"/>
      <c r="AH864" s="251"/>
      <c r="AK864" s="3">
        <f t="shared" si="45"/>
        <v>0</v>
      </c>
      <c r="AL864" s="3">
        <f t="shared" si="46"/>
        <v>0</v>
      </c>
      <c r="AM864" s="3">
        <f t="shared" si="47"/>
        <v>0</v>
      </c>
      <c r="AN864" s="3">
        <f t="shared" si="48"/>
        <v>0</v>
      </c>
    </row>
    <row r="865" spans="1:40" ht="13">
      <c r="A865" s="250"/>
      <c r="B865" s="251"/>
      <c r="C865" s="251"/>
      <c r="D865" s="251"/>
      <c r="E865" s="251"/>
      <c r="F865" s="252"/>
      <c r="G865" s="251"/>
      <c r="H865" s="253"/>
      <c r="I865" s="254"/>
      <c r="J865" s="252"/>
      <c r="K865" s="256"/>
      <c r="L865" s="251"/>
      <c r="M865" s="257"/>
      <c r="N865" s="258"/>
      <c r="O865" s="259"/>
      <c r="P865" s="259"/>
      <c r="Q865" s="260"/>
      <c r="R865" s="261"/>
      <c r="S865" s="262"/>
      <c r="T865" s="261"/>
      <c r="U865" s="263"/>
      <c r="V865" s="263"/>
      <c r="W865" s="263"/>
      <c r="X865" s="172"/>
      <c r="Y865" s="251"/>
      <c r="Z865" s="251"/>
      <c r="AA865" s="251"/>
      <c r="AB865" s="251"/>
      <c r="AC865" s="251"/>
      <c r="AD865" s="251"/>
      <c r="AE865" s="251"/>
      <c r="AF865" s="251"/>
      <c r="AG865" s="87"/>
      <c r="AH865" s="251"/>
      <c r="AK865" s="3">
        <f t="shared" si="45"/>
        <v>0</v>
      </c>
      <c r="AL865" s="3">
        <f t="shared" si="46"/>
        <v>0</v>
      </c>
      <c r="AM865" s="3">
        <f t="shared" si="47"/>
        <v>0</v>
      </c>
      <c r="AN865" s="3">
        <f t="shared" si="48"/>
        <v>0</v>
      </c>
    </row>
    <row r="866" spans="1:40" ht="13">
      <c r="A866" s="250"/>
      <c r="B866" s="251"/>
      <c r="C866" s="251"/>
      <c r="D866" s="251"/>
      <c r="E866" s="251"/>
      <c r="F866" s="252"/>
      <c r="G866" s="251"/>
      <c r="H866" s="253"/>
      <c r="I866" s="254"/>
      <c r="J866" s="252"/>
      <c r="K866" s="256"/>
      <c r="L866" s="251"/>
      <c r="M866" s="257"/>
      <c r="N866" s="258"/>
      <c r="O866" s="259"/>
      <c r="P866" s="259"/>
      <c r="Q866" s="260"/>
      <c r="R866" s="261"/>
      <c r="S866" s="262"/>
      <c r="T866" s="261"/>
      <c r="U866" s="263"/>
      <c r="V866" s="263"/>
      <c r="W866" s="263"/>
      <c r="X866" s="172"/>
      <c r="Y866" s="251"/>
      <c r="Z866" s="251"/>
      <c r="AA866" s="251"/>
      <c r="AB866" s="251"/>
      <c r="AC866" s="251"/>
      <c r="AD866" s="251"/>
      <c r="AE866" s="251"/>
      <c r="AF866" s="251"/>
      <c r="AG866" s="87"/>
      <c r="AH866" s="251"/>
      <c r="AK866" s="3">
        <f t="shared" si="45"/>
        <v>0</v>
      </c>
      <c r="AL866" s="3">
        <f t="shared" si="46"/>
        <v>0</v>
      </c>
      <c r="AM866" s="3">
        <f t="shared" si="47"/>
        <v>0</v>
      </c>
      <c r="AN866" s="3">
        <f t="shared" si="48"/>
        <v>0</v>
      </c>
    </row>
    <row r="867" spans="1:40" ht="13">
      <c r="A867" s="250"/>
      <c r="B867" s="251"/>
      <c r="C867" s="251"/>
      <c r="D867" s="251"/>
      <c r="E867" s="251"/>
      <c r="F867" s="252"/>
      <c r="G867" s="251"/>
      <c r="H867" s="253"/>
      <c r="I867" s="254"/>
      <c r="J867" s="252"/>
      <c r="K867" s="256"/>
      <c r="L867" s="251"/>
      <c r="M867" s="257"/>
      <c r="N867" s="258"/>
      <c r="O867" s="259"/>
      <c r="P867" s="259"/>
      <c r="Q867" s="260"/>
      <c r="R867" s="261"/>
      <c r="S867" s="262"/>
      <c r="T867" s="261"/>
      <c r="U867" s="263"/>
      <c r="V867" s="263"/>
      <c r="W867" s="263"/>
      <c r="X867" s="172"/>
      <c r="Y867" s="251"/>
      <c r="Z867" s="251"/>
      <c r="AA867" s="251"/>
      <c r="AB867" s="251"/>
      <c r="AC867" s="251"/>
      <c r="AD867" s="251"/>
      <c r="AE867" s="251"/>
      <c r="AF867" s="251"/>
      <c r="AG867" s="87"/>
      <c r="AH867" s="251"/>
      <c r="AK867" s="3">
        <f t="shared" si="45"/>
        <v>0</v>
      </c>
      <c r="AL867" s="3">
        <f t="shared" si="46"/>
        <v>0</v>
      </c>
      <c r="AM867" s="3">
        <f t="shared" si="47"/>
        <v>0</v>
      </c>
      <c r="AN867" s="3">
        <f t="shared" si="48"/>
        <v>0</v>
      </c>
    </row>
    <row r="868" spans="1:40" ht="13">
      <c r="A868" s="250"/>
      <c r="B868" s="251"/>
      <c r="C868" s="251"/>
      <c r="D868" s="251"/>
      <c r="E868" s="251"/>
      <c r="F868" s="252"/>
      <c r="G868" s="251"/>
      <c r="H868" s="253"/>
      <c r="I868" s="254"/>
      <c r="J868" s="252"/>
      <c r="K868" s="256"/>
      <c r="L868" s="251"/>
      <c r="M868" s="257"/>
      <c r="N868" s="258"/>
      <c r="O868" s="259"/>
      <c r="P868" s="259"/>
      <c r="Q868" s="260"/>
      <c r="R868" s="261"/>
      <c r="S868" s="262"/>
      <c r="T868" s="261"/>
      <c r="U868" s="263"/>
      <c r="V868" s="263"/>
      <c r="W868" s="263"/>
      <c r="X868" s="172"/>
      <c r="Y868" s="251"/>
      <c r="Z868" s="251"/>
      <c r="AA868" s="251"/>
      <c r="AB868" s="251"/>
      <c r="AC868" s="251"/>
      <c r="AD868" s="251"/>
      <c r="AE868" s="251"/>
      <c r="AF868" s="251"/>
      <c r="AG868" s="87"/>
      <c r="AH868" s="251"/>
      <c r="AK868" s="3">
        <f t="shared" si="45"/>
        <v>0</v>
      </c>
      <c r="AL868" s="3">
        <f t="shared" si="46"/>
        <v>0</v>
      </c>
      <c r="AM868" s="3">
        <f t="shared" si="47"/>
        <v>0</v>
      </c>
      <c r="AN868" s="3">
        <f t="shared" si="48"/>
        <v>0</v>
      </c>
    </row>
    <row r="869" spans="1:40" ht="13">
      <c r="A869" s="250"/>
      <c r="B869" s="251"/>
      <c r="C869" s="251"/>
      <c r="D869" s="251"/>
      <c r="E869" s="251"/>
      <c r="F869" s="252"/>
      <c r="G869" s="251"/>
      <c r="H869" s="253"/>
      <c r="I869" s="254"/>
      <c r="J869" s="252"/>
      <c r="K869" s="256"/>
      <c r="L869" s="251"/>
      <c r="M869" s="257"/>
      <c r="N869" s="258"/>
      <c r="O869" s="259"/>
      <c r="P869" s="259"/>
      <c r="Q869" s="260"/>
      <c r="R869" s="261"/>
      <c r="S869" s="262"/>
      <c r="T869" s="261"/>
      <c r="U869" s="263"/>
      <c r="V869" s="263"/>
      <c r="W869" s="263"/>
      <c r="X869" s="172"/>
      <c r="Y869" s="251"/>
      <c r="Z869" s="251"/>
      <c r="AA869" s="251"/>
      <c r="AB869" s="251"/>
      <c r="AC869" s="251"/>
      <c r="AD869" s="251"/>
      <c r="AE869" s="251"/>
      <c r="AF869" s="251"/>
      <c r="AG869" s="87"/>
      <c r="AH869" s="251"/>
      <c r="AK869" s="3">
        <f t="shared" si="45"/>
        <v>0</v>
      </c>
      <c r="AL869" s="3">
        <f t="shared" si="46"/>
        <v>0</v>
      </c>
      <c r="AM869" s="3">
        <f t="shared" si="47"/>
        <v>0</v>
      </c>
      <c r="AN869" s="3">
        <f t="shared" si="48"/>
        <v>0</v>
      </c>
    </row>
    <row r="870" spans="1:40" ht="13">
      <c r="A870" s="250"/>
      <c r="B870" s="251"/>
      <c r="C870" s="251"/>
      <c r="D870" s="251"/>
      <c r="E870" s="251"/>
      <c r="F870" s="252"/>
      <c r="G870" s="251"/>
      <c r="H870" s="253"/>
      <c r="I870" s="254"/>
      <c r="J870" s="252"/>
      <c r="K870" s="256"/>
      <c r="L870" s="251"/>
      <c r="M870" s="257"/>
      <c r="N870" s="258"/>
      <c r="O870" s="259"/>
      <c r="P870" s="259"/>
      <c r="Q870" s="260"/>
      <c r="R870" s="261"/>
      <c r="S870" s="262"/>
      <c r="T870" s="261"/>
      <c r="U870" s="263"/>
      <c r="V870" s="263"/>
      <c r="W870" s="263"/>
      <c r="X870" s="172"/>
      <c r="Y870" s="251"/>
      <c r="Z870" s="251"/>
      <c r="AA870" s="251"/>
      <c r="AB870" s="251"/>
      <c r="AC870" s="251"/>
      <c r="AD870" s="251"/>
      <c r="AE870" s="251"/>
      <c r="AF870" s="251"/>
      <c r="AG870" s="87"/>
      <c r="AH870" s="251"/>
      <c r="AK870" s="3">
        <f t="shared" si="45"/>
        <v>0</v>
      </c>
      <c r="AL870" s="3">
        <f t="shared" si="46"/>
        <v>0</v>
      </c>
      <c r="AM870" s="3">
        <f t="shared" si="47"/>
        <v>0</v>
      </c>
      <c r="AN870" s="3">
        <f t="shared" si="48"/>
        <v>0</v>
      </c>
    </row>
    <row r="871" spans="1:40" ht="13">
      <c r="A871" s="250"/>
      <c r="B871" s="251"/>
      <c r="C871" s="251"/>
      <c r="D871" s="251"/>
      <c r="E871" s="251"/>
      <c r="F871" s="252"/>
      <c r="G871" s="251"/>
      <c r="H871" s="253"/>
      <c r="I871" s="254"/>
      <c r="J871" s="252"/>
      <c r="K871" s="256"/>
      <c r="L871" s="251"/>
      <c r="M871" s="257"/>
      <c r="N871" s="258"/>
      <c r="O871" s="259"/>
      <c r="P871" s="259"/>
      <c r="Q871" s="260"/>
      <c r="R871" s="261"/>
      <c r="S871" s="262"/>
      <c r="T871" s="261"/>
      <c r="U871" s="263"/>
      <c r="V871" s="263"/>
      <c r="W871" s="263"/>
      <c r="X871" s="172"/>
      <c r="Y871" s="251"/>
      <c r="Z871" s="251"/>
      <c r="AA871" s="251"/>
      <c r="AB871" s="251"/>
      <c r="AC871" s="251"/>
      <c r="AD871" s="251"/>
      <c r="AE871" s="251"/>
      <c r="AF871" s="251"/>
      <c r="AG871" s="87"/>
      <c r="AH871" s="251"/>
      <c r="AK871" s="3">
        <f t="shared" si="45"/>
        <v>0</v>
      </c>
      <c r="AL871" s="3">
        <f t="shared" si="46"/>
        <v>0</v>
      </c>
      <c r="AM871" s="3">
        <f t="shared" si="47"/>
        <v>0</v>
      </c>
      <c r="AN871" s="3">
        <f t="shared" si="48"/>
        <v>0</v>
      </c>
    </row>
    <row r="872" spans="1:40" ht="13">
      <c r="A872" s="250"/>
      <c r="B872" s="251"/>
      <c r="C872" s="251"/>
      <c r="D872" s="251"/>
      <c r="E872" s="251"/>
      <c r="F872" s="252"/>
      <c r="G872" s="251"/>
      <c r="H872" s="253"/>
      <c r="I872" s="254"/>
      <c r="J872" s="252"/>
      <c r="K872" s="256"/>
      <c r="L872" s="251"/>
      <c r="M872" s="257"/>
      <c r="N872" s="258"/>
      <c r="O872" s="259"/>
      <c r="P872" s="259"/>
      <c r="Q872" s="260"/>
      <c r="R872" s="261"/>
      <c r="S872" s="262"/>
      <c r="T872" s="261"/>
      <c r="U872" s="263"/>
      <c r="V872" s="263"/>
      <c r="W872" s="263"/>
      <c r="X872" s="172"/>
      <c r="Y872" s="251"/>
      <c r="Z872" s="251"/>
      <c r="AA872" s="251"/>
      <c r="AB872" s="251"/>
      <c r="AC872" s="251"/>
      <c r="AD872" s="251"/>
      <c r="AE872" s="251"/>
      <c r="AF872" s="251"/>
      <c r="AG872" s="87"/>
      <c r="AH872" s="251"/>
      <c r="AK872" s="3">
        <f t="shared" si="45"/>
        <v>0</v>
      </c>
      <c r="AL872" s="3">
        <f t="shared" si="46"/>
        <v>0</v>
      </c>
      <c r="AM872" s="3">
        <f t="shared" si="47"/>
        <v>0</v>
      </c>
      <c r="AN872" s="3">
        <f t="shared" si="48"/>
        <v>0</v>
      </c>
    </row>
    <row r="873" spans="1:40" ht="13">
      <c r="A873" s="250"/>
      <c r="B873" s="251"/>
      <c r="C873" s="251"/>
      <c r="D873" s="251"/>
      <c r="E873" s="251"/>
      <c r="F873" s="252"/>
      <c r="G873" s="251"/>
      <c r="H873" s="253"/>
      <c r="I873" s="254"/>
      <c r="J873" s="252"/>
      <c r="K873" s="256"/>
      <c r="L873" s="251"/>
      <c r="M873" s="257"/>
      <c r="N873" s="258"/>
      <c r="O873" s="259"/>
      <c r="P873" s="259"/>
      <c r="Q873" s="260"/>
      <c r="R873" s="261"/>
      <c r="S873" s="262"/>
      <c r="T873" s="261"/>
      <c r="U873" s="263"/>
      <c r="V873" s="263"/>
      <c r="W873" s="263"/>
      <c r="X873" s="172"/>
      <c r="Y873" s="251"/>
      <c r="Z873" s="251"/>
      <c r="AA873" s="251"/>
      <c r="AB873" s="251"/>
      <c r="AC873" s="251"/>
      <c r="AD873" s="251"/>
      <c r="AE873" s="251"/>
      <c r="AF873" s="251"/>
      <c r="AG873" s="87"/>
      <c r="AH873" s="251"/>
      <c r="AK873" s="3">
        <f t="shared" si="45"/>
        <v>0</v>
      </c>
      <c r="AL873" s="3">
        <f t="shared" si="46"/>
        <v>0</v>
      </c>
      <c r="AM873" s="3">
        <f t="shared" si="47"/>
        <v>0</v>
      </c>
      <c r="AN873" s="3">
        <f t="shared" si="48"/>
        <v>0</v>
      </c>
    </row>
    <row r="874" spans="1:40" ht="13">
      <c r="A874" s="250"/>
      <c r="B874" s="251"/>
      <c r="C874" s="251"/>
      <c r="D874" s="251"/>
      <c r="E874" s="251"/>
      <c r="F874" s="252"/>
      <c r="G874" s="251"/>
      <c r="H874" s="253"/>
      <c r="I874" s="254"/>
      <c r="J874" s="252"/>
      <c r="K874" s="256"/>
      <c r="L874" s="251"/>
      <c r="M874" s="257"/>
      <c r="N874" s="258"/>
      <c r="O874" s="259"/>
      <c r="P874" s="259"/>
      <c r="Q874" s="260"/>
      <c r="R874" s="261"/>
      <c r="S874" s="262"/>
      <c r="T874" s="261"/>
      <c r="U874" s="263"/>
      <c r="V874" s="263"/>
      <c r="W874" s="263"/>
      <c r="X874" s="172"/>
      <c r="Y874" s="251"/>
      <c r="Z874" s="251"/>
      <c r="AA874" s="251"/>
      <c r="AB874" s="251"/>
      <c r="AC874" s="251"/>
      <c r="AD874" s="251"/>
      <c r="AE874" s="251"/>
      <c r="AF874" s="251"/>
      <c r="AG874" s="87"/>
      <c r="AH874" s="251"/>
      <c r="AK874" s="3">
        <f t="shared" si="45"/>
        <v>0</v>
      </c>
      <c r="AL874" s="3">
        <f t="shared" si="46"/>
        <v>0</v>
      </c>
      <c r="AM874" s="3">
        <f t="shared" si="47"/>
        <v>0</v>
      </c>
      <c r="AN874" s="3">
        <f t="shared" si="48"/>
        <v>0</v>
      </c>
    </row>
    <row r="875" spans="1:40" ht="13">
      <c r="A875" s="250"/>
      <c r="B875" s="251"/>
      <c r="C875" s="251"/>
      <c r="D875" s="251"/>
      <c r="E875" s="251"/>
      <c r="F875" s="252"/>
      <c r="G875" s="251"/>
      <c r="H875" s="253"/>
      <c r="I875" s="254"/>
      <c r="J875" s="252"/>
      <c r="K875" s="256"/>
      <c r="L875" s="251"/>
      <c r="M875" s="257"/>
      <c r="N875" s="258"/>
      <c r="O875" s="259"/>
      <c r="P875" s="259"/>
      <c r="Q875" s="260"/>
      <c r="R875" s="261"/>
      <c r="S875" s="262"/>
      <c r="T875" s="261"/>
      <c r="U875" s="263"/>
      <c r="V875" s="263"/>
      <c r="W875" s="263"/>
      <c r="X875" s="172"/>
      <c r="Y875" s="251"/>
      <c r="Z875" s="251"/>
      <c r="AA875" s="251"/>
      <c r="AB875" s="251"/>
      <c r="AC875" s="251"/>
      <c r="AD875" s="251"/>
      <c r="AE875" s="251"/>
      <c r="AF875" s="251"/>
      <c r="AG875" s="87"/>
      <c r="AH875" s="251"/>
      <c r="AK875" s="3">
        <f t="shared" si="45"/>
        <v>0</v>
      </c>
      <c r="AL875" s="3">
        <f t="shared" si="46"/>
        <v>0</v>
      </c>
      <c r="AM875" s="3">
        <f t="shared" si="47"/>
        <v>0</v>
      </c>
      <c r="AN875" s="3">
        <f t="shared" si="48"/>
        <v>0</v>
      </c>
    </row>
    <row r="876" spans="1:40" ht="13">
      <c r="A876" s="250"/>
      <c r="B876" s="251"/>
      <c r="C876" s="251"/>
      <c r="D876" s="251"/>
      <c r="E876" s="251"/>
      <c r="F876" s="252"/>
      <c r="G876" s="251"/>
      <c r="H876" s="253"/>
      <c r="I876" s="254"/>
      <c r="J876" s="252"/>
      <c r="K876" s="256"/>
      <c r="L876" s="251"/>
      <c r="M876" s="257"/>
      <c r="N876" s="258"/>
      <c r="O876" s="259"/>
      <c r="P876" s="259"/>
      <c r="Q876" s="260"/>
      <c r="R876" s="261"/>
      <c r="S876" s="262"/>
      <c r="T876" s="261"/>
      <c r="U876" s="263"/>
      <c r="V876" s="263"/>
      <c r="W876" s="263"/>
      <c r="X876" s="172"/>
      <c r="Y876" s="251"/>
      <c r="Z876" s="251"/>
      <c r="AA876" s="251"/>
      <c r="AB876" s="251"/>
      <c r="AC876" s="251"/>
      <c r="AD876" s="251"/>
      <c r="AE876" s="251"/>
      <c r="AF876" s="251"/>
      <c r="AG876" s="87"/>
      <c r="AH876" s="251"/>
      <c r="AK876" s="3">
        <f t="shared" si="45"/>
        <v>0</v>
      </c>
      <c r="AL876" s="3">
        <f t="shared" si="46"/>
        <v>0</v>
      </c>
      <c r="AM876" s="3">
        <f t="shared" si="47"/>
        <v>0</v>
      </c>
      <c r="AN876" s="3">
        <f t="shared" si="48"/>
        <v>0</v>
      </c>
    </row>
    <row r="877" spans="1:40" ht="13">
      <c r="A877" s="250"/>
      <c r="B877" s="251"/>
      <c r="C877" s="251"/>
      <c r="D877" s="251"/>
      <c r="E877" s="251"/>
      <c r="F877" s="252"/>
      <c r="G877" s="251"/>
      <c r="H877" s="253"/>
      <c r="I877" s="254"/>
      <c r="J877" s="252"/>
      <c r="K877" s="256"/>
      <c r="L877" s="251"/>
      <c r="M877" s="257"/>
      <c r="N877" s="258"/>
      <c r="O877" s="259"/>
      <c r="P877" s="259"/>
      <c r="Q877" s="260"/>
      <c r="R877" s="261"/>
      <c r="S877" s="262"/>
      <c r="T877" s="261"/>
      <c r="U877" s="263"/>
      <c r="V877" s="263"/>
      <c r="W877" s="263"/>
      <c r="X877" s="172"/>
      <c r="Y877" s="251"/>
      <c r="Z877" s="251"/>
      <c r="AA877" s="251"/>
      <c r="AB877" s="251"/>
      <c r="AC877" s="251"/>
      <c r="AD877" s="251"/>
      <c r="AE877" s="251"/>
      <c r="AF877" s="251"/>
      <c r="AG877" s="87"/>
      <c r="AH877" s="251"/>
      <c r="AK877" s="3">
        <f t="shared" si="45"/>
        <v>0</v>
      </c>
      <c r="AL877" s="3">
        <f t="shared" si="46"/>
        <v>0</v>
      </c>
      <c r="AM877" s="3">
        <f t="shared" si="47"/>
        <v>0</v>
      </c>
      <c r="AN877" s="3">
        <f t="shared" si="48"/>
        <v>0</v>
      </c>
    </row>
    <row r="878" spans="1:40" ht="13">
      <c r="A878" s="250"/>
      <c r="B878" s="251"/>
      <c r="C878" s="251"/>
      <c r="D878" s="251"/>
      <c r="E878" s="251"/>
      <c r="F878" s="252"/>
      <c r="G878" s="251"/>
      <c r="H878" s="253"/>
      <c r="I878" s="254"/>
      <c r="J878" s="252"/>
      <c r="K878" s="256"/>
      <c r="L878" s="251"/>
      <c r="M878" s="257"/>
      <c r="N878" s="258"/>
      <c r="O878" s="259"/>
      <c r="P878" s="259"/>
      <c r="Q878" s="260"/>
      <c r="R878" s="261"/>
      <c r="S878" s="262"/>
      <c r="T878" s="261"/>
      <c r="U878" s="263"/>
      <c r="V878" s="263"/>
      <c r="W878" s="263"/>
      <c r="X878" s="172"/>
      <c r="Y878" s="251"/>
      <c r="Z878" s="251"/>
      <c r="AA878" s="251"/>
      <c r="AB878" s="251"/>
      <c r="AC878" s="251"/>
      <c r="AD878" s="251"/>
      <c r="AE878" s="251"/>
      <c r="AF878" s="251"/>
      <c r="AG878" s="87"/>
      <c r="AH878" s="251"/>
      <c r="AK878" s="3">
        <f t="shared" si="45"/>
        <v>0</v>
      </c>
      <c r="AL878" s="3">
        <f t="shared" si="46"/>
        <v>0</v>
      </c>
      <c r="AM878" s="3">
        <f t="shared" si="47"/>
        <v>0</v>
      </c>
      <c r="AN878" s="3">
        <f t="shared" si="48"/>
        <v>0</v>
      </c>
    </row>
    <row r="879" spans="1:40" ht="13">
      <c r="A879" s="250"/>
      <c r="B879" s="251"/>
      <c r="C879" s="251"/>
      <c r="D879" s="251"/>
      <c r="E879" s="251"/>
      <c r="F879" s="252"/>
      <c r="G879" s="251"/>
      <c r="H879" s="253"/>
      <c r="I879" s="254"/>
      <c r="J879" s="252"/>
      <c r="K879" s="256"/>
      <c r="L879" s="251"/>
      <c r="M879" s="257"/>
      <c r="N879" s="258"/>
      <c r="O879" s="259"/>
      <c r="P879" s="259"/>
      <c r="Q879" s="260"/>
      <c r="R879" s="261"/>
      <c r="S879" s="262"/>
      <c r="T879" s="261"/>
      <c r="U879" s="263"/>
      <c r="V879" s="263"/>
      <c r="W879" s="263"/>
      <c r="X879" s="172"/>
      <c r="Y879" s="251"/>
      <c r="Z879" s="251"/>
      <c r="AA879" s="251"/>
      <c r="AB879" s="251"/>
      <c r="AC879" s="251"/>
      <c r="AD879" s="251"/>
      <c r="AE879" s="251"/>
      <c r="AF879" s="251"/>
      <c r="AG879" s="87"/>
      <c r="AH879" s="251"/>
      <c r="AK879" s="3">
        <f t="shared" si="45"/>
        <v>0</v>
      </c>
      <c r="AL879" s="3">
        <f t="shared" si="46"/>
        <v>0</v>
      </c>
      <c r="AM879" s="3">
        <f t="shared" si="47"/>
        <v>0</v>
      </c>
      <c r="AN879" s="3">
        <f t="shared" si="48"/>
        <v>0</v>
      </c>
    </row>
    <row r="880" spans="1:40" ht="13">
      <c r="A880" s="250"/>
      <c r="B880" s="251"/>
      <c r="C880" s="251"/>
      <c r="D880" s="251"/>
      <c r="E880" s="251"/>
      <c r="F880" s="252"/>
      <c r="G880" s="251"/>
      <c r="H880" s="253"/>
      <c r="I880" s="254"/>
      <c r="J880" s="252"/>
      <c r="K880" s="256"/>
      <c r="L880" s="251"/>
      <c r="M880" s="257"/>
      <c r="N880" s="258"/>
      <c r="O880" s="259"/>
      <c r="P880" s="259"/>
      <c r="Q880" s="260"/>
      <c r="R880" s="261"/>
      <c r="S880" s="262"/>
      <c r="T880" s="261"/>
      <c r="U880" s="263"/>
      <c r="V880" s="263"/>
      <c r="W880" s="263"/>
      <c r="X880" s="172"/>
      <c r="Y880" s="251"/>
      <c r="Z880" s="251"/>
      <c r="AA880" s="251"/>
      <c r="AB880" s="251"/>
      <c r="AC880" s="251"/>
      <c r="AD880" s="251"/>
      <c r="AE880" s="251"/>
      <c r="AF880" s="251"/>
      <c r="AG880" s="87"/>
      <c r="AH880" s="251"/>
      <c r="AK880" s="3">
        <f t="shared" si="45"/>
        <v>0</v>
      </c>
      <c r="AL880" s="3">
        <f t="shared" si="46"/>
        <v>0</v>
      </c>
      <c r="AM880" s="3">
        <f t="shared" si="47"/>
        <v>0</v>
      </c>
      <c r="AN880" s="3">
        <f t="shared" si="48"/>
        <v>0</v>
      </c>
    </row>
    <row r="881" spans="1:40" ht="13">
      <c r="A881" s="250"/>
      <c r="B881" s="251"/>
      <c r="C881" s="251"/>
      <c r="D881" s="251"/>
      <c r="E881" s="251"/>
      <c r="F881" s="252"/>
      <c r="G881" s="251"/>
      <c r="H881" s="253"/>
      <c r="I881" s="254"/>
      <c r="J881" s="252"/>
      <c r="K881" s="256"/>
      <c r="L881" s="251"/>
      <c r="M881" s="257"/>
      <c r="N881" s="258"/>
      <c r="O881" s="259"/>
      <c r="P881" s="259"/>
      <c r="Q881" s="260"/>
      <c r="R881" s="261"/>
      <c r="S881" s="262"/>
      <c r="T881" s="261"/>
      <c r="U881" s="263"/>
      <c r="V881" s="263"/>
      <c r="W881" s="263"/>
      <c r="X881" s="172"/>
      <c r="Y881" s="251"/>
      <c r="Z881" s="251"/>
      <c r="AA881" s="251"/>
      <c r="AB881" s="251"/>
      <c r="AC881" s="251"/>
      <c r="AD881" s="251"/>
      <c r="AE881" s="251"/>
      <c r="AF881" s="251"/>
      <c r="AG881" s="87"/>
      <c r="AH881" s="251"/>
      <c r="AK881" s="3">
        <f t="shared" si="45"/>
        <v>0</v>
      </c>
      <c r="AL881" s="3">
        <f t="shared" si="46"/>
        <v>0</v>
      </c>
      <c r="AM881" s="3">
        <f t="shared" si="47"/>
        <v>0</v>
      </c>
      <c r="AN881" s="3">
        <f t="shared" si="48"/>
        <v>0</v>
      </c>
    </row>
    <row r="882" spans="1:40" ht="13">
      <c r="A882" s="250"/>
      <c r="B882" s="251"/>
      <c r="C882" s="251"/>
      <c r="D882" s="251"/>
      <c r="E882" s="251"/>
      <c r="F882" s="252"/>
      <c r="G882" s="251"/>
      <c r="H882" s="253"/>
      <c r="I882" s="254"/>
      <c r="J882" s="252"/>
      <c r="K882" s="256"/>
      <c r="L882" s="251"/>
      <c r="M882" s="257"/>
      <c r="N882" s="258"/>
      <c r="O882" s="259"/>
      <c r="P882" s="259"/>
      <c r="Q882" s="260"/>
      <c r="R882" s="261"/>
      <c r="S882" s="262"/>
      <c r="T882" s="261"/>
      <c r="U882" s="263"/>
      <c r="V882" s="263"/>
      <c r="W882" s="263"/>
      <c r="X882" s="172"/>
      <c r="Y882" s="251"/>
      <c r="Z882" s="251"/>
      <c r="AA882" s="251"/>
      <c r="AB882" s="251"/>
      <c r="AC882" s="251"/>
      <c r="AD882" s="251"/>
      <c r="AE882" s="251"/>
      <c r="AF882" s="251"/>
      <c r="AG882" s="87"/>
      <c r="AH882" s="251"/>
      <c r="AK882" s="3">
        <f t="shared" si="45"/>
        <v>0</v>
      </c>
      <c r="AL882" s="3">
        <f t="shared" si="46"/>
        <v>0</v>
      </c>
      <c r="AM882" s="3">
        <f t="shared" si="47"/>
        <v>0</v>
      </c>
      <c r="AN882" s="3">
        <f t="shared" si="48"/>
        <v>0</v>
      </c>
    </row>
    <row r="883" spans="1:40" ht="13">
      <c r="A883" s="250"/>
      <c r="B883" s="251"/>
      <c r="C883" s="251"/>
      <c r="D883" s="251"/>
      <c r="E883" s="251"/>
      <c r="F883" s="252"/>
      <c r="G883" s="251"/>
      <c r="H883" s="253"/>
      <c r="I883" s="254"/>
      <c r="J883" s="252"/>
      <c r="K883" s="256"/>
      <c r="L883" s="251"/>
      <c r="M883" s="257"/>
      <c r="N883" s="258"/>
      <c r="O883" s="259"/>
      <c r="P883" s="259"/>
      <c r="Q883" s="260"/>
      <c r="R883" s="261"/>
      <c r="S883" s="262"/>
      <c r="T883" s="261"/>
      <c r="U883" s="263"/>
      <c r="V883" s="263"/>
      <c r="W883" s="263"/>
      <c r="X883" s="172"/>
      <c r="Y883" s="251"/>
      <c r="Z883" s="251"/>
      <c r="AA883" s="251"/>
      <c r="AB883" s="251"/>
      <c r="AC883" s="251"/>
      <c r="AD883" s="251"/>
      <c r="AE883" s="251"/>
      <c r="AF883" s="251"/>
      <c r="AG883" s="87"/>
      <c r="AH883" s="251"/>
      <c r="AK883" s="3">
        <f t="shared" si="45"/>
        <v>0</v>
      </c>
      <c r="AL883" s="3">
        <f t="shared" si="46"/>
        <v>0</v>
      </c>
      <c r="AM883" s="3">
        <f t="shared" si="47"/>
        <v>0</v>
      </c>
      <c r="AN883" s="3">
        <f t="shared" si="48"/>
        <v>0</v>
      </c>
    </row>
    <row r="884" spans="1:40" ht="13">
      <c r="A884" s="250"/>
      <c r="B884" s="251"/>
      <c r="C884" s="251"/>
      <c r="D884" s="251"/>
      <c r="E884" s="251"/>
      <c r="F884" s="252"/>
      <c r="G884" s="251"/>
      <c r="H884" s="253"/>
      <c r="I884" s="254"/>
      <c r="J884" s="252"/>
      <c r="K884" s="256"/>
      <c r="L884" s="251"/>
      <c r="M884" s="257"/>
      <c r="N884" s="258"/>
      <c r="O884" s="259"/>
      <c r="P884" s="259"/>
      <c r="Q884" s="260"/>
      <c r="R884" s="261"/>
      <c r="S884" s="262"/>
      <c r="T884" s="261"/>
      <c r="U884" s="263"/>
      <c r="V884" s="263"/>
      <c r="W884" s="263"/>
      <c r="X884" s="172"/>
      <c r="Y884" s="251"/>
      <c r="Z884" s="251"/>
      <c r="AA884" s="251"/>
      <c r="AB884" s="251"/>
      <c r="AC884" s="251"/>
      <c r="AD884" s="251"/>
      <c r="AE884" s="251"/>
      <c r="AF884" s="251"/>
      <c r="AG884" s="87"/>
      <c r="AH884" s="251"/>
      <c r="AK884" s="3">
        <f t="shared" si="45"/>
        <v>0</v>
      </c>
      <c r="AL884" s="3">
        <f t="shared" si="46"/>
        <v>0</v>
      </c>
      <c r="AM884" s="3">
        <f t="shared" si="47"/>
        <v>0</v>
      </c>
      <c r="AN884" s="3">
        <f t="shared" si="48"/>
        <v>0</v>
      </c>
    </row>
    <row r="885" spans="1:40" ht="13">
      <c r="A885" s="250"/>
      <c r="B885" s="251"/>
      <c r="C885" s="251"/>
      <c r="D885" s="251"/>
      <c r="E885" s="251"/>
      <c r="F885" s="252"/>
      <c r="G885" s="251"/>
      <c r="H885" s="253"/>
      <c r="I885" s="254"/>
      <c r="J885" s="252"/>
      <c r="K885" s="256"/>
      <c r="L885" s="251"/>
      <c r="M885" s="257"/>
      <c r="N885" s="258"/>
      <c r="O885" s="259"/>
      <c r="P885" s="259"/>
      <c r="Q885" s="260"/>
      <c r="R885" s="261"/>
      <c r="S885" s="262"/>
      <c r="T885" s="261"/>
      <c r="U885" s="263"/>
      <c r="V885" s="263"/>
      <c r="W885" s="263"/>
      <c r="X885" s="172"/>
      <c r="Y885" s="251"/>
      <c r="Z885" s="251"/>
      <c r="AA885" s="251"/>
      <c r="AB885" s="251"/>
      <c r="AC885" s="251"/>
      <c r="AD885" s="251"/>
      <c r="AE885" s="251"/>
      <c r="AF885" s="251"/>
      <c r="AG885" s="87"/>
      <c r="AH885" s="251"/>
      <c r="AK885" s="3">
        <f t="shared" si="45"/>
        <v>0</v>
      </c>
      <c r="AL885" s="3">
        <f t="shared" si="46"/>
        <v>0</v>
      </c>
      <c r="AM885" s="3">
        <f t="shared" si="47"/>
        <v>0</v>
      </c>
      <c r="AN885" s="3">
        <f t="shared" si="48"/>
        <v>0</v>
      </c>
    </row>
    <row r="886" spans="1:40" ht="13">
      <c r="A886" s="250"/>
      <c r="B886" s="251"/>
      <c r="C886" s="251"/>
      <c r="D886" s="251"/>
      <c r="E886" s="251"/>
      <c r="F886" s="252"/>
      <c r="G886" s="251"/>
      <c r="H886" s="253"/>
      <c r="I886" s="254"/>
      <c r="J886" s="252"/>
      <c r="K886" s="256"/>
      <c r="L886" s="251"/>
      <c r="M886" s="257"/>
      <c r="N886" s="258"/>
      <c r="O886" s="259"/>
      <c r="P886" s="259"/>
      <c r="Q886" s="260"/>
      <c r="R886" s="261"/>
      <c r="S886" s="262"/>
      <c r="T886" s="261"/>
      <c r="U886" s="263"/>
      <c r="V886" s="263"/>
      <c r="W886" s="263"/>
      <c r="X886" s="172"/>
      <c r="Y886" s="251"/>
      <c r="Z886" s="251"/>
      <c r="AA886" s="251"/>
      <c r="AB886" s="251"/>
      <c r="AC886" s="251"/>
      <c r="AD886" s="251"/>
      <c r="AE886" s="251"/>
      <c r="AF886" s="251"/>
      <c r="AG886" s="87"/>
      <c r="AH886" s="251"/>
      <c r="AK886" s="3">
        <f t="shared" si="45"/>
        <v>0</v>
      </c>
      <c r="AL886" s="3">
        <f t="shared" si="46"/>
        <v>0</v>
      </c>
      <c r="AM886" s="3">
        <f t="shared" si="47"/>
        <v>0</v>
      </c>
      <c r="AN886" s="3">
        <f t="shared" si="48"/>
        <v>0</v>
      </c>
    </row>
    <row r="887" spans="1:40" ht="13">
      <c r="A887" s="250"/>
      <c r="B887" s="251"/>
      <c r="C887" s="251"/>
      <c r="D887" s="251"/>
      <c r="E887" s="251"/>
      <c r="F887" s="252"/>
      <c r="G887" s="251"/>
      <c r="H887" s="253"/>
      <c r="I887" s="254"/>
      <c r="J887" s="252"/>
      <c r="K887" s="256"/>
      <c r="L887" s="251"/>
      <c r="M887" s="257"/>
      <c r="N887" s="258"/>
      <c r="O887" s="259"/>
      <c r="P887" s="259"/>
      <c r="Q887" s="260"/>
      <c r="R887" s="261"/>
      <c r="S887" s="262"/>
      <c r="T887" s="261"/>
      <c r="U887" s="263"/>
      <c r="V887" s="263"/>
      <c r="W887" s="263"/>
      <c r="X887" s="172"/>
      <c r="Y887" s="251"/>
      <c r="Z887" s="251"/>
      <c r="AA887" s="251"/>
      <c r="AB887" s="251"/>
      <c r="AC887" s="251"/>
      <c r="AD887" s="251"/>
      <c r="AE887" s="251"/>
      <c r="AF887" s="251"/>
      <c r="AG887" s="87"/>
      <c r="AH887" s="251"/>
      <c r="AK887" s="3">
        <f t="shared" si="45"/>
        <v>0</v>
      </c>
      <c r="AL887" s="3">
        <f t="shared" si="46"/>
        <v>0</v>
      </c>
      <c r="AM887" s="3">
        <f t="shared" si="47"/>
        <v>0</v>
      </c>
      <c r="AN887" s="3">
        <f t="shared" si="48"/>
        <v>0</v>
      </c>
    </row>
    <row r="888" spans="1:40" ht="13">
      <c r="A888" s="250"/>
      <c r="B888" s="251"/>
      <c r="C888" s="251"/>
      <c r="D888" s="251"/>
      <c r="E888" s="251"/>
      <c r="F888" s="252"/>
      <c r="G888" s="251"/>
      <c r="H888" s="253"/>
      <c r="I888" s="254"/>
      <c r="J888" s="252"/>
      <c r="K888" s="256"/>
      <c r="L888" s="251"/>
      <c r="M888" s="257"/>
      <c r="N888" s="258"/>
      <c r="O888" s="259"/>
      <c r="P888" s="259"/>
      <c r="Q888" s="260"/>
      <c r="R888" s="261"/>
      <c r="S888" s="262"/>
      <c r="T888" s="261"/>
      <c r="U888" s="263"/>
      <c r="V888" s="263"/>
      <c r="W888" s="263"/>
      <c r="X888" s="172"/>
      <c r="Y888" s="251"/>
      <c r="Z888" s="251"/>
      <c r="AA888" s="251"/>
      <c r="AB888" s="251"/>
      <c r="AC888" s="251"/>
      <c r="AD888" s="251"/>
      <c r="AE888" s="251"/>
      <c r="AF888" s="251"/>
      <c r="AG888" s="87"/>
      <c r="AH888" s="251"/>
      <c r="AK888" s="3">
        <f t="shared" si="45"/>
        <v>0</v>
      </c>
      <c r="AL888" s="3">
        <f t="shared" si="46"/>
        <v>0</v>
      </c>
      <c r="AM888" s="3">
        <f t="shared" si="47"/>
        <v>0</v>
      </c>
      <c r="AN888" s="3">
        <f t="shared" si="48"/>
        <v>0</v>
      </c>
    </row>
    <row r="889" spans="1:40" ht="13">
      <c r="A889" s="250"/>
      <c r="B889" s="251"/>
      <c r="C889" s="251"/>
      <c r="D889" s="251"/>
      <c r="E889" s="251"/>
      <c r="F889" s="252"/>
      <c r="G889" s="251"/>
      <c r="H889" s="253"/>
      <c r="I889" s="254"/>
      <c r="J889" s="252"/>
      <c r="K889" s="256"/>
      <c r="L889" s="251"/>
      <c r="M889" s="257"/>
      <c r="N889" s="258"/>
      <c r="O889" s="259"/>
      <c r="P889" s="259"/>
      <c r="Q889" s="260"/>
      <c r="R889" s="261"/>
      <c r="S889" s="262"/>
      <c r="T889" s="261"/>
      <c r="U889" s="263"/>
      <c r="V889" s="263"/>
      <c r="W889" s="263"/>
      <c r="X889" s="172"/>
      <c r="Y889" s="251"/>
      <c r="Z889" s="251"/>
      <c r="AA889" s="251"/>
      <c r="AB889" s="251"/>
      <c r="AC889" s="251"/>
      <c r="AD889" s="251"/>
      <c r="AE889" s="251"/>
      <c r="AF889" s="251"/>
      <c r="AG889" s="87"/>
      <c r="AH889" s="251"/>
      <c r="AK889" s="3">
        <f t="shared" si="45"/>
        <v>0</v>
      </c>
      <c r="AL889" s="3">
        <f t="shared" si="46"/>
        <v>0</v>
      </c>
      <c r="AM889" s="3">
        <f t="shared" si="47"/>
        <v>0</v>
      </c>
      <c r="AN889" s="3">
        <f t="shared" si="48"/>
        <v>0</v>
      </c>
    </row>
    <row r="890" spans="1:40" ht="13">
      <c r="A890" s="250"/>
      <c r="B890" s="251"/>
      <c r="C890" s="251"/>
      <c r="D890" s="251"/>
      <c r="E890" s="251"/>
      <c r="F890" s="252"/>
      <c r="G890" s="251"/>
      <c r="H890" s="253"/>
      <c r="I890" s="254"/>
      <c r="J890" s="252"/>
      <c r="K890" s="256"/>
      <c r="L890" s="251"/>
      <c r="M890" s="257"/>
      <c r="N890" s="258"/>
      <c r="O890" s="259"/>
      <c r="P890" s="259"/>
      <c r="Q890" s="260"/>
      <c r="R890" s="261"/>
      <c r="S890" s="262"/>
      <c r="T890" s="261"/>
      <c r="U890" s="263"/>
      <c r="V890" s="263"/>
      <c r="W890" s="263"/>
      <c r="X890" s="172"/>
      <c r="Y890" s="251"/>
      <c r="Z890" s="251"/>
      <c r="AA890" s="251"/>
      <c r="AB890" s="251"/>
      <c r="AC890" s="251"/>
      <c r="AD890" s="251"/>
      <c r="AE890" s="251"/>
      <c r="AF890" s="251"/>
      <c r="AG890" s="87"/>
      <c r="AH890" s="251"/>
      <c r="AK890" s="3">
        <f t="shared" si="45"/>
        <v>0</v>
      </c>
      <c r="AL890" s="3">
        <f t="shared" si="46"/>
        <v>0</v>
      </c>
      <c r="AM890" s="3">
        <f t="shared" si="47"/>
        <v>0</v>
      </c>
      <c r="AN890" s="3">
        <f t="shared" si="48"/>
        <v>0</v>
      </c>
    </row>
    <row r="891" spans="1:40" ht="13">
      <c r="A891" s="250"/>
      <c r="B891" s="251"/>
      <c r="C891" s="251"/>
      <c r="D891" s="251"/>
      <c r="E891" s="251"/>
      <c r="F891" s="252"/>
      <c r="G891" s="251"/>
      <c r="H891" s="253"/>
      <c r="I891" s="254"/>
      <c r="J891" s="252"/>
      <c r="K891" s="256"/>
      <c r="L891" s="251"/>
      <c r="M891" s="257"/>
      <c r="N891" s="258"/>
      <c r="O891" s="259"/>
      <c r="P891" s="259"/>
      <c r="Q891" s="260"/>
      <c r="R891" s="261"/>
      <c r="S891" s="262"/>
      <c r="T891" s="261"/>
      <c r="U891" s="263"/>
      <c r="V891" s="263"/>
      <c r="W891" s="263"/>
      <c r="X891" s="172"/>
      <c r="Y891" s="251"/>
      <c r="Z891" s="251"/>
      <c r="AA891" s="251"/>
      <c r="AB891" s="251"/>
      <c r="AC891" s="251"/>
      <c r="AD891" s="251"/>
      <c r="AE891" s="251"/>
      <c r="AF891" s="251"/>
      <c r="AG891" s="87"/>
      <c r="AH891" s="251"/>
      <c r="AK891" s="3">
        <f t="shared" si="45"/>
        <v>0</v>
      </c>
      <c r="AL891" s="3">
        <f t="shared" si="46"/>
        <v>0</v>
      </c>
      <c r="AM891" s="3">
        <f t="shared" si="47"/>
        <v>0</v>
      </c>
      <c r="AN891" s="3">
        <f t="shared" si="48"/>
        <v>0</v>
      </c>
    </row>
    <row r="892" spans="1:40" ht="13">
      <c r="A892" s="250"/>
      <c r="B892" s="251"/>
      <c r="C892" s="251"/>
      <c r="D892" s="251"/>
      <c r="E892" s="251"/>
      <c r="F892" s="252"/>
      <c r="G892" s="251"/>
      <c r="H892" s="253"/>
      <c r="I892" s="254"/>
      <c r="J892" s="252"/>
      <c r="K892" s="256"/>
      <c r="L892" s="251"/>
      <c r="M892" s="257"/>
      <c r="N892" s="258"/>
      <c r="O892" s="259"/>
      <c r="P892" s="259"/>
      <c r="Q892" s="260"/>
      <c r="R892" s="261"/>
      <c r="S892" s="262"/>
      <c r="T892" s="261"/>
      <c r="U892" s="263"/>
      <c r="V892" s="263"/>
      <c r="W892" s="263"/>
      <c r="X892" s="172"/>
      <c r="Y892" s="251"/>
      <c r="Z892" s="251"/>
      <c r="AA892" s="251"/>
      <c r="AB892" s="251"/>
      <c r="AC892" s="251"/>
      <c r="AD892" s="251"/>
      <c r="AE892" s="251"/>
      <c r="AF892" s="251"/>
      <c r="AG892" s="87"/>
      <c r="AH892" s="251"/>
      <c r="AK892" s="3">
        <f t="shared" si="45"/>
        <v>0</v>
      </c>
      <c r="AL892" s="3">
        <f t="shared" si="46"/>
        <v>0</v>
      </c>
      <c r="AM892" s="3">
        <f t="shared" si="47"/>
        <v>0</v>
      </c>
      <c r="AN892" s="3">
        <f t="shared" si="48"/>
        <v>0</v>
      </c>
    </row>
    <row r="893" spans="1:40" ht="13">
      <c r="A893" s="250"/>
      <c r="B893" s="251"/>
      <c r="C893" s="251"/>
      <c r="D893" s="251"/>
      <c r="E893" s="251"/>
      <c r="F893" s="252"/>
      <c r="G893" s="251"/>
      <c r="H893" s="253"/>
      <c r="I893" s="254"/>
      <c r="J893" s="252"/>
      <c r="K893" s="256"/>
      <c r="L893" s="251"/>
      <c r="M893" s="257"/>
      <c r="N893" s="258"/>
      <c r="O893" s="259"/>
      <c r="P893" s="259"/>
      <c r="Q893" s="260"/>
      <c r="R893" s="261"/>
      <c r="S893" s="262"/>
      <c r="T893" s="261"/>
      <c r="U893" s="263"/>
      <c r="V893" s="263"/>
      <c r="W893" s="263"/>
      <c r="X893" s="172"/>
      <c r="Y893" s="251"/>
      <c r="Z893" s="251"/>
      <c r="AA893" s="251"/>
      <c r="AB893" s="251"/>
      <c r="AC893" s="251"/>
      <c r="AD893" s="251"/>
      <c r="AE893" s="251"/>
      <c r="AF893" s="251"/>
      <c r="AG893" s="87"/>
      <c r="AH893" s="251"/>
      <c r="AK893" s="3">
        <f t="shared" si="45"/>
        <v>0</v>
      </c>
      <c r="AL893" s="3">
        <f t="shared" si="46"/>
        <v>0</v>
      </c>
      <c r="AM893" s="3">
        <f t="shared" si="47"/>
        <v>0</v>
      </c>
      <c r="AN893" s="3">
        <f t="shared" si="48"/>
        <v>0</v>
      </c>
    </row>
    <row r="894" spans="1:40" ht="13">
      <c r="A894" s="250"/>
      <c r="B894" s="251"/>
      <c r="C894" s="251"/>
      <c r="D894" s="251"/>
      <c r="E894" s="251"/>
      <c r="F894" s="252"/>
      <c r="G894" s="251"/>
      <c r="H894" s="253"/>
      <c r="I894" s="254"/>
      <c r="J894" s="252"/>
      <c r="K894" s="256"/>
      <c r="L894" s="251"/>
      <c r="M894" s="257"/>
      <c r="N894" s="258"/>
      <c r="O894" s="259"/>
      <c r="P894" s="259"/>
      <c r="Q894" s="260"/>
      <c r="R894" s="261"/>
      <c r="S894" s="262"/>
      <c r="T894" s="261"/>
      <c r="U894" s="263"/>
      <c r="V894" s="263"/>
      <c r="W894" s="263"/>
      <c r="X894" s="172"/>
      <c r="Y894" s="251"/>
      <c r="Z894" s="251"/>
      <c r="AA894" s="251"/>
      <c r="AB894" s="251"/>
      <c r="AC894" s="251"/>
      <c r="AD894" s="251"/>
      <c r="AE894" s="251"/>
      <c r="AF894" s="251"/>
      <c r="AG894" s="87"/>
      <c r="AH894" s="251"/>
      <c r="AK894" s="3">
        <f t="shared" si="45"/>
        <v>0</v>
      </c>
      <c r="AL894" s="3">
        <f t="shared" si="46"/>
        <v>0</v>
      </c>
      <c r="AM894" s="3">
        <f t="shared" si="47"/>
        <v>0</v>
      </c>
      <c r="AN894" s="3">
        <f t="shared" si="48"/>
        <v>0</v>
      </c>
    </row>
    <row r="895" spans="1:40" ht="13">
      <c r="A895" s="250"/>
      <c r="B895" s="251"/>
      <c r="C895" s="251"/>
      <c r="D895" s="251"/>
      <c r="E895" s="251"/>
      <c r="F895" s="252"/>
      <c r="G895" s="251"/>
      <c r="H895" s="253"/>
      <c r="I895" s="254"/>
      <c r="J895" s="252"/>
      <c r="K895" s="256"/>
      <c r="L895" s="251"/>
      <c r="M895" s="257"/>
      <c r="N895" s="258"/>
      <c r="O895" s="259"/>
      <c r="P895" s="259"/>
      <c r="Q895" s="260"/>
      <c r="R895" s="261"/>
      <c r="S895" s="262"/>
      <c r="T895" s="261"/>
      <c r="U895" s="263"/>
      <c r="V895" s="263"/>
      <c r="W895" s="263"/>
      <c r="X895" s="172"/>
      <c r="Y895" s="251"/>
      <c r="Z895" s="251"/>
      <c r="AA895" s="251"/>
      <c r="AB895" s="251"/>
      <c r="AC895" s="251"/>
      <c r="AD895" s="251"/>
      <c r="AE895" s="251"/>
      <c r="AF895" s="251"/>
      <c r="AG895" s="87"/>
      <c r="AH895" s="251"/>
      <c r="AK895" s="3">
        <f t="shared" si="45"/>
        <v>0</v>
      </c>
      <c r="AL895" s="3">
        <f t="shared" si="46"/>
        <v>0</v>
      </c>
      <c r="AM895" s="3">
        <f t="shared" si="47"/>
        <v>0</v>
      </c>
      <c r="AN895" s="3">
        <f t="shared" si="48"/>
        <v>0</v>
      </c>
    </row>
    <row r="896" spans="1:40" ht="13">
      <c r="A896" s="250"/>
      <c r="B896" s="251"/>
      <c r="C896" s="251"/>
      <c r="D896" s="251"/>
      <c r="E896" s="251"/>
      <c r="F896" s="252"/>
      <c r="G896" s="251"/>
      <c r="H896" s="253"/>
      <c r="I896" s="254"/>
      <c r="J896" s="252"/>
      <c r="K896" s="256"/>
      <c r="L896" s="251"/>
      <c r="M896" s="257"/>
      <c r="N896" s="258"/>
      <c r="O896" s="259"/>
      <c r="P896" s="259"/>
      <c r="Q896" s="260"/>
      <c r="R896" s="261"/>
      <c r="S896" s="262"/>
      <c r="T896" s="261"/>
      <c r="U896" s="263"/>
      <c r="V896" s="263"/>
      <c r="W896" s="263"/>
      <c r="X896" s="172"/>
      <c r="Y896" s="251"/>
      <c r="Z896" s="251"/>
      <c r="AA896" s="251"/>
      <c r="AB896" s="251"/>
      <c r="AC896" s="251"/>
      <c r="AD896" s="251"/>
      <c r="AE896" s="251"/>
      <c r="AF896" s="251"/>
      <c r="AG896" s="87"/>
      <c r="AH896" s="251"/>
      <c r="AK896" s="3">
        <f t="shared" si="45"/>
        <v>0</v>
      </c>
      <c r="AL896" s="3">
        <f t="shared" si="46"/>
        <v>0</v>
      </c>
      <c r="AM896" s="3">
        <f t="shared" si="47"/>
        <v>0</v>
      </c>
      <c r="AN896" s="3">
        <f t="shared" si="48"/>
        <v>0</v>
      </c>
    </row>
    <row r="897" spans="1:40" ht="13">
      <c r="A897" s="250"/>
      <c r="B897" s="251"/>
      <c r="C897" s="251"/>
      <c r="D897" s="251"/>
      <c r="E897" s="251"/>
      <c r="F897" s="252"/>
      <c r="G897" s="251"/>
      <c r="H897" s="253"/>
      <c r="I897" s="254"/>
      <c r="J897" s="252"/>
      <c r="K897" s="256"/>
      <c r="L897" s="251"/>
      <c r="M897" s="257"/>
      <c r="N897" s="258"/>
      <c r="O897" s="259"/>
      <c r="P897" s="259"/>
      <c r="Q897" s="260"/>
      <c r="R897" s="261"/>
      <c r="S897" s="262"/>
      <c r="T897" s="261"/>
      <c r="U897" s="263"/>
      <c r="V897" s="263"/>
      <c r="W897" s="263"/>
      <c r="X897" s="172"/>
      <c r="Y897" s="251"/>
      <c r="Z897" s="251"/>
      <c r="AA897" s="251"/>
      <c r="AB897" s="251"/>
      <c r="AC897" s="251"/>
      <c r="AD897" s="251"/>
      <c r="AE897" s="251"/>
      <c r="AF897" s="251"/>
      <c r="AG897" s="87"/>
      <c r="AH897" s="251"/>
      <c r="AK897" s="3">
        <f t="shared" si="45"/>
        <v>0</v>
      </c>
      <c r="AL897" s="3">
        <f t="shared" si="46"/>
        <v>0</v>
      </c>
      <c r="AM897" s="3">
        <f t="shared" si="47"/>
        <v>0</v>
      </c>
      <c r="AN897" s="3">
        <f t="shared" si="48"/>
        <v>0</v>
      </c>
    </row>
    <row r="898" spans="1:40" ht="13">
      <c r="A898" s="250"/>
      <c r="B898" s="251"/>
      <c r="C898" s="251"/>
      <c r="D898" s="251"/>
      <c r="E898" s="251"/>
      <c r="F898" s="252"/>
      <c r="G898" s="251"/>
      <c r="H898" s="253"/>
      <c r="I898" s="254"/>
      <c r="J898" s="252"/>
      <c r="K898" s="256"/>
      <c r="L898" s="251"/>
      <c r="M898" s="257"/>
      <c r="N898" s="258"/>
      <c r="O898" s="259"/>
      <c r="P898" s="259"/>
      <c r="Q898" s="260"/>
      <c r="R898" s="261"/>
      <c r="S898" s="262"/>
      <c r="T898" s="261"/>
      <c r="U898" s="263"/>
      <c r="V898" s="263"/>
      <c r="W898" s="263"/>
      <c r="X898" s="172"/>
      <c r="Y898" s="251"/>
      <c r="Z898" s="251"/>
      <c r="AA898" s="251"/>
      <c r="AB898" s="251"/>
      <c r="AC898" s="251"/>
      <c r="AD898" s="251"/>
      <c r="AE898" s="251"/>
      <c r="AF898" s="251"/>
      <c r="AG898" s="87"/>
      <c r="AH898" s="251"/>
      <c r="AK898" s="3">
        <f t="shared" si="45"/>
        <v>0</v>
      </c>
      <c r="AL898" s="3">
        <f t="shared" si="46"/>
        <v>0</v>
      </c>
      <c r="AM898" s="3">
        <f t="shared" si="47"/>
        <v>0</v>
      </c>
      <c r="AN898" s="3">
        <f t="shared" si="48"/>
        <v>0</v>
      </c>
    </row>
    <row r="899" spans="1:40" ht="13">
      <c r="A899" s="250"/>
      <c r="B899" s="251"/>
      <c r="C899" s="251"/>
      <c r="D899" s="251"/>
      <c r="E899" s="251"/>
      <c r="F899" s="252"/>
      <c r="G899" s="251"/>
      <c r="H899" s="253"/>
      <c r="I899" s="254"/>
      <c r="J899" s="252"/>
      <c r="K899" s="256"/>
      <c r="L899" s="251"/>
      <c r="M899" s="257"/>
      <c r="N899" s="258"/>
      <c r="O899" s="259"/>
      <c r="P899" s="259"/>
      <c r="Q899" s="260"/>
      <c r="R899" s="261"/>
      <c r="S899" s="262"/>
      <c r="T899" s="261"/>
      <c r="U899" s="263"/>
      <c r="V899" s="263"/>
      <c r="W899" s="263"/>
      <c r="X899" s="172"/>
      <c r="Y899" s="251"/>
      <c r="Z899" s="251"/>
      <c r="AA899" s="251"/>
      <c r="AB899" s="251"/>
      <c r="AC899" s="251"/>
      <c r="AD899" s="251"/>
      <c r="AE899" s="251"/>
      <c r="AF899" s="251"/>
      <c r="AG899" s="87"/>
      <c r="AH899" s="251"/>
      <c r="AK899" s="3">
        <f t="shared" si="45"/>
        <v>0</v>
      </c>
      <c r="AL899" s="3">
        <f t="shared" si="46"/>
        <v>0</v>
      </c>
      <c r="AM899" s="3">
        <f t="shared" si="47"/>
        <v>0</v>
      </c>
      <c r="AN899" s="3">
        <f t="shared" si="48"/>
        <v>0</v>
      </c>
    </row>
    <row r="900" spans="1:40" ht="13">
      <c r="A900" s="250"/>
      <c r="B900" s="251"/>
      <c r="C900" s="251"/>
      <c r="D900" s="251"/>
      <c r="E900" s="251"/>
      <c r="F900" s="252"/>
      <c r="G900" s="251"/>
      <c r="H900" s="253"/>
      <c r="I900" s="254"/>
      <c r="J900" s="252"/>
      <c r="K900" s="256"/>
      <c r="L900" s="251"/>
      <c r="M900" s="257"/>
      <c r="N900" s="258"/>
      <c r="O900" s="259"/>
      <c r="P900" s="259"/>
      <c r="Q900" s="260"/>
      <c r="R900" s="261"/>
      <c r="S900" s="262"/>
      <c r="T900" s="261"/>
      <c r="U900" s="263"/>
      <c r="V900" s="263"/>
      <c r="W900" s="263"/>
      <c r="X900" s="172"/>
      <c r="Y900" s="251"/>
      <c r="Z900" s="251"/>
      <c r="AA900" s="251"/>
      <c r="AB900" s="251"/>
      <c r="AC900" s="251"/>
      <c r="AD900" s="251"/>
      <c r="AE900" s="251"/>
      <c r="AF900" s="251"/>
      <c r="AG900" s="87"/>
      <c r="AH900" s="251"/>
      <c r="AK900" s="3">
        <f t="shared" si="45"/>
        <v>0</v>
      </c>
      <c r="AL900" s="3">
        <f t="shared" si="46"/>
        <v>0</v>
      </c>
      <c r="AM900" s="3">
        <f t="shared" si="47"/>
        <v>0</v>
      </c>
      <c r="AN900" s="3">
        <f t="shared" si="48"/>
        <v>0</v>
      </c>
    </row>
    <row r="901" spans="1:40" ht="13">
      <c r="A901" s="250"/>
      <c r="B901" s="251"/>
      <c r="C901" s="251"/>
      <c r="D901" s="251"/>
      <c r="E901" s="251"/>
      <c r="F901" s="252"/>
      <c r="G901" s="251"/>
      <c r="H901" s="253"/>
      <c r="I901" s="254"/>
      <c r="J901" s="252"/>
      <c r="K901" s="256"/>
      <c r="L901" s="251"/>
      <c r="M901" s="257"/>
      <c r="N901" s="258"/>
      <c r="O901" s="259"/>
      <c r="P901" s="259"/>
      <c r="Q901" s="260"/>
      <c r="R901" s="261"/>
      <c r="S901" s="262"/>
      <c r="T901" s="261"/>
      <c r="U901" s="263"/>
      <c r="V901" s="263"/>
      <c r="W901" s="263"/>
      <c r="X901" s="172"/>
      <c r="Y901" s="251"/>
      <c r="Z901" s="251"/>
      <c r="AA901" s="251"/>
      <c r="AB901" s="251"/>
      <c r="AC901" s="251"/>
      <c r="AD901" s="251"/>
      <c r="AE901" s="251"/>
      <c r="AF901" s="251"/>
      <c r="AG901" s="87"/>
      <c r="AH901" s="251"/>
      <c r="AK901" s="3">
        <f t="shared" si="45"/>
        <v>0</v>
      </c>
      <c r="AL901" s="3">
        <f t="shared" si="46"/>
        <v>0</v>
      </c>
      <c r="AM901" s="3">
        <f t="shared" si="47"/>
        <v>0</v>
      </c>
      <c r="AN901" s="3">
        <f t="shared" si="48"/>
        <v>0</v>
      </c>
    </row>
    <row r="902" spans="1:40" ht="13">
      <c r="A902" s="250"/>
      <c r="B902" s="251"/>
      <c r="C902" s="251"/>
      <c r="D902" s="251"/>
      <c r="E902" s="251"/>
      <c r="F902" s="252"/>
      <c r="G902" s="251"/>
      <c r="H902" s="253"/>
      <c r="I902" s="254"/>
      <c r="J902" s="252"/>
      <c r="K902" s="256"/>
      <c r="L902" s="251"/>
      <c r="M902" s="257"/>
      <c r="N902" s="258"/>
      <c r="O902" s="259"/>
      <c r="P902" s="259"/>
      <c r="Q902" s="260"/>
      <c r="R902" s="261"/>
      <c r="S902" s="262"/>
      <c r="T902" s="261"/>
      <c r="U902" s="263"/>
      <c r="V902" s="263"/>
      <c r="W902" s="263"/>
      <c r="X902" s="172"/>
      <c r="Y902" s="251"/>
      <c r="Z902" s="251"/>
      <c r="AA902" s="251"/>
      <c r="AB902" s="251"/>
      <c r="AC902" s="251"/>
      <c r="AD902" s="251"/>
      <c r="AE902" s="251"/>
      <c r="AF902" s="251"/>
      <c r="AG902" s="87"/>
      <c r="AH902" s="251"/>
      <c r="AK902" s="3">
        <f t="shared" si="45"/>
        <v>0</v>
      </c>
      <c r="AL902" s="3">
        <f t="shared" si="46"/>
        <v>0</v>
      </c>
      <c r="AM902" s="3">
        <f t="shared" si="47"/>
        <v>0</v>
      </c>
      <c r="AN902" s="3">
        <f t="shared" si="48"/>
        <v>0</v>
      </c>
    </row>
    <row r="903" spans="1:40" ht="13">
      <c r="A903" s="250"/>
      <c r="B903" s="251"/>
      <c r="C903" s="251"/>
      <c r="D903" s="251"/>
      <c r="E903" s="251"/>
      <c r="F903" s="252"/>
      <c r="G903" s="251"/>
      <c r="H903" s="253"/>
      <c r="I903" s="254"/>
      <c r="J903" s="252"/>
      <c r="K903" s="256"/>
      <c r="L903" s="251"/>
      <c r="M903" s="257"/>
      <c r="N903" s="258"/>
      <c r="O903" s="259"/>
      <c r="P903" s="259"/>
      <c r="Q903" s="260"/>
      <c r="R903" s="261"/>
      <c r="S903" s="262"/>
      <c r="T903" s="261"/>
      <c r="U903" s="263"/>
      <c r="V903" s="263"/>
      <c r="W903" s="263"/>
      <c r="X903" s="172"/>
      <c r="Y903" s="251"/>
      <c r="Z903" s="251"/>
      <c r="AA903" s="251"/>
      <c r="AB903" s="251"/>
      <c r="AC903" s="251"/>
      <c r="AD903" s="251"/>
      <c r="AE903" s="251"/>
      <c r="AF903" s="251"/>
      <c r="AG903" s="87"/>
      <c r="AH903" s="251"/>
      <c r="AK903" s="3">
        <f t="shared" si="45"/>
        <v>0</v>
      </c>
      <c r="AL903" s="3">
        <f t="shared" si="46"/>
        <v>0</v>
      </c>
      <c r="AM903" s="3">
        <f t="shared" si="47"/>
        <v>0</v>
      </c>
      <c r="AN903" s="3">
        <f t="shared" si="48"/>
        <v>0</v>
      </c>
    </row>
    <row r="904" spans="1:40" ht="13">
      <c r="A904" s="250"/>
      <c r="B904" s="251"/>
      <c r="C904" s="251"/>
      <c r="D904" s="251"/>
      <c r="E904" s="251"/>
      <c r="F904" s="252"/>
      <c r="G904" s="251"/>
      <c r="H904" s="253"/>
      <c r="I904" s="254"/>
      <c r="J904" s="252"/>
      <c r="K904" s="256"/>
      <c r="L904" s="251"/>
      <c r="M904" s="257"/>
      <c r="N904" s="258"/>
      <c r="O904" s="259"/>
      <c r="P904" s="259"/>
      <c r="Q904" s="260"/>
      <c r="R904" s="261"/>
      <c r="S904" s="262"/>
      <c r="T904" s="261"/>
      <c r="U904" s="263"/>
      <c r="V904" s="263"/>
      <c r="W904" s="263"/>
      <c r="X904" s="172"/>
      <c r="Y904" s="251"/>
      <c r="Z904" s="251"/>
      <c r="AA904" s="251"/>
      <c r="AB904" s="251"/>
      <c r="AC904" s="251"/>
      <c r="AD904" s="251"/>
      <c r="AE904" s="251"/>
      <c r="AF904" s="251"/>
      <c r="AG904" s="87"/>
      <c r="AH904" s="251"/>
      <c r="AK904" s="3">
        <f t="shared" si="45"/>
        <v>0</v>
      </c>
      <c r="AL904" s="3">
        <f t="shared" si="46"/>
        <v>0</v>
      </c>
      <c r="AM904" s="3">
        <f t="shared" si="47"/>
        <v>0</v>
      </c>
      <c r="AN904" s="3">
        <f t="shared" si="48"/>
        <v>0</v>
      </c>
    </row>
    <row r="905" spans="1:40" ht="13">
      <c r="A905" s="250"/>
      <c r="B905" s="251"/>
      <c r="C905" s="251"/>
      <c r="D905" s="251"/>
      <c r="E905" s="251"/>
      <c r="F905" s="252"/>
      <c r="G905" s="251"/>
      <c r="H905" s="253"/>
      <c r="I905" s="254"/>
      <c r="J905" s="252"/>
      <c r="K905" s="256"/>
      <c r="L905" s="251"/>
      <c r="M905" s="257"/>
      <c r="N905" s="258"/>
      <c r="O905" s="259"/>
      <c r="P905" s="259"/>
      <c r="Q905" s="260"/>
      <c r="R905" s="261"/>
      <c r="S905" s="262"/>
      <c r="T905" s="261"/>
      <c r="U905" s="263"/>
      <c r="V905" s="263"/>
      <c r="W905" s="263"/>
      <c r="X905" s="172"/>
      <c r="Y905" s="251"/>
      <c r="Z905" s="251"/>
      <c r="AA905" s="251"/>
      <c r="AB905" s="251"/>
      <c r="AC905" s="251"/>
      <c r="AD905" s="251"/>
      <c r="AE905" s="251"/>
      <c r="AF905" s="251"/>
      <c r="AG905" s="87"/>
      <c r="AH905" s="251"/>
      <c r="AK905" s="3">
        <f t="shared" si="45"/>
        <v>0</v>
      </c>
      <c r="AL905" s="3">
        <f t="shared" si="46"/>
        <v>0</v>
      </c>
      <c r="AM905" s="3">
        <f t="shared" si="47"/>
        <v>0</v>
      </c>
      <c r="AN905" s="3">
        <f t="shared" si="48"/>
        <v>0</v>
      </c>
    </row>
    <row r="906" spans="1:40" ht="13">
      <c r="A906" s="250"/>
      <c r="B906" s="251"/>
      <c r="C906" s="251"/>
      <c r="D906" s="251"/>
      <c r="E906" s="251"/>
      <c r="F906" s="252"/>
      <c r="G906" s="251"/>
      <c r="H906" s="253"/>
      <c r="I906" s="254"/>
      <c r="J906" s="252"/>
      <c r="K906" s="256"/>
      <c r="L906" s="251"/>
      <c r="M906" s="257"/>
      <c r="N906" s="258"/>
      <c r="O906" s="259"/>
      <c r="P906" s="259"/>
      <c r="Q906" s="260"/>
      <c r="R906" s="261"/>
      <c r="S906" s="262"/>
      <c r="T906" s="261"/>
      <c r="U906" s="263"/>
      <c r="V906" s="263"/>
      <c r="W906" s="263"/>
      <c r="X906" s="172"/>
      <c r="Y906" s="251"/>
      <c r="Z906" s="251"/>
      <c r="AA906" s="251"/>
      <c r="AB906" s="251"/>
      <c r="AC906" s="251"/>
      <c r="AD906" s="251"/>
      <c r="AE906" s="251"/>
      <c r="AF906" s="251"/>
      <c r="AG906" s="87"/>
      <c r="AH906" s="251"/>
      <c r="AK906" s="3">
        <f t="shared" si="45"/>
        <v>0</v>
      </c>
      <c r="AL906" s="3">
        <f t="shared" si="46"/>
        <v>0</v>
      </c>
      <c r="AM906" s="3">
        <f t="shared" si="47"/>
        <v>0</v>
      </c>
      <c r="AN906" s="3">
        <f t="shared" si="48"/>
        <v>0</v>
      </c>
    </row>
    <row r="907" spans="1:40" ht="13">
      <c r="A907" s="250"/>
      <c r="B907" s="251"/>
      <c r="C907" s="251"/>
      <c r="D907" s="251"/>
      <c r="E907" s="251"/>
      <c r="F907" s="252"/>
      <c r="G907" s="251"/>
      <c r="H907" s="253"/>
      <c r="I907" s="254"/>
      <c r="J907" s="252"/>
      <c r="K907" s="256"/>
      <c r="L907" s="251"/>
      <c r="M907" s="257"/>
      <c r="N907" s="258"/>
      <c r="O907" s="259"/>
      <c r="P907" s="259"/>
      <c r="Q907" s="260"/>
      <c r="R907" s="261"/>
      <c r="S907" s="262"/>
      <c r="T907" s="261"/>
      <c r="U907" s="263"/>
      <c r="V907" s="263"/>
      <c r="W907" s="263"/>
      <c r="X907" s="172"/>
      <c r="Y907" s="251"/>
      <c r="Z907" s="251"/>
      <c r="AA907" s="251"/>
      <c r="AB907" s="251"/>
      <c r="AC907" s="251"/>
      <c r="AD907" s="251"/>
      <c r="AE907" s="251"/>
      <c r="AF907" s="251"/>
      <c r="AG907" s="87"/>
      <c r="AH907" s="251"/>
      <c r="AK907" s="3">
        <f t="shared" ref="AK907:AK1032" si="49">IF(Z907="Done",$J907,0)</f>
        <v>0</v>
      </c>
      <c r="AL907" s="3">
        <f t="shared" ref="AL907:AL1032" si="50">IF(AB907="Done",$J907,0)</f>
        <v>0</v>
      </c>
      <c r="AM907" s="3">
        <f t="shared" ref="AM907:AM1032" si="51">IF(AD907="Done",$J907,0)</f>
        <v>0</v>
      </c>
      <c r="AN907" s="3">
        <f t="shared" ref="AN907:AN1032" si="52">IF(AG907&lt;&gt;"",$J907,0)</f>
        <v>0</v>
      </c>
    </row>
    <row r="908" spans="1:40" ht="13">
      <c r="A908" s="250"/>
      <c r="B908" s="251"/>
      <c r="C908" s="251"/>
      <c r="D908" s="251"/>
      <c r="E908" s="251"/>
      <c r="F908" s="252"/>
      <c r="G908" s="251"/>
      <c r="H908" s="253"/>
      <c r="I908" s="254"/>
      <c r="J908" s="252"/>
      <c r="K908" s="256"/>
      <c r="L908" s="251"/>
      <c r="M908" s="257"/>
      <c r="N908" s="258"/>
      <c r="O908" s="259"/>
      <c r="P908" s="259"/>
      <c r="Q908" s="260"/>
      <c r="R908" s="261"/>
      <c r="S908" s="262"/>
      <c r="T908" s="261"/>
      <c r="U908" s="263"/>
      <c r="V908" s="263"/>
      <c r="W908" s="263"/>
      <c r="X908" s="172"/>
      <c r="Y908" s="251"/>
      <c r="Z908" s="251"/>
      <c r="AA908" s="251"/>
      <c r="AB908" s="251"/>
      <c r="AC908" s="251"/>
      <c r="AD908" s="251"/>
      <c r="AE908" s="251"/>
      <c r="AF908" s="251"/>
      <c r="AG908" s="87"/>
      <c r="AH908" s="251"/>
      <c r="AK908" s="3">
        <f t="shared" si="49"/>
        <v>0</v>
      </c>
      <c r="AL908" s="3">
        <f t="shared" si="50"/>
        <v>0</v>
      </c>
      <c r="AM908" s="3">
        <f t="shared" si="51"/>
        <v>0</v>
      </c>
      <c r="AN908" s="3">
        <f t="shared" si="52"/>
        <v>0</v>
      </c>
    </row>
    <row r="909" spans="1:40" ht="13">
      <c r="A909" s="250"/>
      <c r="B909" s="251"/>
      <c r="C909" s="251"/>
      <c r="D909" s="251"/>
      <c r="E909" s="251"/>
      <c r="F909" s="252"/>
      <c r="G909" s="251"/>
      <c r="H909" s="253"/>
      <c r="I909" s="254"/>
      <c r="J909" s="252"/>
      <c r="K909" s="256"/>
      <c r="L909" s="251"/>
      <c r="M909" s="257"/>
      <c r="N909" s="258"/>
      <c r="O909" s="259"/>
      <c r="P909" s="259"/>
      <c r="Q909" s="260"/>
      <c r="R909" s="261"/>
      <c r="S909" s="262"/>
      <c r="T909" s="261"/>
      <c r="U909" s="263"/>
      <c r="V909" s="263"/>
      <c r="W909" s="263"/>
      <c r="X909" s="172"/>
      <c r="Y909" s="251"/>
      <c r="Z909" s="251"/>
      <c r="AA909" s="251"/>
      <c r="AB909" s="251"/>
      <c r="AC909" s="251"/>
      <c r="AD909" s="251"/>
      <c r="AE909" s="251"/>
      <c r="AF909" s="251"/>
      <c r="AG909" s="87"/>
      <c r="AH909" s="251"/>
      <c r="AK909" s="3">
        <f t="shared" si="49"/>
        <v>0</v>
      </c>
      <c r="AL909" s="3">
        <f t="shared" si="50"/>
        <v>0</v>
      </c>
      <c r="AM909" s="3">
        <f t="shared" si="51"/>
        <v>0</v>
      </c>
      <c r="AN909" s="3">
        <f t="shared" si="52"/>
        <v>0</v>
      </c>
    </row>
    <row r="910" spans="1:40" ht="13">
      <c r="A910" s="250"/>
      <c r="B910" s="251"/>
      <c r="C910" s="251"/>
      <c r="D910" s="251"/>
      <c r="E910" s="251"/>
      <c r="F910" s="252"/>
      <c r="G910" s="251"/>
      <c r="H910" s="253"/>
      <c r="I910" s="254"/>
      <c r="J910" s="252"/>
      <c r="K910" s="256"/>
      <c r="L910" s="251"/>
      <c r="M910" s="257"/>
      <c r="N910" s="258"/>
      <c r="O910" s="259"/>
      <c r="P910" s="259"/>
      <c r="Q910" s="260"/>
      <c r="R910" s="261"/>
      <c r="S910" s="262"/>
      <c r="T910" s="261"/>
      <c r="U910" s="263"/>
      <c r="V910" s="263"/>
      <c r="W910" s="263"/>
      <c r="X910" s="172"/>
      <c r="Y910" s="251"/>
      <c r="Z910" s="251"/>
      <c r="AA910" s="251"/>
      <c r="AB910" s="251"/>
      <c r="AC910" s="251"/>
      <c r="AD910" s="251"/>
      <c r="AE910" s="251"/>
      <c r="AF910" s="251"/>
      <c r="AG910" s="87"/>
      <c r="AH910" s="251"/>
      <c r="AK910" s="3">
        <f t="shared" si="49"/>
        <v>0</v>
      </c>
      <c r="AL910" s="3">
        <f t="shared" si="50"/>
        <v>0</v>
      </c>
      <c r="AM910" s="3">
        <f t="shared" si="51"/>
        <v>0</v>
      </c>
      <c r="AN910" s="3">
        <f t="shared" si="52"/>
        <v>0</v>
      </c>
    </row>
    <row r="911" spans="1:40" ht="13">
      <c r="A911" s="250"/>
      <c r="B911" s="251"/>
      <c r="C911" s="251"/>
      <c r="D911" s="251"/>
      <c r="E911" s="251"/>
      <c r="F911" s="252"/>
      <c r="G911" s="251"/>
      <c r="H911" s="253"/>
      <c r="I911" s="254"/>
      <c r="J911" s="252"/>
      <c r="K911" s="256"/>
      <c r="L911" s="251"/>
      <c r="M911" s="257"/>
      <c r="N911" s="258"/>
      <c r="O911" s="259"/>
      <c r="P911" s="259"/>
      <c r="Q911" s="260"/>
      <c r="R911" s="261"/>
      <c r="S911" s="262"/>
      <c r="T911" s="261"/>
      <c r="U911" s="263"/>
      <c r="V911" s="263"/>
      <c r="W911" s="263"/>
      <c r="X911" s="172"/>
      <c r="Y911" s="251"/>
      <c r="Z911" s="251"/>
      <c r="AA911" s="251"/>
      <c r="AB911" s="251"/>
      <c r="AC911" s="251"/>
      <c r="AD911" s="251"/>
      <c r="AE911" s="251"/>
      <c r="AF911" s="251"/>
      <c r="AG911" s="87"/>
      <c r="AH911" s="251"/>
      <c r="AK911" s="3">
        <f t="shared" si="49"/>
        <v>0</v>
      </c>
      <c r="AL911" s="3">
        <f t="shared" si="50"/>
        <v>0</v>
      </c>
      <c r="AM911" s="3">
        <f t="shared" si="51"/>
        <v>0</v>
      </c>
      <c r="AN911" s="3">
        <f t="shared" si="52"/>
        <v>0</v>
      </c>
    </row>
    <row r="912" spans="1:40" ht="13">
      <c r="A912" s="250"/>
      <c r="B912" s="251"/>
      <c r="C912" s="251"/>
      <c r="D912" s="251"/>
      <c r="E912" s="251"/>
      <c r="F912" s="252"/>
      <c r="G912" s="251"/>
      <c r="H912" s="253"/>
      <c r="I912" s="254"/>
      <c r="J912" s="252"/>
      <c r="K912" s="256"/>
      <c r="L912" s="251"/>
      <c r="M912" s="257"/>
      <c r="N912" s="258"/>
      <c r="O912" s="259"/>
      <c r="P912" s="259"/>
      <c r="Q912" s="260"/>
      <c r="R912" s="261"/>
      <c r="S912" s="262"/>
      <c r="T912" s="261"/>
      <c r="U912" s="263"/>
      <c r="V912" s="263"/>
      <c r="W912" s="263"/>
      <c r="X912" s="172"/>
      <c r="Y912" s="251"/>
      <c r="Z912" s="251"/>
      <c r="AA912" s="251"/>
      <c r="AB912" s="251"/>
      <c r="AC912" s="251"/>
      <c r="AD912" s="251"/>
      <c r="AE912" s="251"/>
      <c r="AF912" s="251"/>
      <c r="AG912" s="87"/>
      <c r="AH912" s="251"/>
      <c r="AK912" s="3">
        <f t="shared" si="49"/>
        <v>0</v>
      </c>
      <c r="AL912" s="3">
        <f t="shared" si="50"/>
        <v>0</v>
      </c>
      <c r="AM912" s="3">
        <f t="shared" si="51"/>
        <v>0</v>
      </c>
      <c r="AN912" s="3">
        <f t="shared" si="52"/>
        <v>0</v>
      </c>
    </row>
    <row r="913" spans="1:40" ht="13">
      <c r="A913" s="250"/>
      <c r="B913" s="251"/>
      <c r="C913" s="251"/>
      <c r="D913" s="251"/>
      <c r="E913" s="251"/>
      <c r="F913" s="252"/>
      <c r="G913" s="251"/>
      <c r="H913" s="253"/>
      <c r="I913" s="254"/>
      <c r="J913" s="252"/>
      <c r="K913" s="256"/>
      <c r="L913" s="251"/>
      <c r="M913" s="257"/>
      <c r="N913" s="258"/>
      <c r="O913" s="259"/>
      <c r="P913" s="259"/>
      <c r="Q913" s="260"/>
      <c r="R913" s="261"/>
      <c r="S913" s="262"/>
      <c r="T913" s="261"/>
      <c r="U913" s="263"/>
      <c r="V913" s="263"/>
      <c r="W913" s="263"/>
      <c r="X913" s="172"/>
      <c r="Y913" s="251"/>
      <c r="Z913" s="251"/>
      <c r="AA913" s="251"/>
      <c r="AB913" s="251"/>
      <c r="AC913" s="251"/>
      <c r="AD913" s="251"/>
      <c r="AE913" s="251"/>
      <c r="AF913" s="251"/>
      <c r="AG913" s="87"/>
      <c r="AH913" s="251"/>
      <c r="AK913" s="3">
        <f t="shared" si="49"/>
        <v>0</v>
      </c>
      <c r="AL913" s="3">
        <f t="shared" si="50"/>
        <v>0</v>
      </c>
      <c r="AM913" s="3">
        <f t="shared" si="51"/>
        <v>0</v>
      </c>
      <c r="AN913" s="3">
        <f t="shared" si="52"/>
        <v>0</v>
      </c>
    </row>
    <row r="914" spans="1:40" ht="13">
      <c r="A914" s="250"/>
      <c r="B914" s="251"/>
      <c r="C914" s="251"/>
      <c r="D914" s="251"/>
      <c r="E914" s="251"/>
      <c r="F914" s="252"/>
      <c r="G914" s="251"/>
      <c r="H914" s="253"/>
      <c r="I914" s="254"/>
      <c r="J914" s="252"/>
      <c r="K914" s="256"/>
      <c r="L914" s="251"/>
      <c r="M914" s="257"/>
      <c r="N914" s="258"/>
      <c r="O914" s="259"/>
      <c r="P914" s="259"/>
      <c r="Q914" s="260"/>
      <c r="R914" s="261"/>
      <c r="S914" s="262"/>
      <c r="T914" s="261"/>
      <c r="U914" s="263"/>
      <c r="V914" s="263"/>
      <c r="W914" s="263"/>
      <c r="X914" s="172"/>
      <c r="Y914" s="251"/>
      <c r="Z914" s="251"/>
      <c r="AA914" s="251"/>
      <c r="AB914" s="251"/>
      <c r="AC914" s="251"/>
      <c r="AD914" s="251"/>
      <c r="AE914" s="251"/>
      <c r="AF914" s="251"/>
      <c r="AG914" s="87"/>
      <c r="AH914" s="251"/>
      <c r="AK914" s="3">
        <f t="shared" si="49"/>
        <v>0</v>
      </c>
      <c r="AL914" s="3">
        <f t="shared" si="50"/>
        <v>0</v>
      </c>
      <c r="AM914" s="3">
        <f t="shared" si="51"/>
        <v>0</v>
      </c>
      <c r="AN914" s="3">
        <f t="shared" si="52"/>
        <v>0</v>
      </c>
    </row>
    <row r="915" spans="1:40" ht="13">
      <c r="A915" s="250"/>
      <c r="B915" s="251"/>
      <c r="C915" s="251"/>
      <c r="D915" s="251"/>
      <c r="E915" s="251"/>
      <c r="F915" s="252"/>
      <c r="G915" s="251"/>
      <c r="H915" s="253"/>
      <c r="I915" s="254"/>
      <c r="J915" s="252"/>
      <c r="K915" s="256"/>
      <c r="L915" s="251"/>
      <c r="M915" s="257"/>
      <c r="N915" s="258"/>
      <c r="O915" s="259"/>
      <c r="P915" s="259"/>
      <c r="Q915" s="260"/>
      <c r="R915" s="261"/>
      <c r="S915" s="262"/>
      <c r="T915" s="261"/>
      <c r="U915" s="263"/>
      <c r="V915" s="263"/>
      <c r="W915" s="263"/>
      <c r="X915" s="172"/>
      <c r="Y915" s="251"/>
      <c r="Z915" s="251"/>
      <c r="AA915" s="251"/>
      <c r="AB915" s="251"/>
      <c r="AC915" s="251"/>
      <c r="AD915" s="251"/>
      <c r="AE915" s="251"/>
      <c r="AF915" s="251"/>
      <c r="AG915" s="87"/>
      <c r="AH915" s="251"/>
      <c r="AK915" s="3">
        <f t="shared" si="49"/>
        <v>0</v>
      </c>
      <c r="AL915" s="3">
        <f t="shared" si="50"/>
        <v>0</v>
      </c>
      <c r="AM915" s="3">
        <f t="shared" si="51"/>
        <v>0</v>
      </c>
      <c r="AN915" s="3">
        <f t="shared" si="52"/>
        <v>0</v>
      </c>
    </row>
    <row r="916" spans="1:40" ht="13">
      <c r="A916" s="250"/>
      <c r="B916" s="251"/>
      <c r="C916" s="251"/>
      <c r="D916" s="251"/>
      <c r="E916" s="251"/>
      <c r="F916" s="252"/>
      <c r="G916" s="251"/>
      <c r="H916" s="253"/>
      <c r="I916" s="254"/>
      <c r="J916" s="252"/>
      <c r="K916" s="256"/>
      <c r="L916" s="251"/>
      <c r="M916" s="257"/>
      <c r="N916" s="258"/>
      <c r="O916" s="259"/>
      <c r="P916" s="259"/>
      <c r="Q916" s="260"/>
      <c r="R916" s="261"/>
      <c r="S916" s="262"/>
      <c r="T916" s="261"/>
      <c r="U916" s="263"/>
      <c r="V916" s="263"/>
      <c r="W916" s="263"/>
      <c r="X916" s="172"/>
      <c r="Y916" s="251"/>
      <c r="Z916" s="251"/>
      <c r="AA916" s="251"/>
      <c r="AB916" s="251"/>
      <c r="AC916" s="251"/>
      <c r="AD916" s="251"/>
      <c r="AE916" s="251"/>
      <c r="AF916" s="251"/>
      <c r="AG916" s="87"/>
      <c r="AH916" s="251"/>
      <c r="AK916" s="3">
        <f t="shared" si="49"/>
        <v>0</v>
      </c>
      <c r="AL916" s="3">
        <f t="shared" si="50"/>
        <v>0</v>
      </c>
      <c r="AM916" s="3">
        <f t="shared" si="51"/>
        <v>0</v>
      </c>
      <c r="AN916" s="3">
        <f t="shared" si="52"/>
        <v>0</v>
      </c>
    </row>
    <row r="917" spans="1:40" ht="13">
      <c r="A917" s="250"/>
      <c r="B917" s="251"/>
      <c r="C917" s="251"/>
      <c r="D917" s="251"/>
      <c r="E917" s="251"/>
      <c r="F917" s="252"/>
      <c r="G917" s="251"/>
      <c r="H917" s="253"/>
      <c r="I917" s="254"/>
      <c r="J917" s="252"/>
      <c r="K917" s="256"/>
      <c r="L917" s="251"/>
      <c r="M917" s="257"/>
      <c r="N917" s="258"/>
      <c r="O917" s="259"/>
      <c r="P917" s="259"/>
      <c r="Q917" s="260"/>
      <c r="R917" s="261"/>
      <c r="S917" s="262"/>
      <c r="T917" s="261"/>
      <c r="U917" s="263"/>
      <c r="V917" s="263"/>
      <c r="W917" s="263"/>
      <c r="X917" s="172"/>
      <c r="Y917" s="251"/>
      <c r="Z917" s="251"/>
      <c r="AA917" s="251"/>
      <c r="AB917" s="251"/>
      <c r="AC917" s="251"/>
      <c r="AD917" s="251"/>
      <c r="AE917" s="251"/>
      <c r="AF917" s="251"/>
      <c r="AG917" s="87"/>
      <c r="AH917" s="251"/>
      <c r="AK917" s="3">
        <f t="shared" si="49"/>
        <v>0</v>
      </c>
      <c r="AL917" s="3">
        <f t="shared" si="50"/>
        <v>0</v>
      </c>
      <c r="AM917" s="3">
        <f t="shared" si="51"/>
        <v>0</v>
      </c>
      <c r="AN917" s="3">
        <f t="shared" si="52"/>
        <v>0</v>
      </c>
    </row>
    <row r="918" spans="1:40" ht="13">
      <c r="A918" s="250"/>
      <c r="B918" s="251"/>
      <c r="C918" s="251"/>
      <c r="D918" s="251"/>
      <c r="E918" s="251"/>
      <c r="F918" s="252"/>
      <c r="G918" s="251"/>
      <c r="H918" s="253"/>
      <c r="I918" s="254"/>
      <c r="J918" s="252"/>
      <c r="K918" s="256"/>
      <c r="L918" s="251"/>
      <c r="M918" s="257"/>
      <c r="N918" s="258"/>
      <c r="O918" s="259"/>
      <c r="P918" s="259"/>
      <c r="Q918" s="260"/>
      <c r="R918" s="261"/>
      <c r="S918" s="262"/>
      <c r="T918" s="261"/>
      <c r="U918" s="263"/>
      <c r="V918" s="263"/>
      <c r="W918" s="263"/>
      <c r="X918" s="172"/>
      <c r="Y918" s="251"/>
      <c r="Z918" s="251"/>
      <c r="AA918" s="251"/>
      <c r="AB918" s="251"/>
      <c r="AC918" s="251"/>
      <c r="AD918" s="251"/>
      <c r="AE918" s="251"/>
      <c r="AF918" s="251"/>
      <c r="AG918" s="87"/>
      <c r="AH918" s="251"/>
      <c r="AK918" s="3">
        <f t="shared" si="49"/>
        <v>0</v>
      </c>
      <c r="AL918" s="3">
        <f t="shared" si="50"/>
        <v>0</v>
      </c>
      <c r="AM918" s="3">
        <f t="shared" si="51"/>
        <v>0</v>
      </c>
      <c r="AN918" s="3">
        <f t="shared" si="52"/>
        <v>0</v>
      </c>
    </row>
    <row r="919" spans="1:40" ht="13">
      <c r="A919" s="250"/>
      <c r="B919" s="251"/>
      <c r="C919" s="251"/>
      <c r="D919" s="251"/>
      <c r="E919" s="251"/>
      <c r="F919" s="252"/>
      <c r="G919" s="251"/>
      <c r="H919" s="253"/>
      <c r="I919" s="254"/>
      <c r="J919" s="252"/>
      <c r="K919" s="256"/>
      <c r="L919" s="251"/>
      <c r="M919" s="257"/>
      <c r="N919" s="258"/>
      <c r="O919" s="259"/>
      <c r="P919" s="259"/>
      <c r="Q919" s="260"/>
      <c r="R919" s="261"/>
      <c r="S919" s="262"/>
      <c r="T919" s="261"/>
      <c r="U919" s="263"/>
      <c r="V919" s="263"/>
      <c r="W919" s="263"/>
      <c r="X919" s="172"/>
      <c r="Y919" s="251"/>
      <c r="Z919" s="251"/>
      <c r="AA919" s="251"/>
      <c r="AB919" s="251"/>
      <c r="AC919" s="251"/>
      <c r="AD919" s="251"/>
      <c r="AE919" s="251"/>
      <c r="AF919" s="251"/>
      <c r="AG919" s="87"/>
      <c r="AH919" s="251"/>
      <c r="AK919" s="3">
        <f t="shared" si="49"/>
        <v>0</v>
      </c>
      <c r="AL919" s="3">
        <f t="shared" si="50"/>
        <v>0</v>
      </c>
      <c r="AM919" s="3">
        <f t="shared" si="51"/>
        <v>0</v>
      </c>
      <c r="AN919" s="3">
        <f t="shared" si="52"/>
        <v>0</v>
      </c>
    </row>
    <row r="920" spans="1:40" ht="13">
      <c r="A920" s="250"/>
      <c r="B920" s="251"/>
      <c r="C920" s="251"/>
      <c r="D920" s="251"/>
      <c r="E920" s="251"/>
      <c r="F920" s="252"/>
      <c r="G920" s="251"/>
      <c r="H920" s="253"/>
      <c r="I920" s="254"/>
      <c r="J920" s="252"/>
      <c r="K920" s="256"/>
      <c r="L920" s="251"/>
      <c r="M920" s="257"/>
      <c r="N920" s="258"/>
      <c r="O920" s="259"/>
      <c r="P920" s="259"/>
      <c r="Q920" s="260"/>
      <c r="R920" s="261"/>
      <c r="S920" s="262"/>
      <c r="T920" s="261"/>
      <c r="U920" s="263"/>
      <c r="V920" s="263"/>
      <c r="W920" s="263"/>
      <c r="X920" s="172"/>
      <c r="Y920" s="251"/>
      <c r="Z920" s="251"/>
      <c r="AA920" s="251"/>
      <c r="AB920" s="251"/>
      <c r="AC920" s="251"/>
      <c r="AD920" s="251"/>
      <c r="AE920" s="251"/>
      <c r="AF920" s="251"/>
      <c r="AG920" s="87"/>
      <c r="AH920" s="251"/>
      <c r="AK920" s="3">
        <f t="shared" si="49"/>
        <v>0</v>
      </c>
      <c r="AL920" s="3">
        <f t="shared" si="50"/>
        <v>0</v>
      </c>
      <c r="AM920" s="3">
        <f t="shared" si="51"/>
        <v>0</v>
      </c>
      <c r="AN920" s="3">
        <f t="shared" si="52"/>
        <v>0</v>
      </c>
    </row>
    <row r="921" spans="1:40" ht="13">
      <c r="A921" s="250"/>
      <c r="B921" s="251"/>
      <c r="C921" s="251"/>
      <c r="D921" s="251"/>
      <c r="E921" s="251"/>
      <c r="F921" s="252"/>
      <c r="G921" s="251"/>
      <c r="H921" s="253"/>
      <c r="I921" s="254"/>
      <c r="J921" s="252"/>
      <c r="K921" s="256"/>
      <c r="L921" s="251"/>
      <c r="M921" s="257"/>
      <c r="N921" s="258"/>
      <c r="O921" s="259"/>
      <c r="P921" s="259"/>
      <c r="Q921" s="260"/>
      <c r="R921" s="261"/>
      <c r="S921" s="262"/>
      <c r="T921" s="261"/>
      <c r="U921" s="263"/>
      <c r="V921" s="263"/>
      <c r="W921" s="263"/>
      <c r="X921" s="172"/>
      <c r="Y921" s="251"/>
      <c r="Z921" s="251"/>
      <c r="AA921" s="251"/>
      <c r="AB921" s="251"/>
      <c r="AC921" s="251"/>
      <c r="AD921" s="251"/>
      <c r="AE921" s="251"/>
      <c r="AF921" s="251"/>
      <c r="AG921" s="87"/>
      <c r="AH921" s="251"/>
      <c r="AK921" s="3">
        <f t="shared" si="49"/>
        <v>0</v>
      </c>
      <c r="AL921" s="3">
        <f t="shared" si="50"/>
        <v>0</v>
      </c>
      <c r="AM921" s="3">
        <f t="shared" si="51"/>
        <v>0</v>
      </c>
      <c r="AN921" s="3">
        <f t="shared" si="52"/>
        <v>0</v>
      </c>
    </row>
    <row r="922" spans="1:40" ht="13">
      <c r="A922" s="250"/>
      <c r="B922" s="251"/>
      <c r="C922" s="251"/>
      <c r="D922" s="251"/>
      <c r="E922" s="251"/>
      <c r="F922" s="252"/>
      <c r="G922" s="251"/>
      <c r="H922" s="253"/>
      <c r="I922" s="254"/>
      <c r="J922" s="252"/>
      <c r="K922" s="256"/>
      <c r="L922" s="251"/>
      <c r="M922" s="257"/>
      <c r="N922" s="258"/>
      <c r="O922" s="259"/>
      <c r="P922" s="259"/>
      <c r="Q922" s="260"/>
      <c r="R922" s="261"/>
      <c r="S922" s="262"/>
      <c r="T922" s="261"/>
      <c r="U922" s="263"/>
      <c r="V922" s="263"/>
      <c r="W922" s="263"/>
      <c r="X922" s="172"/>
      <c r="Y922" s="251"/>
      <c r="Z922" s="251"/>
      <c r="AA922" s="251"/>
      <c r="AB922" s="251"/>
      <c r="AC922" s="251"/>
      <c r="AD922" s="251"/>
      <c r="AE922" s="251"/>
      <c r="AF922" s="251"/>
      <c r="AG922" s="87"/>
      <c r="AH922" s="251"/>
      <c r="AK922" s="3">
        <f t="shared" si="49"/>
        <v>0</v>
      </c>
      <c r="AL922" s="3">
        <f t="shared" si="50"/>
        <v>0</v>
      </c>
      <c r="AM922" s="3">
        <f t="shared" si="51"/>
        <v>0</v>
      </c>
      <c r="AN922" s="3">
        <f t="shared" si="52"/>
        <v>0</v>
      </c>
    </row>
    <row r="923" spans="1:40" ht="13">
      <c r="A923" s="250"/>
      <c r="B923" s="251"/>
      <c r="C923" s="251"/>
      <c r="D923" s="251"/>
      <c r="E923" s="251"/>
      <c r="F923" s="252"/>
      <c r="G923" s="251"/>
      <c r="H923" s="253"/>
      <c r="I923" s="254"/>
      <c r="J923" s="252"/>
      <c r="K923" s="256"/>
      <c r="L923" s="251"/>
      <c r="M923" s="257"/>
      <c r="N923" s="258"/>
      <c r="O923" s="259"/>
      <c r="P923" s="259"/>
      <c r="Q923" s="260"/>
      <c r="R923" s="261"/>
      <c r="S923" s="262"/>
      <c r="T923" s="261"/>
      <c r="U923" s="263"/>
      <c r="V923" s="263"/>
      <c r="W923" s="263"/>
      <c r="X923" s="172"/>
      <c r="Y923" s="251"/>
      <c r="Z923" s="251"/>
      <c r="AA923" s="251"/>
      <c r="AB923" s="251"/>
      <c r="AC923" s="251"/>
      <c r="AD923" s="251"/>
      <c r="AE923" s="251"/>
      <c r="AF923" s="251"/>
      <c r="AG923" s="87"/>
      <c r="AH923" s="251"/>
      <c r="AK923" s="3">
        <f t="shared" si="49"/>
        <v>0</v>
      </c>
      <c r="AL923" s="3">
        <f t="shared" si="50"/>
        <v>0</v>
      </c>
      <c r="AM923" s="3">
        <f t="shared" si="51"/>
        <v>0</v>
      </c>
      <c r="AN923" s="3">
        <f t="shared" si="52"/>
        <v>0</v>
      </c>
    </row>
    <row r="924" spans="1:40" ht="13">
      <c r="A924" s="250"/>
      <c r="B924" s="251"/>
      <c r="C924" s="251"/>
      <c r="D924" s="251"/>
      <c r="E924" s="251"/>
      <c r="F924" s="252"/>
      <c r="G924" s="251"/>
      <c r="H924" s="253"/>
      <c r="I924" s="254"/>
      <c r="J924" s="252"/>
      <c r="K924" s="256"/>
      <c r="L924" s="251"/>
      <c r="M924" s="257"/>
      <c r="N924" s="258"/>
      <c r="O924" s="259"/>
      <c r="P924" s="259"/>
      <c r="Q924" s="260"/>
      <c r="R924" s="261"/>
      <c r="S924" s="262"/>
      <c r="T924" s="261"/>
      <c r="U924" s="263"/>
      <c r="V924" s="263"/>
      <c r="W924" s="263"/>
      <c r="X924" s="172"/>
      <c r="Y924" s="251"/>
      <c r="Z924" s="251"/>
      <c r="AA924" s="251"/>
      <c r="AB924" s="251"/>
      <c r="AC924" s="251"/>
      <c r="AD924" s="251"/>
      <c r="AE924" s="251"/>
      <c r="AF924" s="251"/>
      <c r="AG924" s="87"/>
      <c r="AH924" s="251"/>
      <c r="AK924" s="3">
        <f t="shared" si="49"/>
        <v>0</v>
      </c>
      <c r="AL924" s="3">
        <f t="shared" si="50"/>
        <v>0</v>
      </c>
      <c r="AM924" s="3">
        <f t="shared" si="51"/>
        <v>0</v>
      </c>
      <c r="AN924" s="3">
        <f t="shared" si="52"/>
        <v>0</v>
      </c>
    </row>
    <row r="925" spans="1:40" ht="13">
      <c r="A925" s="250"/>
      <c r="B925" s="251"/>
      <c r="C925" s="251"/>
      <c r="D925" s="251"/>
      <c r="E925" s="251"/>
      <c r="F925" s="252"/>
      <c r="G925" s="251"/>
      <c r="H925" s="253"/>
      <c r="I925" s="254"/>
      <c r="J925" s="252"/>
      <c r="K925" s="256"/>
      <c r="L925" s="251"/>
      <c r="M925" s="257"/>
      <c r="N925" s="258"/>
      <c r="O925" s="259"/>
      <c r="P925" s="259"/>
      <c r="Q925" s="260"/>
      <c r="R925" s="261"/>
      <c r="S925" s="262"/>
      <c r="T925" s="261"/>
      <c r="U925" s="263"/>
      <c r="V925" s="263"/>
      <c r="W925" s="263"/>
      <c r="X925" s="172"/>
      <c r="Y925" s="251"/>
      <c r="Z925" s="251"/>
      <c r="AA925" s="251"/>
      <c r="AB925" s="251"/>
      <c r="AC925" s="251"/>
      <c r="AD925" s="251"/>
      <c r="AE925" s="251"/>
      <c r="AF925" s="251"/>
      <c r="AG925" s="87"/>
      <c r="AH925" s="251"/>
      <c r="AK925" s="3">
        <f t="shared" si="49"/>
        <v>0</v>
      </c>
      <c r="AL925" s="3">
        <f t="shared" si="50"/>
        <v>0</v>
      </c>
      <c r="AM925" s="3">
        <f t="shared" si="51"/>
        <v>0</v>
      </c>
      <c r="AN925" s="3">
        <f t="shared" si="52"/>
        <v>0</v>
      </c>
    </row>
    <row r="926" spans="1:40" ht="13">
      <c r="A926" s="250"/>
      <c r="B926" s="251"/>
      <c r="C926" s="251"/>
      <c r="D926" s="251"/>
      <c r="E926" s="251"/>
      <c r="F926" s="252"/>
      <c r="G926" s="251"/>
      <c r="H926" s="253"/>
      <c r="I926" s="254"/>
      <c r="J926" s="252"/>
      <c r="K926" s="256"/>
      <c r="L926" s="251"/>
      <c r="M926" s="257"/>
      <c r="N926" s="258"/>
      <c r="O926" s="259"/>
      <c r="P926" s="259"/>
      <c r="Q926" s="260"/>
      <c r="R926" s="261"/>
      <c r="S926" s="262"/>
      <c r="T926" s="261"/>
      <c r="U926" s="263"/>
      <c r="V926" s="263"/>
      <c r="W926" s="263"/>
      <c r="X926" s="172"/>
      <c r="Y926" s="251"/>
      <c r="Z926" s="251"/>
      <c r="AA926" s="251"/>
      <c r="AB926" s="251"/>
      <c r="AC926" s="251"/>
      <c r="AD926" s="251"/>
      <c r="AE926" s="251"/>
      <c r="AF926" s="251"/>
      <c r="AG926" s="87"/>
      <c r="AH926" s="251"/>
      <c r="AK926" s="3">
        <f t="shared" si="49"/>
        <v>0</v>
      </c>
      <c r="AL926" s="3">
        <f t="shared" si="50"/>
        <v>0</v>
      </c>
      <c r="AM926" s="3">
        <f t="shared" si="51"/>
        <v>0</v>
      </c>
      <c r="AN926" s="3">
        <f t="shared" si="52"/>
        <v>0</v>
      </c>
    </row>
    <row r="927" spans="1:40" ht="13">
      <c r="A927" s="250"/>
      <c r="B927" s="251"/>
      <c r="C927" s="251"/>
      <c r="D927" s="251"/>
      <c r="E927" s="251"/>
      <c r="F927" s="252"/>
      <c r="G927" s="251"/>
      <c r="H927" s="253"/>
      <c r="I927" s="254"/>
      <c r="J927" s="252"/>
      <c r="K927" s="256"/>
      <c r="L927" s="251"/>
      <c r="M927" s="257"/>
      <c r="N927" s="258"/>
      <c r="O927" s="259"/>
      <c r="P927" s="259"/>
      <c r="Q927" s="260"/>
      <c r="R927" s="261"/>
      <c r="S927" s="262"/>
      <c r="T927" s="261"/>
      <c r="U927" s="263"/>
      <c r="V927" s="263"/>
      <c r="W927" s="263"/>
      <c r="X927" s="172"/>
      <c r="Y927" s="251"/>
      <c r="Z927" s="251"/>
      <c r="AA927" s="251"/>
      <c r="AB927" s="251"/>
      <c r="AC927" s="251"/>
      <c r="AD927" s="251"/>
      <c r="AE927" s="251"/>
      <c r="AF927" s="251"/>
      <c r="AG927" s="87"/>
      <c r="AH927" s="251"/>
      <c r="AK927" s="3">
        <f t="shared" si="49"/>
        <v>0</v>
      </c>
      <c r="AL927" s="3">
        <f t="shared" si="50"/>
        <v>0</v>
      </c>
      <c r="AM927" s="3">
        <f t="shared" si="51"/>
        <v>0</v>
      </c>
      <c r="AN927" s="3">
        <f t="shared" si="52"/>
        <v>0</v>
      </c>
    </row>
    <row r="928" spans="1:40" ht="13">
      <c r="A928" s="250"/>
      <c r="B928" s="251"/>
      <c r="C928" s="251"/>
      <c r="D928" s="251"/>
      <c r="E928" s="251"/>
      <c r="F928" s="252"/>
      <c r="G928" s="251"/>
      <c r="H928" s="253"/>
      <c r="I928" s="254"/>
      <c r="J928" s="252"/>
      <c r="K928" s="256"/>
      <c r="L928" s="251"/>
      <c r="M928" s="257"/>
      <c r="N928" s="258"/>
      <c r="O928" s="259"/>
      <c r="P928" s="259"/>
      <c r="Q928" s="260"/>
      <c r="R928" s="261"/>
      <c r="S928" s="262"/>
      <c r="T928" s="261"/>
      <c r="U928" s="263"/>
      <c r="V928" s="263"/>
      <c r="W928" s="263"/>
      <c r="X928" s="172"/>
      <c r="Y928" s="251"/>
      <c r="Z928" s="251"/>
      <c r="AA928" s="251"/>
      <c r="AB928" s="251"/>
      <c r="AC928" s="251"/>
      <c r="AD928" s="251"/>
      <c r="AE928" s="251"/>
      <c r="AF928" s="251"/>
      <c r="AG928" s="87"/>
      <c r="AH928" s="251"/>
      <c r="AK928" s="3">
        <f t="shared" si="49"/>
        <v>0</v>
      </c>
      <c r="AL928" s="3">
        <f t="shared" si="50"/>
        <v>0</v>
      </c>
      <c r="AM928" s="3">
        <f t="shared" si="51"/>
        <v>0</v>
      </c>
      <c r="AN928" s="3">
        <f t="shared" si="52"/>
        <v>0</v>
      </c>
    </row>
    <row r="929" spans="1:40" ht="13">
      <c r="A929" s="250"/>
      <c r="B929" s="251"/>
      <c r="C929" s="251"/>
      <c r="D929" s="251"/>
      <c r="E929" s="251"/>
      <c r="F929" s="252"/>
      <c r="G929" s="251"/>
      <c r="H929" s="253"/>
      <c r="I929" s="254"/>
      <c r="J929" s="252"/>
      <c r="K929" s="256"/>
      <c r="L929" s="251"/>
      <c r="M929" s="257"/>
      <c r="N929" s="258"/>
      <c r="O929" s="259"/>
      <c r="P929" s="259"/>
      <c r="Q929" s="260"/>
      <c r="R929" s="261"/>
      <c r="S929" s="262"/>
      <c r="T929" s="261"/>
      <c r="U929" s="263"/>
      <c r="V929" s="263"/>
      <c r="W929" s="263"/>
      <c r="X929" s="172"/>
      <c r="Y929" s="251"/>
      <c r="Z929" s="251"/>
      <c r="AA929" s="251"/>
      <c r="AB929" s="251"/>
      <c r="AC929" s="251"/>
      <c r="AD929" s="251"/>
      <c r="AE929" s="251"/>
      <c r="AF929" s="251"/>
      <c r="AG929" s="87"/>
      <c r="AH929" s="251"/>
      <c r="AK929" s="3">
        <f t="shared" si="49"/>
        <v>0</v>
      </c>
      <c r="AL929" s="3">
        <f t="shared" si="50"/>
        <v>0</v>
      </c>
      <c r="AM929" s="3">
        <f t="shared" si="51"/>
        <v>0</v>
      </c>
      <c r="AN929" s="3">
        <f t="shared" si="52"/>
        <v>0</v>
      </c>
    </row>
    <row r="930" spans="1:40" ht="13">
      <c r="A930" s="250"/>
      <c r="B930" s="251"/>
      <c r="C930" s="251"/>
      <c r="D930" s="251"/>
      <c r="E930" s="251"/>
      <c r="F930" s="252"/>
      <c r="G930" s="251"/>
      <c r="H930" s="253"/>
      <c r="I930" s="254"/>
      <c r="J930" s="252"/>
      <c r="K930" s="256"/>
      <c r="L930" s="251"/>
      <c r="M930" s="257"/>
      <c r="N930" s="258"/>
      <c r="O930" s="259"/>
      <c r="P930" s="259"/>
      <c r="Q930" s="260"/>
      <c r="R930" s="261"/>
      <c r="S930" s="262"/>
      <c r="T930" s="261"/>
      <c r="U930" s="263"/>
      <c r="V930" s="263"/>
      <c r="W930" s="263"/>
      <c r="X930" s="172"/>
      <c r="Y930" s="251"/>
      <c r="Z930" s="251"/>
      <c r="AA930" s="251"/>
      <c r="AB930" s="251"/>
      <c r="AC930" s="251"/>
      <c r="AD930" s="251"/>
      <c r="AE930" s="251"/>
      <c r="AF930" s="251"/>
      <c r="AG930" s="87"/>
      <c r="AH930" s="251"/>
      <c r="AK930" s="3">
        <f t="shared" si="49"/>
        <v>0</v>
      </c>
      <c r="AL930" s="3">
        <f t="shared" si="50"/>
        <v>0</v>
      </c>
      <c r="AM930" s="3">
        <f t="shared" si="51"/>
        <v>0</v>
      </c>
      <c r="AN930" s="3">
        <f t="shared" si="52"/>
        <v>0</v>
      </c>
    </row>
    <row r="931" spans="1:40" ht="13">
      <c r="A931" s="250"/>
      <c r="B931" s="251"/>
      <c r="C931" s="251"/>
      <c r="D931" s="251"/>
      <c r="E931" s="251"/>
      <c r="F931" s="252"/>
      <c r="G931" s="251"/>
      <c r="H931" s="253"/>
      <c r="I931" s="254"/>
      <c r="J931" s="252"/>
      <c r="K931" s="256"/>
      <c r="L931" s="251"/>
      <c r="M931" s="257"/>
      <c r="N931" s="258"/>
      <c r="O931" s="259"/>
      <c r="P931" s="259"/>
      <c r="Q931" s="260"/>
      <c r="R931" s="261"/>
      <c r="S931" s="262"/>
      <c r="T931" s="261"/>
      <c r="U931" s="263"/>
      <c r="V931" s="263"/>
      <c r="W931" s="263"/>
      <c r="X931" s="172"/>
      <c r="Y931" s="251"/>
      <c r="Z931" s="251"/>
      <c r="AA931" s="251"/>
      <c r="AB931" s="251"/>
      <c r="AC931" s="251"/>
      <c r="AD931" s="251"/>
      <c r="AE931" s="251"/>
      <c r="AF931" s="251"/>
      <c r="AG931" s="87"/>
      <c r="AH931" s="251"/>
      <c r="AK931" s="3">
        <f t="shared" si="49"/>
        <v>0</v>
      </c>
      <c r="AL931" s="3">
        <f t="shared" si="50"/>
        <v>0</v>
      </c>
      <c r="AM931" s="3">
        <f t="shared" si="51"/>
        <v>0</v>
      </c>
      <c r="AN931" s="3">
        <f t="shared" si="52"/>
        <v>0</v>
      </c>
    </row>
    <row r="932" spans="1:40" ht="13">
      <c r="A932" s="250"/>
      <c r="B932" s="251"/>
      <c r="C932" s="251"/>
      <c r="D932" s="251"/>
      <c r="E932" s="251"/>
      <c r="F932" s="252"/>
      <c r="G932" s="251"/>
      <c r="H932" s="253"/>
      <c r="I932" s="254"/>
      <c r="J932" s="252"/>
      <c r="K932" s="256"/>
      <c r="L932" s="251"/>
      <c r="M932" s="257"/>
      <c r="N932" s="258"/>
      <c r="O932" s="259"/>
      <c r="P932" s="259"/>
      <c r="Q932" s="260"/>
      <c r="R932" s="261"/>
      <c r="S932" s="262"/>
      <c r="T932" s="261"/>
      <c r="U932" s="263"/>
      <c r="V932" s="263"/>
      <c r="W932" s="263"/>
      <c r="X932" s="172"/>
      <c r="Y932" s="251"/>
      <c r="Z932" s="251"/>
      <c r="AA932" s="251"/>
      <c r="AB932" s="251"/>
      <c r="AC932" s="251"/>
      <c r="AD932" s="251"/>
      <c r="AE932" s="251"/>
      <c r="AF932" s="251"/>
      <c r="AG932" s="87"/>
      <c r="AH932" s="251"/>
      <c r="AK932" s="3">
        <f t="shared" si="49"/>
        <v>0</v>
      </c>
      <c r="AL932" s="3">
        <f t="shared" si="50"/>
        <v>0</v>
      </c>
      <c r="AM932" s="3">
        <f t="shared" si="51"/>
        <v>0</v>
      </c>
      <c r="AN932" s="3">
        <f t="shared" si="52"/>
        <v>0</v>
      </c>
    </row>
    <row r="933" spans="1:40" ht="13">
      <c r="A933" s="250"/>
      <c r="B933" s="251"/>
      <c r="C933" s="251"/>
      <c r="D933" s="251"/>
      <c r="E933" s="251"/>
      <c r="F933" s="252"/>
      <c r="G933" s="251"/>
      <c r="H933" s="253"/>
      <c r="I933" s="254"/>
      <c r="J933" s="252"/>
      <c r="K933" s="256"/>
      <c r="L933" s="251"/>
      <c r="M933" s="257"/>
      <c r="N933" s="258"/>
      <c r="O933" s="259"/>
      <c r="P933" s="259"/>
      <c r="Q933" s="260"/>
      <c r="R933" s="261"/>
      <c r="S933" s="262"/>
      <c r="T933" s="261"/>
      <c r="U933" s="263"/>
      <c r="V933" s="263"/>
      <c r="W933" s="263"/>
      <c r="X933" s="172"/>
      <c r="Y933" s="251"/>
      <c r="Z933" s="251"/>
      <c r="AA933" s="251"/>
      <c r="AB933" s="251"/>
      <c r="AC933" s="251"/>
      <c r="AD933" s="251"/>
      <c r="AE933" s="251"/>
      <c r="AF933" s="251"/>
      <c r="AG933" s="87"/>
      <c r="AH933" s="251"/>
      <c r="AK933" s="3">
        <f t="shared" si="49"/>
        <v>0</v>
      </c>
      <c r="AL933" s="3">
        <f t="shared" si="50"/>
        <v>0</v>
      </c>
      <c r="AM933" s="3">
        <f t="shared" si="51"/>
        <v>0</v>
      </c>
      <c r="AN933" s="3">
        <f t="shared" si="52"/>
        <v>0</v>
      </c>
    </row>
    <row r="934" spans="1:40" ht="13">
      <c r="A934" s="250"/>
      <c r="B934" s="251"/>
      <c r="C934" s="251"/>
      <c r="D934" s="251"/>
      <c r="E934" s="251"/>
      <c r="F934" s="252"/>
      <c r="G934" s="251"/>
      <c r="H934" s="253"/>
      <c r="I934" s="254"/>
      <c r="J934" s="252"/>
      <c r="K934" s="256"/>
      <c r="L934" s="251"/>
      <c r="M934" s="257"/>
      <c r="N934" s="258"/>
      <c r="O934" s="259"/>
      <c r="P934" s="259"/>
      <c r="Q934" s="260"/>
      <c r="R934" s="261"/>
      <c r="S934" s="262"/>
      <c r="T934" s="261"/>
      <c r="U934" s="263"/>
      <c r="V934" s="263"/>
      <c r="W934" s="263"/>
      <c r="X934" s="172"/>
      <c r="Y934" s="251"/>
      <c r="Z934" s="251"/>
      <c r="AA934" s="251"/>
      <c r="AB934" s="251"/>
      <c r="AC934" s="251"/>
      <c r="AD934" s="251"/>
      <c r="AE934" s="251"/>
      <c r="AF934" s="251"/>
      <c r="AG934" s="87"/>
      <c r="AH934" s="251"/>
      <c r="AK934" s="3">
        <f t="shared" si="49"/>
        <v>0</v>
      </c>
      <c r="AL934" s="3">
        <f t="shared" si="50"/>
        <v>0</v>
      </c>
      <c r="AM934" s="3">
        <f t="shared" si="51"/>
        <v>0</v>
      </c>
      <c r="AN934" s="3">
        <f t="shared" si="52"/>
        <v>0</v>
      </c>
    </row>
    <row r="935" spans="1:40" ht="13">
      <c r="A935" s="250"/>
      <c r="B935" s="251"/>
      <c r="C935" s="251"/>
      <c r="D935" s="251"/>
      <c r="E935" s="251"/>
      <c r="F935" s="252"/>
      <c r="G935" s="251"/>
      <c r="H935" s="253"/>
      <c r="I935" s="254"/>
      <c r="J935" s="252"/>
      <c r="K935" s="256"/>
      <c r="L935" s="251"/>
      <c r="M935" s="257"/>
      <c r="N935" s="258"/>
      <c r="O935" s="259"/>
      <c r="P935" s="259"/>
      <c r="Q935" s="260"/>
      <c r="R935" s="261"/>
      <c r="S935" s="262"/>
      <c r="T935" s="261"/>
      <c r="U935" s="263"/>
      <c r="V935" s="263"/>
      <c r="W935" s="263"/>
      <c r="X935" s="172"/>
      <c r="Y935" s="251"/>
      <c r="Z935" s="251"/>
      <c r="AA935" s="251"/>
      <c r="AB935" s="251"/>
      <c r="AC935" s="251"/>
      <c r="AD935" s="251"/>
      <c r="AE935" s="251"/>
      <c r="AF935" s="251"/>
      <c r="AG935" s="87"/>
      <c r="AH935" s="251"/>
      <c r="AK935" s="3">
        <f t="shared" si="49"/>
        <v>0</v>
      </c>
      <c r="AL935" s="3">
        <f t="shared" si="50"/>
        <v>0</v>
      </c>
      <c r="AM935" s="3">
        <f t="shared" si="51"/>
        <v>0</v>
      </c>
      <c r="AN935" s="3">
        <f t="shared" si="52"/>
        <v>0</v>
      </c>
    </row>
    <row r="936" spans="1:40" ht="13">
      <c r="A936" s="250"/>
      <c r="B936" s="251"/>
      <c r="C936" s="251"/>
      <c r="D936" s="251"/>
      <c r="E936" s="251"/>
      <c r="F936" s="252"/>
      <c r="G936" s="251"/>
      <c r="H936" s="253"/>
      <c r="I936" s="254"/>
      <c r="J936" s="252"/>
      <c r="K936" s="256"/>
      <c r="L936" s="251"/>
      <c r="M936" s="257"/>
      <c r="N936" s="258"/>
      <c r="O936" s="259"/>
      <c r="P936" s="259"/>
      <c r="Q936" s="260"/>
      <c r="R936" s="261"/>
      <c r="S936" s="262"/>
      <c r="T936" s="261"/>
      <c r="U936" s="263"/>
      <c r="V936" s="263"/>
      <c r="W936" s="263"/>
      <c r="X936" s="172"/>
      <c r="Y936" s="251"/>
      <c r="Z936" s="251"/>
      <c r="AA936" s="251"/>
      <c r="AB936" s="251"/>
      <c r="AC936" s="251"/>
      <c r="AD936" s="251"/>
      <c r="AE936" s="251"/>
      <c r="AF936" s="251"/>
      <c r="AG936" s="87"/>
      <c r="AH936" s="251"/>
      <c r="AK936" s="3">
        <f t="shared" si="49"/>
        <v>0</v>
      </c>
      <c r="AL936" s="3">
        <f t="shared" si="50"/>
        <v>0</v>
      </c>
      <c r="AM936" s="3">
        <f t="shared" si="51"/>
        <v>0</v>
      </c>
      <c r="AN936" s="3">
        <f t="shared" si="52"/>
        <v>0</v>
      </c>
    </row>
    <row r="937" spans="1:40" ht="13">
      <c r="A937" s="250"/>
      <c r="B937" s="251"/>
      <c r="C937" s="251"/>
      <c r="D937" s="251"/>
      <c r="E937" s="251"/>
      <c r="F937" s="252"/>
      <c r="G937" s="251"/>
      <c r="H937" s="253"/>
      <c r="I937" s="254"/>
      <c r="J937" s="252"/>
      <c r="K937" s="256"/>
      <c r="L937" s="251"/>
      <c r="M937" s="257"/>
      <c r="N937" s="258"/>
      <c r="O937" s="259"/>
      <c r="P937" s="259"/>
      <c r="Q937" s="260"/>
      <c r="R937" s="261"/>
      <c r="S937" s="262"/>
      <c r="T937" s="261"/>
      <c r="U937" s="263"/>
      <c r="V937" s="263"/>
      <c r="W937" s="263"/>
      <c r="X937" s="172"/>
      <c r="Y937" s="251"/>
      <c r="Z937" s="251"/>
      <c r="AA937" s="251"/>
      <c r="AB937" s="251"/>
      <c r="AC937" s="251"/>
      <c r="AD937" s="251"/>
      <c r="AE937" s="251"/>
      <c r="AF937" s="251"/>
      <c r="AG937" s="87"/>
      <c r="AH937" s="251"/>
      <c r="AK937" s="3">
        <f t="shared" si="49"/>
        <v>0</v>
      </c>
      <c r="AL937" s="3">
        <f t="shared" si="50"/>
        <v>0</v>
      </c>
      <c r="AM937" s="3">
        <f t="shared" si="51"/>
        <v>0</v>
      </c>
      <c r="AN937" s="3">
        <f t="shared" si="52"/>
        <v>0</v>
      </c>
    </row>
    <row r="938" spans="1:40" ht="13">
      <c r="A938" s="250"/>
      <c r="B938" s="251"/>
      <c r="C938" s="251"/>
      <c r="D938" s="251"/>
      <c r="E938" s="251"/>
      <c r="F938" s="252"/>
      <c r="G938" s="251"/>
      <c r="H938" s="253"/>
      <c r="I938" s="254"/>
      <c r="J938" s="252"/>
      <c r="K938" s="256"/>
      <c r="L938" s="251"/>
      <c r="M938" s="257"/>
      <c r="N938" s="258"/>
      <c r="O938" s="259"/>
      <c r="P938" s="259"/>
      <c r="Q938" s="260"/>
      <c r="R938" s="261"/>
      <c r="S938" s="262"/>
      <c r="T938" s="261"/>
      <c r="U938" s="263"/>
      <c r="V938" s="263"/>
      <c r="W938" s="263"/>
      <c r="X938" s="172"/>
      <c r="Y938" s="251"/>
      <c r="Z938" s="251"/>
      <c r="AA938" s="251"/>
      <c r="AB938" s="251"/>
      <c r="AC938" s="251"/>
      <c r="AD938" s="251"/>
      <c r="AE938" s="251"/>
      <c r="AF938" s="251"/>
      <c r="AG938" s="87"/>
      <c r="AH938" s="251"/>
      <c r="AK938" s="3">
        <f t="shared" si="49"/>
        <v>0</v>
      </c>
      <c r="AL938" s="3">
        <f t="shared" si="50"/>
        <v>0</v>
      </c>
      <c r="AM938" s="3">
        <f t="shared" si="51"/>
        <v>0</v>
      </c>
      <c r="AN938" s="3">
        <f t="shared" si="52"/>
        <v>0</v>
      </c>
    </row>
    <row r="939" spans="1:40" ht="13">
      <c r="A939" s="250"/>
      <c r="B939" s="251"/>
      <c r="C939" s="251"/>
      <c r="D939" s="251"/>
      <c r="E939" s="251"/>
      <c r="F939" s="252"/>
      <c r="G939" s="251"/>
      <c r="H939" s="253"/>
      <c r="I939" s="254"/>
      <c r="J939" s="252"/>
      <c r="K939" s="256"/>
      <c r="L939" s="251"/>
      <c r="M939" s="257"/>
      <c r="N939" s="258"/>
      <c r="O939" s="259"/>
      <c r="P939" s="259"/>
      <c r="Q939" s="260"/>
      <c r="R939" s="261"/>
      <c r="S939" s="262"/>
      <c r="T939" s="261"/>
      <c r="U939" s="263"/>
      <c r="V939" s="263"/>
      <c r="W939" s="263"/>
      <c r="X939" s="172"/>
      <c r="Y939" s="251"/>
      <c r="Z939" s="251"/>
      <c r="AA939" s="251"/>
      <c r="AB939" s="251"/>
      <c r="AC939" s="251"/>
      <c r="AD939" s="251"/>
      <c r="AE939" s="251"/>
      <c r="AF939" s="251"/>
      <c r="AG939" s="87"/>
      <c r="AH939" s="251"/>
      <c r="AK939" s="3">
        <f t="shared" si="49"/>
        <v>0</v>
      </c>
      <c r="AL939" s="3">
        <f t="shared" si="50"/>
        <v>0</v>
      </c>
      <c r="AM939" s="3">
        <f t="shared" si="51"/>
        <v>0</v>
      </c>
      <c r="AN939" s="3">
        <f t="shared" si="52"/>
        <v>0</v>
      </c>
    </row>
    <row r="940" spans="1:40" ht="13">
      <c r="A940" s="250"/>
      <c r="B940" s="251"/>
      <c r="C940" s="251"/>
      <c r="D940" s="251"/>
      <c r="E940" s="251"/>
      <c r="F940" s="252"/>
      <c r="G940" s="251"/>
      <c r="H940" s="253"/>
      <c r="I940" s="254"/>
      <c r="J940" s="252"/>
      <c r="K940" s="256"/>
      <c r="L940" s="251"/>
      <c r="M940" s="257"/>
      <c r="N940" s="258"/>
      <c r="O940" s="259"/>
      <c r="P940" s="259"/>
      <c r="Q940" s="260"/>
      <c r="R940" s="261"/>
      <c r="S940" s="262"/>
      <c r="T940" s="261"/>
      <c r="U940" s="263"/>
      <c r="V940" s="263"/>
      <c r="W940" s="263"/>
      <c r="X940" s="172"/>
      <c r="Y940" s="251"/>
      <c r="Z940" s="251"/>
      <c r="AA940" s="251"/>
      <c r="AB940" s="251"/>
      <c r="AC940" s="251"/>
      <c r="AD940" s="251"/>
      <c r="AE940" s="251"/>
      <c r="AF940" s="251"/>
      <c r="AG940" s="87"/>
      <c r="AH940" s="251"/>
      <c r="AK940" s="3">
        <f t="shared" si="49"/>
        <v>0</v>
      </c>
      <c r="AL940" s="3">
        <f t="shared" si="50"/>
        <v>0</v>
      </c>
      <c r="AM940" s="3">
        <f t="shared" si="51"/>
        <v>0</v>
      </c>
      <c r="AN940" s="3">
        <f t="shared" si="52"/>
        <v>0</v>
      </c>
    </row>
    <row r="941" spans="1:40" ht="13">
      <c r="A941" s="250"/>
      <c r="B941" s="251"/>
      <c r="C941" s="251"/>
      <c r="D941" s="251"/>
      <c r="E941" s="251"/>
      <c r="F941" s="252"/>
      <c r="G941" s="251"/>
      <c r="H941" s="253"/>
      <c r="I941" s="254"/>
      <c r="J941" s="252"/>
      <c r="K941" s="256"/>
      <c r="L941" s="251"/>
      <c r="M941" s="257"/>
      <c r="N941" s="258"/>
      <c r="O941" s="259"/>
      <c r="P941" s="259"/>
      <c r="Q941" s="260"/>
      <c r="R941" s="261"/>
      <c r="S941" s="262"/>
      <c r="T941" s="261"/>
      <c r="U941" s="263"/>
      <c r="V941" s="263"/>
      <c r="W941" s="263"/>
      <c r="X941" s="172"/>
      <c r="Y941" s="251"/>
      <c r="Z941" s="251"/>
      <c r="AA941" s="251"/>
      <c r="AB941" s="251"/>
      <c r="AC941" s="251"/>
      <c r="AD941" s="251"/>
      <c r="AE941" s="251"/>
      <c r="AF941" s="251"/>
      <c r="AG941" s="87"/>
      <c r="AH941" s="251"/>
      <c r="AK941" s="3">
        <f t="shared" si="49"/>
        <v>0</v>
      </c>
      <c r="AL941" s="3">
        <f t="shared" si="50"/>
        <v>0</v>
      </c>
      <c r="AM941" s="3">
        <f t="shared" si="51"/>
        <v>0</v>
      </c>
      <c r="AN941" s="3">
        <f t="shared" si="52"/>
        <v>0</v>
      </c>
    </row>
    <row r="942" spans="1:40" ht="13">
      <c r="A942" s="250"/>
      <c r="B942" s="251"/>
      <c r="C942" s="251"/>
      <c r="D942" s="251"/>
      <c r="E942" s="251"/>
      <c r="F942" s="252"/>
      <c r="G942" s="251"/>
      <c r="H942" s="253"/>
      <c r="I942" s="254"/>
      <c r="J942" s="252"/>
      <c r="K942" s="256"/>
      <c r="L942" s="251"/>
      <c r="M942" s="257"/>
      <c r="N942" s="258"/>
      <c r="O942" s="259"/>
      <c r="P942" s="259"/>
      <c r="Q942" s="260"/>
      <c r="R942" s="261"/>
      <c r="S942" s="262"/>
      <c r="T942" s="261"/>
      <c r="U942" s="263"/>
      <c r="V942" s="263"/>
      <c r="W942" s="263"/>
      <c r="X942" s="172"/>
      <c r="Y942" s="251"/>
      <c r="Z942" s="251"/>
      <c r="AA942" s="251"/>
      <c r="AB942" s="251"/>
      <c r="AC942" s="251"/>
      <c r="AD942" s="251"/>
      <c r="AE942" s="251"/>
      <c r="AF942" s="251"/>
      <c r="AG942" s="87"/>
      <c r="AH942" s="251"/>
      <c r="AK942" s="3">
        <f t="shared" si="49"/>
        <v>0</v>
      </c>
      <c r="AL942" s="3">
        <f t="shared" si="50"/>
        <v>0</v>
      </c>
      <c r="AM942" s="3">
        <f t="shared" si="51"/>
        <v>0</v>
      </c>
      <c r="AN942" s="3">
        <f t="shared" si="52"/>
        <v>0</v>
      </c>
    </row>
    <row r="943" spans="1:40" ht="13">
      <c r="A943" s="250"/>
      <c r="B943" s="251"/>
      <c r="C943" s="251"/>
      <c r="D943" s="251"/>
      <c r="E943" s="251"/>
      <c r="F943" s="252"/>
      <c r="G943" s="251"/>
      <c r="H943" s="253"/>
      <c r="I943" s="254"/>
      <c r="J943" s="252"/>
      <c r="K943" s="256"/>
      <c r="L943" s="251"/>
      <c r="M943" s="257"/>
      <c r="N943" s="258"/>
      <c r="O943" s="259"/>
      <c r="P943" s="259"/>
      <c r="Q943" s="260"/>
      <c r="R943" s="261"/>
      <c r="S943" s="262"/>
      <c r="T943" s="261"/>
      <c r="U943" s="263"/>
      <c r="V943" s="263"/>
      <c r="W943" s="263"/>
      <c r="X943" s="172"/>
      <c r="Y943" s="251"/>
      <c r="Z943" s="251"/>
      <c r="AA943" s="251"/>
      <c r="AB943" s="251"/>
      <c r="AC943" s="251"/>
      <c r="AD943" s="251"/>
      <c r="AE943" s="251"/>
      <c r="AF943" s="251"/>
      <c r="AG943" s="87"/>
      <c r="AH943" s="251"/>
      <c r="AK943" s="3">
        <f t="shared" si="49"/>
        <v>0</v>
      </c>
      <c r="AL943" s="3">
        <f t="shared" si="50"/>
        <v>0</v>
      </c>
      <c r="AM943" s="3">
        <f t="shared" si="51"/>
        <v>0</v>
      </c>
      <c r="AN943" s="3">
        <f t="shared" si="52"/>
        <v>0</v>
      </c>
    </row>
    <row r="944" spans="1:40" ht="13">
      <c r="A944" s="250"/>
      <c r="B944" s="251"/>
      <c r="C944" s="251"/>
      <c r="D944" s="251"/>
      <c r="E944" s="251"/>
      <c r="F944" s="252"/>
      <c r="G944" s="251"/>
      <c r="H944" s="253"/>
      <c r="I944" s="254"/>
      <c r="J944" s="252"/>
      <c r="K944" s="256"/>
      <c r="L944" s="251"/>
      <c r="M944" s="257"/>
      <c r="N944" s="258"/>
      <c r="O944" s="259"/>
      <c r="P944" s="259"/>
      <c r="Q944" s="260"/>
      <c r="R944" s="261"/>
      <c r="S944" s="262"/>
      <c r="T944" s="261"/>
      <c r="U944" s="263"/>
      <c r="V944" s="263"/>
      <c r="W944" s="263"/>
      <c r="X944" s="172"/>
      <c r="Y944" s="251"/>
      <c r="Z944" s="251"/>
      <c r="AA944" s="251"/>
      <c r="AB944" s="251"/>
      <c r="AC944" s="251"/>
      <c r="AD944" s="251"/>
      <c r="AE944" s="251"/>
      <c r="AF944" s="251"/>
      <c r="AG944" s="87"/>
      <c r="AH944" s="251"/>
      <c r="AK944" s="3">
        <f t="shared" si="49"/>
        <v>0</v>
      </c>
      <c r="AL944" s="3">
        <f t="shared" si="50"/>
        <v>0</v>
      </c>
      <c r="AM944" s="3">
        <f t="shared" si="51"/>
        <v>0</v>
      </c>
      <c r="AN944" s="3">
        <f t="shared" si="52"/>
        <v>0</v>
      </c>
    </row>
    <row r="945" spans="1:40" ht="13">
      <c r="A945" s="250"/>
      <c r="B945" s="251"/>
      <c r="C945" s="251"/>
      <c r="D945" s="251"/>
      <c r="E945" s="251"/>
      <c r="F945" s="252"/>
      <c r="G945" s="251"/>
      <c r="H945" s="253"/>
      <c r="I945" s="254"/>
      <c r="J945" s="252"/>
      <c r="K945" s="256"/>
      <c r="L945" s="251"/>
      <c r="M945" s="257"/>
      <c r="N945" s="258"/>
      <c r="O945" s="259"/>
      <c r="P945" s="259"/>
      <c r="Q945" s="260"/>
      <c r="R945" s="261"/>
      <c r="S945" s="262"/>
      <c r="T945" s="261"/>
      <c r="U945" s="263"/>
      <c r="V945" s="263"/>
      <c r="W945" s="263"/>
      <c r="X945" s="172"/>
      <c r="Y945" s="251"/>
      <c r="Z945" s="251"/>
      <c r="AA945" s="251"/>
      <c r="AB945" s="251"/>
      <c r="AC945" s="251"/>
      <c r="AD945" s="251"/>
      <c r="AE945" s="251"/>
      <c r="AF945" s="251"/>
      <c r="AG945" s="87"/>
      <c r="AH945" s="251"/>
      <c r="AK945" s="3">
        <f t="shared" si="49"/>
        <v>0</v>
      </c>
      <c r="AL945" s="3">
        <f t="shared" si="50"/>
        <v>0</v>
      </c>
      <c r="AM945" s="3">
        <f t="shared" si="51"/>
        <v>0</v>
      </c>
      <c r="AN945" s="3">
        <f t="shared" si="52"/>
        <v>0</v>
      </c>
    </row>
    <row r="946" spans="1:40" ht="13">
      <c r="A946" s="250"/>
      <c r="B946" s="251"/>
      <c r="C946" s="251"/>
      <c r="D946" s="251"/>
      <c r="E946" s="251"/>
      <c r="F946" s="252"/>
      <c r="G946" s="251"/>
      <c r="H946" s="253"/>
      <c r="I946" s="254"/>
      <c r="J946" s="252"/>
      <c r="K946" s="256"/>
      <c r="L946" s="251"/>
      <c r="M946" s="257"/>
      <c r="N946" s="258"/>
      <c r="O946" s="259"/>
      <c r="P946" s="259"/>
      <c r="Q946" s="260"/>
      <c r="R946" s="261"/>
      <c r="S946" s="262"/>
      <c r="T946" s="261"/>
      <c r="U946" s="263"/>
      <c r="V946" s="263"/>
      <c r="W946" s="263"/>
      <c r="X946" s="172"/>
      <c r="Y946" s="251"/>
      <c r="Z946" s="251"/>
      <c r="AA946" s="251"/>
      <c r="AB946" s="251"/>
      <c r="AC946" s="251"/>
      <c r="AD946" s="251"/>
      <c r="AE946" s="251"/>
      <c r="AF946" s="251"/>
      <c r="AG946" s="87"/>
      <c r="AH946" s="251"/>
      <c r="AK946" s="3">
        <f t="shared" si="49"/>
        <v>0</v>
      </c>
      <c r="AL946" s="3">
        <f t="shared" si="50"/>
        <v>0</v>
      </c>
      <c r="AM946" s="3">
        <f t="shared" si="51"/>
        <v>0</v>
      </c>
      <c r="AN946" s="3">
        <f t="shared" si="52"/>
        <v>0</v>
      </c>
    </row>
    <row r="947" spans="1:40" ht="13">
      <c r="A947" s="250"/>
      <c r="B947" s="251"/>
      <c r="C947" s="251"/>
      <c r="D947" s="251"/>
      <c r="E947" s="251"/>
      <c r="F947" s="252"/>
      <c r="G947" s="251"/>
      <c r="H947" s="253"/>
      <c r="I947" s="254"/>
      <c r="J947" s="252"/>
      <c r="K947" s="256"/>
      <c r="L947" s="251"/>
      <c r="M947" s="257"/>
      <c r="N947" s="258"/>
      <c r="O947" s="259"/>
      <c r="P947" s="259"/>
      <c r="Q947" s="260"/>
      <c r="R947" s="261"/>
      <c r="S947" s="262"/>
      <c r="T947" s="261"/>
      <c r="U947" s="263"/>
      <c r="V947" s="263"/>
      <c r="W947" s="263"/>
      <c r="X947" s="172"/>
      <c r="Y947" s="251"/>
      <c r="Z947" s="251"/>
      <c r="AA947" s="251"/>
      <c r="AB947" s="251"/>
      <c r="AC947" s="251"/>
      <c r="AD947" s="251"/>
      <c r="AE947" s="251"/>
      <c r="AF947" s="251"/>
      <c r="AG947" s="87"/>
      <c r="AH947" s="251"/>
      <c r="AK947" s="3">
        <f t="shared" si="49"/>
        <v>0</v>
      </c>
      <c r="AL947" s="3">
        <f t="shared" si="50"/>
        <v>0</v>
      </c>
      <c r="AM947" s="3">
        <f t="shared" si="51"/>
        <v>0</v>
      </c>
      <c r="AN947" s="3">
        <f t="shared" si="52"/>
        <v>0</v>
      </c>
    </row>
    <row r="948" spans="1:40" ht="13">
      <c r="A948" s="250"/>
      <c r="B948" s="251"/>
      <c r="C948" s="251"/>
      <c r="D948" s="251"/>
      <c r="E948" s="251"/>
      <c r="F948" s="252"/>
      <c r="G948" s="251"/>
      <c r="H948" s="253"/>
      <c r="I948" s="254"/>
      <c r="J948" s="252"/>
      <c r="K948" s="256"/>
      <c r="L948" s="251"/>
      <c r="M948" s="257"/>
      <c r="N948" s="258"/>
      <c r="O948" s="259"/>
      <c r="P948" s="259"/>
      <c r="Q948" s="260"/>
      <c r="R948" s="261"/>
      <c r="S948" s="262"/>
      <c r="T948" s="261"/>
      <c r="U948" s="263"/>
      <c r="V948" s="263"/>
      <c r="W948" s="263"/>
      <c r="X948" s="172"/>
      <c r="Y948" s="251"/>
      <c r="Z948" s="251"/>
      <c r="AA948" s="251"/>
      <c r="AB948" s="251"/>
      <c r="AC948" s="251"/>
      <c r="AD948" s="251"/>
      <c r="AE948" s="251"/>
      <c r="AF948" s="251"/>
      <c r="AG948" s="87"/>
      <c r="AH948" s="251"/>
      <c r="AK948" s="3">
        <f t="shared" si="49"/>
        <v>0</v>
      </c>
      <c r="AL948" s="3">
        <f t="shared" si="50"/>
        <v>0</v>
      </c>
      <c r="AM948" s="3">
        <f t="shared" si="51"/>
        <v>0</v>
      </c>
      <c r="AN948" s="3">
        <f t="shared" si="52"/>
        <v>0</v>
      </c>
    </row>
    <row r="949" spans="1:40" ht="13">
      <c r="A949" s="250"/>
      <c r="B949" s="251"/>
      <c r="C949" s="251"/>
      <c r="D949" s="251"/>
      <c r="E949" s="251"/>
      <c r="F949" s="252"/>
      <c r="G949" s="251"/>
      <c r="H949" s="253"/>
      <c r="I949" s="254"/>
      <c r="J949" s="252"/>
      <c r="K949" s="256"/>
      <c r="L949" s="251"/>
      <c r="M949" s="257"/>
      <c r="N949" s="258"/>
      <c r="O949" s="259"/>
      <c r="P949" s="259"/>
      <c r="Q949" s="260"/>
      <c r="R949" s="261"/>
      <c r="S949" s="262"/>
      <c r="T949" s="261"/>
      <c r="U949" s="263"/>
      <c r="V949" s="263"/>
      <c r="W949" s="263"/>
      <c r="X949" s="172"/>
      <c r="Y949" s="251"/>
      <c r="Z949" s="251"/>
      <c r="AA949" s="251"/>
      <c r="AB949" s="251"/>
      <c r="AC949" s="251"/>
      <c r="AD949" s="251"/>
      <c r="AE949" s="251"/>
      <c r="AF949" s="251"/>
      <c r="AG949" s="87"/>
      <c r="AH949" s="251"/>
      <c r="AK949" s="3">
        <f t="shared" si="49"/>
        <v>0</v>
      </c>
      <c r="AL949" s="3">
        <f t="shared" si="50"/>
        <v>0</v>
      </c>
      <c r="AM949" s="3">
        <f t="shared" si="51"/>
        <v>0</v>
      </c>
      <c r="AN949" s="3">
        <f t="shared" si="52"/>
        <v>0</v>
      </c>
    </row>
    <row r="950" spans="1:40" ht="13">
      <c r="A950" s="250"/>
      <c r="B950" s="251"/>
      <c r="C950" s="251"/>
      <c r="D950" s="251"/>
      <c r="E950" s="251"/>
      <c r="F950" s="252"/>
      <c r="G950" s="251"/>
      <c r="H950" s="253"/>
      <c r="I950" s="254"/>
      <c r="J950" s="252"/>
      <c r="K950" s="256"/>
      <c r="L950" s="251"/>
      <c r="M950" s="257"/>
      <c r="N950" s="258"/>
      <c r="O950" s="259"/>
      <c r="P950" s="259"/>
      <c r="Q950" s="260"/>
      <c r="R950" s="261"/>
      <c r="S950" s="262"/>
      <c r="T950" s="261"/>
      <c r="U950" s="263"/>
      <c r="V950" s="263"/>
      <c r="W950" s="263"/>
      <c r="X950" s="172"/>
      <c r="Y950" s="251"/>
      <c r="Z950" s="251"/>
      <c r="AA950" s="251"/>
      <c r="AB950" s="251"/>
      <c r="AC950" s="251"/>
      <c r="AD950" s="251"/>
      <c r="AE950" s="251"/>
      <c r="AF950" s="251"/>
      <c r="AG950" s="87"/>
      <c r="AH950" s="251"/>
      <c r="AK950" s="3">
        <f t="shared" si="49"/>
        <v>0</v>
      </c>
      <c r="AL950" s="3">
        <f t="shared" si="50"/>
        <v>0</v>
      </c>
      <c r="AM950" s="3">
        <f t="shared" si="51"/>
        <v>0</v>
      </c>
      <c r="AN950" s="3">
        <f t="shared" si="52"/>
        <v>0</v>
      </c>
    </row>
    <row r="951" spans="1:40" ht="13">
      <c r="A951" s="250"/>
      <c r="B951" s="251"/>
      <c r="C951" s="251"/>
      <c r="D951" s="251"/>
      <c r="E951" s="251"/>
      <c r="F951" s="252"/>
      <c r="G951" s="251"/>
      <c r="H951" s="253"/>
      <c r="I951" s="254"/>
      <c r="J951" s="252"/>
      <c r="K951" s="256"/>
      <c r="L951" s="251"/>
      <c r="M951" s="257"/>
      <c r="N951" s="258"/>
      <c r="O951" s="259"/>
      <c r="P951" s="259"/>
      <c r="Q951" s="260"/>
      <c r="R951" s="261"/>
      <c r="S951" s="262"/>
      <c r="T951" s="261"/>
      <c r="U951" s="263"/>
      <c r="V951" s="263"/>
      <c r="W951" s="263"/>
      <c r="X951" s="172"/>
      <c r="Y951" s="251"/>
      <c r="Z951" s="251"/>
      <c r="AA951" s="251"/>
      <c r="AB951" s="251"/>
      <c r="AC951" s="251"/>
      <c r="AD951" s="251"/>
      <c r="AE951" s="251"/>
      <c r="AF951" s="251"/>
      <c r="AG951" s="87"/>
      <c r="AH951" s="251"/>
      <c r="AK951" s="3">
        <f t="shared" si="49"/>
        <v>0</v>
      </c>
      <c r="AL951" s="3">
        <f t="shared" si="50"/>
        <v>0</v>
      </c>
      <c r="AM951" s="3">
        <f t="shared" si="51"/>
        <v>0</v>
      </c>
      <c r="AN951" s="3">
        <f t="shared" si="52"/>
        <v>0</v>
      </c>
    </row>
    <row r="952" spans="1:40" ht="13">
      <c r="A952" s="250"/>
      <c r="B952" s="251"/>
      <c r="C952" s="251"/>
      <c r="D952" s="251"/>
      <c r="E952" s="251"/>
      <c r="F952" s="252"/>
      <c r="G952" s="251"/>
      <c r="H952" s="253"/>
      <c r="I952" s="254"/>
      <c r="J952" s="252"/>
      <c r="K952" s="256"/>
      <c r="L952" s="251"/>
      <c r="M952" s="257"/>
      <c r="N952" s="258"/>
      <c r="O952" s="259"/>
      <c r="P952" s="259"/>
      <c r="Q952" s="260"/>
      <c r="R952" s="261"/>
      <c r="S952" s="262"/>
      <c r="T952" s="261"/>
      <c r="U952" s="263"/>
      <c r="V952" s="263"/>
      <c r="W952" s="263"/>
      <c r="X952" s="172"/>
      <c r="Y952" s="251"/>
      <c r="Z952" s="251"/>
      <c r="AA952" s="251"/>
      <c r="AB952" s="251"/>
      <c r="AC952" s="251"/>
      <c r="AD952" s="251"/>
      <c r="AE952" s="251"/>
      <c r="AF952" s="251"/>
      <c r="AG952" s="87"/>
      <c r="AH952" s="251"/>
      <c r="AK952" s="3">
        <f t="shared" si="49"/>
        <v>0</v>
      </c>
      <c r="AL952" s="3">
        <f t="shared" si="50"/>
        <v>0</v>
      </c>
      <c r="AM952" s="3">
        <f t="shared" si="51"/>
        <v>0</v>
      </c>
      <c r="AN952" s="3">
        <f t="shared" si="52"/>
        <v>0</v>
      </c>
    </row>
    <row r="953" spans="1:40" ht="13">
      <c r="A953" s="250"/>
      <c r="B953" s="251"/>
      <c r="C953" s="251"/>
      <c r="D953" s="251"/>
      <c r="E953" s="251"/>
      <c r="F953" s="252"/>
      <c r="G953" s="251"/>
      <c r="H953" s="253"/>
      <c r="I953" s="254"/>
      <c r="J953" s="252"/>
      <c r="K953" s="256"/>
      <c r="L953" s="251"/>
      <c r="M953" s="257"/>
      <c r="N953" s="258"/>
      <c r="O953" s="259"/>
      <c r="P953" s="259"/>
      <c r="Q953" s="260"/>
      <c r="R953" s="261"/>
      <c r="S953" s="262"/>
      <c r="T953" s="261"/>
      <c r="U953" s="263"/>
      <c r="V953" s="263"/>
      <c r="W953" s="263"/>
      <c r="X953" s="172"/>
      <c r="Y953" s="251"/>
      <c r="Z953" s="251"/>
      <c r="AA953" s="251"/>
      <c r="AB953" s="251"/>
      <c r="AC953" s="251"/>
      <c r="AD953" s="251"/>
      <c r="AE953" s="251"/>
      <c r="AF953" s="251"/>
      <c r="AG953" s="87"/>
      <c r="AH953" s="251"/>
      <c r="AK953" s="3">
        <f t="shared" si="49"/>
        <v>0</v>
      </c>
      <c r="AL953" s="3">
        <f t="shared" si="50"/>
        <v>0</v>
      </c>
      <c r="AM953" s="3">
        <f t="shared" si="51"/>
        <v>0</v>
      </c>
      <c r="AN953" s="3">
        <f t="shared" si="52"/>
        <v>0</v>
      </c>
    </row>
    <row r="954" spans="1:40" ht="13">
      <c r="A954" s="250"/>
      <c r="B954" s="251"/>
      <c r="C954" s="251"/>
      <c r="D954" s="251"/>
      <c r="E954" s="251"/>
      <c r="F954" s="252"/>
      <c r="G954" s="251"/>
      <c r="H954" s="253"/>
      <c r="I954" s="254"/>
      <c r="J954" s="252"/>
      <c r="K954" s="256"/>
      <c r="L954" s="251"/>
      <c r="M954" s="257"/>
      <c r="N954" s="258"/>
      <c r="O954" s="259"/>
      <c r="P954" s="259"/>
      <c r="Q954" s="260"/>
      <c r="R954" s="261"/>
      <c r="S954" s="262"/>
      <c r="T954" s="261"/>
      <c r="U954" s="263"/>
      <c r="V954" s="263"/>
      <c r="W954" s="263"/>
      <c r="X954" s="172"/>
      <c r="Y954" s="251"/>
      <c r="Z954" s="251"/>
      <c r="AA954" s="251"/>
      <c r="AB954" s="251"/>
      <c r="AC954" s="251"/>
      <c r="AD954" s="251"/>
      <c r="AE954" s="251"/>
      <c r="AF954" s="251"/>
      <c r="AG954" s="87"/>
      <c r="AH954" s="251"/>
      <c r="AK954" s="3">
        <f t="shared" si="49"/>
        <v>0</v>
      </c>
      <c r="AL954" s="3">
        <f t="shared" si="50"/>
        <v>0</v>
      </c>
      <c r="AM954" s="3">
        <f t="shared" si="51"/>
        <v>0</v>
      </c>
      <c r="AN954" s="3">
        <f t="shared" si="52"/>
        <v>0</v>
      </c>
    </row>
    <row r="955" spans="1:40" ht="13">
      <c r="A955" s="250"/>
      <c r="B955" s="251"/>
      <c r="C955" s="251"/>
      <c r="D955" s="251"/>
      <c r="E955" s="251"/>
      <c r="F955" s="252"/>
      <c r="G955" s="251"/>
      <c r="H955" s="253"/>
      <c r="I955" s="254"/>
      <c r="J955" s="252"/>
      <c r="K955" s="256"/>
      <c r="L955" s="251"/>
      <c r="M955" s="257"/>
      <c r="N955" s="258"/>
      <c r="O955" s="259"/>
      <c r="P955" s="259"/>
      <c r="Q955" s="260"/>
      <c r="R955" s="261"/>
      <c r="S955" s="262"/>
      <c r="T955" s="261"/>
      <c r="U955" s="263"/>
      <c r="V955" s="263"/>
      <c r="W955" s="263"/>
      <c r="X955" s="172"/>
      <c r="Y955" s="251"/>
      <c r="Z955" s="251"/>
      <c r="AA955" s="251"/>
      <c r="AB955" s="251"/>
      <c r="AC955" s="251"/>
      <c r="AD955" s="251"/>
      <c r="AE955" s="251"/>
      <c r="AF955" s="251"/>
      <c r="AG955" s="87"/>
      <c r="AH955" s="251"/>
      <c r="AK955" s="3">
        <f t="shared" si="49"/>
        <v>0</v>
      </c>
      <c r="AL955" s="3">
        <f t="shared" si="50"/>
        <v>0</v>
      </c>
      <c r="AM955" s="3">
        <f t="shared" si="51"/>
        <v>0</v>
      </c>
      <c r="AN955" s="3">
        <f t="shared" si="52"/>
        <v>0</v>
      </c>
    </row>
    <row r="956" spans="1:40" ht="13">
      <c r="A956" s="250"/>
      <c r="B956" s="251"/>
      <c r="C956" s="251"/>
      <c r="D956" s="251"/>
      <c r="E956" s="251"/>
      <c r="F956" s="252"/>
      <c r="G956" s="251"/>
      <c r="H956" s="253"/>
      <c r="I956" s="254"/>
      <c r="J956" s="252"/>
      <c r="K956" s="256"/>
      <c r="L956" s="251"/>
      <c r="M956" s="257"/>
      <c r="N956" s="258"/>
      <c r="O956" s="259"/>
      <c r="P956" s="259"/>
      <c r="Q956" s="260"/>
      <c r="R956" s="261"/>
      <c r="S956" s="262"/>
      <c r="T956" s="261"/>
      <c r="U956" s="263"/>
      <c r="V956" s="263"/>
      <c r="W956" s="263"/>
      <c r="X956" s="172"/>
      <c r="Y956" s="251"/>
      <c r="Z956" s="251"/>
      <c r="AA956" s="251"/>
      <c r="AB956" s="251"/>
      <c r="AC956" s="251"/>
      <c r="AD956" s="251"/>
      <c r="AE956" s="251"/>
      <c r="AF956" s="251"/>
      <c r="AG956" s="87"/>
      <c r="AH956" s="251"/>
      <c r="AK956" s="3">
        <f t="shared" si="49"/>
        <v>0</v>
      </c>
      <c r="AL956" s="3">
        <f t="shared" si="50"/>
        <v>0</v>
      </c>
      <c r="AM956" s="3">
        <f t="shared" si="51"/>
        <v>0</v>
      </c>
      <c r="AN956" s="3">
        <f t="shared" si="52"/>
        <v>0</v>
      </c>
    </row>
    <row r="957" spans="1:40" ht="13">
      <c r="A957" s="250"/>
      <c r="B957" s="251"/>
      <c r="C957" s="251"/>
      <c r="D957" s="251"/>
      <c r="E957" s="251"/>
      <c r="F957" s="252"/>
      <c r="G957" s="251"/>
      <c r="H957" s="253"/>
      <c r="I957" s="254"/>
      <c r="J957" s="252"/>
      <c r="K957" s="256"/>
      <c r="L957" s="251"/>
      <c r="M957" s="257"/>
      <c r="N957" s="258"/>
      <c r="O957" s="259"/>
      <c r="P957" s="259"/>
      <c r="Q957" s="260"/>
      <c r="R957" s="261"/>
      <c r="S957" s="262"/>
      <c r="T957" s="261"/>
      <c r="U957" s="263"/>
      <c r="V957" s="263"/>
      <c r="W957" s="263"/>
      <c r="X957" s="172"/>
      <c r="Y957" s="251"/>
      <c r="Z957" s="251"/>
      <c r="AA957" s="251"/>
      <c r="AB957" s="251"/>
      <c r="AC957" s="251"/>
      <c r="AD957" s="251"/>
      <c r="AE957" s="251"/>
      <c r="AF957" s="251"/>
      <c r="AG957" s="87"/>
      <c r="AH957" s="251"/>
      <c r="AK957" s="3">
        <f t="shared" si="49"/>
        <v>0</v>
      </c>
      <c r="AL957" s="3">
        <f t="shared" si="50"/>
        <v>0</v>
      </c>
      <c r="AM957" s="3">
        <f t="shared" si="51"/>
        <v>0</v>
      </c>
      <c r="AN957" s="3">
        <f t="shared" si="52"/>
        <v>0</v>
      </c>
    </row>
    <row r="958" spans="1:40" ht="13">
      <c r="A958" s="250"/>
      <c r="B958" s="251"/>
      <c r="C958" s="251"/>
      <c r="D958" s="251"/>
      <c r="E958" s="251"/>
      <c r="F958" s="252"/>
      <c r="G958" s="251"/>
      <c r="H958" s="253"/>
      <c r="I958" s="254"/>
      <c r="J958" s="252"/>
      <c r="K958" s="256"/>
      <c r="L958" s="251"/>
      <c r="M958" s="257"/>
      <c r="N958" s="258"/>
      <c r="O958" s="259"/>
      <c r="P958" s="259"/>
      <c r="Q958" s="260"/>
      <c r="R958" s="261"/>
      <c r="S958" s="262"/>
      <c r="T958" s="261"/>
      <c r="U958" s="263"/>
      <c r="V958" s="263"/>
      <c r="W958" s="263"/>
      <c r="X958" s="172"/>
      <c r="Y958" s="251"/>
      <c r="Z958" s="251"/>
      <c r="AA958" s="251"/>
      <c r="AB958" s="251"/>
      <c r="AC958" s="251"/>
      <c r="AD958" s="251"/>
      <c r="AE958" s="251"/>
      <c r="AF958" s="251"/>
      <c r="AG958" s="87"/>
      <c r="AH958" s="251"/>
      <c r="AK958" s="3">
        <f t="shared" si="49"/>
        <v>0</v>
      </c>
      <c r="AL958" s="3">
        <f t="shared" si="50"/>
        <v>0</v>
      </c>
      <c r="AM958" s="3">
        <f t="shared" si="51"/>
        <v>0</v>
      </c>
      <c r="AN958" s="3">
        <f t="shared" si="52"/>
        <v>0</v>
      </c>
    </row>
    <row r="959" spans="1:40" ht="13">
      <c r="A959" s="250"/>
      <c r="B959" s="251"/>
      <c r="C959" s="251"/>
      <c r="D959" s="251"/>
      <c r="E959" s="251"/>
      <c r="F959" s="252"/>
      <c r="G959" s="251"/>
      <c r="H959" s="253"/>
      <c r="I959" s="254"/>
      <c r="J959" s="252"/>
      <c r="K959" s="256"/>
      <c r="L959" s="251"/>
      <c r="M959" s="257"/>
      <c r="N959" s="258"/>
      <c r="O959" s="259"/>
      <c r="P959" s="259"/>
      <c r="Q959" s="260"/>
      <c r="R959" s="261"/>
      <c r="S959" s="262"/>
      <c r="T959" s="261"/>
      <c r="U959" s="263"/>
      <c r="V959" s="263"/>
      <c r="W959" s="263"/>
      <c r="X959" s="172"/>
      <c r="Y959" s="251"/>
      <c r="Z959" s="251"/>
      <c r="AA959" s="251"/>
      <c r="AB959" s="251"/>
      <c r="AC959" s="251"/>
      <c r="AD959" s="251"/>
      <c r="AE959" s="251"/>
      <c r="AF959" s="251"/>
      <c r="AG959" s="87"/>
      <c r="AH959" s="251"/>
      <c r="AK959" s="3">
        <f t="shared" si="49"/>
        <v>0</v>
      </c>
      <c r="AL959" s="3">
        <f t="shared" si="50"/>
        <v>0</v>
      </c>
      <c r="AM959" s="3">
        <f t="shared" si="51"/>
        <v>0</v>
      </c>
      <c r="AN959" s="3">
        <f t="shared" si="52"/>
        <v>0</v>
      </c>
    </row>
    <row r="960" spans="1:40" ht="13">
      <c r="A960" s="250"/>
      <c r="B960" s="251"/>
      <c r="C960" s="251"/>
      <c r="D960" s="251"/>
      <c r="E960" s="251"/>
      <c r="F960" s="252"/>
      <c r="G960" s="251"/>
      <c r="H960" s="253"/>
      <c r="I960" s="254"/>
      <c r="J960" s="252"/>
      <c r="K960" s="256"/>
      <c r="L960" s="251"/>
      <c r="M960" s="257"/>
      <c r="N960" s="258"/>
      <c r="O960" s="259"/>
      <c r="P960" s="259"/>
      <c r="Q960" s="260"/>
      <c r="R960" s="261"/>
      <c r="S960" s="262"/>
      <c r="T960" s="261"/>
      <c r="U960" s="263"/>
      <c r="V960" s="263"/>
      <c r="W960" s="263"/>
      <c r="X960" s="172"/>
      <c r="Y960" s="251"/>
      <c r="Z960" s="251"/>
      <c r="AA960" s="251"/>
      <c r="AB960" s="251"/>
      <c r="AC960" s="251"/>
      <c r="AD960" s="251"/>
      <c r="AE960" s="251"/>
      <c r="AF960" s="251"/>
      <c r="AG960" s="87"/>
      <c r="AH960" s="251"/>
      <c r="AK960" s="3">
        <f t="shared" si="49"/>
        <v>0</v>
      </c>
      <c r="AL960" s="3">
        <f t="shared" si="50"/>
        <v>0</v>
      </c>
      <c r="AM960" s="3">
        <f t="shared" si="51"/>
        <v>0</v>
      </c>
      <c r="AN960" s="3">
        <f t="shared" si="52"/>
        <v>0</v>
      </c>
    </row>
    <row r="961" spans="1:40" ht="13">
      <c r="A961" s="250"/>
      <c r="B961" s="251"/>
      <c r="C961" s="251"/>
      <c r="D961" s="251"/>
      <c r="E961" s="251"/>
      <c r="F961" s="252"/>
      <c r="G961" s="251"/>
      <c r="H961" s="253"/>
      <c r="I961" s="254"/>
      <c r="J961" s="252"/>
      <c r="K961" s="256"/>
      <c r="L961" s="251"/>
      <c r="M961" s="257"/>
      <c r="N961" s="258"/>
      <c r="O961" s="259"/>
      <c r="P961" s="259"/>
      <c r="Q961" s="260"/>
      <c r="R961" s="261"/>
      <c r="S961" s="262"/>
      <c r="T961" s="261"/>
      <c r="U961" s="263"/>
      <c r="V961" s="263"/>
      <c r="W961" s="263"/>
      <c r="X961" s="172"/>
      <c r="Y961" s="251"/>
      <c r="Z961" s="251"/>
      <c r="AA961" s="251"/>
      <c r="AB961" s="251"/>
      <c r="AC961" s="251"/>
      <c r="AD961" s="251"/>
      <c r="AE961" s="251"/>
      <c r="AF961" s="251"/>
      <c r="AG961" s="87"/>
      <c r="AH961" s="251"/>
      <c r="AK961" s="3">
        <f t="shared" si="49"/>
        <v>0</v>
      </c>
      <c r="AL961" s="3">
        <f t="shared" si="50"/>
        <v>0</v>
      </c>
      <c r="AM961" s="3">
        <f t="shared" si="51"/>
        <v>0</v>
      </c>
      <c r="AN961" s="3">
        <f t="shared" si="52"/>
        <v>0</v>
      </c>
    </row>
    <row r="962" spans="1:40" ht="13">
      <c r="A962" s="250"/>
      <c r="B962" s="251"/>
      <c r="C962" s="251"/>
      <c r="D962" s="251"/>
      <c r="E962" s="251"/>
      <c r="F962" s="252"/>
      <c r="G962" s="251"/>
      <c r="H962" s="253"/>
      <c r="I962" s="254"/>
      <c r="J962" s="252"/>
      <c r="K962" s="256"/>
      <c r="L962" s="251"/>
      <c r="M962" s="257"/>
      <c r="N962" s="258"/>
      <c r="O962" s="259"/>
      <c r="P962" s="259"/>
      <c r="Q962" s="260"/>
      <c r="R962" s="261"/>
      <c r="S962" s="262"/>
      <c r="T962" s="261"/>
      <c r="U962" s="263"/>
      <c r="V962" s="263"/>
      <c r="W962" s="263"/>
      <c r="X962" s="172"/>
      <c r="Y962" s="251"/>
      <c r="Z962" s="251"/>
      <c r="AA962" s="251"/>
      <c r="AB962" s="251"/>
      <c r="AC962" s="251"/>
      <c r="AD962" s="251"/>
      <c r="AE962" s="251"/>
      <c r="AF962" s="251"/>
      <c r="AG962" s="87"/>
      <c r="AH962" s="251"/>
      <c r="AK962" s="3">
        <f t="shared" si="49"/>
        <v>0</v>
      </c>
      <c r="AL962" s="3">
        <f t="shared" si="50"/>
        <v>0</v>
      </c>
      <c r="AM962" s="3">
        <f t="shared" si="51"/>
        <v>0</v>
      </c>
      <c r="AN962" s="3">
        <f t="shared" si="52"/>
        <v>0</v>
      </c>
    </row>
    <row r="963" spans="1:40" ht="13">
      <c r="A963" s="250"/>
      <c r="B963" s="251"/>
      <c r="C963" s="251"/>
      <c r="D963" s="251"/>
      <c r="E963" s="251"/>
      <c r="F963" s="252"/>
      <c r="G963" s="251"/>
      <c r="H963" s="253"/>
      <c r="I963" s="254"/>
      <c r="J963" s="252"/>
      <c r="K963" s="256"/>
      <c r="L963" s="251"/>
      <c r="M963" s="257"/>
      <c r="N963" s="258"/>
      <c r="O963" s="259"/>
      <c r="P963" s="259"/>
      <c r="Q963" s="260"/>
      <c r="R963" s="261"/>
      <c r="S963" s="262"/>
      <c r="T963" s="261"/>
      <c r="U963" s="263"/>
      <c r="V963" s="263"/>
      <c r="W963" s="263"/>
      <c r="X963" s="172"/>
      <c r="Y963" s="251"/>
      <c r="Z963" s="251"/>
      <c r="AA963" s="251"/>
      <c r="AB963" s="251"/>
      <c r="AC963" s="251"/>
      <c r="AD963" s="251"/>
      <c r="AE963" s="251"/>
      <c r="AF963" s="251"/>
      <c r="AG963" s="87"/>
      <c r="AH963" s="251"/>
      <c r="AK963" s="3">
        <f t="shared" si="49"/>
        <v>0</v>
      </c>
      <c r="AL963" s="3">
        <f t="shared" si="50"/>
        <v>0</v>
      </c>
      <c r="AM963" s="3">
        <f t="shared" si="51"/>
        <v>0</v>
      </c>
      <c r="AN963" s="3">
        <f t="shared" si="52"/>
        <v>0</v>
      </c>
    </row>
    <row r="964" spans="1:40" ht="13">
      <c r="A964" s="250"/>
      <c r="B964" s="251"/>
      <c r="C964" s="251"/>
      <c r="D964" s="251"/>
      <c r="E964" s="251"/>
      <c r="F964" s="252"/>
      <c r="G964" s="251"/>
      <c r="H964" s="253"/>
      <c r="I964" s="254"/>
      <c r="J964" s="252"/>
      <c r="K964" s="256"/>
      <c r="L964" s="251"/>
      <c r="M964" s="257"/>
      <c r="N964" s="258"/>
      <c r="O964" s="259"/>
      <c r="P964" s="259"/>
      <c r="Q964" s="260"/>
      <c r="R964" s="261"/>
      <c r="S964" s="262"/>
      <c r="T964" s="261"/>
      <c r="U964" s="263"/>
      <c r="V964" s="263"/>
      <c r="W964" s="263"/>
      <c r="X964" s="172"/>
      <c r="Y964" s="251"/>
      <c r="Z964" s="251"/>
      <c r="AA964" s="251"/>
      <c r="AB964" s="251"/>
      <c r="AC964" s="251"/>
      <c r="AD964" s="251"/>
      <c r="AE964" s="251"/>
      <c r="AF964" s="251"/>
      <c r="AG964" s="87"/>
      <c r="AH964" s="251"/>
      <c r="AK964" s="3">
        <f t="shared" si="49"/>
        <v>0</v>
      </c>
      <c r="AL964" s="3">
        <f t="shared" si="50"/>
        <v>0</v>
      </c>
      <c r="AM964" s="3">
        <f t="shared" si="51"/>
        <v>0</v>
      </c>
      <c r="AN964" s="3">
        <f t="shared" si="52"/>
        <v>0</v>
      </c>
    </row>
    <row r="965" spans="1:40" ht="13">
      <c r="A965" s="250"/>
      <c r="B965" s="251"/>
      <c r="C965" s="251"/>
      <c r="D965" s="251"/>
      <c r="E965" s="251"/>
      <c r="F965" s="252"/>
      <c r="G965" s="251"/>
      <c r="H965" s="253"/>
      <c r="I965" s="254"/>
      <c r="J965" s="252"/>
      <c r="K965" s="256"/>
      <c r="L965" s="251"/>
      <c r="M965" s="257"/>
      <c r="N965" s="258"/>
      <c r="O965" s="259"/>
      <c r="P965" s="259"/>
      <c r="Q965" s="260"/>
      <c r="R965" s="261"/>
      <c r="S965" s="262"/>
      <c r="T965" s="261"/>
      <c r="U965" s="263"/>
      <c r="V965" s="263"/>
      <c r="W965" s="263"/>
      <c r="X965" s="172"/>
      <c r="Y965" s="251"/>
      <c r="Z965" s="251"/>
      <c r="AA965" s="251"/>
      <c r="AB965" s="251"/>
      <c r="AC965" s="251"/>
      <c r="AD965" s="251"/>
      <c r="AE965" s="251"/>
      <c r="AF965" s="251"/>
      <c r="AG965" s="87"/>
      <c r="AH965" s="251"/>
      <c r="AK965" s="3">
        <f t="shared" si="49"/>
        <v>0</v>
      </c>
      <c r="AL965" s="3">
        <f t="shared" si="50"/>
        <v>0</v>
      </c>
      <c r="AM965" s="3">
        <f t="shared" si="51"/>
        <v>0</v>
      </c>
      <c r="AN965" s="3">
        <f t="shared" si="52"/>
        <v>0</v>
      </c>
    </row>
    <row r="966" spans="1:40" ht="13">
      <c r="A966" s="250"/>
      <c r="B966" s="251"/>
      <c r="C966" s="251"/>
      <c r="D966" s="251"/>
      <c r="E966" s="251"/>
      <c r="F966" s="252"/>
      <c r="G966" s="251"/>
      <c r="H966" s="253"/>
      <c r="I966" s="254"/>
      <c r="J966" s="252"/>
      <c r="K966" s="256"/>
      <c r="L966" s="251"/>
      <c r="M966" s="257"/>
      <c r="N966" s="258"/>
      <c r="O966" s="259"/>
      <c r="P966" s="259"/>
      <c r="Q966" s="260"/>
      <c r="R966" s="261"/>
      <c r="S966" s="262"/>
      <c r="T966" s="261"/>
      <c r="U966" s="263"/>
      <c r="V966" s="263"/>
      <c r="W966" s="263"/>
      <c r="X966" s="172"/>
      <c r="Y966" s="251"/>
      <c r="Z966" s="251"/>
      <c r="AA966" s="251"/>
      <c r="AB966" s="251"/>
      <c r="AC966" s="251"/>
      <c r="AD966" s="251"/>
      <c r="AE966" s="251"/>
      <c r="AF966" s="251"/>
      <c r="AG966" s="87"/>
      <c r="AH966" s="251"/>
      <c r="AK966" s="3">
        <f t="shared" si="49"/>
        <v>0</v>
      </c>
      <c r="AL966" s="3">
        <f t="shared" si="50"/>
        <v>0</v>
      </c>
      <c r="AM966" s="3">
        <f t="shared" si="51"/>
        <v>0</v>
      </c>
      <c r="AN966" s="3">
        <f t="shared" si="52"/>
        <v>0</v>
      </c>
    </row>
    <row r="967" spans="1:40" ht="13">
      <c r="A967" s="250"/>
      <c r="B967" s="251"/>
      <c r="C967" s="251"/>
      <c r="D967" s="251"/>
      <c r="E967" s="251"/>
      <c r="F967" s="252"/>
      <c r="G967" s="251"/>
      <c r="H967" s="253"/>
      <c r="I967" s="254"/>
      <c r="J967" s="252"/>
      <c r="K967" s="256"/>
      <c r="L967" s="251"/>
      <c r="M967" s="257"/>
      <c r="N967" s="258"/>
      <c r="O967" s="259"/>
      <c r="P967" s="259"/>
      <c r="Q967" s="260"/>
      <c r="R967" s="261"/>
      <c r="S967" s="262"/>
      <c r="T967" s="261"/>
      <c r="U967" s="263"/>
      <c r="V967" s="263"/>
      <c r="W967" s="263"/>
      <c r="X967" s="172"/>
      <c r="Y967" s="251"/>
      <c r="Z967" s="251"/>
      <c r="AA967" s="251"/>
      <c r="AB967" s="251"/>
      <c r="AC967" s="251"/>
      <c r="AD967" s="251"/>
      <c r="AE967" s="251"/>
      <c r="AF967" s="251"/>
      <c r="AG967" s="87"/>
      <c r="AH967" s="251"/>
      <c r="AK967" s="3">
        <f t="shared" si="49"/>
        <v>0</v>
      </c>
      <c r="AL967" s="3">
        <f t="shared" si="50"/>
        <v>0</v>
      </c>
      <c r="AM967" s="3">
        <f t="shared" si="51"/>
        <v>0</v>
      </c>
      <c r="AN967" s="3">
        <f t="shared" si="52"/>
        <v>0</v>
      </c>
    </row>
    <row r="968" spans="1:40" ht="13">
      <c r="A968" s="250"/>
      <c r="B968" s="251"/>
      <c r="C968" s="251"/>
      <c r="D968" s="251"/>
      <c r="E968" s="251"/>
      <c r="F968" s="252"/>
      <c r="G968" s="251"/>
      <c r="H968" s="253"/>
      <c r="I968" s="254"/>
      <c r="J968" s="252"/>
      <c r="K968" s="256"/>
      <c r="L968" s="251"/>
      <c r="M968" s="257"/>
      <c r="N968" s="258"/>
      <c r="O968" s="259"/>
      <c r="P968" s="259"/>
      <c r="Q968" s="260"/>
      <c r="R968" s="261"/>
      <c r="S968" s="262"/>
      <c r="T968" s="261"/>
      <c r="U968" s="263"/>
      <c r="V968" s="263"/>
      <c r="W968" s="263"/>
      <c r="X968" s="172"/>
      <c r="Y968" s="251"/>
      <c r="Z968" s="251"/>
      <c r="AA968" s="251"/>
      <c r="AB968" s="251"/>
      <c r="AC968" s="251"/>
      <c r="AD968" s="251"/>
      <c r="AE968" s="251"/>
      <c r="AF968" s="251"/>
      <c r="AG968" s="87"/>
      <c r="AH968" s="251"/>
      <c r="AK968" s="3">
        <f t="shared" si="49"/>
        <v>0</v>
      </c>
      <c r="AL968" s="3">
        <f t="shared" si="50"/>
        <v>0</v>
      </c>
      <c r="AM968" s="3">
        <f t="shared" si="51"/>
        <v>0</v>
      </c>
      <c r="AN968" s="3">
        <f t="shared" si="52"/>
        <v>0</v>
      </c>
    </row>
    <row r="969" spans="1:40" ht="13">
      <c r="A969" s="250"/>
      <c r="B969" s="251"/>
      <c r="C969" s="251"/>
      <c r="D969" s="251"/>
      <c r="E969" s="251"/>
      <c r="F969" s="252"/>
      <c r="G969" s="251"/>
      <c r="H969" s="253"/>
      <c r="I969" s="254"/>
      <c r="J969" s="252"/>
      <c r="K969" s="256"/>
      <c r="L969" s="251"/>
      <c r="M969" s="257"/>
      <c r="N969" s="258"/>
      <c r="O969" s="259"/>
      <c r="P969" s="259"/>
      <c r="Q969" s="260"/>
      <c r="R969" s="261"/>
      <c r="S969" s="262"/>
      <c r="T969" s="261"/>
      <c r="U969" s="263"/>
      <c r="V969" s="263"/>
      <c r="W969" s="263"/>
      <c r="X969" s="172"/>
      <c r="Y969" s="251"/>
      <c r="Z969" s="251"/>
      <c r="AA969" s="251"/>
      <c r="AB969" s="251"/>
      <c r="AC969" s="251"/>
      <c r="AD969" s="251"/>
      <c r="AE969" s="251"/>
      <c r="AF969" s="251"/>
      <c r="AG969" s="87"/>
      <c r="AH969" s="251"/>
      <c r="AK969" s="3">
        <f t="shared" si="49"/>
        <v>0</v>
      </c>
      <c r="AL969" s="3">
        <f t="shared" si="50"/>
        <v>0</v>
      </c>
      <c r="AM969" s="3">
        <f t="shared" si="51"/>
        <v>0</v>
      </c>
      <c r="AN969" s="3">
        <f t="shared" si="52"/>
        <v>0</v>
      </c>
    </row>
    <row r="970" spans="1:40" ht="13">
      <c r="A970" s="250"/>
      <c r="B970" s="251"/>
      <c r="C970" s="251"/>
      <c r="D970" s="251"/>
      <c r="E970" s="251"/>
      <c r="F970" s="252"/>
      <c r="G970" s="251"/>
      <c r="H970" s="253"/>
      <c r="I970" s="254"/>
      <c r="J970" s="252"/>
      <c r="K970" s="256"/>
      <c r="L970" s="251"/>
      <c r="M970" s="257"/>
      <c r="N970" s="258"/>
      <c r="O970" s="259"/>
      <c r="P970" s="259"/>
      <c r="Q970" s="260"/>
      <c r="R970" s="261"/>
      <c r="S970" s="262"/>
      <c r="T970" s="261"/>
      <c r="U970" s="263"/>
      <c r="V970" s="263"/>
      <c r="W970" s="263"/>
      <c r="X970" s="172"/>
      <c r="Y970" s="251"/>
      <c r="Z970" s="251"/>
      <c r="AA970" s="251"/>
      <c r="AB970" s="251"/>
      <c r="AC970" s="251"/>
      <c r="AD970" s="251"/>
      <c r="AE970" s="251"/>
      <c r="AF970" s="251"/>
      <c r="AG970" s="87"/>
      <c r="AH970" s="251"/>
      <c r="AK970" s="3">
        <f t="shared" si="49"/>
        <v>0</v>
      </c>
      <c r="AL970" s="3">
        <f t="shared" si="50"/>
        <v>0</v>
      </c>
      <c r="AM970" s="3">
        <f t="shared" si="51"/>
        <v>0</v>
      </c>
      <c r="AN970" s="3">
        <f t="shared" si="52"/>
        <v>0</v>
      </c>
    </row>
    <row r="971" spans="1:40" ht="13">
      <c r="A971" s="250"/>
      <c r="B971" s="251"/>
      <c r="C971" s="251"/>
      <c r="D971" s="251"/>
      <c r="E971" s="251"/>
      <c r="F971" s="252"/>
      <c r="G971" s="251"/>
      <c r="H971" s="253"/>
      <c r="I971" s="254"/>
      <c r="J971" s="252"/>
      <c r="K971" s="256"/>
      <c r="L971" s="251"/>
      <c r="M971" s="257"/>
      <c r="N971" s="258"/>
      <c r="O971" s="259"/>
      <c r="P971" s="259"/>
      <c r="Q971" s="260"/>
      <c r="R971" s="261"/>
      <c r="S971" s="262"/>
      <c r="T971" s="261"/>
      <c r="U971" s="263"/>
      <c r="V971" s="263"/>
      <c r="W971" s="263"/>
      <c r="X971" s="172"/>
      <c r="Y971" s="251"/>
      <c r="Z971" s="251"/>
      <c r="AA971" s="251"/>
      <c r="AB971" s="251"/>
      <c r="AC971" s="251"/>
      <c r="AD971" s="251"/>
      <c r="AE971" s="251"/>
      <c r="AF971" s="251"/>
      <c r="AG971" s="87"/>
      <c r="AH971" s="251"/>
      <c r="AK971" s="3">
        <f t="shared" si="49"/>
        <v>0</v>
      </c>
      <c r="AL971" s="3">
        <f t="shared" si="50"/>
        <v>0</v>
      </c>
      <c r="AM971" s="3">
        <f t="shared" si="51"/>
        <v>0</v>
      </c>
      <c r="AN971" s="3">
        <f t="shared" si="52"/>
        <v>0</v>
      </c>
    </row>
    <row r="972" spans="1:40" ht="13">
      <c r="A972" s="250"/>
      <c r="B972" s="251"/>
      <c r="C972" s="251"/>
      <c r="D972" s="251"/>
      <c r="E972" s="251"/>
      <c r="F972" s="252"/>
      <c r="G972" s="251"/>
      <c r="H972" s="253"/>
      <c r="I972" s="254"/>
      <c r="J972" s="252"/>
      <c r="K972" s="256"/>
      <c r="L972" s="251"/>
      <c r="M972" s="257"/>
      <c r="N972" s="258"/>
      <c r="O972" s="259"/>
      <c r="P972" s="259"/>
      <c r="Q972" s="260"/>
      <c r="R972" s="261"/>
      <c r="S972" s="262"/>
      <c r="T972" s="261"/>
      <c r="U972" s="263"/>
      <c r="V972" s="263"/>
      <c r="W972" s="263"/>
      <c r="X972" s="172"/>
      <c r="Y972" s="251"/>
      <c r="Z972" s="251"/>
      <c r="AA972" s="251"/>
      <c r="AB972" s="251"/>
      <c r="AC972" s="251"/>
      <c r="AD972" s="251"/>
      <c r="AE972" s="251"/>
      <c r="AF972" s="251"/>
      <c r="AG972" s="87"/>
      <c r="AH972" s="251"/>
      <c r="AK972" s="3">
        <f t="shared" si="49"/>
        <v>0</v>
      </c>
      <c r="AL972" s="3">
        <f t="shared" si="50"/>
        <v>0</v>
      </c>
      <c r="AM972" s="3">
        <f t="shared" si="51"/>
        <v>0</v>
      </c>
      <c r="AN972" s="3">
        <f t="shared" si="52"/>
        <v>0</v>
      </c>
    </row>
    <row r="973" spans="1:40" ht="13">
      <c r="A973" s="250"/>
      <c r="B973" s="251"/>
      <c r="C973" s="251"/>
      <c r="D973" s="251"/>
      <c r="E973" s="251"/>
      <c r="F973" s="252"/>
      <c r="G973" s="251"/>
      <c r="H973" s="253"/>
      <c r="I973" s="254"/>
      <c r="J973" s="252"/>
      <c r="K973" s="256"/>
      <c r="L973" s="251"/>
      <c r="M973" s="257"/>
      <c r="N973" s="258"/>
      <c r="O973" s="259"/>
      <c r="P973" s="259"/>
      <c r="Q973" s="260"/>
      <c r="R973" s="261"/>
      <c r="S973" s="262"/>
      <c r="T973" s="261"/>
      <c r="U973" s="263"/>
      <c r="V973" s="263"/>
      <c r="W973" s="263"/>
      <c r="X973" s="172"/>
      <c r="Y973" s="251"/>
      <c r="Z973" s="251"/>
      <c r="AA973" s="251"/>
      <c r="AB973" s="251"/>
      <c r="AC973" s="251"/>
      <c r="AD973" s="251"/>
      <c r="AE973" s="251"/>
      <c r="AF973" s="251"/>
      <c r="AG973" s="87"/>
      <c r="AH973" s="251"/>
      <c r="AK973" s="3">
        <f t="shared" si="49"/>
        <v>0</v>
      </c>
      <c r="AL973" s="3">
        <f t="shared" si="50"/>
        <v>0</v>
      </c>
      <c r="AM973" s="3">
        <f t="shared" si="51"/>
        <v>0</v>
      </c>
      <c r="AN973" s="3">
        <f t="shared" si="52"/>
        <v>0</v>
      </c>
    </row>
    <row r="974" spans="1:40" ht="13">
      <c r="A974" s="250"/>
      <c r="B974" s="251"/>
      <c r="C974" s="251"/>
      <c r="D974" s="251"/>
      <c r="E974" s="251"/>
      <c r="F974" s="252"/>
      <c r="G974" s="251"/>
      <c r="H974" s="253"/>
      <c r="I974" s="254"/>
      <c r="J974" s="252"/>
      <c r="K974" s="256"/>
      <c r="L974" s="251"/>
      <c r="M974" s="257"/>
      <c r="N974" s="258"/>
      <c r="O974" s="259"/>
      <c r="P974" s="259"/>
      <c r="Q974" s="260"/>
      <c r="R974" s="261"/>
      <c r="S974" s="262"/>
      <c r="T974" s="261"/>
      <c r="U974" s="263"/>
      <c r="V974" s="263"/>
      <c r="W974" s="263"/>
      <c r="X974" s="172"/>
      <c r="Y974" s="251"/>
      <c r="Z974" s="251"/>
      <c r="AA974" s="251"/>
      <c r="AB974" s="251"/>
      <c r="AC974" s="251"/>
      <c r="AD974" s="251"/>
      <c r="AE974" s="251"/>
      <c r="AF974" s="251"/>
      <c r="AG974" s="87"/>
      <c r="AH974" s="251"/>
      <c r="AK974" s="3">
        <f t="shared" si="49"/>
        <v>0</v>
      </c>
      <c r="AL974" s="3">
        <f t="shared" si="50"/>
        <v>0</v>
      </c>
      <c r="AM974" s="3">
        <f t="shared" si="51"/>
        <v>0</v>
      </c>
      <c r="AN974" s="3">
        <f t="shared" si="52"/>
        <v>0</v>
      </c>
    </row>
    <row r="975" spans="1:40" ht="13">
      <c r="A975" s="250"/>
      <c r="B975" s="251"/>
      <c r="C975" s="251"/>
      <c r="D975" s="251"/>
      <c r="E975" s="251"/>
      <c r="F975" s="252"/>
      <c r="G975" s="251"/>
      <c r="H975" s="253"/>
      <c r="I975" s="254"/>
      <c r="J975" s="252"/>
      <c r="K975" s="256"/>
      <c r="L975" s="251"/>
      <c r="M975" s="257"/>
      <c r="N975" s="258"/>
      <c r="O975" s="259"/>
      <c r="P975" s="259"/>
      <c r="Q975" s="260"/>
      <c r="R975" s="261"/>
      <c r="S975" s="262"/>
      <c r="T975" s="261"/>
      <c r="U975" s="263"/>
      <c r="V975" s="263"/>
      <c r="W975" s="263"/>
      <c r="X975" s="172"/>
      <c r="Y975" s="251"/>
      <c r="Z975" s="251"/>
      <c r="AA975" s="251"/>
      <c r="AB975" s="251"/>
      <c r="AC975" s="251"/>
      <c r="AD975" s="251"/>
      <c r="AE975" s="251"/>
      <c r="AF975" s="251"/>
      <c r="AG975" s="87"/>
      <c r="AH975" s="251"/>
      <c r="AK975" s="3">
        <f t="shared" si="49"/>
        <v>0</v>
      </c>
      <c r="AL975" s="3">
        <f t="shared" si="50"/>
        <v>0</v>
      </c>
      <c r="AM975" s="3">
        <f t="shared" si="51"/>
        <v>0</v>
      </c>
      <c r="AN975" s="3">
        <f t="shared" si="52"/>
        <v>0</v>
      </c>
    </row>
    <row r="976" spans="1:40" ht="13">
      <c r="A976" s="250"/>
      <c r="B976" s="251"/>
      <c r="C976" s="251"/>
      <c r="D976" s="251"/>
      <c r="E976" s="251"/>
      <c r="F976" s="252"/>
      <c r="G976" s="251"/>
      <c r="H976" s="253"/>
      <c r="I976" s="254"/>
      <c r="J976" s="252"/>
      <c r="K976" s="256"/>
      <c r="L976" s="251"/>
      <c r="M976" s="257"/>
      <c r="N976" s="258"/>
      <c r="O976" s="259"/>
      <c r="P976" s="259"/>
      <c r="Q976" s="260"/>
      <c r="R976" s="261"/>
      <c r="S976" s="262"/>
      <c r="T976" s="261"/>
      <c r="U976" s="263"/>
      <c r="V976" s="263"/>
      <c r="W976" s="263"/>
      <c r="X976" s="172"/>
      <c r="Y976" s="251"/>
      <c r="Z976" s="251"/>
      <c r="AA976" s="251"/>
      <c r="AB976" s="251"/>
      <c r="AC976" s="251"/>
      <c r="AD976" s="251"/>
      <c r="AE976" s="251"/>
      <c r="AF976" s="251"/>
      <c r="AG976" s="87"/>
      <c r="AH976" s="251"/>
      <c r="AK976" s="3">
        <f t="shared" si="49"/>
        <v>0</v>
      </c>
      <c r="AL976" s="3">
        <f t="shared" si="50"/>
        <v>0</v>
      </c>
      <c r="AM976" s="3">
        <f t="shared" si="51"/>
        <v>0</v>
      </c>
      <c r="AN976" s="3">
        <f t="shared" si="52"/>
        <v>0</v>
      </c>
    </row>
    <row r="977" spans="1:40" ht="13">
      <c r="A977" s="250"/>
      <c r="B977" s="251"/>
      <c r="C977" s="251"/>
      <c r="D977" s="251"/>
      <c r="E977" s="251"/>
      <c r="F977" s="252"/>
      <c r="G977" s="251"/>
      <c r="H977" s="253"/>
      <c r="I977" s="254"/>
      <c r="J977" s="252"/>
      <c r="K977" s="256"/>
      <c r="L977" s="251"/>
      <c r="M977" s="257"/>
      <c r="N977" s="258"/>
      <c r="O977" s="259"/>
      <c r="P977" s="259"/>
      <c r="Q977" s="260"/>
      <c r="R977" s="261"/>
      <c r="S977" s="262"/>
      <c r="T977" s="261"/>
      <c r="U977" s="263"/>
      <c r="V977" s="263"/>
      <c r="W977" s="263"/>
      <c r="X977" s="172"/>
      <c r="Y977" s="251"/>
      <c r="Z977" s="251"/>
      <c r="AA977" s="251"/>
      <c r="AB977" s="251"/>
      <c r="AC977" s="251"/>
      <c r="AD977" s="251"/>
      <c r="AE977" s="251"/>
      <c r="AF977" s="251"/>
      <c r="AG977" s="87"/>
      <c r="AH977" s="251"/>
      <c r="AK977" s="3">
        <f t="shared" si="49"/>
        <v>0</v>
      </c>
      <c r="AL977" s="3">
        <f t="shared" si="50"/>
        <v>0</v>
      </c>
      <c r="AM977" s="3">
        <f t="shared" si="51"/>
        <v>0</v>
      </c>
      <c r="AN977" s="3">
        <f t="shared" si="52"/>
        <v>0</v>
      </c>
    </row>
    <row r="978" spans="1:40" ht="13">
      <c r="A978" s="250"/>
      <c r="B978" s="251"/>
      <c r="C978" s="251"/>
      <c r="D978" s="251"/>
      <c r="E978" s="251"/>
      <c r="F978" s="252"/>
      <c r="G978" s="251"/>
      <c r="H978" s="253"/>
      <c r="I978" s="254"/>
      <c r="J978" s="252"/>
      <c r="K978" s="256"/>
      <c r="L978" s="251"/>
      <c r="M978" s="257"/>
      <c r="N978" s="258"/>
      <c r="O978" s="259"/>
      <c r="P978" s="259"/>
      <c r="Q978" s="260"/>
      <c r="R978" s="261"/>
      <c r="S978" s="262"/>
      <c r="T978" s="261"/>
      <c r="U978" s="263"/>
      <c r="V978" s="263"/>
      <c r="W978" s="263"/>
      <c r="X978" s="172"/>
      <c r="Y978" s="251"/>
      <c r="Z978" s="251"/>
      <c r="AA978" s="251"/>
      <c r="AB978" s="251"/>
      <c r="AC978" s="251"/>
      <c r="AD978" s="251"/>
      <c r="AE978" s="251"/>
      <c r="AF978" s="251"/>
      <c r="AG978" s="87"/>
      <c r="AH978" s="251"/>
      <c r="AK978" s="3">
        <f t="shared" si="49"/>
        <v>0</v>
      </c>
      <c r="AL978" s="3">
        <f t="shared" si="50"/>
        <v>0</v>
      </c>
      <c r="AM978" s="3">
        <f t="shared" si="51"/>
        <v>0</v>
      </c>
      <c r="AN978" s="3">
        <f t="shared" si="52"/>
        <v>0</v>
      </c>
    </row>
    <row r="979" spans="1:40" ht="13">
      <c r="A979" s="250"/>
      <c r="B979" s="251"/>
      <c r="C979" s="251"/>
      <c r="D979" s="251"/>
      <c r="E979" s="251"/>
      <c r="F979" s="252"/>
      <c r="G979" s="251"/>
      <c r="H979" s="253"/>
      <c r="I979" s="254"/>
      <c r="J979" s="252"/>
      <c r="K979" s="256"/>
      <c r="L979" s="251"/>
      <c r="M979" s="257"/>
      <c r="N979" s="258"/>
      <c r="O979" s="259"/>
      <c r="P979" s="259"/>
      <c r="Q979" s="260"/>
      <c r="R979" s="261"/>
      <c r="S979" s="262"/>
      <c r="T979" s="261"/>
      <c r="U979" s="263"/>
      <c r="V979" s="263"/>
      <c r="W979" s="263"/>
      <c r="X979" s="172"/>
      <c r="Y979" s="251"/>
      <c r="Z979" s="251"/>
      <c r="AA979" s="251"/>
      <c r="AB979" s="251"/>
      <c r="AC979" s="251"/>
      <c r="AD979" s="251"/>
      <c r="AE979" s="251"/>
      <c r="AF979" s="251"/>
      <c r="AG979" s="87"/>
      <c r="AH979" s="251"/>
      <c r="AK979" s="3">
        <f t="shared" si="49"/>
        <v>0</v>
      </c>
      <c r="AL979" s="3">
        <f t="shared" si="50"/>
        <v>0</v>
      </c>
      <c r="AM979" s="3">
        <f t="shared" si="51"/>
        <v>0</v>
      </c>
      <c r="AN979" s="3">
        <f t="shared" si="52"/>
        <v>0</v>
      </c>
    </row>
    <row r="980" spans="1:40" ht="13">
      <c r="A980" s="250"/>
      <c r="B980" s="251"/>
      <c r="C980" s="251"/>
      <c r="D980" s="251"/>
      <c r="E980" s="251"/>
      <c r="F980" s="252"/>
      <c r="G980" s="251"/>
      <c r="H980" s="253"/>
      <c r="I980" s="254"/>
      <c r="J980" s="252"/>
      <c r="K980" s="256"/>
      <c r="L980" s="251"/>
      <c r="M980" s="257"/>
      <c r="N980" s="258"/>
      <c r="O980" s="259"/>
      <c r="P980" s="259"/>
      <c r="Q980" s="260"/>
      <c r="R980" s="261"/>
      <c r="S980" s="262"/>
      <c r="T980" s="261"/>
      <c r="U980" s="263"/>
      <c r="V980" s="263"/>
      <c r="W980" s="263"/>
      <c r="X980" s="172"/>
      <c r="Y980" s="251"/>
      <c r="Z980" s="251"/>
      <c r="AA980" s="251"/>
      <c r="AB980" s="251"/>
      <c r="AC980" s="251"/>
      <c r="AD980" s="251"/>
      <c r="AE980" s="251"/>
      <c r="AF980" s="251"/>
      <c r="AG980" s="87"/>
      <c r="AH980" s="251"/>
      <c r="AK980" s="3">
        <f t="shared" si="49"/>
        <v>0</v>
      </c>
      <c r="AL980" s="3">
        <f t="shared" si="50"/>
        <v>0</v>
      </c>
      <c r="AM980" s="3">
        <f t="shared" si="51"/>
        <v>0</v>
      </c>
      <c r="AN980" s="3">
        <f t="shared" si="52"/>
        <v>0</v>
      </c>
    </row>
    <row r="981" spans="1:40" ht="13">
      <c r="A981" s="250"/>
      <c r="B981" s="251"/>
      <c r="C981" s="251"/>
      <c r="D981" s="251"/>
      <c r="E981" s="251"/>
      <c r="F981" s="252"/>
      <c r="G981" s="251"/>
      <c r="H981" s="253"/>
      <c r="I981" s="254"/>
      <c r="J981" s="252"/>
      <c r="K981" s="256"/>
      <c r="L981" s="251"/>
      <c r="M981" s="257"/>
      <c r="N981" s="258"/>
      <c r="O981" s="259"/>
      <c r="P981" s="259"/>
      <c r="Q981" s="260"/>
      <c r="R981" s="261"/>
      <c r="S981" s="262"/>
      <c r="T981" s="261"/>
      <c r="U981" s="263"/>
      <c r="V981" s="263"/>
      <c r="W981" s="263"/>
      <c r="X981" s="172"/>
      <c r="Y981" s="251"/>
      <c r="Z981" s="251"/>
      <c r="AA981" s="251"/>
      <c r="AB981" s="251"/>
      <c r="AC981" s="251"/>
      <c r="AD981" s="251"/>
      <c r="AE981" s="251"/>
      <c r="AF981" s="251"/>
      <c r="AG981" s="87"/>
      <c r="AH981" s="251"/>
      <c r="AK981" s="3">
        <f t="shared" si="49"/>
        <v>0</v>
      </c>
      <c r="AL981" s="3">
        <f t="shared" si="50"/>
        <v>0</v>
      </c>
      <c r="AM981" s="3">
        <f t="shared" si="51"/>
        <v>0</v>
      </c>
      <c r="AN981" s="3">
        <f t="shared" si="52"/>
        <v>0</v>
      </c>
    </row>
    <row r="982" spans="1:40" ht="13">
      <c r="A982" s="250"/>
      <c r="B982" s="251"/>
      <c r="C982" s="251"/>
      <c r="D982" s="251"/>
      <c r="E982" s="251"/>
      <c r="F982" s="252"/>
      <c r="G982" s="251"/>
      <c r="H982" s="253"/>
      <c r="I982" s="254"/>
      <c r="J982" s="252"/>
      <c r="K982" s="256"/>
      <c r="L982" s="251"/>
      <c r="M982" s="257"/>
      <c r="N982" s="258"/>
      <c r="O982" s="259"/>
      <c r="P982" s="259"/>
      <c r="Q982" s="260"/>
      <c r="R982" s="261"/>
      <c r="S982" s="262"/>
      <c r="T982" s="261"/>
      <c r="U982" s="263"/>
      <c r="V982" s="263"/>
      <c r="W982" s="263"/>
      <c r="X982" s="172"/>
      <c r="Y982" s="251"/>
      <c r="Z982" s="251"/>
      <c r="AA982" s="251"/>
      <c r="AB982" s="251"/>
      <c r="AC982" s="251"/>
      <c r="AD982" s="251"/>
      <c r="AE982" s="251"/>
      <c r="AF982" s="251"/>
      <c r="AG982" s="87"/>
      <c r="AH982" s="251"/>
      <c r="AK982" s="3">
        <f t="shared" si="49"/>
        <v>0</v>
      </c>
      <c r="AL982" s="3">
        <f t="shared" si="50"/>
        <v>0</v>
      </c>
      <c r="AM982" s="3">
        <f t="shared" si="51"/>
        <v>0</v>
      </c>
      <c r="AN982" s="3">
        <f t="shared" si="52"/>
        <v>0</v>
      </c>
    </row>
    <row r="983" spans="1:40" ht="13">
      <c r="A983" s="250"/>
      <c r="B983" s="251"/>
      <c r="C983" s="251"/>
      <c r="D983" s="251"/>
      <c r="E983" s="251"/>
      <c r="F983" s="252"/>
      <c r="G983" s="251"/>
      <c r="H983" s="253"/>
      <c r="I983" s="254"/>
      <c r="J983" s="252"/>
      <c r="K983" s="256"/>
      <c r="L983" s="251"/>
      <c r="M983" s="257"/>
      <c r="N983" s="258"/>
      <c r="O983" s="259"/>
      <c r="P983" s="259"/>
      <c r="Q983" s="260"/>
      <c r="R983" s="261"/>
      <c r="S983" s="262"/>
      <c r="T983" s="261"/>
      <c r="U983" s="263"/>
      <c r="V983" s="263"/>
      <c r="W983" s="263"/>
      <c r="X983" s="172"/>
      <c r="Y983" s="251"/>
      <c r="Z983" s="251"/>
      <c r="AA983" s="251"/>
      <c r="AB983" s="251"/>
      <c r="AC983" s="251"/>
      <c r="AD983" s="251"/>
      <c r="AE983" s="251"/>
      <c r="AF983" s="251"/>
      <c r="AG983" s="87"/>
      <c r="AH983" s="251"/>
      <c r="AK983" s="3">
        <f t="shared" si="49"/>
        <v>0</v>
      </c>
      <c r="AL983" s="3">
        <f t="shared" si="50"/>
        <v>0</v>
      </c>
      <c r="AM983" s="3">
        <f t="shared" si="51"/>
        <v>0</v>
      </c>
      <c r="AN983" s="3">
        <f t="shared" si="52"/>
        <v>0</v>
      </c>
    </row>
    <row r="984" spans="1:40" ht="13">
      <c r="A984" s="250"/>
      <c r="B984" s="251"/>
      <c r="C984" s="251"/>
      <c r="D984" s="251"/>
      <c r="E984" s="251"/>
      <c r="F984" s="252"/>
      <c r="G984" s="251"/>
      <c r="H984" s="253"/>
      <c r="I984" s="254"/>
      <c r="J984" s="252"/>
      <c r="K984" s="256"/>
      <c r="L984" s="251"/>
      <c r="M984" s="257"/>
      <c r="N984" s="258"/>
      <c r="O984" s="259"/>
      <c r="P984" s="259"/>
      <c r="Q984" s="260"/>
      <c r="R984" s="261"/>
      <c r="S984" s="262"/>
      <c r="T984" s="261"/>
      <c r="U984" s="263"/>
      <c r="V984" s="263"/>
      <c r="W984" s="263"/>
      <c r="X984" s="172"/>
      <c r="Y984" s="251"/>
      <c r="Z984" s="251"/>
      <c r="AA984" s="251"/>
      <c r="AB984" s="251"/>
      <c r="AC984" s="251"/>
      <c r="AD984" s="251"/>
      <c r="AE984" s="251"/>
      <c r="AF984" s="251"/>
      <c r="AG984" s="87"/>
      <c r="AH984" s="251"/>
      <c r="AK984" s="3">
        <f t="shared" si="49"/>
        <v>0</v>
      </c>
      <c r="AL984" s="3">
        <f t="shared" si="50"/>
        <v>0</v>
      </c>
      <c r="AM984" s="3">
        <f t="shared" si="51"/>
        <v>0</v>
      </c>
      <c r="AN984" s="3">
        <f t="shared" si="52"/>
        <v>0</v>
      </c>
    </row>
    <row r="985" spans="1:40" ht="13">
      <c r="A985" s="250"/>
      <c r="B985" s="251"/>
      <c r="C985" s="251"/>
      <c r="D985" s="251"/>
      <c r="E985" s="251"/>
      <c r="F985" s="252"/>
      <c r="G985" s="251"/>
      <c r="H985" s="253"/>
      <c r="I985" s="254"/>
      <c r="J985" s="252"/>
      <c r="K985" s="256"/>
      <c r="L985" s="251"/>
      <c r="M985" s="257"/>
      <c r="N985" s="258"/>
      <c r="O985" s="259"/>
      <c r="P985" s="259"/>
      <c r="Q985" s="260"/>
      <c r="R985" s="261"/>
      <c r="S985" s="262"/>
      <c r="T985" s="261"/>
      <c r="U985" s="263"/>
      <c r="V985" s="263"/>
      <c r="W985" s="263"/>
      <c r="X985" s="172"/>
      <c r="Y985" s="251"/>
      <c r="Z985" s="251"/>
      <c r="AA985" s="251"/>
      <c r="AB985" s="251"/>
      <c r="AC985" s="251"/>
      <c r="AD985" s="251"/>
      <c r="AE985" s="251"/>
      <c r="AF985" s="251"/>
      <c r="AG985" s="87"/>
      <c r="AH985" s="251"/>
      <c r="AK985" s="3">
        <f t="shared" si="49"/>
        <v>0</v>
      </c>
      <c r="AL985" s="3">
        <f t="shared" si="50"/>
        <v>0</v>
      </c>
      <c r="AM985" s="3">
        <f t="shared" si="51"/>
        <v>0</v>
      </c>
      <c r="AN985" s="3">
        <f t="shared" si="52"/>
        <v>0</v>
      </c>
    </row>
    <row r="986" spans="1:40" ht="13">
      <c r="A986" s="250"/>
      <c r="B986" s="251"/>
      <c r="C986" s="251"/>
      <c r="D986" s="251"/>
      <c r="E986" s="251"/>
      <c r="F986" s="252"/>
      <c r="G986" s="251"/>
      <c r="H986" s="253"/>
      <c r="I986" s="254"/>
      <c r="J986" s="252"/>
      <c r="K986" s="256"/>
      <c r="L986" s="251"/>
      <c r="M986" s="257"/>
      <c r="N986" s="258"/>
      <c r="O986" s="259"/>
      <c r="P986" s="259"/>
      <c r="Q986" s="260"/>
      <c r="R986" s="261"/>
      <c r="S986" s="262"/>
      <c r="T986" s="261"/>
      <c r="U986" s="263"/>
      <c r="V986" s="263"/>
      <c r="W986" s="263"/>
      <c r="X986" s="172"/>
      <c r="Y986" s="251"/>
      <c r="Z986" s="251"/>
      <c r="AA986" s="251"/>
      <c r="AB986" s="251"/>
      <c r="AC986" s="251"/>
      <c r="AD986" s="251"/>
      <c r="AE986" s="251"/>
      <c r="AF986" s="251"/>
      <c r="AG986" s="87"/>
      <c r="AH986" s="251"/>
      <c r="AK986" s="3">
        <f t="shared" si="49"/>
        <v>0</v>
      </c>
      <c r="AL986" s="3">
        <f t="shared" si="50"/>
        <v>0</v>
      </c>
      <c r="AM986" s="3">
        <f t="shared" si="51"/>
        <v>0</v>
      </c>
      <c r="AN986" s="3">
        <f t="shared" si="52"/>
        <v>0</v>
      </c>
    </row>
    <row r="987" spans="1:40" ht="13">
      <c r="A987" s="250"/>
      <c r="B987" s="251"/>
      <c r="C987" s="251"/>
      <c r="D987" s="251"/>
      <c r="E987" s="251"/>
      <c r="F987" s="252"/>
      <c r="G987" s="251"/>
      <c r="H987" s="253"/>
      <c r="I987" s="254"/>
      <c r="J987" s="252"/>
      <c r="K987" s="256"/>
      <c r="L987" s="251"/>
      <c r="M987" s="257"/>
      <c r="N987" s="258"/>
      <c r="O987" s="259"/>
      <c r="P987" s="259"/>
      <c r="Q987" s="260"/>
      <c r="R987" s="261"/>
      <c r="S987" s="262"/>
      <c r="T987" s="261"/>
      <c r="U987" s="263"/>
      <c r="V987" s="263"/>
      <c r="W987" s="263"/>
      <c r="X987" s="172"/>
      <c r="Y987" s="251"/>
      <c r="Z987" s="251"/>
      <c r="AA987" s="251"/>
      <c r="AB987" s="251"/>
      <c r="AC987" s="251"/>
      <c r="AD987" s="251"/>
      <c r="AE987" s="251"/>
      <c r="AF987" s="251"/>
      <c r="AG987" s="87"/>
      <c r="AH987" s="251"/>
      <c r="AK987" s="3">
        <f t="shared" si="49"/>
        <v>0</v>
      </c>
      <c r="AL987" s="3">
        <f t="shared" si="50"/>
        <v>0</v>
      </c>
      <c r="AM987" s="3">
        <f t="shared" si="51"/>
        <v>0</v>
      </c>
      <c r="AN987" s="3">
        <f t="shared" si="52"/>
        <v>0</v>
      </c>
    </row>
    <row r="988" spans="1:40" ht="13">
      <c r="A988" s="250"/>
      <c r="B988" s="251"/>
      <c r="C988" s="251"/>
      <c r="D988" s="251"/>
      <c r="E988" s="251"/>
      <c r="F988" s="252"/>
      <c r="G988" s="251"/>
      <c r="H988" s="253"/>
      <c r="I988" s="254"/>
      <c r="J988" s="252"/>
      <c r="K988" s="256"/>
      <c r="L988" s="251"/>
      <c r="M988" s="257"/>
      <c r="N988" s="258"/>
      <c r="O988" s="259"/>
      <c r="P988" s="259"/>
      <c r="Q988" s="260"/>
      <c r="R988" s="261"/>
      <c r="S988" s="262"/>
      <c r="T988" s="261"/>
      <c r="U988" s="263"/>
      <c r="V988" s="263"/>
      <c r="W988" s="263"/>
      <c r="X988" s="172"/>
      <c r="Y988" s="251"/>
      <c r="Z988" s="251"/>
      <c r="AA988" s="251"/>
      <c r="AB988" s="251"/>
      <c r="AC988" s="251"/>
      <c r="AD988" s="251"/>
      <c r="AE988" s="251"/>
      <c r="AF988" s="251"/>
      <c r="AG988" s="87"/>
      <c r="AH988" s="251"/>
      <c r="AK988" s="3">
        <f t="shared" si="49"/>
        <v>0</v>
      </c>
      <c r="AL988" s="3">
        <f t="shared" si="50"/>
        <v>0</v>
      </c>
      <c r="AM988" s="3">
        <f t="shared" si="51"/>
        <v>0</v>
      </c>
      <c r="AN988" s="3">
        <f t="shared" si="52"/>
        <v>0</v>
      </c>
    </row>
    <row r="989" spans="1:40" ht="13">
      <c r="A989" s="250"/>
      <c r="B989" s="251"/>
      <c r="C989" s="251"/>
      <c r="D989" s="251"/>
      <c r="E989" s="251"/>
      <c r="F989" s="252"/>
      <c r="G989" s="251"/>
      <c r="H989" s="253"/>
      <c r="I989" s="254"/>
      <c r="J989" s="252"/>
      <c r="K989" s="256"/>
      <c r="L989" s="251"/>
      <c r="M989" s="257"/>
      <c r="N989" s="258"/>
      <c r="O989" s="259"/>
      <c r="P989" s="259"/>
      <c r="Q989" s="260"/>
      <c r="R989" s="261"/>
      <c r="S989" s="262"/>
      <c r="T989" s="261"/>
      <c r="U989" s="263"/>
      <c r="V989" s="263"/>
      <c r="W989" s="263"/>
      <c r="X989" s="172"/>
      <c r="Y989" s="251"/>
      <c r="Z989" s="251"/>
      <c r="AA989" s="251"/>
      <c r="AB989" s="251"/>
      <c r="AC989" s="251"/>
      <c r="AD989" s="251"/>
      <c r="AE989" s="251"/>
      <c r="AF989" s="251"/>
      <c r="AG989" s="87"/>
      <c r="AH989" s="251"/>
      <c r="AK989" s="3">
        <f t="shared" si="49"/>
        <v>0</v>
      </c>
      <c r="AL989" s="3">
        <f t="shared" si="50"/>
        <v>0</v>
      </c>
      <c r="AM989" s="3">
        <f t="shared" si="51"/>
        <v>0</v>
      </c>
      <c r="AN989" s="3">
        <f t="shared" si="52"/>
        <v>0</v>
      </c>
    </row>
    <row r="990" spans="1:40" ht="13">
      <c r="A990" s="250"/>
      <c r="B990" s="251"/>
      <c r="C990" s="251"/>
      <c r="D990" s="251"/>
      <c r="E990" s="251"/>
      <c r="F990" s="252"/>
      <c r="G990" s="251"/>
      <c r="H990" s="253"/>
      <c r="I990" s="254"/>
      <c r="J990" s="252"/>
      <c r="K990" s="256"/>
      <c r="L990" s="251"/>
      <c r="M990" s="257"/>
      <c r="N990" s="258"/>
      <c r="O990" s="259"/>
      <c r="P990" s="259"/>
      <c r="Q990" s="260"/>
      <c r="R990" s="261"/>
      <c r="S990" s="262"/>
      <c r="T990" s="261"/>
      <c r="U990" s="263"/>
      <c r="V990" s="263"/>
      <c r="W990" s="263"/>
      <c r="X990" s="172"/>
      <c r="Y990" s="251"/>
      <c r="Z990" s="251"/>
      <c r="AA990" s="251"/>
      <c r="AB990" s="251"/>
      <c r="AC990" s="251"/>
      <c r="AD990" s="251"/>
      <c r="AE990" s="251"/>
      <c r="AF990" s="251"/>
      <c r="AG990" s="87"/>
      <c r="AH990" s="251"/>
      <c r="AK990" s="3">
        <f t="shared" si="49"/>
        <v>0</v>
      </c>
      <c r="AL990" s="3">
        <f t="shared" si="50"/>
        <v>0</v>
      </c>
      <c r="AM990" s="3">
        <f t="shared" si="51"/>
        <v>0</v>
      </c>
      <c r="AN990" s="3">
        <f t="shared" si="52"/>
        <v>0</v>
      </c>
    </row>
    <row r="991" spans="1:40" ht="13">
      <c r="A991" s="250"/>
      <c r="B991" s="251"/>
      <c r="C991" s="251"/>
      <c r="D991" s="251"/>
      <c r="E991" s="251"/>
      <c r="F991" s="252"/>
      <c r="G991" s="251"/>
      <c r="H991" s="253"/>
      <c r="I991" s="254"/>
      <c r="J991" s="252"/>
      <c r="K991" s="256"/>
      <c r="L991" s="251"/>
      <c r="M991" s="257"/>
      <c r="N991" s="258"/>
      <c r="O991" s="259"/>
      <c r="P991" s="259"/>
      <c r="Q991" s="260"/>
      <c r="R991" s="261"/>
      <c r="S991" s="262"/>
      <c r="T991" s="261"/>
      <c r="U991" s="263"/>
      <c r="V991" s="263"/>
      <c r="W991" s="263"/>
      <c r="X991" s="172"/>
      <c r="Y991" s="251"/>
      <c r="Z991" s="251"/>
      <c r="AA991" s="251"/>
      <c r="AB991" s="251"/>
      <c r="AC991" s="251"/>
      <c r="AD991" s="251"/>
      <c r="AE991" s="251"/>
      <c r="AF991" s="251"/>
      <c r="AG991" s="87"/>
      <c r="AH991" s="251"/>
      <c r="AK991" s="3">
        <f t="shared" si="49"/>
        <v>0</v>
      </c>
      <c r="AL991" s="3">
        <f t="shared" si="50"/>
        <v>0</v>
      </c>
      <c r="AM991" s="3">
        <f t="shared" si="51"/>
        <v>0</v>
      </c>
      <c r="AN991" s="3">
        <f t="shared" si="52"/>
        <v>0</v>
      </c>
    </row>
    <row r="992" spans="1:40" ht="13">
      <c r="A992" s="250"/>
      <c r="B992" s="251"/>
      <c r="C992" s="251"/>
      <c r="D992" s="251"/>
      <c r="E992" s="251"/>
      <c r="F992" s="252"/>
      <c r="G992" s="251"/>
      <c r="H992" s="253"/>
      <c r="I992" s="254"/>
      <c r="J992" s="252"/>
      <c r="K992" s="256"/>
      <c r="L992" s="251"/>
      <c r="M992" s="257"/>
      <c r="N992" s="258"/>
      <c r="O992" s="259"/>
      <c r="P992" s="259"/>
      <c r="Q992" s="260"/>
      <c r="R992" s="261"/>
      <c r="S992" s="262"/>
      <c r="T992" s="261"/>
      <c r="U992" s="263"/>
      <c r="V992" s="263"/>
      <c r="W992" s="263"/>
      <c r="X992" s="172"/>
      <c r="Y992" s="251"/>
      <c r="Z992" s="251"/>
      <c r="AA992" s="251"/>
      <c r="AB992" s="251"/>
      <c r="AC992" s="251"/>
      <c r="AD992" s="251"/>
      <c r="AE992" s="251"/>
      <c r="AF992" s="251"/>
      <c r="AG992" s="87"/>
      <c r="AH992" s="251"/>
      <c r="AK992" s="3">
        <f t="shared" si="49"/>
        <v>0</v>
      </c>
      <c r="AL992" s="3">
        <f t="shared" si="50"/>
        <v>0</v>
      </c>
      <c r="AM992" s="3">
        <f t="shared" si="51"/>
        <v>0</v>
      </c>
      <c r="AN992" s="3">
        <f t="shared" si="52"/>
        <v>0</v>
      </c>
    </row>
    <row r="993" spans="1:40" ht="13">
      <c r="A993" s="250"/>
      <c r="B993" s="251"/>
      <c r="C993" s="251"/>
      <c r="D993" s="251"/>
      <c r="E993" s="251"/>
      <c r="F993" s="252"/>
      <c r="G993" s="251"/>
      <c r="H993" s="253"/>
      <c r="I993" s="254"/>
      <c r="J993" s="252"/>
      <c r="K993" s="256"/>
      <c r="L993" s="251"/>
      <c r="M993" s="257"/>
      <c r="N993" s="258"/>
      <c r="O993" s="259"/>
      <c r="P993" s="259"/>
      <c r="Q993" s="260"/>
      <c r="R993" s="261"/>
      <c r="S993" s="262"/>
      <c r="T993" s="261"/>
      <c r="U993" s="263"/>
      <c r="V993" s="263"/>
      <c r="W993" s="263"/>
      <c r="X993" s="172"/>
      <c r="Y993" s="251"/>
      <c r="Z993" s="251"/>
      <c r="AA993" s="251"/>
      <c r="AB993" s="251"/>
      <c r="AC993" s="251"/>
      <c r="AD993" s="251"/>
      <c r="AE993" s="251"/>
      <c r="AF993" s="251"/>
      <c r="AG993" s="87"/>
      <c r="AH993" s="251"/>
      <c r="AK993" s="3">
        <f t="shared" si="49"/>
        <v>0</v>
      </c>
      <c r="AL993" s="3">
        <f t="shared" si="50"/>
        <v>0</v>
      </c>
      <c r="AM993" s="3">
        <f t="shared" si="51"/>
        <v>0</v>
      </c>
      <c r="AN993" s="3">
        <f t="shared" si="52"/>
        <v>0</v>
      </c>
    </row>
    <row r="994" spans="1:40" ht="13">
      <c r="A994" s="250"/>
      <c r="B994" s="251"/>
      <c r="C994" s="251"/>
      <c r="D994" s="251"/>
      <c r="E994" s="251"/>
      <c r="F994" s="252"/>
      <c r="G994" s="251"/>
      <c r="H994" s="253"/>
      <c r="I994" s="254"/>
      <c r="J994" s="252"/>
      <c r="K994" s="256"/>
      <c r="L994" s="251"/>
      <c r="M994" s="257"/>
      <c r="N994" s="258"/>
      <c r="O994" s="259"/>
      <c r="P994" s="259"/>
      <c r="Q994" s="260"/>
      <c r="R994" s="261"/>
      <c r="S994" s="262"/>
      <c r="T994" s="261"/>
      <c r="U994" s="263"/>
      <c r="V994" s="263"/>
      <c r="W994" s="263"/>
      <c r="X994" s="172"/>
      <c r="Y994" s="251"/>
      <c r="Z994" s="251"/>
      <c r="AA994" s="251"/>
      <c r="AB994" s="251"/>
      <c r="AC994" s="251"/>
      <c r="AD994" s="251"/>
      <c r="AE994" s="251"/>
      <c r="AF994" s="251"/>
      <c r="AG994" s="87"/>
      <c r="AH994" s="251"/>
      <c r="AK994" s="3">
        <f t="shared" si="49"/>
        <v>0</v>
      </c>
      <c r="AL994" s="3">
        <f t="shared" si="50"/>
        <v>0</v>
      </c>
      <c r="AM994" s="3">
        <f t="shared" si="51"/>
        <v>0</v>
      </c>
      <c r="AN994" s="3">
        <f t="shared" si="52"/>
        <v>0</v>
      </c>
    </row>
    <row r="995" spans="1:40" ht="13">
      <c r="A995" s="250"/>
      <c r="B995" s="251"/>
      <c r="C995" s="251"/>
      <c r="D995" s="251"/>
      <c r="E995" s="251"/>
      <c r="F995" s="252"/>
      <c r="G995" s="251"/>
      <c r="H995" s="253"/>
      <c r="I995" s="254"/>
      <c r="J995" s="252"/>
      <c r="K995" s="256"/>
      <c r="L995" s="251"/>
      <c r="M995" s="257"/>
      <c r="N995" s="258"/>
      <c r="O995" s="259"/>
      <c r="P995" s="259"/>
      <c r="Q995" s="260"/>
      <c r="R995" s="261"/>
      <c r="S995" s="262"/>
      <c r="T995" s="261"/>
      <c r="U995" s="263"/>
      <c r="V995" s="263"/>
      <c r="W995" s="263"/>
      <c r="X995" s="172"/>
      <c r="Y995" s="251"/>
      <c r="Z995" s="251"/>
      <c r="AA995" s="251"/>
      <c r="AB995" s="251"/>
      <c r="AC995" s="251"/>
      <c r="AD995" s="251"/>
      <c r="AE995" s="251"/>
      <c r="AF995" s="251"/>
      <c r="AG995" s="87"/>
      <c r="AH995" s="251"/>
      <c r="AK995" s="3">
        <f t="shared" si="49"/>
        <v>0</v>
      </c>
      <c r="AL995" s="3">
        <f t="shared" si="50"/>
        <v>0</v>
      </c>
      <c r="AM995" s="3">
        <f t="shared" si="51"/>
        <v>0</v>
      </c>
      <c r="AN995" s="3">
        <f t="shared" si="52"/>
        <v>0</v>
      </c>
    </row>
    <row r="996" spans="1:40" ht="13">
      <c r="A996" s="250"/>
      <c r="B996" s="251"/>
      <c r="C996" s="251"/>
      <c r="D996" s="251"/>
      <c r="E996" s="251"/>
      <c r="F996" s="252"/>
      <c r="G996" s="251"/>
      <c r="H996" s="253"/>
      <c r="I996" s="254"/>
      <c r="J996" s="252"/>
      <c r="K996" s="256"/>
      <c r="L996" s="251"/>
      <c r="M996" s="257"/>
      <c r="N996" s="258"/>
      <c r="O996" s="259"/>
      <c r="P996" s="259"/>
      <c r="Q996" s="260"/>
      <c r="R996" s="261"/>
      <c r="S996" s="262"/>
      <c r="T996" s="261"/>
      <c r="U996" s="263"/>
      <c r="V996" s="263"/>
      <c r="W996" s="263"/>
      <c r="X996" s="172"/>
      <c r="Y996" s="251"/>
      <c r="Z996" s="251"/>
      <c r="AA996" s="251"/>
      <c r="AB996" s="251"/>
      <c r="AC996" s="251"/>
      <c r="AD996" s="251"/>
      <c r="AE996" s="251"/>
      <c r="AF996" s="251"/>
      <c r="AG996" s="87"/>
      <c r="AH996" s="251"/>
      <c r="AK996" s="3">
        <f t="shared" si="49"/>
        <v>0</v>
      </c>
      <c r="AL996" s="3">
        <f t="shared" si="50"/>
        <v>0</v>
      </c>
      <c r="AM996" s="3">
        <f t="shared" si="51"/>
        <v>0</v>
      </c>
      <c r="AN996" s="3">
        <f t="shared" si="52"/>
        <v>0</v>
      </c>
    </row>
    <row r="997" spans="1:40" ht="13">
      <c r="A997" s="250"/>
      <c r="B997" s="251"/>
      <c r="C997" s="251"/>
      <c r="D997" s="251"/>
      <c r="E997" s="251"/>
      <c r="F997" s="252"/>
      <c r="G997" s="251"/>
      <c r="H997" s="253"/>
      <c r="I997" s="254"/>
      <c r="J997" s="252"/>
      <c r="K997" s="256"/>
      <c r="L997" s="251"/>
      <c r="M997" s="257"/>
      <c r="N997" s="258"/>
      <c r="O997" s="259"/>
      <c r="P997" s="259"/>
      <c r="Q997" s="260"/>
      <c r="R997" s="261"/>
      <c r="S997" s="262"/>
      <c r="T997" s="261"/>
      <c r="U997" s="263"/>
      <c r="V997" s="263"/>
      <c r="W997" s="263"/>
      <c r="X997" s="172"/>
      <c r="Y997" s="251"/>
      <c r="Z997" s="251"/>
      <c r="AA997" s="251"/>
      <c r="AB997" s="251"/>
      <c r="AC997" s="251"/>
      <c r="AD997" s="251"/>
      <c r="AE997" s="251"/>
      <c r="AF997" s="251"/>
      <c r="AG997" s="87"/>
      <c r="AH997" s="251"/>
      <c r="AK997" s="3">
        <f t="shared" si="49"/>
        <v>0</v>
      </c>
      <c r="AL997" s="3">
        <f t="shared" si="50"/>
        <v>0</v>
      </c>
      <c r="AM997" s="3">
        <f t="shared" si="51"/>
        <v>0</v>
      </c>
      <c r="AN997" s="3">
        <f t="shared" si="52"/>
        <v>0</v>
      </c>
    </row>
    <row r="998" spans="1:40" ht="13">
      <c r="A998" s="250"/>
      <c r="B998" s="251"/>
      <c r="C998" s="251"/>
      <c r="D998" s="251"/>
      <c r="E998" s="251"/>
      <c r="F998" s="252"/>
      <c r="G998" s="251"/>
      <c r="H998" s="253"/>
      <c r="I998" s="254"/>
      <c r="J998" s="252"/>
      <c r="K998" s="256"/>
      <c r="L998" s="251"/>
      <c r="M998" s="257"/>
      <c r="N998" s="258"/>
      <c r="O998" s="259"/>
      <c r="P998" s="259"/>
      <c r="Q998" s="260"/>
      <c r="R998" s="261"/>
      <c r="S998" s="262"/>
      <c r="T998" s="261"/>
      <c r="U998" s="263"/>
      <c r="V998" s="263"/>
      <c r="W998" s="263"/>
      <c r="X998" s="172"/>
      <c r="Y998" s="251"/>
      <c r="Z998" s="251"/>
      <c r="AA998" s="251"/>
      <c r="AB998" s="251"/>
      <c r="AC998" s="251"/>
      <c r="AD998" s="251"/>
      <c r="AE998" s="251"/>
      <c r="AF998" s="251"/>
      <c r="AG998" s="87"/>
      <c r="AH998" s="251"/>
      <c r="AK998" s="3">
        <f t="shared" si="49"/>
        <v>0</v>
      </c>
      <c r="AL998" s="3">
        <f t="shared" si="50"/>
        <v>0</v>
      </c>
      <c r="AM998" s="3">
        <f t="shared" si="51"/>
        <v>0</v>
      </c>
      <c r="AN998" s="3">
        <f t="shared" si="52"/>
        <v>0</v>
      </c>
    </row>
    <row r="999" spans="1:40" ht="13">
      <c r="A999" s="250"/>
      <c r="B999" s="251"/>
      <c r="C999" s="251"/>
      <c r="D999" s="251"/>
      <c r="E999" s="251"/>
      <c r="F999" s="252"/>
      <c r="G999" s="251"/>
      <c r="H999" s="253"/>
      <c r="I999" s="254"/>
      <c r="J999" s="252"/>
      <c r="K999" s="256"/>
      <c r="L999" s="251"/>
      <c r="M999" s="257"/>
      <c r="N999" s="258"/>
      <c r="O999" s="259"/>
      <c r="P999" s="259"/>
      <c r="Q999" s="260"/>
      <c r="R999" s="261"/>
      <c r="S999" s="262"/>
      <c r="T999" s="261"/>
      <c r="U999" s="263"/>
      <c r="V999" s="263"/>
      <c r="W999" s="263"/>
      <c r="X999" s="172"/>
      <c r="Y999" s="251"/>
      <c r="Z999" s="251"/>
      <c r="AA999" s="251"/>
      <c r="AB999" s="251"/>
      <c r="AC999" s="251"/>
      <c r="AD999" s="251"/>
      <c r="AE999" s="251"/>
      <c r="AF999" s="251"/>
      <c r="AG999" s="87"/>
      <c r="AH999" s="251"/>
      <c r="AK999" s="3">
        <f t="shared" si="49"/>
        <v>0</v>
      </c>
      <c r="AL999" s="3">
        <f t="shared" si="50"/>
        <v>0</v>
      </c>
      <c r="AM999" s="3">
        <f t="shared" si="51"/>
        <v>0</v>
      </c>
      <c r="AN999" s="3">
        <f t="shared" si="52"/>
        <v>0</v>
      </c>
    </row>
    <row r="1000" spans="1:40" ht="13">
      <c r="A1000" s="250"/>
      <c r="B1000" s="251"/>
      <c r="C1000" s="251"/>
      <c r="D1000" s="251"/>
      <c r="E1000" s="251"/>
      <c r="F1000" s="252"/>
      <c r="G1000" s="251"/>
      <c r="H1000" s="253"/>
      <c r="I1000" s="254"/>
      <c r="J1000" s="252"/>
      <c r="K1000" s="256"/>
      <c r="L1000" s="251"/>
      <c r="M1000" s="257"/>
      <c r="N1000" s="258"/>
      <c r="O1000" s="259"/>
      <c r="P1000" s="259"/>
      <c r="Q1000" s="260"/>
      <c r="R1000" s="261"/>
      <c r="S1000" s="262"/>
      <c r="T1000" s="261"/>
      <c r="U1000" s="263"/>
      <c r="V1000" s="263"/>
      <c r="W1000" s="263"/>
      <c r="X1000" s="172"/>
      <c r="Y1000" s="251"/>
      <c r="Z1000" s="251"/>
      <c r="AA1000" s="251"/>
      <c r="AB1000" s="251"/>
      <c r="AC1000" s="251"/>
      <c r="AD1000" s="251"/>
      <c r="AE1000" s="251"/>
      <c r="AF1000" s="251"/>
      <c r="AG1000" s="87"/>
      <c r="AH1000" s="251"/>
      <c r="AK1000" s="3">
        <f t="shared" si="49"/>
        <v>0</v>
      </c>
      <c r="AL1000" s="3">
        <f t="shared" si="50"/>
        <v>0</v>
      </c>
      <c r="AM1000" s="3">
        <f t="shared" si="51"/>
        <v>0</v>
      </c>
      <c r="AN1000" s="3">
        <f t="shared" si="52"/>
        <v>0</v>
      </c>
    </row>
    <row r="1001" spans="1:40" ht="13">
      <c r="A1001" s="250"/>
      <c r="B1001" s="251"/>
      <c r="C1001" s="251"/>
      <c r="D1001" s="251"/>
      <c r="E1001" s="251"/>
      <c r="F1001" s="252"/>
      <c r="G1001" s="251"/>
      <c r="H1001" s="253"/>
      <c r="I1001" s="254"/>
      <c r="J1001" s="252"/>
      <c r="K1001" s="256"/>
      <c r="L1001" s="251"/>
      <c r="M1001" s="257"/>
      <c r="N1001" s="258"/>
      <c r="O1001" s="259"/>
      <c r="P1001" s="259"/>
      <c r="Q1001" s="260"/>
      <c r="R1001" s="261"/>
      <c r="S1001" s="262"/>
      <c r="T1001" s="261"/>
      <c r="U1001" s="263"/>
      <c r="V1001" s="263"/>
      <c r="W1001" s="263"/>
      <c r="X1001" s="172"/>
      <c r="Y1001" s="251"/>
      <c r="Z1001" s="251"/>
      <c r="AA1001" s="251"/>
      <c r="AB1001" s="251"/>
      <c r="AC1001" s="251"/>
      <c r="AD1001" s="251"/>
      <c r="AE1001" s="251"/>
      <c r="AF1001" s="251"/>
      <c r="AG1001" s="87"/>
      <c r="AH1001" s="251"/>
      <c r="AK1001" s="3">
        <f t="shared" si="49"/>
        <v>0</v>
      </c>
      <c r="AL1001" s="3">
        <f t="shared" si="50"/>
        <v>0</v>
      </c>
      <c r="AM1001" s="3">
        <f t="shared" si="51"/>
        <v>0</v>
      </c>
      <c r="AN1001" s="3">
        <f t="shared" si="52"/>
        <v>0</v>
      </c>
    </row>
    <row r="1002" spans="1:40" ht="13">
      <c r="A1002" s="250"/>
      <c r="B1002" s="251"/>
      <c r="C1002" s="251"/>
      <c r="D1002" s="251"/>
      <c r="E1002" s="251"/>
      <c r="F1002" s="252"/>
      <c r="G1002" s="251"/>
      <c r="H1002" s="253"/>
      <c r="I1002" s="254"/>
      <c r="J1002" s="252"/>
      <c r="K1002" s="256"/>
      <c r="L1002" s="251"/>
      <c r="M1002" s="257"/>
      <c r="N1002" s="258"/>
      <c r="O1002" s="259"/>
      <c r="P1002" s="259"/>
      <c r="Q1002" s="260"/>
      <c r="R1002" s="261"/>
      <c r="S1002" s="262"/>
      <c r="T1002" s="261"/>
      <c r="U1002" s="263"/>
      <c r="V1002" s="263"/>
      <c r="W1002" s="263"/>
      <c r="X1002" s="172"/>
      <c r="Y1002" s="251"/>
      <c r="Z1002" s="251"/>
      <c r="AA1002" s="251"/>
      <c r="AB1002" s="251"/>
      <c r="AC1002" s="251"/>
      <c r="AD1002" s="251"/>
      <c r="AE1002" s="251"/>
      <c r="AF1002" s="251"/>
      <c r="AG1002" s="87"/>
      <c r="AH1002" s="251"/>
      <c r="AK1002" s="3">
        <f t="shared" si="49"/>
        <v>0</v>
      </c>
      <c r="AL1002" s="3">
        <f t="shared" si="50"/>
        <v>0</v>
      </c>
      <c r="AM1002" s="3">
        <f t="shared" si="51"/>
        <v>0</v>
      </c>
      <c r="AN1002" s="3">
        <f t="shared" si="52"/>
        <v>0</v>
      </c>
    </row>
    <row r="1003" spans="1:40" ht="13">
      <c r="A1003" s="250"/>
      <c r="B1003" s="251"/>
      <c r="C1003" s="251"/>
      <c r="D1003" s="251"/>
      <c r="E1003" s="251"/>
      <c r="F1003" s="252"/>
      <c r="G1003" s="251"/>
      <c r="H1003" s="253"/>
      <c r="I1003" s="254"/>
      <c r="J1003" s="252"/>
      <c r="K1003" s="256"/>
      <c r="L1003" s="251"/>
      <c r="M1003" s="257"/>
      <c r="N1003" s="258"/>
      <c r="O1003" s="259"/>
      <c r="P1003" s="259"/>
      <c r="Q1003" s="260"/>
      <c r="R1003" s="261"/>
      <c r="S1003" s="262"/>
      <c r="T1003" s="261"/>
      <c r="U1003" s="263"/>
      <c r="V1003" s="263"/>
      <c r="W1003" s="263"/>
      <c r="X1003" s="172"/>
      <c r="Y1003" s="251"/>
      <c r="Z1003" s="251"/>
      <c r="AA1003" s="251"/>
      <c r="AB1003" s="251"/>
      <c r="AC1003" s="251"/>
      <c r="AD1003" s="251"/>
      <c r="AE1003" s="251"/>
      <c r="AF1003" s="251"/>
      <c r="AG1003" s="87"/>
      <c r="AH1003" s="251"/>
      <c r="AK1003" s="3">
        <f t="shared" si="49"/>
        <v>0</v>
      </c>
      <c r="AL1003" s="3">
        <f t="shared" si="50"/>
        <v>0</v>
      </c>
      <c r="AM1003" s="3">
        <f t="shared" si="51"/>
        <v>0</v>
      </c>
      <c r="AN1003" s="3">
        <f t="shared" si="52"/>
        <v>0</v>
      </c>
    </row>
    <row r="1004" spans="1:40" ht="13">
      <c r="A1004" s="250"/>
      <c r="B1004" s="251"/>
      <c r="C1004" s="251"/>
      <c r="D1004" s="251"/>
      <c r="E1004" s="251"/>
      <c r="F1004" s="252"/>
      <c r="G1004" s="251"/>
      <c r="H1004" s="253"/>
      <c r="I1004" s="254"/>
      <c r="J1004" s="252"/>
      <c r="K1004" s="256"/>
      <c r="L1004" s="251"/>
      <c r="M1004" s="257"/>
      <c r="N1004" s="258"/>
      <c r="O1004" s="259"/>
      <c r="P1004" s="259"/>
      <c r="Q1004" s="260"/>
      <c r="R1004" s="261"/>
      <c r="S1004" s="262"/>
      <c r="T1004" s="261"/>
      <c r="U1004" s="263"/>
      <c r="V1004" s="263"/>
      <c r="W1004" s="263"/>
      <c r="X1004" s="172"/>
      <c r="Y1004" s="251"/>
      <c r="Z1004" s="251"/>
      <c r="AA1004" s="251"/>
      <c r="AB1004" s="251"/>
      <c r="AC1004" s="251"/>
      <c r="AD1004" s="251"/>
      <c r="AE1004" s="251"/>
      <c r="AF1004" s="251"/>
      <c r="AG1004" s="87"/>
      <c r="AH1004" s="251"/>
      <c r="AK1004" s="3">
        <f t="shared" si="49"/>
        <v>0</v>
      </c>
      <c r="AL1004" s="3">
        <f t="shared" si="50"/>
        <v>0</v>
      </c>
      <c r="AM1004" s="3">
        <f t="shared" si="51"/>
        <v>0</v>
      </c>
      <c r="AN1004" s="3">
        <f t="shared" si="52"/>
        <v>0</v>
      </c>
    </row>
    <row r="1005" spans="1:40" ht="13">
      <c r="A1005" s="250"/>
      <c r="B1005" s="251"/>
      <c r="C1005" s="251"/>
      <c r="D1005" s="251"/>
      <c r="E1005" s="251"/>
      <c r="F1005" s="252"/>
      <c r="G1005" s="251"/>
      <c r="H1005" s="253"/>
      <c r="I1005" s="254"/>
      <c r="J1005" s="252"/>
      <c r="K1005" s="256"/>
      <c r="L1005" s="251"/>
      <c r="M1005" s="257"/>
      <c r="N1005" s="258"/>
      <c r="O1005" s="259"/>
      <c r="P1005" s="259"/>
      <c r="Q1005" s="260"/>
      <c r="R1005" s="261"/>
      <c r="S1005" s="262"/>
      <c r="T1005" s="261"/>
      <c r="U1005" s="263"/>
      <c r="V1005" s="263"/>
      <c r="W1005" s="263"/>
      <c r="X1005" s="172"/>
      <c r="Y1005" s="251"/>
      <c r="Z1005" s="251"/>
      <c r="AA1005" s="251"/>
      <c r="AB1005" s="251"/>
      <c r="AC1005" s="251"/>
      <c r="AD1005" s="251"/>
      <c r="AE1005" s="251"/>
      <c r="AF1005" s="251"/>
      <c r="AG1005" s="87"/>
      <c r="AH1005" s="251"/>
      <c r="AK1005" s="3">
        <f t="shared" si="49"/>
        <v>0</v>
      </c>
      <c r="AL1005" s="3">
        <f t="shared" si="50"/>
        <v>0</v>
      </c>
      <c r="AM1005" s="3">
        <f t="shared" si="51"/>
        <v>0</v>
      </c>
      <c r="AN1005" s="3">
        <f t="shared" si="52"/>
        <v>0</v>
      </c>
    </row>
    <row r="1006" spans="1:40" ht="13">
      <c r="A1006" s="250"/>
      <c r="B1006" s="251"/>
      <c r="C1006" s="251"/>
      <c r="D1006" s="251"/>
      <c r="E1006" s="251"/>
      <c r="F1006" s="252"/>
      <c r="G1006" s="251"/>
      <c r="H1006" s="253"/>
      <c r="I1006" s="254"/>
      <c r="J1006" s="252"/>
      <c r="K1006" s="256"/>
      <c r="L1006" s="251"/>
      <c r="M1006" s="257"/>
      <c r="N1006" s="258"/>
      <c r="O1006" s="259"/>
      <c r="P1006" s="259"/>
      <c r="Q1006" s="260"/>
      <c r="R1006" s="261"/>
      <c r="S1006" s="262"/>
      <c r="T1006" s="261"/>
      <c r="U1006" s="263"/>
      <c r="V1006" s="263"/>
      <c r="W1006" s="263"/>
      <c r="X1006" s="172"/>
      <c r="Y1006" s="251"/>
      <c r="Z1006" s="251"/>
      <c r="AA1006" s="251"/>
      <c r="AB1006" s="251"/>
      <c r="AC1006" s="251"/>
      <c r="AD1006" s="251"/>
      <c r="AE1006" s="251"/>
      <c r="AF1006" s="251"/>
      <c r="AG1006" s="87"/>
      <c r="AH1006" s="251"/>
      <c r="AK1006" s="3">
        <f t="shared" si="49"/>
        <v>0</v>
      </c>
      <c r="AL1006" s="3">
        <f t="shared" si="50"/>
        <v>0</v>
      </c>
      <c r="AM1006" s="3">
        <f t="shared" si="51"/>
        <v>0</v>
      </c>
      <c r="AN1006" s="3">
        <f t="shared" si="52"/>
        <v>0</v>
      </c>
    </row>
    <row r="1007" spans="1:40" ht="13">
      <c r="A1007" s="250"/>
      <c r="B1007" s="251"/>
      <c r="C1007" s="251"/>
      <c r="D1007" s="251"/>
      <c r="E1007" s="251"/>
      <c r="F1007" s="252"/>
      <c r="G1007" s="251"/>
      <c r="H1007" s="253"/>
      <c r="I1007" s="254"/>
      <c r="J1007" s="252"/>
      <c r="K1007" s="256"/>
      <c r="L1007" s="251"/>
      <c r="M1007" s="257"/>
      <c r="N1007" s="258"/>
      <c r="O1007" s="259"/>
      <c r="P1007" s="259"/>
      <c r="Q1007" s="260"/>
      <c r="R1007" s="261"/>
      <c r="S1007" s="262"/>
      <c r="T1007" s="261"/>
      <c r="U1007" s="263"/>
      <c r="V1007" s="263"/>
      <c r="W1007" s="263"/>
      <c r="X1007" s="172"/>
      <c r="Y1007" s="251"/>
      <c r="Z1007" s="251"/>
      <c r="AA1007" s="251"/>
      <c r="AB1007" s="251"/>
      <c r="AC1007" s="251"/>
      <c r="AD1007" s="251"/>
      <c r="AE1007" s="251"/>
      <c r="AF1007" s="251"/>
      <c r="AG1007" s="87"/>
      <c r="AH1007" s="251"/>
      <c r="AK1007" s="3">
        <f t="shared" si="49"/>
        <v>0</v>
      </c>
      <c r="AL1007" s="3">
        <f t="shared" si="50"/>
        <v>0</v>
      </c>
      <c r="AM1007" s="3">
        <f t="shared" si="51"/>
        <v>0</v>
      </c>
      <c r="AN1007" s="3">
        <f t="shared" si="52"/>
        <v>0</v>
      </c>
    </row>
    <row r="1008" spans="1:40" ht="13">
      <c r="A1008" s="250"/>
      <c r="B1008" s="251"/>
      <c r="C1008" s="251"/>
      <c r="D1008" s="251"/>
      <c r="E1008" s="251"/>
      <c r="F1008" s="252"/>
      <c r="G1008" s="251"/>
      <c r="H1008" s="253"/>
      <c r="I1008" s="254"/>
      <c r="J1008" s="252"/>
      <c r="K1008" s="256"/>
      <c r="L1008" s="251"/>
      <c r="M1008" s="257"/>
      <c r="N1008" s="258"/>
      <c r="O1008" s="259"/>
      <c r="P1008" s="259"/>
      <c r="Q1008" s="260"/>
      <c r="R1008" s="261"/>
      <c r="S1008" s="262"/>
      <c r="T1008" s="261"/>
      <c r="U1008" s="263"/>
      <c r="V1008" s="263"/>
      <c r="W1008" s="263"/>
      <c r="X1008" s="172"/>
      <c r="Y1008" s="251"/>
      <c r="Z1008" s="251"/>
      <c r="AA1008" s="251"/>
      <c r="AB1008" s="251"/>
      <c r="AC1008" s="251"/>
      <c r="AD1008" s="251"/>
      <c r="AE1008" s="251"/>
      <c r="AF1008" s="251"/>
      <c r="AG1008" s="87"/>
      <c r="AH1008" s="251"/>
      <c r="AK1008" s="3">
        <f t="shared" si="49"/>
        <v>0</v>
      </c>
      <c r="AL1008" s="3">
        <f t="shared" si="50"/>
        <v>0</v>
      </c>
      <c r="AM1008" s="3">
        <f t="shared" si="51"/>
        <v>0</v>
      </c>
      <c r="AN1008" s="3">
        <f t="shared" si="52"/>
        <v>0</v>
      </c>
    </row>
    <row r="1009" spans="1:40" ht="13">
      <c r="A1009" s="250"/>
      <c r="B1009" s="251"/>
      <c r="C1009" s="251"/>
      <c r="D1009" s="251"/>
      <c r="E1009" s="251"/>
      <c r="F1009" s="252"/>
      <c r="G1009" s="251"/>
      <c r="H1009" s="253"/>
      <c r="I1009" s="254"/>
      <c r="J1009" s="252"/>
      <c r="K1009" s="256"/>
      <c r="L1009" s="251"/>
      <c r="M1009" s="257"/>
      <c r="N1009" s="258"/>
      <c r="O1009" s="259"/>
      <c r="P1009" s="259"/>
      <c r="Q1009" s="260"/>
      <c r="R1009" s="261"/>
      <c r="S1009" s="262"/>
      <c r="T1009" s="261"/>
      <c r="U1009" s="263"/>
      <c r="V1009" s="263"/>
      <c r="W1009" s="263"/>
      <c r="X1009" s="172"/>
      <c r="Y1009" s="251"/>
      <c r="Z1009" s="251"/>
      <c r="AA1009" s="251"/>
      <c r="AB1009" s="251"/>
      <c r="AC1009" s="251"/>
      <c r="AD1009" s="251"/>
      <c r="AE1009" s="251"/>
      <c r="AF1009" s="251"/>
      <c r="AG1009" s="87"/>
      <c r="AH1009" s="251"/>
      <c r="AK1009" s="3">
        <f t="shared" si="49"/>
        <v>0</v>
      </c>
      <c r="AL1009" s="3">
        <f t="shared" si="50"/>
        <v>0</v>
      </c>
      <c r="AM1009" s="3">
        <f t="shared" si="51"/>
        <v>0</v>
      </c>
      <c r="AN1009" s="3">
        <f t="shared" si="52"/>
        <v>0</v>
      </c>
    </row>
    <row r="1010" spans="1:40" ht="13">
      <c r="A1010" s="250"/>
      <c r="B1010" s="251"/>
      <c r="C1010" s="251"/>
      <c r="D1010" s="251"/>
      <c r="E1010" s="251"/>
      <c r="F1010" s="252"/>
      <c r="G1010" s="251"/>
      <c r="H1010" s="253"/>
      <c r="I1010" s="254"/>
      <c r="J1010" s="252"/>
      <c r="K1010" s="256"/>
      <c r="L1010" s="251"/>
      <c r="M1010" s="257"/>
      <c r="N1010" s="258"/>
      <c r="O1010" s="259"/>
      <c r="P1010" s="259"/>
      <c r="Q1010" s="260"/>
      <c r="R1010" s="261"/>
      <c r="S1010" s="262"/>
      <c r="T1010" s="261"/>
      <c r="U1010" s="263"/>
      <c r="V1010" s="263"/>
      <c r="W1010" s="263"/>
      <c r="X1010" s="172"/>
      <c r="Y1010" s="251"/>
      <c r="Z1010" s="251"/>
      <c r="AA1010" s="251"/>
      <c r="AB1010" s="251"/>
      <c r="AC1010" s="251"/>
      <c r="AD1010" s="251"/>
      <c r="AE1010" s="251"/>
      <c r="AF1010" s="251"/>
      <c r="AG1010" s="87"/>
      <c r="AH1010" s="251"/>
      <c r="AK1010" s="3">
        <f t="shared" si="49"/>
        <v>0</v>
      </c>
      <c r="AL1010" s="3">
        <f t="shared" si="50"/>
        <v>0</v>
      </c>
      <c r="AM1010" s="3">
        <f t="shared" si="51"/>
        <v>0</v>
      </c>
      <c r="AN1010" s="3">
        <f t="shared" si="52"/>
        <v>0</v>
      </c>
    </row>
    <row r="1011" spans="1:40" ht="13">
      <c r="A1011" s="250"/>
      <c r="B1011" s="251"/>
      <c r="C1011" s="251"/>
      <c r="D1011" s="251"/>
      <c r="E1011" s="251"/>
      <c r="F1011" s="252"/>
      <c r="G1011" s="251"/>
      <c r="H1011" s="253"/>
      <c r="I1011" s="254"/>
      <c r="J1011" s="252"/>
      <c r="K1011" s="256"/>
      <c r="L1011" s="251"/>
      <c r="M1011" s="257"/>
      <c r="N1011" s="258"/>
      <c r="O1011" s="259"/>
      <c r="P1011" s="259"/>
      <c r="Q1011" s="260"/>
      <c r="R1011" s="261"/>
      <c r="S1011" s="262"/>
      <c r="T1011" s="261"/>
      <c r="U1011" s="263"/>
      <c r="V1011" s="263"/>
      <c r="W1011" s="263"/>
      <c r="X1011" s="172"/>
      <c r="Y1011" s="251"/>
      <c r="Z1011" s="251"/>
      <c r="AA1011" s="251"/>
      <c r="AB1011" s="251"/>
      <c r="AC1011" s="251"/>
      <c r="AD1011" s="251"/>
      <c r="AE1011" s="251"/>
      <c r="AF1011" s="251"/>
      <c r="AG1011" s="87"/>
      <c r="AH1011" s="251"/>
      <c r="AK1011" s="3">
        <f t="shared" si="49"/>
        <v>0</v>
      </c>
      <c r="AL1011" s="3">
        <f t="shared" si="50"/>
        <v>0</v>
      </c>
      <c r="AM1011" s="3">
        <f t="shared" si="51"/>
        <v>0</v>
      </c>
      <c r="AN1011" s="3">
        <f t="shared" si="52"/>
        <v>0</v>
      </c>
    </row>
    <row r="1012" spans="1:40" ht="13">
      <c r="A1012" s="250"/>
      <c r="B1012" s="251"/>
      <c r="C1012" s="251"/>
      <c r="D1012" s="251"/>
      <c r="E1012" s="251"/>
      <c r="F1012" s="252"/>
      <c r="G1012" s="251"/>
      <c r="H1012" s="253"/>
      <c r="I1012" s="254"/>
      <c r="J1012" s="252"/>
      <c r="K1012" s="256"/>
      <c r="L1012" s="251"/>
      <c r="M1012" s="257"/>
      <c r="N1012" s="258"/>
      <c r="O1012" s="259"/>
      <c r="P1012" s="259"/>
      <c r="Q1012" s="260"/>
      <c r="R1012" s="261"/>
      <c r="S1012" s="262"/>
      <c r="T1012" s="261"/>
      <c r="U1012" s="263"/>
      <c r="V1012" s="263"/>
      <c r="W1012" s="263"/>
      <c r="X1012" s="172"/>
      <c r="Y1012" s="251"/>
      <c r="Z1012" s="251"/>
      <c r="AA1012" s="251"/>
      <c r="AB1012" s="251"/>
      <c r="AC1012" s="251"/>
      <c r="AD1012" s="251"/>
      <c r="AE1012" s="251"/>
      <c r="AF1012" s="251"/>
      <c r="AG1012" s="87"/>
      <c r="AH1012" s="251"/>
      <c r="AK1012" s="3">
        <f t="shared" si="49"/>
        <v>0</v>
      </c>
      <c r="AL1012" s="3">
        <f t="shared" si="50"/>
        <v>0</v>
      </c>
      <c r="AM1012" s="3">
        <f t="shared" si="51"/>
        <v>0</v>
      </c>
      <c r="AN1012" s="3">
        <f t="shared" si="52"/>
        <v>0</v>
      </c>
    </row>
    <row r="1013" spans="1:40" ht="13">
      <c r="A1013" s="250"/>
      <c r="B1013" s="251"/>
      <c r="C1013" s="251"/>
      <c r="D1013" s="251"/>
      <c r="E1013" s="251"/>
      <c r="F1013" s="252"/>
      <c r="G1013" s="251"/>
      <c r="H1013" s="253"/>
      <c r="I1013" s="254"/>
      <c r="J1013" s="252"/>
      <c r="K1013" s="256"/>
      <c r="L1013" s="251"/>
      <c r="M1013" s="257"/>
      <c r="N1013" s="258"/>
      <c r="O1013" s="259"/>
      <c r="P1013" s="259"/>
      <c r="Q1013" s="260"/>
      <c r="R1013" s="261"/>
      <c r="S1013" s="262"/>
      <c r="T1013" s="261"/>
      <c r="U1013" s="263"/>
      <c r="V1013" s="263"/>
      <c r="W1013" s="263"/>
      <c r="X1013" s="172"/>
      <c r="Y1013" s="251"/>
      <c r="Z1013" s="251"/>
      <c r="AA1013" s="251"/>
      <c r="AB1013" s="251"/>
      <c r="AC1013" s="251"/>
      <c r="AD1013" s="251"/>
      <c r="AE1013" s="251"/>
      <c r="AF1013" s="251"/>
      <c r="AG1013" s="87"/>
      <c r="AH1013" s="251"/>
      <c r="AK1013" s="3">
        <f t="shared" si="49"/>
        <v>0</v>
      </c>
      <c r="AL1013" s="3">
        <f t="shared" si="50"/>
        <v>0</v>
      </c>
      <c r="AM1013" s="3">
        <f t="shared" si="51"/>
        <v>0</v>
      </c>
      <c r="AN1013" s="3">
        <f t="shared" si="52"/>
        <v>0</v>
      </c>
    </row>
    <row r="1014" spans="1:40" ht="13">
      <c r="A1014" s="250"/>
      <c r="B1014" s="251"/>
      <c r="C1014" s="251"/>
      <c r="D1014" s="251"/>
      <c r="E1014" s="251"/>
      <c r="F1014" s="252"/>
      <c r="G1014" s="251"/>
      <c r="H1014" s="253"/>
      <c r="I1014" s="254"/>
      <c r="J1014" s="252"/>
      <c r="K1014" s="256"/>
      <c r="L1014" s="251"/>
      <c r="M1014" s="257"/>
      <c r="N1014" s="258"/>
      <c r="O1014" s="259"/>
      <c r="P1014" s="259"/>
      <c r="Q1014" s="260"/>
      <c r="R1014" s="261"/>
      <c r="S1014" s="262"/>
      <c r="T1014" s="261"/>
      <c r="U1014" s="263"/>
      <c r="V1014" s="263"/>
      <c r="W1014" s="263"/>
      <c r="X1014" s="172"/>
      <c r="Y1014" s="251"/>
      <c r="Z1014" s="251"/>
      <c r="AA1014" s="251"/>
      <c r="AB1014" s="251"/>
      <c r="AC1014" s="251"/>
      <c r="AD1014" s="251"/>
      <c r="AE1014" s="251"/>
      <c r="AF1014" s="251"/>
      <c r="AG1014" s="87"/>
      <c r="AH1014" s="251"/>
      <c r="AK1014" s="3">
        <f t="shared" si="49"/>
        <v>0</v>
      </c>
      <c r="AL1014" s="3">
        <f t="shared" si="50"/>
        <v>0</v>
      </c>
      <c r="AM1014" s="3">
        <f t="shared" si="51"/>
        <v>0</v>
      </c>
      <c r="AN1014" s="3">
        <f t="shared" si="52"/>
        <v>0</v>
      </c>
    </row>
    <row r="1015" spans="1:40" ht="13">
      <c r="A1015" s="250"/>
      <c r="B1015" s="251"/>
      <c r="C1015" s="251"/>
      <c r="D1015" s="251"/>
      <c r="E1015" s="251"/>
      <c r="F1015" s="252"/>
      <c r="G1015" s="251"/>
      <c r="H1015" s="253"/>
      <c r="I1015" s="254"/>
      <c r="J1015" s="252"/>
      <c r="K1015" s="256"/>
      <c r="L1015" s="251"/>
      <c r="M1015" s="257"/>
      <c r="N1015" s="258"/>
      <c r="O1015" s="259"/>
      <c r="P1015" s="259"/>
      <c r="Q1015" s="260"/>
      <c r="R1015" s="261"/>
      <c r="S1015" s="262"/>
      <c r="T1015" s="261"/>
      <c r="U1015" s="263"/>
      <c r="V1015" s="263"/>
      <c r="W1015" s="263"/>
      <c r="X1015" s="172"/>
      <c r="Y1015" s="251"/>
      <c r="Z1015" s="251"/>
      <c r="AA1015" s="251"/>
      <c r="AB1015" s="251"/>
      <c r="AC1015" s="251"/>
      <c r="AD1015" s="251"/>
      <c r="AE1015" s="251"/>
      <c r="AF1015" s="251"/>
      <c r="AG1015" s="87"/>
      <c r="AH1015" s="251"/>
      <c r="AK1015" s="3">
        <f t="shared" si="49"/>
        <v>0</v>
      </c>
      <c r="AL1015" s="3">
        <f t="shared" si="50"/>
        <v>0</v>
      </c>
      <c r="AM1015" s="3">
        <f t="shared" si="51"/>
        <v>0</v>
      </c>
      <c r="AN1015" s="3">
        <f t="shared" si="52"/>
        <v>0</v>
      </c>
    </row>
    <row r="1016" spans="1:40" ht="13">
      <c r="A1016" s="250"/>
      <c r="B1016" s="251"/>
      <c r="C1016" s="251"/>
      <c r="D1016" s="251"/>
      <c r="E1016" s="251"/>
      <c r="F1016" s="252"/>
      <c r="G1016" s="251"/>
      <c r="H1016" s="253"/>
      <c r="I1016" s="254"/>
      <c r="J1016" s="252"/>
      <c r="K1016" s="256"/>
      <c r="L1016" s="251"/>
      <c r="M1016" s="257"/>
      <c r="N1016" s="258"/>
      <c r="O1016" s="259"/>
      <c r="P1016" s="259"/>
      <c r="Q1016" s="260"/>
      <c r="R1016" s="261"/>
      <c r="S1016" s="262"/>
      <c r="T1016" s="261"/>
      <c r="U1016" s="263"/>
      <c r="V1016" s="263"/>
      <c r="W1016" s="263"/>
      <c r="X1016" s="172"/>
      <c r="Y1016" s="251"/>
      <c r="Z1016" s="251"/>
      <c r="AA1016" s="251"/>
      <c r="AB1016" s="251"/>
      <c r="AC1016" s="251"/>
      <c r="AD1016" s="251"/>
      <c r="AE1016" s="251"/>
      <c r="AF1016" s="251"/>
      <c r="AG1016" s="87"/>
      <c r="AH1016" s="251"/>
      <c r="AK1016" s="3">
        <f t="shared" si="49"/>
        <v>0</v>
      </c>
      <c r="AL1016" s="3">
        <f t="shared" si="50"/>
        <v>0</v>
      </c>
      <c r="AM1016" s="3">
        <f t="shared" si="51"/>
        <v>0</v>
      </c>
      <c r="AN1016" s="3">
        <f t="shared" si="52"/>
        <v>0</v>
      </c>
    </row>
    <row r="1017" spans="1:40" ht="13">
      <c r="A1017" s="250"/>
      <c r="B1017" s="251"/>
      <c r="C1017" s="251"/>
      <c r="D1017" s="251"/>
      <c r="E1017" s="251"/>
      <c r="F1017" s="252"/>
      <c r="G1017" s="251"/>
      <c r="H1017" s="253"/>
      <c r="I1017" s="254"/>
      <c r="J1017" s="252"/>
      <c r="K1017" s="256"/>
      <c r="L1017" s="251"/>
      <c r="M1017" s="257"/>
      <c r="N1017" s="258"/>
      <c r="O1017" s="259"/>
      <c r="P1017" s="259"/>
      <c r="Q1017" s="260"/>
      <c r="R1017" s="261"/>
      <c r="S1017" s="262"/>
      <c r="T1017" s="261"/>
      <c r="U1017" s="263"/>
      <c r="V1017" s="263"/>
      <c r="W1017" s="263"/>
      <c r="X1017" s="172"/>
      <c r="Y1017" s="251"/>
      <c r="Z1017" s="251"/>
      <c r="AA1017" s="251"/>
      <c r="AB1017" s="251"/>
      <c r="AC1017" s="251"/>
      <c r="AD1017" s="251"/>
      <c r="AE1017" s="251"/>
      <c r="AF1017" s="251"/>
      <c r="AG1017" s="87"/>
      <c r="AH1017" s="251"/>
      <c r="AK1017" s="3">
        <f t="shared" si="49"/>
        <v>0</v>
      </c>
      <c r="AL1017" s="3">
        <f t="shared" si="50"/>
        <v>0</v>
      </c>
      <c r="AM1017" s="3">
        <f t="shared" si="51"/>
        <v>0</v>
      </c>
      <c r="AN1017" s="3">
        <f t="shared" si="52"/>
        <v>0</v>
      </c>
    </row>
    <row r="1018" spans="1:40" ht="13">
      <c r="A1018" s="250"/>
      <c r="B1018" s="251"/>
      <c r="C1018" s="251"/>
      <c r="D1018" s="251"/>
      <c r="E1018" s="251"/>
      <c r="F1018" s="252"/>
      <c r="G1018" s="251"/>
      <c r="H1018" s="253"/>
      <c r="I1018" s="254"/>
      <c r="J1018" s="252"/>
      <c r="K1018" s="256"/>
      <c r="L1018" s="251"/>
      <c r="M1018" s="257"/>
      <c r="N1018" s="258"/>
      <c r="O1018" s="259"/>
      <c r="P1018" s="259"/>
      <c r="Q1018" s="260"/>
      <c r="R1018" s="261"/>
      <c r="S1018" s="262"/>
      <c r="T1018" s="261"/>
      <c r="U1018" s="263"/>
      <c r="V1018" s="263"/>
      <c r="W1018" s="263"/>
      <c r="X1018" s="172"/>
      <c r="Y1018" s="251"/>
      <c r="Z1018" s="251"/>
      <c r="AA1018" s="251"/>
      <c r="AB1018" s="251"/>
      <c r="AC1018" s="251"/>
      <c r="AD1018" s="251"/>
      <c r="AE1018" s="251"/>
      <c r="AF1018" s="251"/>
      <c r="AG1018" s="87"/>
      <c r="AH1018" s="251"/>
      <c r="AK1018" s="3">
        <f t="shared" si="49"/>
        <v>0</v>
      </c>
      <c r="AL1018" s="3">
        <f t="shared" si="50"/>
        <v>0</v>
      </c>
      <c r="AM1018" s="3">
        <f t="shared" si="51"/>
        <v>0</v>
      </c>
      <c r="AN1018" s="3">
        <f t="shared" si="52"/>
        <v>0</v>
      </c>
    </row>
    <row r="1019" spans="1:40" ht="13">
      <c r="A1019" s="250"/>
      <c r="B1019" s="251"/>
      <c r="C1019" s="251"/>
      <c r="D1019" s="251"/>
      <c r="E1019" s="251"/>
      <c r="F1019" s="252"/>
      <c r="G1019" s="251"/>
      <c r="H1019" s="253"/>
      <c r="I1019" s="254"/>
      <c r="J1019" s="252"/>
      <c r="K1019" s="256"/>
      <c r="L1019" s="251"/>
      <c r="M1019" s="257"/>
      <c r="N1019" s="258"/>
      <c r="O1019" s="259"/>
      <c r="P1019" s="259"/>
      <c r="Q1019" s="260"/>
      <c r="R1019" s="261"/>
      <c r="S1019" s="262"/>
      <c r="T1019" s="261"/>
      <c r="U1019" s="263"/>
      <c r="V1019" s="263"/>
      <c r="W1019" s="263"/>
      <c r="X1019" s="172"/>
      <c r="Y1019" s="251"/>
      <c r="Z1019" s="251"/>
      <c r="AA1019" s="251"/>
      <c r="AB1019" s="251"/>
      <c r="AC1019" s="251"/>
      <c r="AD1019" s="251"/>
      <c r="AE1019" s="251"/>
      <c r="AF1019" s="251"/>
      <c r="AG1019" s="87"/>
      <c r="AH1019" s="251"/>
      <c r="AK1019" s="3">
        <f t="shared" si="49"/>
        <v>0</v>
      </c>
      <c r="AL1019" s="3">
        <f t="shared" si="50"/>
        <v>0</v>
      </c>
      <c r="AM1019" s="3">
        <f t="shared" si="51"/>
        <v>0</v>
      </c>
      <c r="AN1019" s="3">
        <f t="shared" si="52"/>
        <v>0</v>
      </c>
    </row>
    <row r="1020" spans="1:40" ht="13">
      <c r="A1020" s="250"/>
      <c r="B1020" s="251"/>
      <c r="C1020" s="251"/>
      <c r="D1020" s="251"/>
      <c r="E1020" s="251"/>
      <c r="F1020" s="252"/>
      <c r="G1020" s="251"/>
      <c r="H1020" s="253"/>
      <c r="I1020" s="254"/>
      <c r="J1020" s="252"/>
      <c r="K1020" s="256"/>
      <c r="L1020" s="251"/>
      <c r="M1020" s="257"/>
      <c r="N1020" s="258"/>
      <c r="O1020" s="259"/>
      <c r="P1020" s="259"/>
      <c r="Q1020" s="260"/>
      <c r="R1020" s="261"/>
      <c r="S1020" s="262"/>
      <c r="T1020" s="261"/>
      <c r="U1020" s="263"/>
      <c r="V1020" s="263"/>
      <c r="W1020" s="263"/>
      <c r="X1020" s="172"/>
      <c r="Y1020" s="251"/>
      <c r="Z1020" s="251"/>
      <c r="AA1020" s="251"/>
      <c r="AB1020" s="251"/>
      <c r="AC1020" s="251"/>
      <c r="AD1020" s="251"/>
      <c r="AE1020" s="251"/>
      <c r="AF1020" s="251"/>
      <c r="AG1020" s="87"/>
      <c r="AH1020" s="251"/>
      <c r="AK1020" s="3">
        <f t="shared" si="49"/>
        <v>0</v>
      </c>
      <c r="AL1020" s="3">
        <f t="shared" si="50"/>
        <v>0</v>
      </c>
      <c r="AM1020" s="3">
        <f t="shared" si="51"/>
        <v>0</v>
      </c>
      <c r="AN1020" s="3">
        <f t="shared" si="52"/>
        <v>0</v>
      </c>
    </row>
    <row r="1021" spans="1:40" ht="13">
      <c r="A1021" s="250"/>
      <c r="B1021" s="251"/>
      <c r="C1021" s="251"/>
      <c r="D1021" s="251"/>
      <c r="E1021" s="251"/>
      <c r="F1021" s="252"/>
      <c r="G1021" s="251"/>
      <c r="H1021" s="253"/>
      <c r="I1021" s="254"/>
      <c r="J1021" s="252"/>
      <c r="K1021" s="256"/>
      <c r="L1021" s="251"/>
      <c r="M1021" s="257"/>
      <c r="N1021" s="258"/>
      <c r="O1021" s="259"/>
      <c r="P1021" s="259"/>
      <c r="Q1021" s="260"/>
      <c r="R1021" s="261"/>
      <c r="S1021" s="262"/>
      <c r="T1021" s="261"/>
      <c r="U1021" s="263"/>
      <c r="V1021" s="263"/>
      <c r="W1021" s="263"/>
      <c r="X1021" s="172"/>
      <c r="Y1021" s="251"/>
      <c r="Z1021" s="251"/>
      <c r="AA1021" s="251"/>
      <c r="AB1021" s="251"/>
      <c r="AC1021" s="251"/>
      <c r="AD1021" s="251"/>
      <c r="AE1021" s="251"/>
      <c r="AF1021" s="251"/>
      <c r="AG1021" s="87"/>
      <c r="AH1021" s="251"/>
      <c r="AK1021" s="3">
        <f t="shared" si="49"/>
        <v>0</v>
      </c>
      <c r="AL1021" s="3">
        <f t="shared" si="50"/>
        <v>0</v>
      </c>
      <c r="AM1021" s="3">
        <f t="shared" si="51"/>
        <v>0</v>
      </c>
      <c r="AN1021" s="3">
        <f t="shared" si="52"/>
        <v>0</v>
      </c>
    </row>
    <row r="1022" spans="1:40" ht="13">
      <c r="A1022" s="250"/>
      <c r="B1022" s="251"/>
      <c r="C1022" s="251"/>
      <c r="D1022" s="251"/>
      <c r="E1022" s="251"/>
      <c r="F1022" s="252"/>
      <c r="G1022" s="251"/>
      <c r="H1022" s="253"/>
      <c r="I1022" s="254"/>
      <c r="J1022" s="252"/>
      <c r="K1022" s="256"/>
      <c r="L1022" s="251"/>
      <c r="M1022" s="257"/>
      <c r="N1022" s="258"/>
      <c r="O1022" s="259"/>
      <c r="P1022" s="259"/>
      <c r="Q1022" s="260"/>
      <c r="R1022" s="261"/>
      <c r="S1022" s="262"/>
      <c r="T1022" s="261"/>
      <c r="U1022" s="263"/>
      <c r="V1022" s="263"/>
      <c r="W1022" s="263"/>
      <c r="X1022" s="172"/>
      <c r="Y1022" s="251"/>
      <c r="Z1022" s="251"/>
      <c r="AA1022" s="251"/>
      <c r="AB1022" s="251"/>
      <c r="AC1022" s="251"/>
      <c r="AD1022" s="251"/>
      <c r="AE1022" s="251"/>
      <c r="AF1022" s="251"/>
      <c r="AG1022" s="87"/>
      <c r="AH1022" s="251"/>
      <c r="AK1022" s="3">
        <f t="shared" si="49"/>
        <v>0</v>
      </c>
      <c r="AL1022" s="3">
        <f t="shared" si="50"/>
        <v>0</v>
      </c>
      <c r="AM1022" s="3">
        <f t="shared" si="51"/>
        <v>0</v>
      </c>
      <c r="AN1022" s="3">
        <f t="shared" si="52"/>
        <v>0</v>
      </c>
    </row>
    <row r="1023" spans="1:40" ht="13">
      <c r="A1023" s="250"/>
      <c r="B1023" s="251"/>
      <c r="C1023" s="251"/>
      <c r="D1023" s="251"/>
      <c r="E1023" s="251"/>
      <c r="F1023" s="252"/>
      <c r="G1023" s="251"/>
      <c r="H1023" s="253"/>
      <c r="I1023" s="254"/>
      <c r="J1023" s="252"/>
      <c r="K1023" s="256"/>
      <c r="L1023" s="251"/>
      <c r="M1023" s="257"/>
      <c r="N1023" s="258"/>
      <c r="O1023" s="259"/>
      <c r="P1023" s="259"/>
      <c r="Q1023" s="260"/>
      <c r="R1023" s="261"/>
      <c r="S1023" s="262"/>
      <c r="T1023" s="261"/>
      <c r="U1023" s="263"/>
      <c r="V1023" s="263"/>
      <c r="W1023" s="263"/>
      <c r="X1023" s="172"/>
      <c r="Y1023" s="251"/>
      <c r="Z1023" s="251"/>
      <c r="AA1023" s="251"/>
      <c r="AB1023" s="251"/>
      <c r="AC1023" s="251"/>
      <c r="AD1023" s="251"/>
      <c r="AE1023" s="251"/>
      <c r="AF1023" s="251"/>
      <c r="AG1023" s="87"/>
      <c r="AH1023" s="251"/>
      <c r="AK1023" s="3">
        <f t="shared" si="49"/>
        <v>0</v>
      </c>
      <c r="AL1023" s="3">
        <f t="shared" si="50"/>
        <v>0</v>
      </c>
      <c r="AM1023" s="3">
        <f t="shared" si="51"/>
        <v>0</v>
      </c>
      <c r="AN1023" s="3">
        <f t="shared" si="52"/>
        <v>0</v>
      </c>
    </row>
    <row r="1024" spans="1:40" ht="13">
      <c r="A1024" s="250"/>
      <c r="B1024" s="251"/>
      <c r="C1024" s="251"/>
      <c r="D1024" s="251"/>
      <c r="E1024" s="251"/>
      <c r="F1024" s="252"/>
      <c r="G1024" s="251"/>
      <c r="H1024" s="253"/>
      <c r="I1024" s="254"/>
      <c r="J1024" s="252"/>
      <c r="K1024" s="256"/>
      <c r="L1024" s="251"/>
      <c r="M1024" s="257"/>
      <c r="N1024" s="258"/>
      <c r="O1024" s="259"/>
      <c r="P1024" s="259"/>
      <c r="Q1024" s="260"/>
      <c r="R1024" s="261"/>
      <c r="S1024" s="262"/>
      <c r="T1024" s="261"/>
      <c r="U1024" s="263"/>
      <c r="V1024" s="263"/>
      <c r="W1024" s="263"/>
      <c r="X1024" s="172"/>
      <c r="Y1024" s="251"/>
      <c r="Z1024" s="251"/>
      <c r="AA1024" s="251"/>
      <c r="AB1024" s="251"/>
      <c r="AC1024" s="251"/>
      <c r="AD1024" s="251"/>
      <c r="AE1024" s="251"/>
      <c r="AF1024" s="251"/>
      <c r="AG1024" s="87"/>
      <c r="AH1024" s="251"/>
      <c r="AK1024" s="3">
        <f t="shared" si="49"/>
        <v>0</v>
      </c>
      <c r="AL1024" s="3">
        <f t="shared" si="50"/>
        <v>0</v>
      </c>
      <c r="AM1024" s="3">
        <f t="shared" si="51"/>
        <v>0</v>
      </c>
      <c r="AN1024" s="3">
        <f t="shared" si="52"/>
        <v>0</v>
      </c>
    </row>
    <row r="1025" spans="1:40" ht="13">
      <c r="A1025" s="250"/>
      <c r="B1025" s="251"/>
      <c r="C1025" s="251"/>
      <c r="D1025" s="251"/>
      <c r="E1025" s="251"/>
      <c r="F1025" s="252"/>
      <c r="G1025" s="251"/>
      <c r="H1025" s="253"/>
      <c r="I1025" s="254"/>
      <c r="J1025" s="252"/>
      <c r="K1025" s="256"/>
      <c r="L1025" s="251"/>
      <c r="M1025" s="257"/>
      <c r="N1025" s="258"/>
      <c r="O1025" s="259"/>
      <c r="P1025" s="259"/>
      <c r="Q1025" s="260"/>
      <c r="R1025" s="261"/>
      <c r="S1025" s="262"/>
      <c r="T1025" s="261"/>
      <c r="U1025" s="263"/>
      <c r="V1025" s="263"/>
      <c r="W1025" s="263"/>
      <c r="X1025" s="172"/>
      <c r="Y1025" s="251"/>
      <c r="Z1025" s="251"/>
      <c r="AA1025" s="251"/>
      <c r="AB1025" s="251"/>
      <c r="AC1025" s="251"/>
      <c r="AD1025" s="251"/>
      <c r="AE1025" s="251"/>
      <c r="AF1025" s="251"/>
      <c r="AG1025" s="87"/>
      <c r="AH1025" s="251"/>
      <c r="AK1025" s="3">
        <f t="shared" si="49"/>
        <v>0</v>
      </c>
      <c r="AL1025" s="3">
        <f t="shared" si="50"/>
        <v>0</v>
      </c>
      <c r="AM1025" s="3">
        <f t="shared" si="51"/>
        <v>0</v>
      </c>
      <c r="AN1025" s="3">
        <f t="shared" si="52"/>
        <v>0</v>
      </c>
    </row>
    <row r="1026" spans="1:40" ht="13">
      <c r="A1026" s="250"/>
      <c r="B1026" s="251"/>
      <c r="C1026" s="251"/>
      <c r="D1026" s="251"/>
      <c r="E1026" s="251"/>
      <c r="F1026" s="252"/>
      <c r="G1026" s="251"/>
      <c r="H1026" s="253"/>
      <c r="I1026" s="254"/>
      <c r="J1026" s="252"/>
      <c r="K1026" s="256"/>
      <c r="L1026" s="251"/>
      <c r="M1026" s="257"/>
      <c r="N1026" s="258"/>
      <c r="O1026" s="259"/>
      <c r="P1026" s="259"/>
      <c r="Q1026" s="260"/>
      <c r="R1026" s="261"/>
      <c r="S1026" s="262"/>
      <c r="T1026" s="261"/>
      <c r="U1026" s="263"/>
      <c r="V1026" s="263"/>
      <c r="W1026" s="263"/>
      <c r="X1026" s="172"/>
      <c r="Y1026" s="251"/>
      <c r="Z1026" s="251"/>
      <c r="AA1026" s="251"/>
      <c r="AB1026" s="251"/>
      <c r="AC1026" s="251"/>
      <c r="AD1026" s="251"/>
      <c r="AE1026" s="251"/>
      <c r="AF1026" s="251"/>
      <c r="AG1026" s="87"/>
      <c r="AH1026" s="251"/>
      <c r="AK1026" s="3">
        <f t="shared" si="49"/>
        <v>0</v>
      </c>
      <c r="AL1026" s="3">
        <f t="shared" si="50"/>
        <v>0</v>
      </c>
      <c r="AM1026" s="3">
        <f t="shared" si="51"/>
        <v>0</v>
      </c>
      <c r="AN1026" s="3">
        <f t="shared" si="52"/>
        <v>0</v>
      </c>
    </row>
    <row r="1027" spans="1:40" ht="13">
      <c r="A1027" s="250"/>
      <c r="B1027" s="251"/>
      <c r="C1027" s="251"/>
      <c r="D1027" s="251"/>
      <c r="E1027" s="251"/>
      <c r="F1027" s="252"/>
      <c r="G1027" s="251"/>
      <c r="H1027" s="253"/>
      <c r="I1027" s="254"/>
      <c r="J1027" s="252"/>
      <c r="K1027" s="256"/>
      <c r="L1027" s="251"/>
      <c r="M1027" s="257"/>
      <c r="N1027" s="258"/>
      <c r="O1027" s="259"/>
      <c r="P1027" s="259"/>
      <c r="Q1027" s="260"/>
      <c r="R1027" s="261"/>
      <c r="S1027" s="262"/>
      <c r="T1027" s="261"/>
      <c r="U1027" s="263"/>
      <c r="V1027" s="263"/>
      <c r="W1027" s="263"/>
      <c r="X1027" s="172"/>
      <c r="Y1027" s="251"/>
      <c r="Z1027" s="251"/>
      <c r="AA1027" s="251"/>
      <c r="AB1027" s="251"/>
      <c r="AC1027" s="251"/>
      <c r="AD1027" s="251"/>
      <c r="AE1027" s="251"/>
      <c r="AF1027" s="251"/>
      <c r="AG1027" s="87"/>
      <c r="AH1027" s="251"/>
      <c r="AK1027" s="3">
        <f t="shared" si="49"/>
        <v>0</v>
      </c>
      <c r="AL1027" s="3">
        <f t="shared" si="50"/>
        <v>0</v>
      </c>
      <c r="AM1027" s="3">
        <f t="shared" si="51"/>
        <v>0</v>
      </c>
      <c r="AN1027" s="3">
        <f t="shared" si="52"/>
        <v>0</v>
      </c>
    </row>
    <row r="1028" spans="1:40" ht="13">
      <c r="A1028" s="250"/>
      <c r="B1028" s="251"/>
      <c r="C1028" s="251"/>
      <c r="D1028" s="251"/>
      <c r="E1028" s="251"/>
      <c r="F1028" s="252"/>
      <c r="G1028" s="251"/>
      <c r="H1028" s="253"/>
      <c r="I1028" s="254"/>
      <c r="J1028" s="252"/>
      <c r="K1028" s="256"/>
      <c r="L1028" s="251"/>
      <c r="M1028" s="257"/>
      <c r="N1028" s="258"/>
      <c r="O1028" s="259"/>
      <c r="P1028" s="259"/>
      <c r="Q1028" s="260"/>
      <c r="R1028" s="261"/>
      <c r="S1028" s="262"/>
      <c r="T1028" s="261"/>
      <c r="U1028" s="263"/>
      <c r="V1028" s="263"/>
      <c r="W1028" s="263"/>
      <c r="X1028" s="172"/>
      <c r="Y1028" s="251"/>
      <c r="Z1028" s="251"/>
      <c r="AA1028" s="251"/>
      <c r="AB1028" s="251"/>
      <c r="AC1028" s="251"/>
      <c r="AD1028" s="251"/>
      <c r="AE1028" s="251"/>
      <c r="AF1028" s="251"/>
      <c r="AG1028" s="87"/>
      <c r="AH1028" s="251"/>
      <c r="AK1028" s="3">
        <f t="shared" si="49"/>
        <v>0</v>
      </c>
      <c r="AL1028" s="3">
        <f t="shared" si="50"/>
        <v>0</v>
      </c>
      <c r="AM1028" s="3">
        <f t="shared" si="51"/>
        <v>0</v>
      </c>
      <c r="AN1028" s="3">
        <f t="shared" si="52"/>
        <v>0</v>
      </c>
    </row>
    <row r="1029" spans="1:40" ht="13">
      <c r="A1029" s="250"/>
      <c r="B1029" s="251"/>
      <c r="C1029" s="251"/>
      <c r="D1029" s="251"/>
      <c r="E1029" s="251"/>
      <c r="F1029" s="252"/>
      <c r="G1029" s="251"/>
      <c r="H1029" s="253"/>
      <c r="I1029" s="254"/>
      <c r="J1029" s="252"/>
      <c r="K1029" s="256"/>
      <c r="L1029" s="251"/>
      <c r="M1029" s="257"/>
      <c r="N1029" s="258"/>
      <c r="O1029" s="259"/>
      <c r="P1029" s="259"/>
      <c r="Q1029" s="260"/>
      <c r="R1029" s="261"/>
      <c r="S1029" s="262"/>
      <c r="T1029" s="261"/>
      <c r="U1029" s="263"/>
      <c r="V1029" s="263"/>
      <c r="W1029" s="263"/>
      <c r="X1029" s="172"/>
      <c r="Y1029" s="251"/>
      <c r="Z1029" s="251"/>
      <c r="AA1029" s="251"/>
      <c r="AB1029" s="251"/>
      <c r="AC1029" s="251"/>
      <c r="AD1029" s="251"/>
      <c r="AE1029" s="251"/>
      <c r="AF1029" s="251"/>
      <c r="AG1029" s="87"/>
      <c r="AH1029" s="251"/>
      <c r="AK1029" s="3">
        <f t="shared" si="49"/>
        <v>0</v>
      </c>
      <c r="AL1029" s="3">
        <f t="shared" si="50"/>
        <v>0</v>
      </c>
      <c r="AM1029" s="3">
        <f t="shared" si="51"/>
        <v>0</v>
      </c>
      <c r="AN1029" s="3">
        <f t="shared" si="52"/>
        <v>0</v>
      </c>
    </row>
    <row r="1030" spans="1:40" ht="13">
      <c r="A1030" s="250"/>
      <c r="B1030" s="251"/>
      <c r="C1030" s="251"/>
      <c r="D1030" s="251"/>
      <c r="E1030" s="251"/>
      <c r="F1030" s="252"/>
      <c r="G1030" s="251"/>
      <c r="H1030" s="253"/>
      <c r="I1030" s="254"/>
      <c r="J1030" s="252"/>
      <c r="K1030" s="256"/>
      <c r="L1030" s="251"/>
      <c r="M1030" s="257"/>
      <c r="N1030" s="258"/>
      <c r="O1030" s="259"/>
      <c r="P1030" s="259"/>
      <c r="Q1030" s="260"/>
      <c r="R1030" s="261"/>
      <c r="S1030" s="262"/>
      <c r="T1030" s="261"/>
      <c r="U1030" s="263"/>
      <c r="V1030" s="263"/>
      <c r="W1030" s="263"/>
      <c r="X1030" s="172"/>
      <c r="Y1030" s="251"/>
      <c r="Z1030" s="251"/>
      <c r="AA1030" s="251"/>
      <c r="AB1030" s="251"/>
      <c r="AC1030" s="251"/>
      <c r="AD1030" s="251"/>
      <c r="AE1030" s="251"/>
      <c r="AF1030" s="251"/>
      <c r="AG1030" s="87"/>
      <c r="AH1030" s="251"/>
      <c r="AK1030" s="3">
        <f t="shared" si="49"/>
        <v>0</v>
      </c>
      <c r="AL1030" s="3">
        <f t="shared" si="50"/>
        <v>0</v>
      </c>
      <c r="AM1030" s="3">
        <f t="shared" si="51"/>
        <v>0</v>
      </c>
      <c r="AN1030" s="3">
        <f t="shared" si="52"/>
        <v>0</v>
      </c>
    </row>
    <row r="1031" spans="1:40" ht="13">
      <c r="A1031" s="250"/>
      <c r="B1031" s="251"/>
      <c r="C1031" s="251"/>
      <c r="D1031" s="251"/>
      <c r="E1031" s="251"/>
      <c r="F1031" s="252"/>
      <c r="G1031" s="251"/>
      <c r="H1031" s="253"/>
      <c r="I1031" s="254"/>
      <c r="J1031" s="252"/>
      <c r="K1031" s="256"/>
      <c r="L1031" s="251"/>
      <c r="M1031" s="257"/>
      <c r="N1031" s="258"/>
      <c r="O1031" s="259"/>
      <c r="P1031" s="259"/>
      <c r="Q1031" s="260"/>
      <c r="R1031" s="261"/>
      <c r="S1031" s="262"/>
      <c r="T1031" s="261"/>
      <c r="U1031" s="263"/>
      <c r="V1031" s="263"/>
      <c r="W1031" s="263"/>
      <c r="X1031" s="172"/>
      <c r="Y1031" s="251"/>
      <c r="Z1031" s="251"/>
      <c r="AA1031" s="251"/>
      <c r="AB1031" s="251"/>
      <c r="AC1031" s="251"/>
      <c r="AD1031" s="251"/>
      <c r="AE1031" s="251"/>
      <c r="AF1031" s="251"/>
      <c r="AG1031" s="87"/>
      <c r="AH1031" s="251"/>
      <c r="AK1031" s="3">
        <f t="shared" si="49"/>
        <v>0</v>
      </c>
      <c r="AL1031" s="3">
        <f t="shared" si="50"/>
        <v>0</v>
      </c>
      <c r="AM1031" s="3">
        <f t="shared" si="51"/>
        <v>0</v>
      </c>
      <c r="AN1031" s="3">
        <f t="shared" si="52"/>
        <v>0</v>
      </c>
    </row>
    <row r="1032" spans="1:40" ht="13">
      <c r="A1032" s="250"/>
      <c r="B1032" s="251"/>
      <c r="C1032" s="251"/>
      <c r="D1032" s="251"/>
      <c r="E1032" s="251"/>
      <c r="F1032" s="252"/>
      <c r="G1032" s="251"/>
      <c r="H1032" s="253"/>
      <c r="I1032" s="254"/>
      <c r="J1032" s="252"/>
      <c r="K1032" s="256"/>
      <c r="L1032" s="251"/>
      <c r="M1032" s="257"/>
      <c r="N1032" s="258"/>
      <c r="O1032" s="259"/>
      <c r="P1032" s="259"/>
      <c r="Q1032" s="260"/>
      <c r="R1032" s="261"/>
      <c r="S1032" s="262"/>
      <c r="T1032" s="261"/>
      <c r="U1032" s="263"/>
      <c r="V1032" s="263"/>
      <c r="W1032" s="263"/>
      <c r="X1032" s="172"/>
      <c r="Y1032" s="251"/>
      <c r="Z1032" s="251"/>
      <c r="AA1032" s="251"/>
      <c r="AB1032" s="251"/>
      <c r="AC1032" s="251"/>
      <c r="AD1032" s="251"/>
      <c r="AE1032" s="251"/>
      <c r="AF1032" s="251"/>
      <c r="AG1032" s="87"/>
      <c r="AH1032" s="251"/>
      <c r="AK1032" s="3">
        <f t="shared" si="49"/>
        <v>0</v>
      </c>
      <c r="AL1032" s="3">
        <f t="shared" si="50"/>
        <v>0</v>
      </c>
      <c r="AM1032" s="3">
        <f t="shared" si="51"/>
        <v>0</v>
      </c>
      <c r="AN1032" s="3">
        <f t="shared" si="52"/>
        <v>0</v>
      </c>
    </row>
    <row r="1033" spans="1:40" ht="14">
      <c r="A1033" s="250"/>
      <c r="B1033" s="251"/>
      <c r="C1033" s="251"/>
      <c r="D1033" s="251"/>
      <c r="E1033" s="251"/>
      <c r="F1033" s="252"/>
      <c r="G1033" s="251"/>
      <c r="H1033" s="94" t="e">
        <f>VLOOKUP(G1033,'Bidding list 26'!$B$4:$G$277,6,0)</f>
        <v>#N/A</v>
      </c>
      <c r="I1033" s="254"/>
      <c r="J1033" s="252"/>
      <c r="K1033" s="256"/>
      <c r="L1033" s="251"/>
      <c r="M1033" s="257"/>
      <c r="N1033" s="258"/>
      <c r="O1033" s="259"/>
      <c r="P1033" s="259"/>
      <c r="Q1033" s="260"/>
      <c r="R1033" s="261"/>
      <c r="S1033" s="262"/>
      <c r="T1033" s="261"/>
      <c r="U1033" s="263"/>
      <c r="V1033" s="263"/>
      <c r="W1033" s="263"/>
      <c r="X1033" s="172"/>
      <c r="Y1033" s="251"/>
      <c r="Z1033" s="251"/>
      <c r="AA1033" s="251"/>
      <c r="AB1033" s="251"/>
      <c r="AC1033" s="251"/>
      <c r="AD1033" s="251"/>
      <c r="AE1033" s="251"/>
      <c r="AF1033" s="251"/>
      <c r="AG1033" s="87"/>
      <c r="AH1033" s="251"/>
    </row>
    <row r="1034" spans="1:40" ht="13">
      <c r="A1034" s="250"/>
      <c r="B1034" s="251"/>
      <c r="C1034" s="251"/>
      <c r="D1034" s="251"/>
      <c r="E1034" s="251"/>
      <c r="F1034" s="252"/>
      <c r="G1034" s="251"/>
      <c r="H1034" s="253"/>
      <c r="I1034" s="254"/>
      <c r="J1034" s="252"/>
      <c r="K1034" s="256"/>
      <c r="L1034" s="251"/>
      <c r="M1034" s="257"/>
      <c r="N1034" s="258"/>
      <c r="O1034" s="259"/>
      <c r="P1034" s="259"/>
      <c r="Q1034" s="260"/>
      <c r="R1034" s="261"/>
      <c r="S1034" s="262"/>
      <c r="T1034" s="261"/>
      <c r="U1034" s="263"/>
      <c r="V1034" s="263"/>
      <c r="W1034" s="263"/>
      <c r="X1034" s="172"/>
      <c r="Y1034" s="251"/>
      <c r="Z1034" s="251"/>
      <c r="AA1034" s="251"/>
      <c r="AB1034" s="251"/>
      <c r="AC1034" s="251"/>
      <c r="AD1034" s="251"/>
      <c r="AE1034" s="251"/>
      <c r="AF1034" s="251"/>
      <c r="AG1034" s="87"/>
      <c r="AH1034" s="251"/>
    </row>
    <row r="1035" spans="1:40" ht="13">
      <c r="A1035" s="250"/>
      <c r="B1035" s="251"/>
      <c r="C1035" s="251"/>
      <c r="D1035" s="251"/>
      <c r="E1035" s="251"/>
      <c r="F1035" s="252"/>
      <c r="G1035" s="251"/>
      <c r="H1035" s="253"/>
      <c r="I1035" s="254"/>
      <c r="J1035" s="252"/>
      <c r="K1035" s="256"/>
      <c r="L1035" s="251"/>
      <c r="M1035" s="257"/>
      <c r="N1035" s="258"/>
      <c r="O1035" s="259"/>
      <c r="P1035" s="259"/>
      <c r="Q1035" s="260"/>
      <c r="R1035" s="261"/>
      <c r="S1035" s="262"/>
      <c r="T1035" s="261"/>
      <c r="U1035" s="263"/>
      <c r="V1035" s="263"/>
      <c r="W1035" s="263"/>
      <c r="X1035" s="172"/>
      <c r="Y1035" s="251"/>
      <c r="Z1035" s="251"/>
      <c r="AA1035" s="251"/>
      <c r="AB1035" s="251"/>
      <c r="AC1035" s="251"/>
      <c r="AD1035" s="251"/>
      <c r="AE1035" s="251"/>
      <c r="AF1035" s="251"/>
      <c r="AG1035" s="87"/>
      <c r="AH1035" s="251"/>
    </row>
    <row r="1036" spans="1:40" ht="13">
      <c r="A1036" s="250"/>
      <c r="B1036" s="251"/>
      <c r="C1036" s="251"/>
      <c r="D1036" s="251"/>
      <c r="E1036" s="251"/>
      <c r="F1036" s="252"/>
      <c r="G1036" s="251"/>
      <c r="H1036" s="253"/>
      <c r="I1036" s="254"/>
      <c r="J1036" s="252"/>
      <c r="K1036" s="256"/>
      <c r="L1036" s="251"/>
      <c r="M1036" s="257"/>
      <c r="N1036" s="258"/>
      <c r="O1036" s="259"/>
      <c r="P1036" s="259"/>
      <c r="Q1036" s="260"/>
      <c r="R1036" s="261"/>
      <c r="S1036" s="262"/>
      <c r="T1036" s="261"/>
      <c r="U1036" s="263"/>
      <c r="V1036" s="263"/>
      <c r="W1036" s="263"/>
      <c r="X1036" s="172"/>
      <c r="Y1036" s="251"/>
      <c r="Z1036" s="251"/>
      <c r="AA1036" s="251"/>
      <c r="AB1036" s="251"/>
      <c r="AC1036" s="251"/>
      <c r="AD1036" s="251"/>
      <c r="AE1036" s="251"/>
      <c r="AF1036" s="251"/>
      <c r="AG1036" s="87"/>
      <c r="AH1036" s="251"/>
    </row>
    <row r="1037" spans="1:40" ht="13">
      <c r="A1037" s="250"/>
      <c r="B1037" s="251"/>
      <c r="C1037" s="251"/>
      <c r="D1037" s="251"/>
      <c r="E1037" s="251"/>
      <c r="F1037" s="252"/>
      <c r="G1037" s="251"/>
      <c r="H1037" s="253"/>
      <c r="I1037" s="254"/>
      <c r="J1037" s="252"/>
      <c r="K1037" s="256"/>
      <c r="L1037" s="251"/>
      <c r="M1037" s="257"/>
      <c r="N1037" s="258"/>
      <c r="O1037" s="259"/>
      <c r="P1037" s="259"/>
      <c r="Q1037" s="260"/>
      <c r="R1037" s="261"/>
      <c r="S1037" s="262"/>
      <c r="T1037" s="261"/>
      <c r="U1037" s="263"/>
      <c r="V1037" s="263"/>
      <c r="W1037" s="263"/>
      <c r="X1037" s="172"/>
      <c r="Y1037" s="251"/>
      <c r="Z1037" s="251"/>
      <c r="AA1037" s="251"/>
      <c r="AB1037" s="251"/>
      <c r="AC1037" s="251"/>
      <c r="AD1037" s="251"/>
      <c r="AE1037" s="251"/>
      <c r="AF1037" s="251"/>
      <c r="AG1037" s="87"/>
      <c r="AH1037" s="251"/>
    </row>
    <row r="1038" spans="1:40" ht="13">
      <c r="A1038" s="250"/>
      <c r="B1038" s="251"/>
      <c r="C1038" s="251"/>
      <c r="D1038" s="251"/>
      <c r="E1038" s="251"/>
      <c r="F1038" s="252"/>
      <c r="G1038" s="251"/>
      <c r="H1038" s="253"/>
      <c r="I1038" s="254"/>
      <c r="J1038" s="252"/>
      <c r="K1038" s="256"/>
      <c r="L1038" s="251"/>
      <c r="M1038" s="257"/>
      <c r="N1038" s="258"/>
      <c r="O1038" s="259"/>
      <c r="P1038" s="259"/>
      <c r="Q1038" s="260"/>
      <c r="R1038" s="261"/>
      <c r="S1038" s="262"/>
      <c r="T1038" s="261"/>
      <c r="U1038" s="263"/>
      <c r="V1038" s="263"/>
      <c r="W1038" s="263"/>
      <c r="X1038" s="172"/>
      <c r="Y1038" s="251"/>
      <c r="Z1038" s="251"/>
      <c r="AA1038" s="251"/>
      <c r="AB1038" s="251"/>
      <c r="AC1038" s="251"/>
      <c r="AD1038" s="251"/>
      <c r="AE1038" s="251"/>
      <c r="AF1038" s="251"/>
      <c r="AG1038" s="87"/>
      <c r="AH1038" s="251"/>
    </row>
    <row r="1039" spans="1:40" ht="13">
      <c r="A1039" s="250"/>
      <c r="B1039" s="251"/>
      <c r="C1039" s="251"/>
      <c r="D1039" s="251"/>
      <c r="E1039" s="251"/>
      <c r="F1039" s="252"/>
      <c r="G1039" s="251"/>
      <c r="H1039" s="253"/>
      <c r="I1039" s="254"/>
      <c r="J1039" s="252"/>
      <c r="K1039" s="256"/>
      <c r="L1039" s="251"/>
      <c r="M1039" s="257"/>
      <c r="N1039" s="258"/>
      <c r="O1039" s="259"/>
      <c r="P1039" s="259"/>
      <c r="Q1039" s="260"/>
      <c r="R1039" s="261"/>
      <c r="S1039" s="262"/>
      <c r="T1039" s="261"/>
      <c r="U1039" s="263"/>
      <c r="V1039" s="263"/>
      <c r="W1039" s="263"/>
      <c r="X1039" s="172"/>
      <c r="Y1039" s="251"/>
      <c r="Z1039" s="251"/>
      <c r="AA1039" s="251"/>
      <c r="AB1039" s="251"/>
      <c r="AC1039" s="251"/>
      <c r="AD1039" s="251"/>
      <c r="AE1039" s="251"/>
      <c r="AF1039" s="251"/>
      <c r="AG1039" s="87"/>
      <c r="AH1039" s="251"/>
    </row>
    <row r="1040" spans="1:40" ht="13">
      <c r="A1040" s="250"/>
      <c r="B1040" s="251"/>
      <c r="C1040" s="251"/>
      <c r="D1040" s="251"/>
      <c r="E1040" s="251"/>
      <c r="F1040" s="252"/>
      <c r="G1040" s="251"/>
      <c r="H1040" s="253"/>
      <c r="I1040" s="254"/>
      <c r="J1040" s="252"/>
      <c r="K1040" s="256"/>
      <c r="L1040" s="251"/>
      <c r="M1040" s="257"/>
      <c r="N1040" s="258"/>
      <c r="O1040" s="259"/>
      <c r="P1040" s="259"/>
      <c r="Q1040" s="260"/>
      <c r="R1040" s="261"/>
      <c r="S1040" s="262"/>
      <c r="T1040" s="261"/>
      <c r="U1040" s="263"/>
      <c r="V1040" s="263"/>
      <c r="W1040" s="263"/>
      <c r="X1040" s="172"/>
      <c r="Y1040" s="251"/>
      <c r="Z1040" s="251"/>
      <c r="AA1040" s="251"/>
      <c r="AB1040" s="251"/>
      <c r="AC1040" s="251"/>
      <c r="AD1040" s="251"/>
      <c r="AE1040" s="251"/>
      <c r="AF1040" s="251"/>
      <c r="AG1040" s="87"/>
      <c r="AH1040" s="251"/>
    </row>
    <row r="1041" spans="1:34" ht="13">
      <c r="A1041" s="250"/>
      <c r="B1041" s="251"/>
      <c r="C1041" s="251"/>
      <c r="D1041" s="251"/>
      <c r="E1041" s="251"/>
      <c r="F1041" s="252"/>
      <c r="G1041" s="251"/>
      <c r="H1041" s="253"/>
      <c r="I1041" s="254"/>
      <c r="J1041" s="252"/>
      <c r="K1041" s="256"/>
      <c r="L1041" s="251"/>
      <c r="M1041" s="257"/>
      <c r="N1041" s="258"/>
      <c r="O1041" s="259"/>
      <c r="P1041" s="259"/>
      <c r="Q1041" s="260"/>
      <c r="R1041" s="261"/>
      <c r="S1041" s="262"/>
      <c r="T1041" s="261"/>
      <c r="U1041" s="263"/>
      <c r="V1041" s="263"/>
      <c r="W1041" s="263"/>
      <c r="X1041" s="172"/>
      <c r="Y1041" s="251"/>
      <c r="Z1041" s="251"/>
      <c r="AA1041" s="251"/>
      <c r="AB1041" s="251"/>
      <c r="AC1041" s="251"/>
      <c r="AD1041" s="251"/>
      <c r="AE1041" s="251"/>
      <c r="AF1041" s="251"/>
      <c r="AG1041" s="87"/>
      <c r="AH1041" s="251"/>
    </row>
    <row r="1042" spans="1:34" ht="13">
      <c r="A1042" s="250"/>
      <c r="B1042" s="251"/>
      <c r="C1042" s="251"/>
      <c r="D1042" s="251"/>
      <c r="E1042" s="251"/>
      <c r="F1042" s="252"/>
      <c r="G1042" s="251"/>
      <c r="H1042" s="253"/>
      <c r="I1042" s="254"/>
      <c r="J1042" s="252"/>
      <c r="K1042" s="256"/>
      <c r="L1042" s="251"/>
      <c r="M1042" s="257"/>
      <c r="N1042" s="258"/>
      <c r="O1042" s="259"/>
      <c r="P1042" s="259"/>
      <c r="Q1042" s="260"/>
      <c r="R1042" s="261"/>
      <c r="S1042" s="262"/>
      <c r="T1042" s="261"/>
      <c r="U1042" s="263"/>
      <c r="V1042" s="263"/>
      <c r="W1042" s="263"/>
      <c r="X1042" s="172"/>
      <c r="Y1042" s="251"/>
      <c r="Z1042" s="251"/>
      <c r="AA1042" s="251"/>
      <c r="AB1042" s="251"/>
      <c r="AC1042" s="251"/>
      <c r="AD1042" s="251"/>
      <c r="AE1042" s="251"/>
      <c r="AF1042" s="251"/>
      <c r="AG1042" s="87"/>
      <c r="AH1042" s="251"/>
    </row>
    <row r="1043" spans="1:34" ht="13">
      <c r="A1043" s="250"/>
      <c r="B1043" s="251"/>
      <c r="C1043" s="251"/>
      <c r="D1043" s="251"/>
      <c r="E1043" s="251"/>
      <c r="F1043" s="252"/>
      <c r="G1043" s="251"/>
      <c r="H1043" s="253"/>
      <c r="I1043" s="254"/>
      <c r="J1043" s="252"/>
      <c r="K1043" s="256"/>
      <c r="L1043" s="251"/>
      <c r="M1043" s="257"/>
      <c r="N1043" s="258"/>
      <c r="O1043" s="259"/>
      <c r="P1043" s="259"/>
      <c r="Q1043" s="260"/>
      <c r="R1043" s="261"/>
      <c r="S1043" s="262"/>
      <c r="T1043" s="261"/>
      <c r="U1043" s="263"/>
      <c r="V1043" s="263"/>
      <c r="W1043" s="263"/>
      <c r="X1043" s="172"/>
      <c r="Y1043" s="251"/>
      <c r="Z1043" s="251"/>
      <c r="AA1043" s="251"/>
      <c r="AB1043" s="251"/>
      <c r="AC1043" s="251"/>
      <c r="AD1043" s="251"/>
      <c r="AE1043" s="251"/>
      <c r="AF1043" s="251"/>
      <c r="AG1043" s="87"/>
      <c r="AH1043" s="251"/>
    </row>
    <row r="1044" spans="1:34" ht="13">
      <c r="A1044" s="250"/>
      <c r="B1044" s="251"/>
      <c r="C1044" s="251"/>
      <c r="D1044" s="251"/>
      <c r="E1044" s="251"/>
      <c r="F1044" s="252"/>
      <c r="G1044" s="251"/>
      <c r="H1044" s="253"/>
      <c r="I1044" s="254"/>
      <c r="J1044" s="252"/>
      <c r="K1044" s="256"/>
      <c r="L1044" s="251"/>
      <c r="M1044" s="257"/>
      <c r="N1044" s="258"/>
      <c r="O1044" s="259"/>
      <c r="P1044" s="259"/>
      <c r="Q1044" s="260"/>
      <c r="R1044" s="261"/>
      <c r="S1044" s="262"/>
      <c r="T1044" s="261"/>
      <c r="U1044" s="263"/>
      <c r="V1044" s="263"/>
      <c r="W1044" s="263"/>
      <c r="X1044" s="172"/>
      <c r="Y1044" s="251"/>
      <c r="Z1044" s="251"/>
      <c r="AA1044" s="251"/>
      <c r="AB1044" s="251"/>
      <c r="AC1044" s="251"/>
      <c r="AD1044" s="251"/>
      <c r="AE1044" s="251"/>
      <c r="AF1044" s="251"/>
      <c r="AG1044" s="87"/>
      <c r="AH1044" s="251"/>
    </row>
    <row r="1045" spans="1:34" ht="13">
      <c r="A1045" s="250"/>
      <c r="B1045" s="251"/>
      <c r="C1045" s="251"/>
      <c r="D1045" s="251"/>
      <c r="E1045" s="251"/>
      <c r="F1045" s="252"/>
      <c r="G1045" s="251"/>
      <c r="H1045" s="253"/>
      <c r="I1045" s="254"/>
      <c r="J1045" s="252"/>
      <c r="K1045" s="256"/>
      <c r="L1045" s="251"/>
      <c r="M1045" s="257"/>
      <c r="N1045" s="258"/>
      <c r="O1045" s="259"/>
      <c r="P1045" s="259"/>
      <c r="Q1045" s="260"/>
      <c r="R1045" s="261"/>
      <c r="S1045" s="262"/>
      <c r="T1045" s="261"/>
      <c r="U1045" s="263"/>
      <c r="V1045" s="263"/>
      <c r="W1045" s="263"/>
      <c r="X1045" s="172"/>
      <c r="Y1045" s="251"/>
      <c r="Z1045" s="251"/>
      <c r="AA1045" s="251"/>
      <c r="AB1045" s="251"/>
      <c r="AC1045" s="251"/>
      <c r="AD1045" s="251"/>
      <c r="AE1045" s="251"/>
      <c r="AF1045" s="251"/>
      <c r="AG1045" s="87"/>
      <c r="AH1045" s="251"/>
    </row>
    <row r="1046" spans="1:34" ht="13">
      <c r="A1046" s="250"/>
      <c r="B1046" s="251"/>
      <c r="C1046" s="251"/>
      <c r="D1046" s="251"/>
      <c r="E1046" s="251"/>
      <c r="F1046" s="252"/>
      <c r="G1046" s="251"/>
      <c r="H1046" s="253"/>
      <c r="I1046" s="254"/>
      <c r="J1046" s="252"/>
      <c r="K1046" s="256"/>
      <c r="L1046" s="251"/>
      <c r="M1046" s="257"/>
      <c r="N1046" s="258"/>
      <c r="O1046" s="259"/>
      <c r="P1046" s="259"/>
      <c r="Q1046" s="260"/>
      <c r="R1046" s="261">
        <f>21+555</f>
        <v>576</v>
      </c>
      <c r="S1046" s="262"/>
      <c r="T1046" s="261"/>
      <c r="U1046" s="263"/>
      <c r="V1046" s="263"/>
      <c r="W1046" s="263"/>
      <c r="X1046" s="172"/>
      <c r="Y1046" s="251"/>
      <c r="Z1046" s="251"/>
      <c r="AA1046" s="251"/>
      <c r="AB1046" s="251"/>
      <c r="AC1046" s="251"/>
      <c r="AD1046" s="251"/>
      <c r="AE1046" s="251"/>
      <c r="AF1046" s="251"/>
      <c r="AG1046" s="87"/>
      <c r="AH1046" s="251"/>
    </row>
    <row r="1047" spans="1:34" ht="13">
      <c r="A1047" s="250"/>
      <c r="B1047" s="251"/>
      <c r="C1047" s="251"/>
      <c r="D1047" s="251"/>
      <c r="E1047" s="251"/>
      <c r="F1047" s="252"/>
      <c r="G1047" s="251"/>
      <c r="H1047" s="253"/>
      <c r="I1047" s="254"/>
      <c r="J1047" s="252"/>
      <c r="K1047" s="256"/>
      <c r="L1047" s="251"/>
      <c r="M1047" s="257"/>
      <c r="N1047" s="258"/>
      <c r="O1047" s="259"/>
      <c r="P1047" s="259"/>
      <c r="Q1047" s="260"/>
      <c r="R1047" s="261"/>
      <c r="S1047" s="262"/>
      <c r="T1047" s="261"/>
      <c r="U1047" s="263"/>
      <c r="V1047" s="263"/>
      <c r="W1047" s="263"/>
      <c r="X1047" s="172"/>
      <c r="Y1047" s="251"/>
      <c r="Z1047" s="251"/>
      <c r="AA1047" s="251"/>
      <c r="AB1047" s="251"/>
      <c r="AC1047" s="251"/>
      <c r="AD1047" s="251"/>
      <c r="AE1047" s="251"/>
      <c r="AF1047" s="251"/>
      <c r="AG1047" s="87"/>
      <c r="AH1047" s="251"/>
    </row>
    <row r="1048" spans="1:34" ht="13">
      <c r="A1048" s="250"/>
      <c r="B1048" s="251"/>
      <c r="C1048" s="251"/>
      <c r="D1048" s="251"/>
      <c r="E1048" s="251"/>
      <c r="F1048" s="252"/>
      <c r="G1048" s="251"/>
      <c r="H1048" s="253"/>
      <c r="I1048" s="254"/>
      <c r="J1048" s="252"/>
      <c r="K1048" s="256"/>
      <c r="L1048" s="251"/>
      <c r="M1048" s="257"/>
      <c r="N1048" s="258"/>
      <c r="O1048" s="259"/>
      <c r="P1048" s="259"/>
      <c r="Q1048" s="260"/>
      <c r="R1048" s="261"/>
      <c r="S1048" s="262"/>
      <c r="T1048" s="261"/>
      <c r="U1048" s="263"/>
      <c r="V1048" s="263"/>
      <c r="W1048" s="263"/>
      <c r="X1048" s="172"/>
      <c r="Y1048" s="251"/>
      <c r="Z1048" s="251"/>
      <c r="AA1048" s="251"/>
      <c r="AB1048" s="251"/>
      <c r="AC1048" s="251"/>
      <c r="AD1048" s="251"/>
      <c r="AE1048" s="251"/>
      <c r="AF1048" s="251"/>
      <c r="AG1048" s="87"/>
      <c r="AH1048" s="251"/>
    </row>
    <row r="1049" spans="1:34" ht="13">
      <c r="A1049" s="250"/>
      <c r="B1049" s="251"/>
      <c r="C1049" s="251"/>
      <c r="D1049" s="251"/>
      <c r="E1049" s="251"/>
      <c r="F1049" s="252"/>
      <c r="G1049" s="251"/>
      <c r="H1049" s="253"/>
      <c r="I1049" s="254"/>
      <c r="J1049" s="252"/>
      <c r="K1049" s="256"/>
      <c r="L1049" s="251"/>
      <c r="M1049" s="257"/>
      <c r="N1049" s="258"/>
      <c r="O1049" s="259"/>
      <c r="P1049" s="259"/>
      <c r="Q1049" s="260"/>
      <c r="R1049" s="261"/>
      <c r="S1049" s="262"/>
      <c r="T1049" s="261"/>
      <c r="U1049" s="263"/>
      <c r="V1049" s="263"/>
      <c r="W1049" s="263"/>
      <c r="X1049" s="172"/>
      <c r="Y1049" s="251"/>
      <c r="Z1049" s="251"/>
      <c r="AA1049" s="251"/>
      <c r="AB1049" s="251"/>
      <c r="AC1049" s="251"/>
      <c r="AD1049" s="251"/>
      <c r="AE1049" s="251"/>
      <c r="AF1049" s="251"/>
      <c r="AG1049" s="87"/>
      <c r="AH1049" s="251"/>
    </row>
    <row r="1050" spans="1:34" ht="13">
      <c r="A1050" s="250"/>
      <c r="B1050" s="251"/>
      <c r="C1050" s="251"/>
      <c r="D1050" s="251"/>
      <c r="E1050" s="251"/>
      <c r="F1050" s="252"/>
      <c r="G1050" s="251"/>
      <c r="H1050" s="253"/>
      <c r="I1050" s="254"/>
      <c r="J1050" s="252"/>
      <c r="K1050" s="256"/>
      <c r="L1050" s="251"/>
      <c r="M1050" s="257"/>
      <c r="N1050" s="258"/>
      <c r="O1050" s="259"/>
      <c r="P1050" s="259"/>
      <c r="Q1050" s="260"/>
      <c r="R1050" s="261"/>
      <c r="S1050" s="262"/>
      <c r="T1050" s="261"/>
      <c r="U1050" s="263"/>
      <c r="V1050" s="263"/>
      <c r="W1050" s="263"/>
      <c r="X1050" s="172"/>
      <c r="Y1050" s="251"/>
      <c r="Z1050" s="251"/>
      <c r="AA1050" s="251"/>
      <c r="AB1050" s="251"/>
      <c r="AC1050" s="251"/>
      <c r="AD1050" s="251"/>
      <c r="AE1050" s="251"/>
      <c r="AF1050" s="251"/>
      <c r="AG1050" s="87"/>
      <c r="AH1050" s="251"/>
    </row>
    <row r="1051" spans="1:34" ht="13">
      <c r="A1051" s="250"/>
      <c r="B1051" s="251"/>
      <c r="C1051" s="251"/>
      <c r="D1051" s="251"/>
      <c r="E1051" s="251"/>
      <c r="F1051" s="252"/>
      <c r="G1051" s="251"/>
      <c r="H1051" s="253"/>
      <c r="I1051" s="254"/>
      <c r="J1051" s="252"/>
      <c r="K1051" s="256"/>
      <c r="L1051" s="251"/>
      <c r="M1051" s="257"/>
      <c r="N1051" s="258"/>
      <c r="O1051" s="259"/>
      <c r="P1051" s="259"/>
      <c r="Q1051" s="260"/>
      <c r="R1051" s="261"/>
      <c r="S1051" s="262"/>
      <c r="T1051" s="261"/>
      <c r="U1051" s="263"/>
      <c r="V1051" s="263"/>
      <c r="W1051" s="263"/>
      <c r="X1051" s="172"/>
      <c r="Y1051" s="251"/>
      <c r="Z1051" s="251"/>
      <c r="AA1051" s="251"/>
      <c r="AB1051" s="251"/>
      <c r="AC1051" s="251"/>
      <c r="AD1051" s="251"/>
      <c r="AE1051" s="251"/>
      <c r="AF1051" s="251"/>
      <c r="AG1051" s="87"/>
      <c r="AH1051" s="251"/>
    </row>
    <row r="1052" spans="1:34" ht="13">
      <c r="A1052" s="250"/>
      <c r="B1052" s="251"/>
      <c r="C1052" s="251"/>
      <c r="D1052" s="251"/>
      <c r="E1052" s="251"/>
      <c r="F1052" s="252"/>
      <c r="G1052" s="251"/>
      <c r="H1052" s="253"/>
      <c r="I1052" s="254"/>
      <c r="J1052" s="252"/>
      <c r="K1052" s="256"/>
      <c r="L1052" s="251"/>
      <c r="M1052" s="257"/>
      <c r="N1052" s="258"/>
      <c r="O1052" s="259"/>
      <c r="P1052" s="259"/>
      <c r="Q1052" s="260"/>
      <c r="R1052" s="261"/>
      <c r="S1052" s="262"/>
      <c r="T1052" s="261"/>
      <c r="U1052" s="263"/>
      <c r="V1052" s="263"/>
      <c r="W1052" s="263"/>
      <c r="X1052" s="172"/>
      <c r="Y1052" s="251"/>
      <c r="Z1052" s="251"/>
      <c r="AA1052" s="251"/>
      <c r="AB1052" s="251"/>
      <c r="AC1052" s="251"/>
      <c r="AD1052" s="251"/>
      <c r="AE1052" s="251"/>
      <c r="AF1052" s="251"/>
      <c r="AG1052" s="87"/>
      <c r="AH1052" s="251"/>
    </row>
    <row r="1053" spans="1:34" ht="13">
      <c r="A1053" s="250"/>
      <c r="B1053" s="251"/>
      <c r="C1053" s="251"/>
      <c r="D1053" s="251"/>
      <c r="E1053" s="251"/>
      <c r="F1053" s="252"/>
      <c r="G1053" s="251"/>
      <c r="H1053" s="253"/>
      <c r="I1053" s="254"/>
      <c r="J1053" s="252"/>
      <c r="K1053" s="256"/>
      <c r="L1053" s="251"/>
      <c r="M1053" s="257"/>
      <c r="N1053" s="258"/>
      <c r="O1053" s="259"/>
      <c r="P1053" s="259"/>
      <c r="Q1053" s="260"/>
      <c r="R1053" s="261"/>
      <c r="S1053" s="262"/>
      <c r="T1053" s="261"/>
      <c r="U1053" s="263"/>
      <c r="V1053" s="263"/>
      <c r="W1053" s="263"/>
      <c r="X1053" s="172"/>
      <c r="Y1053" s="251"/>
      <c r="Z1053" s="251"/>
      <c r="AA1053" s="251"/>
      <c r="AB1053" s="251"/>
      <c r="AC1053" s="251"/>
      <c r="AD1053" s="251"/>
      <c r="AE1053" s="251"/>
      <c r="AF1053" s="251"/>
      <c r="AG1053" s="87"/>
      <c r="AH1053" s="251"/>
    </row>
    <row r="1054" spans="1:34" ht="13">
      <c r="A1054" s="250"/>
      <c r="B1054" s="251"/>
      <c r="C1054" s="251"/>
      <c r="D1054" s="251"/>
      <c r="E1054" s="251"/>
      <c r="F1054" s="252"/>
      <c r="G1054" s="251"/>
      <c r="H1054" s="253"/>
      <c r="I1054" s="254"/>
      <c r="J1054" s="252"/>
      <c r="K1054" s="256"/>
      <c r="L1054" s="251"/>
      <c r="M1054" s="257"/>
      <c r="N1054" s="258"/>
      <c r="O1054" s="259"/>
      <c r="P1054" s="259"/>
      <c r="Q1054" s="260"/>
      <c r="R1054" s="261"/>
      <c r="S1054" s="262"/>
      <c r="T1054" s="261"/>
      <c r="U1054" s="263"/>
      <c r="V1054" s="263"/>
      <c r="W1054" s="263"/>
      <c r="X1054" s="172"/>
      <c r="Y1054" s="251"/>
      <c r="Z1054" s="251"/>
      <c r="AA1054" s="251"/>
      <c r="AB1054" s="251"/>
      <c r="AC1054" s="251"/>
      <c r="AD1054" s="251"/>
      <c r="AE1054" s="251"/>
      <c r="AF1054" s="251"/>
      <c r="AG1054" s="87"/>
      <c r="AH1054" s="251"/>
    </row>
    <row r="1055" spans="1:34" ht="13">
      <c r="A1055" s="250"/>
      <c r="B1055" s="251"/>
      <c r="C1055" s="251"/>
      <c r="D1055" s="251"/>
      <c r="E1055" s="251"/>
      <c r="F1055" s="252"/>
      <c r="G1055" s="251"/>
      <c r="H1055" s="253"/>
      <c r="I1055" s="254"/>
      <c r="J1055" s="252"/>
      <c r="K1055" s="256"/>
      <c r="L1055" s="251"/>
      <c r="M1055" s="257"/>
      <c r="N1055" s="258"/>
      <c r="O1055" s="259"/>
      <c r="P1055" s="259"/>
      <c r="Q1055" s="260"/>
      <c r="R1055" s="261"/>
      <c r="S1055" s="262"/>
      <c r="T1055" s="261"/>
      <c r="U1055" s="263"/>
      <c r="V1055" s="263"/>
      <c r="W1055" s="263"/>
      <c r="X1055" s="172"/>
      <c r="Y1055" s="251"/>
      <c r="Z1055" s="251"/>
      <c r="AA1055" s="251"/>
      <c r="AB1055" s="251"/>
      <c r="AC1055" s="251"/>
      <c r="AD1055" s="251"/>
      <c r="AE1055" s="251"/>
      <c r="AF1055" s="251"/>
      <c r="AG1055" s="87"/>
      <c r="AH1055" s="251"/>
    </row>
    <row r="1056" spans="1:34" ht="13">
      <c r="A1056" s="250"/>
      <c r="B1056" s="251"/>
      <c r="C1056" s="251"/>
      <c r="D1056" s="251"/>
      <c r="E1056" s="251"/>
      <c r="F1056" s="252"/>
      <c r="G1056" s="251"/>
      <c r="H1056" s="253"/>
      <c r="I1056" s="254"/>
      <c r="J1056" s="252"/>
      <c r="K1056" s="256"/>
      <c r="L1056" s="251"/>
      <c r="M1056" s="257"/>
      <c r="N1056" s="258"/>
      <c r="O1056" s="259"/>
      <c r="P1056" s="259"/>
      <c r="Q1056" s="260"/>
      <c r="R1056" s="261"/>
      <c r="S1056" s="262"/>
      <c r="T1056" s="261"/>
      <c r="U1056" s="263"/>
      <c r="V1056" s="263"/>
      <c r="W1056" s="263"/>
      <c r="X1056" s="172"/>
      <c r="Y1056" s="251"/>
      <c r="Z1056" s="251"/>
      <c r="AA1056" s="251"/>
      <c r="AB1056" s="251"/>
      <c r="AC1056" s="251"/>
      <c r="AD1056" s="251"/>
      <c r="AE1056" s="251"/>
      <c r="AF1056" s="251"/>
      <c r="AG1056" s="87"/>
      <c r="AH1056" s="251"/>
    </row>
    <row r="1057" spans="1:34" ht="13">
      <c r="A1057" s="250"/>
      <c r="B1057" s="251"/>
      <c r="C1057" s="251"/>
      <c r="D1057" s="251"/>
      <c r="E1057" s="251"/>
      <c r="F1057" s="252"/>
      <c r="G1057" s="251"/>
      <c r="H1057" s="253"/>
      <c r="I1057" s="254"/>
      <c r="J1057" s="252"/>
      <c r="K1057" s="256"/>
      <c r="L1057" s="251"/>
      <c r="M1057" s="257"/>
      <c r="N1057" s="258"/>
      <c r="O1057" s="259"/>
      <c r="P1057" s="259"/>
      <c r="Q1057" s="260"/>
      <c r="R1057" s="261"/>
      <c r="S1057" s="262"/>
      <c r="T1057" s="261"/>
      <c r="U1057" s="263"/>
      <c r="V1057" s="263"/>
      <c r="W1057" s="263"/>
      <c r="X1057" s="172"/>
      <c r="Y1057" s="251"/>
      <c r="Z1057" s="251"/>
      <c r="AA1057" s="251"/>
      <c r="AB1057" s="251"/>
      <c r="AC1057" s="251"/>
      <c r="AD1057" s="251"/>
      <c r="AE1057" s="251"/>
      <c r="AF1057" s="251"/>
      <c r="AG1057" s="87"/>
      <c r="AH1057" s="251"/>
    </row>
    <row r="1058" spans="1:34" ht="13">
      <c r="A1058" s="250"/>
      <c r="B1058" s="251"/>
      <c r="C1058" s="251"/>
      <c r="D1058" s="251"/>
      <c r="E1058" s="251"/>
      <c r="F1058" s="252"/>
      <c r="G1058" s="251"/>
      <c r="H1058" s="253"/>
      <c r="I1058" s="254"/>
      <c r="J1058" s="252"/>
      <c r="K1058" s="256"/>
      <c r="L1058" s="251"/>
      <c r="M1058" s="257"/>
      <c r="N1058" s="258"/>
      <c r="O1058" s="259"/>
      <c r="P1058" s="259"/>
      <c r="Q1058" s="260"/>
      <c r="R1058" s="261"/>
      <c r="S1058" s="262"/>
      <c r="T1058" s="261"/>
      <c r="U1058" s="263"/>
      <c r="V1058" s="263"/>
      <c r="W1058" s="263"/>
      <c r="X1058" s="172"/>
      <c r="Y1058" s="251"/>
      <c r="Z1058" s="251"/>
      <c r="AA1058" s="251"/>
      <c r="AB1058" s="251"/>
      <c r="AC1058" s="251"/>
      <c r="AD1058" s="251"/>
      <c r="AE1058" s="251"/>
      <c r="AF1058" s="251"/>
      <c r="AG1058" s="87"/>
      <c r="AH1058" s="251"/>
    </row>
    <row r="1059" spans="1:34" ht="13">
      <c r="A1059" s="250"/>
      <c r="B1059" s="251"/>
      <c r="C1059" s="251"/>
      <c r="D1059" s="251"/>
      <c r="E1059" s="251"/>
      <c r="F1059" s="252"/>
      <c r="G1059" s="251"/>
      <c r="H1059" s="253"/>
      <c r="I1059" s="254"/>
      <c r="J1059" s="252"/>
      <c r="K1059" s="256"/>
      <c r="L1059" s="251"/>
      <c r="M1059" s="257"/>
      <c r="N1059" s="258"/>
      <c r="O1059" s="259"/>
      <c r="P1059" s="259"/>
      <c r="Q1059" s="260"/>
      <c r="R1059" s="261"/>
      <c r="S1059" s="262"/>
      <c r="T1059" s="261"/>
      <c r="U1059" s="263"/>
      <c r="V1059" s="263"/>
      <c r="W1059" s="263"/>
      <c r="X1059" s="172"/>
      <c r="Y1059" s="251"/>
      <c r="Z1059" s="251"/>
      <c r="AA1059" s="251"/>
      <c r="AB1059" s="251"/>
      <c r="AC1059" s="251"/>
      <c r="AD1059" s="251"/>
      <c r="AE1059" s="251"/>
      <c r="AF1059" s="251"/>
      <c r="AG1059" s="87"/>
      <c r="AH1059" s="251"/>
    </row>
    <row r="1060" spans="1:34" ht="13">
      <c r="A1060" s="250"/>
      <c r="B1060" s="251"/>
      <c r="C1060" s="251"/>
      <c r="D1060" s="251"/>
      <c r="E1060" s="251"/>
      <c r="F1060" s="252"/>
      <c r="G1060" s="251"/>
      <c r="H1060" s="253"/>
      <c r="I1060" s="254"/>
      <c r="J1060" s="252"/>
      <c r="K1060" s="256"/>
      <c r="L1060" s="251"/>
      <c r="M1060" s="257"/>
      <c r="N1060" s="258"/>
      <c r="O1060" s="259"/>
      <c r="P1060" s="259"/>
      <c r="Q1060" s="260"/>
      <c r="R1060" s="261"/>
      <c r="S1060" s="262"/>
      <c r="T1060" s="261"/>
      <c r="U1060" s="263"/>
      <c r="V1060" s="263"/>
      <c r="W1060" s="263"/>
      <c r="X1060" s="172"/>
      <c r="Y1060" s="251"/>
      <c r="Z1060" s="251"/>
      <c r="AA1060" s="251"/>
      <c r="AB1060" s="251"/>
      <c r="AC1060" s="251"/>
      <c r="AD1060" s="251"/>
      <c r="AE1060" s="251"/>
      <c r="AF1060" s="251"/>
      <c r="AG1060" s="87"/>
      <c r="AH1060" s="251"/>
    </row>
    <row r="1061" spans="1:34" ht="13">
      <c r="A1061" s="250"/>
      <c r="B1061" s="251"/>
      <c r="C1061" s="251"/>
      <c r="D1061" s="251"/>
      <c r="E1061" s="251"/>
      <c r="F1061" s="252"/>
      <c r="G1061" s="251"/>
      <c r="H1061" s="253"/>
      <c r="I1061" s="254"/>
      <c r="J1061" s="252"/>
      <c r="K1061" s="256"/>
      <c r="L1061" s="251"/>
      <c r="M1061" s="257"/>
      <c r="N1061" s="258"/>
      <c r="O1061" s="259"/>
      <c r="P1061" s="259"/>
      <c r="Q1061" s="260"/>
      <c r="R1061" s="261"/>
      <c r="S1061" s="262"/>
      <c r="T1061" s="261"/>
      <c r="U1061" s="263"/>
      <c r="V1061" s="263"/>
      <c r="W1061" s="263"/>
      <c r="X1061" s="172"/>
      <c r="Y1061" s="251"/>
      <c r="Z1061" s="251"/>
      <c r="AA1061" s="251"/>
      <c r="AB1061" s="251"/>
      <c r="AC1061" s="251"/>
      <c r="AD1061" s="251"/>
      <c r="AE1061" s="251"/>
      <c r="AF1061" s="251"/>
      <c r="AG1061" s="87"/>
      <c r="AH1061" s="251"/>
    </row>
    <row r="1062" spans="1:34" ht="13">
      <c r="A1062" s="250"/>
      <c r="B1062" s="251"/>
      <c r="C1062" s="251"/>
      <c r="D1062" s="251"/>
      <c r="E1062" s="251"/>
      <c r="F1062" s="252"/>
      <c r="G1062" s="251"/>
      <c r="H1062" s="253"/>
      <c r="I1062" s="254"/>
      <c r="J1062" s="252"/>
      <c r="K1062" s="256"/>
      <c r="L1062" s="251"/>
      <c r="M1062" s="257"/>
      <c r="N1062" s="258"/>
      <c r="O1062" s="259"/>
      <c r="P1062" s="259"/>
      <c r="Q1062" s="260"/>
      <c r="R1062" s="261"/>
      <c r="S1062" s="262"/>
      <c r="T1062" s="261"/>
      <c r="U1062" s="263"/>
      <c r="V1062" s="263"/>
      <c r="W1062" s="263"/>
      <c r="X1062" s="172"/>
      <c r="Y1062" s="251"/>
      <c r="Z1062" s="251"/>
      <c r="AA1062" s="251"/>
      <c r="AB1062" s="251"/>
      <c r="AC1062" s="251"/>
      <c r="AD1062" s="251"/>
      <c r="AE1062" s="251"/>
      <c r="AF1062" s="251"/>
      <c r="AG1062" s="87"/>
      <c r="AH1062" s="251"/>
    </row>
    <row r="1063" spans="1:34" ht="13">
      <c r="A1063" s="250"/>
      <c r="B1063" s="251"/>
      <c r="C1063" s="251"/>
      <c r="D1063" s="251"/>
      <c r="E1063" s="251"/>
      <c r="F1063" s="252"/>
      <c r="G1063" s="251"/>
      <c r="H1063" s="253"/>
      <c r="I1063" s="254"/>
      <c r="J1063" s="252"/>
      <c r="K1063" s="256"/>
      <c r="L1063" s="251"/>
      <c r="M1063" s="257"/>
      <c r="N1063" s="258"/>
      <c r="O1063" s="259"/>
      <c r="P1063" s="259"/>
      <c r="Q1063" s="260"/>
      <c r="R1063" s="261"/>
      <c r="S1063" s="262"/>
      <c r="T1063" s="261"/>
      <c r="U1063" s="263"/>
      <c r="V1063" s="263"/>
      <c r="W1063" s="263"/>
      <c r="X1063" s="172"/>
      <c r="Y1063" s="251"/>
      <c r="Z1063" s="251"/>
      <c r="AA1063" s="251"/>
      <c r="AB1063" s="251"/>
      <c r="AC1063" s="251"/>
      <c r="AD1063" s="251"/>
      <c r="AE1063" s="251"/>
      <c r="AF1063" s="251"/>
      <c r="AG1063" s="87"/>
      <c r="AH1063" s="251"/>
    </row>
    <row r="1064" spans="1:34" ht="13">
      <c r="A1064" s="250"/>
      <c r="B1064" s="251"/>
      <c r="C1064" s="251"/>
      <c r="D1064" s="251"/>
      <c r="E1064" s="251"/>
      <c r="F1064" s="252"/>
      <c r="G1064" s="251"/>
      <c r="H1064" s="253"/>
      <c r="I1064" s="254"/>
      <c r="J1064" s="252"/>
      <c r="K1064" s="256"/>
      <c r="L1064" s="251"/>
      <c r="M1064" s="257"/>
      <c r="N1064" s="258"/>
      <c r="O1064" s="259"/>
      <c r="P1064" s="259"/>
      <c r="Q1064" s="260"/>
      <c r="R1064" s="261"/>
      <c r="S1064" s="262"/>
      <c r="T1064" s="261"/>
      <c r="U1064" s="263"/>
      <c r="V1064" s="263"/>
      <c r="W1064" s="263"/>
      <c r="X1064" s="172"/>
      <c r="Y1064" s="251"/>
      <c r="Z1064" s="251"/>
      <c r="AA1064" s="251"/>
      <c r="AB1064" s="251"/>
      <c r="AC1064" s="251"/>
      <c r="AD1064" s="251"/>
      <c r="AE1064" s="251"/>
      <c r="AF1064" s="251"/>
      <c r="AG1064" s="87"/>
      <c r="AH1064" s="251"/>
    </row>
    <row r="1065" spans="1:34" ht="13">
      <c r="A1065" s="250"/>
      <c r="B1065" s="251"/>
      <c r="C1065" s="251"/>
      <c r="D1065" s="251"/>
      <c r="E1065" s="251"/>
      <c r="F1065" s="252"/>
      <c r="G1065" s="251"/>
      <c r="H1065" s="253"/>
      <c r="I1065" s="254"/>
      <c r="J1065" s="252"/>
      <c r="K1065" s="256"/>
      <c r="L1065" s="251"/>
      <c r="M1065" s="257"/>
      <c r="N1065" s="258"/>
      <c r="O1065" s="259"/>
      <c r="P1065" s="259"/>
      <c r="Q1065" s="260"/>
      <c r="R1065" s="261"/>
      <c r="S1065" s="262"/>
      <c r="T1065" s="261"/>
      <c r="U1065" s="263"/>
      <c r="V1065" s="263"/>
      <c r="W1065" s="263"/>
      <c r="X1065" s="172"/>
      <c r="Y1065" s="251"/>
      <c r="Z1065" s="251"/>
      <c r="AA1065" s="251"/>
      <c r="AB1065" s="251"/>
      <c r="AC1065" s="251"/>
      <c r="AD1065" s="251"/>
      <c r="AE1065" s="251"/>
      <c r="AF1065" s="251"/>
      <c r="AG1065" s="87"/>
      <c r="AH1065" s="251"/>
    </row>
    <row r="1066" spans="1:34" ht="13">
      <c r="A1066" s="250"/>
      <c r="B1066" s="251"/>
      <c r="C1066" s="251"/>
      <c r="D1066" s="251"/>
      <c r="E1066" s="251"/>
      <c r="F1066" s="252"/>
      <c r="G1066" s="251"/>
      <c r="H1066" s="253"/>
      <c r="I1066" s="254"/>
      <c r="J1066" s="252"/>
      <c r="K1066" s="256"/>
      <c r="L1066" s="251"/>
      <c r="M1066" s="257"/>
      <c r="N1066" s="258"/>
      <c r="O1066" s="259"/>
      <c r="P1066" s="259"/>
      <c r="Q1066" s="260"/>
      <c r="R1066" s="261"/>
      <c r="S1066" s="262"/>
      <c r="T1066" s="261"/>
      <c r="U1066" s="263"/>
      <c r="V1066" s="263"/>
      <c r="W1066" s="263"/>
      <c r="X1066" s="172"/>
      <c r="Y1066" s="251"/>
      <c r="Z1066" s="251"/>
      <c r="AA1066" s="251"/>
      <c r="AB1066" s="251"/>
      <c r="AC1066" s="251"/>
      <c r="AD1066" s="251"/>
      <c r="AE1066" s="251"/>
      <c r="AF1066" s="251"/>
      <c r="AG1066" s="87"/>
      <c r="AH1066" s="251"/>
    </row>
    <row r="1067" spans="1:34" ht="13">
      <c r="A1067" s="250"/>
      <c r="B1067" s="251"/>
      <c r="C1067" s="251"/>
      <c r="D1067" s="251"/>
      <c r="E1067" s="251"/>
      <c r="F1067" s="252"/>
      <c r="G1067" s="251"/>
      <c r="H1067" s="253"/>
      <c r="I1067" s="254"/>
      <c r="J1067" s="252"/>
      <c r="K1067" s="256"/>
      <c r="L1067" s="251"/>
      <c r="M1067" s="257"/>
      <c r="N1067" s="258"/>
      <c r="O1067" s="259"/>
      <c r="P1067" s="259"/>
      <c r="Q1067" s="260"/>
      <c r="R1067" s="261"/>
      <c r="S1067" s="262"/>
      <c r="T1067" s="261"/>
      <c r="U1067" s="263"/>
      <c r="V1067" s="263"/>
      <c r="W1067" s="263"/>
      <c r="X1067" s="172"/>
      <c r="Y1067" s="251"/>
      <c r="Z1067" s="251"/>
      <c r="AA1067" s="251"/>
      <c r="AB1067" s="251"/>
      <c r="AC1067" s="251"/>
      <c r="AD1067" s="251"/>
      <c r="AE1067" s="251"/>
      <c r="AF1067" s="251"/>
      <c r="AG1067" s="87"/>
      <c r="AH1067" s="251"/>
    </row>
    <row r="1068" spans="1:34" ht="13">
      <c r="A1068" s="250"/>
      <c r="B1068" s="251"/>
      <c r="C1068" s="251"/>
      <c r="D1068" s="251"/>
      <c r="E1068" s="251"/>
      <c r="F1068" s="252"/>
      <c r="G1068" s="251"/>
      <c r="H1068" s="253"/>
      <c r="I1068" s="254"/>
      <c r="J1068" s="252"/>
      <c r="K1068" s="256"/>
      <c r="L1068" s="251"/>
      <c r="M1068" s="257"/>
      <c r="N1068" s="258"/>
      <c r="O1068" s="259"/>
      <c r="P1068" s="259"/>
      <c r="Q1068" s="260"/>
      <c r="R1068" s="261"/>
      <c r="S1068" s="262"/>
      <c r="T1068" s="261"/>
      <c r="U1068" s="263"/>
      <c r="V1068" s="263"/>
      <c r="W1068" s="263"/>
      <c r="X1068" s="172"/>
      <c r="Y1068" s="251"/>
      <c r="Z1068" s="251"/>
      <c r="AA1068" s="251"/>
      <c r="AB1068" s="251"/>
      <c r="AC1068" s="251"/>
      <c r="AD1068" s="251"/>
      <c r="AE1068" s="251"/>
      <c r="AF1068" s="251"/>
      <c r="AG1068" s="87"/>
      <c r="AH1068" s="251"/>
    </row>
    <row r="1069" spans="1:34" ht="13">
      <c r="A1069" s="250"/>
      <c r="B1069" s="251"/>
      <c r="C1069" s="251"/>
      <c r="D1069" s="251"/>
      <c r="E1069" s="251"/>
      <c r="F1069" s="252"/>
      <c r="G1069" s="251"/>
      <c r="H1069" s="253"/>
      <c r="I1069" s="254"/>
      <c r="J1069" s="252"/>
      <c r="K1069" s="256"/>
      <c r="L1069" s="251"/>
      <c r="M1069" s="257"/>
      <c r="N1069" s="258"/>
      <c r="O1069" s="259"/>
      <c r="P1069" s="259"/>
      <c r="Q1069" s="260"/>
      <c r="R1069" s="261"/>
      <c r="S1069" s="262"/>
      <c r="T1069" s="261"/>
      <c r="U1069" s="263"/>
      <c r="V1069" s="263"/>
      <c r="W1069" s="263"/>
      <c r="X1069" s="172"/>
      <c r="Y1069" s="251"/>
      <c r="Z1069" s="251"/>
      <c r="AA1069" s="251"/>
      <c r="AB1069" s="251"/>
      <c r="AC1069" s="251"/>
      <c r="AD1069" s="251"/>
      <c r="AE1069" s="251"/>
      <c r="AF1069" s="251"/>
      <c r="AG1069" s="87"/>
      <c r="AH1069" s="251"/>
    </row>
    <row r="1070" spans="1:34" ht="13">
      <c r="A1070" s="250"/>
      <c r="B1070" s="251"/>
      <c r="C1070" s="251"/>
      <c r="D1070" s="251"/>
      <c r="E1070" s="251"/>
      <c r="F1070" s="252"/>
      <c r="G1070" s="251"/>
      <c r="H1070" s="253"/>
      <c r="I1070" s="254"/>
      <c r="J1070" s="252"/>
      <c r="K1070" s="256"/>
      <c r="L1070" s="251"/>
      <c r="M1070" s="257"/>
      <c r="N1070" s="258"/>
      <c r="O1070" s="259"/>
      <c r="P1070" s="259"/>
      <c r="Q1070" s="260"/>
      <c r="R1070" s="261"/>
      <c r="S1070" s="262"/>
      <c r="T1070" s="261"/>
      <c r="U1070" s="263"/>
      <c r="V1070" s="263"/>
      <c r="W1070" s="263"/>
      <c r="X1070" s="172"/>
      <c r="Y1070" s="251"/>
      <c r="Z1070" s="251"/>
      <c r="AA1070" s="251"/>
      <c r="AB1070" s="251"/>
      <c r="AC1070" s="251"/>
      <c r="AD1070" s="251"/>
      <c r="AE1070" s="251"/>
      <c r="AF1070" s="251"/>
      <c r="AG1070" s="87"/>
      <c r="AH1070" s="251"/>
    </row>
    <row r="1071" spans="1:34" ht="13">
      <c r="A1071" s="250"/>
      <c r="B1071" s="251"/>
      <c r="C1071" s="251"/>
      <c r="D1071" s="251"/>
      <c r="E1071" s="251"/>
      <c r="F1071" s="252"/>
      <c r="G1071" s="251"/>
      <c r="H1071" s="253"/>
      <c r="I1071" s="254"/>
      <c r="J1071" s="252"/>
      <c r="K1071" s="256"/>
      <c r="L1071" s="251"/>
      <c r="M1071" s="257"/>
      <c r="N1071" s="258"/>
      <c r="O1071" s="259"/>
      <c r="P1071" s="259"/>
      <c r="Q1071" s="260"/>
      <c r="R1071" s="261"/>
      <c r="S1071" s="262"/>
      <c r="T1071" s="261"/>
      <c r="U1071" s="263"/>
      <c r="V1071" s="263"/>
      <c r="W1071" s="263"/>
      <c r="X1071" s="172"/>
      <c r="Y1071" s="251"/>
      <c r="Z1071" s="251"/>
      <c r="AA1071" s="251"/>
      <c r="AB1071" s="251"/>
      <c r="AC1071" s="251"/>
      <c r="AD1071" s="251"/>
      <c r="AE1071" s="251"/>
      <c r="AF1071" s="251"/>
      <c r="AG1071" s="87"/>
      <c r="AH1071" s="251"/>
    </row>
    <row r="1072" spans="1:34" ht="13">
      <c r="A1072" s="250"/>
      <c r="B1072" s="251"/>
      <c r="C1072" s="251"/>
      <c r="D1072" s="251"/>
      <c r="E1072" s="251"/>
      <c r="F1072" s="252"/>
      <c r="G1072" s="251"/>
      <c r="H1072" s="253"/>
      <c r="I1072" s="254"/>
      <c r="J1072" s="252"/>
      <c r="K1072" s="256"/>
      <c r="L1072" s="251"/>
      <c r="M1072" s="257"/>
      <c r="N1072" s="258"/>
      <c r="O1072" s="259"/>
      <c r="P1072" s="259"/>
      <c r="Q1072" s="260"/>
      <c r="R1072" s="261"/>
      <c r="S1072" s="262"/>
      <c r="T1072" s="261"/>
      <c r="U1072" s="263"/>
      <c r="V1072" s="263"/>
      <c r="W1072" s="263"/>
      <c r="X1072" s="172"/>
      <c r="Y1072" s="251"/>
      <c r="Z1072" s="251"/>
      <c r="AA1072" s="251"/>
      <c r="AB1072" s="251"/>
      <c r="AC1072" s="251"/>
      <c r="AD1072" s="251"/>
      <c r="AE1072" s="251"/>
      <c r="AF1072" s="251"/>
      <c r="AG1072" s="87"/>
      <c r="AH1072" s="251"/>
    </row>
    <row r="1073" spans="1:34" ht="13">
      <c r="A1073" s="250"/>
      <c r="B1073" s="251"/>
      <c r="C1073" s="251"/>
      <c r="D1073" s="251"/>
      <c r="E1073" s="251"/>
      <c r="F1073" s="252"/>
      <c r="G1073" s="251"/>
      <c r="H1073" s="253"/>
      <c r="I1073" s="254"/>
      <c r="J1073" s="252"/>
      <c r="K1073" s="256"/>
      <c r="L1073" s="251"/>
      <c r="M1073" s="257"/>
      <c r="N1073" s="258"/>
      <c r="O1073" s="259"/>
      <c r="P1073" s="259"/>
      <c r="Q1073" s="260"/>
      <c r="R1073" s="261"/>
      <c r="S1073" s="262"/>
      <c r="T1073" s="261"/>
      <c r="U1073" s="263"/>
      <c r="V1073" s="263"/>
      <c r="W1073" s="263"/>
      <c r="X1073" s="172"/>
      <c r="Y1073" s="251"/>
      <c r="Z1073" s="251"/>
      <c r="AA1073" s="251"/>
      <c r="AB1073" s="251"/>
      <c r="AC1073" s="251"/>
      <c r="AD1073" s="251"/>
      <c r="AE1073" s="251"/>
      <c r="AF1073" s="251"/>
      <c r="AG1073" s="87"/>
      <c r="AH1073" s="251"/>
    </row>
    <row r="1074" spans="1:34" ht="13">
      <c r="A1074" s="250"/>
      <c r="B1074" s="251"/>
      <c r="C1074" s="251"/>
      <c r="D1074" s="251"/>
      <c r="E1074" s="251"/>
      <c r="F1074" s="252"/>
      <c r="G1074" s="251"/>
      <c r="H1074" s="253"/>
      <c r="I1074" s="254"/>
      <c r="J1074" s="252"/>
      <c r="K1074" s="256"/>
      <c r="L1074" s="251"/>
      <c r="M1074" s="257"/>
      <c r="N1074" s="258"/>
      <c r="O1074" s="259"/>
      <c r="P1074" s="259"/>
      <c r="Q1074" s="260"/>
      <c r="R1074" s="261"/>
      <c r="S1074" s="262"/>
      <c r="T1074" s="261"/>
      <c r="U1074" s="263"/>
      <c r="V1074" s="263"/>
      <c r="W1074" s="263"/>
      <c r="X1074" s="172"/>
      <c r="Y1074" s="251"/>
      <c r="Z1074" s="251"/>
      <c r="AA1074" s="251"/>
      <c r="AB1074" s="251"/>
      <c r="AC1074" s="251"/>
      <c r="AD1074" s="251"/>
      <c r="AE1074" s="251"/>
      <c r="AF1074" s="251"/>
      <c r="AG1074" s="87"/>
      <c r="AH1074" s="251"/>
    </row>
    <row r="1075" spans="1:34" ht="13">
      <c r="A1075" s="250"/>
      <c r="B1075" s="251"/>
      <c r="C1075" s="251"/>
      <c r="D1075" s="251"/>
      <c r="E1075" s="251"/>
      <c r="F1075" s="252"/>
      <c r="G1075" s="251"/>
      <c r="H1075" s="253"/>
      <c r="I1075" s="254"/>
      <c r="J1075" s="252"/>
      <c r="K1075" s="256"/>
      <c r="L1075" s="251"/>
      <c r="M1075" s="257"/>
      <c r="N1075" s="258"/>
      <c r="O1075" s="259"/>
      <c r="P1075" s="259"/>
      <c r="Q1075" s="260"/>
      <c r="R1075" s="261"/>
      <c r="S1075" s="262"/>
      <c r="T1075" s="261"/>
      <c r="U1075" s="263"/>
      <c r="V1075" s="263"/>
      <c r="W1075" s="263"/>
      <c r="X1075" s="172"/>
      <c r="Y1075" s="251"/>
      <c r="Z1075" s="251"/>
      <c r="AA1075" s="251"/>
      <c r="AB1075" s="251"/>
      <c r="AC1075" s="251"/>
      <c r="AD1075" s="251"/>
      <c r="AE1075" s="251"/>
      <c r="AF1075" s="251"/>
      <c r="AG1075" s="87"/>
      <c r="AH1075" s="251"/>
    </row>
    <row r="1076" spans="1:34" ht="13">
      <c r="A1076" s="250"/>
      <c r="B1076" s="251"/>
      <c r="C1076" s="251"/>
      <c r="D1076" s="251"/>
      <c r="E1076" s="251"/>
      <c r="F1076" s="252"/>
      <c r="G1076" s="251"/>
      <c r="H1076" s="253"/>
      <c r="I1076" s="254"/>
      <c r="J1076" s="252"/>
      <c r="K1076" s="256"/>
      <c r="L1076" s="251"/>
      <c r="M1076" s="257"/>
      <c r="N1076" s="258"/>
      <c r="O1076" s="259"/>
      <c r="P1076" s="259"/>
      <c r="Q1076" s="260"/>
      <c r="R1076" s="261"/>
      <c r="S1076" s="262"/>
      <c r="T1076" s="261"/>
      <c r="U1076" s="263"/>
      <c r="V1076" s="263"/>
      <c r="W1076" s="263"/>
      <c r="X1076" s="172"/>
      <c r="Y1076" s="251"/>
      <c r="Z1076" s="251"/>
      <c r="AA1076" s="251"/>
      <c r="AB1076" s="251"/>
      <c r="AC1076" s="251"/>
      <c r="AD1076" s="251"/>
      <c r="AE1076" s="251"/>
      <c r="AF1076" s="251"/>
      <c r="AG1076" s="87"/>
      <c r="AH1076" s="251"/>
    </row>
    <row r="1077" spans="1:34" ht="13">
      <c r="A1077" s="250"/>
      <c r="B1077" s="251"/>
      <c r="C1077" s="251"/>
      <c r="D1077" s="251"/>
      <c r="E1077" s="251"/>
      <c r="F1077" s="252"/>
      <c r="G1077" s="251"/>
      <c r="H1077" s="253"/>
      <c r="I1077" s="254"/>
      <c r="J1077" s="252"/>
      <c r="K1077" s="256"/>
      <c r="L1077" s="251"/>
      <c r="M1077" s="257"/>
      <c r="N1077" s="258"/>
      <c r="O1077" s="259"/>
      <c r="P1077" s="259"/>
      <c r="Q1077" s="260"/>
      <c r="R1077" s="261"/>
      <c r="S1077" s="262"/>
      <c r="T1077" s="261"/>
      <c r="U1077" s="263"/>
      <c r="V1077" s="263"/>
      <c r="W1077" s="263"/>
      <c r="X1077" s="172"/>
      <c r="Y1077" s="251"/>
      <c r="Z1077" s="251"/>
      <c r="AA1077" s="251"/>
      <c r="AB1077" s="251"/>
      <c r="AC1077" s="251"/>
      <c r="AD1077" s="251"/>
      <c r="AE1077" s="251"/>
      <c r="AF1077" s="251"/>
      <c r="AG1077" s="87"/>
      <c r="AH1077" s="251"/>
    </row>
    <row r="1078" spans="1:34" ht="13">
      <c r="A1078" s="250"/>
      <c r="B1078" s="251"/>
      <c r="C1078" s="251"/>
      <c r="D1078" s="251"/>
      <c r="E1078" s="251"/>
      <c r="F1078" s="252"/>
      <c r="G1078" s="251"/>
      <c r="H1078" s="253"/>
      <c r="I1078" s="254"/>
      <c r="J1078" s="252"/>
      <c r="K1078" s="256"/>
      <c r="L1078" s="251"/>
      <c r="M1078" s="257"/>
      <c r="N1078" s="258"/>
      <c r="O1078" s="259"/>
      <c r="P1078" s="259"/>
      <c r="Q1078" s="260"/>
      <c r="R1078" s="261"/>
      <c r="S1078" s="262"/>
      <c r="T1078" s="261"/>
      <c r="U1078" s="263"/>
      <c r="V1078" s="263"/>
      <c r="W1078" s="263"/>
      <c r="X1078" s="172"/>
      <c r="Y1078" s="251"/>
      <c r="Z1078" s="251"/>
      <c r="AA1078" s="251"/>
      <c r="AB1078" s="251"/>
      <c r="AC1078" s="251"/>
      <c r="AD1078" s="251"/>
      <c r="AE1078" s="251"/>
      <c r="AF1078" s="251"/>
      <c r="AG1078" s="87"/>
      <c r="AH1078" s="251"/>
    </row>
    <row r="1079" spans="1:34" ht="13">
      <c r="A1079" s="250"/>
      <c r="B1079" s="251"/>
      <c r="C1079" s="251"/>
      <c r="D1079" s="251"/>
      <c r="E1079" s="251"/>
      <c r="F1079" s="252"/>
      <c r="G1079" s="251"/>
      <c r="H1079" s="253"/>
      <c r="I1079" s="254"/>
      <c r="J1079" s="252"/>
      <c r="K1079" s="256"/>
      <c r="L1079" s="251"/>
      <c r="M1079" s="257"/>
      <c r="N1079" s="258"/>
      <c r="O1079" s="259"/>
      <c r="P1079" s="259"/>
      <c r="Q1079" s="260"/>
      <c r="R1079" s="261"/>
      <c r="S1079" s="262"/>
      <c r="T1079" s="261"/>
      <c r="U1079" s="263"/>
      <c r="V1079" s="263"/>
      <c r="W1079" s="263"/>
      <c r="X1079" s="172"/>
      <c r="Y1079" s="251"/>
      <c r="Z1079" s="251"/>
      <c r="AA1079" s="251"/>
      <c r="AB1079" s="251"/>
      <c r="AC1079" s="251"/>
      <c r="AD1079" s="251"/>
      <c r="AE1079" s="251"/>
      <c r="AF1079" s="251"/>
      <c r="AG1079" s="87"/>
      <c r="AH1079" s="251"/>
    </row>
    <row r="1080" spans="1:34" ht="13">
      <c r="A1080" s="250"/>
      <c r="B1080" s="251"/>
      <c r="C1080" s="251"/>
      <c r="D1080" s="251"/>
      <c r="E1080" s="251"/>
      <c r="F1080" s="252"/>
      <c r="G1080" s="251"/>
      <c r="H1080" s="253"/>
      <c r="I1080" s="254"/>
      <c r="J1080" s="252"/>
      <c r="K1080" s="256"/>
      <c r="L1080" s="251"/>
      <c r="M1080" s="257"/>
      <c r="N1080" s="258"/>
      <c r="O1080" s="259"/>
      <c r="P1080" s="259"/>
      <c r="Q1080" s="260"/>
      <c r="R1080" s="261"/>
      <c r="S1080" s="262"/>
      <c r="T1080" s="261"/>
      <c r="U1080" s="263"/>
      <c r="V1080" s="263"/>
      <c r="W1080" s="263"/>
      <c r="X1080" s="172"/>
      <c r="Y1080" s="251"/>
      <c r="Z1080" s="251"/>
      <c r="AA1080" s="251"/>
      <c r="AB1080" s="251"/>
      <c r="AC1080" s="251"/>
      <c r="AD1080" s="251"/>
      <c r="AE1080" s="251"/>
      <c r="AF1080" s="251"/>
      <c r="AG1080" s="87"/>
      <c r="AH1080" s="251"/>
    </row>
    <row r="1081" spans="1:34" ht="13">
      <c r="A1081" s="250"/>
      <c r="B1081" s="251"/>
      <c r="C1081" s="251"/>
      <c r="D1081" s="251"/>
      <c r="E1081" s="251"/>
      <c r="F1081" s="252"/>
      <c r="G1081" s="251"/>
      <c r="H1081" s="253"/>
      <c r="I1081" s="254"/>
      <c r="J1081" s="252"/>
      <c r="K1081" s="256"/>
      <c r="L1081" s="251"/>
      <c r="M1081" s="257"/>
      <c r="N1081" s="258"/>
      <c r="O1081" s="259"/>
      <c r="P1081" s="259"/>
      <c r="Q1081" s="260"/>
      <c r="R1081" s="261"/>
      <c r="S1081" s="262"/>
      <c r="T1081" s="261"/>
      <c r="U1081" s="263"/>
      <c r="V1081" s="263"/>
      <c r="W1081" s="263"/>
      <c r="X1081" s="172"/>
      <c r="Y1081" s="251"/>
      <c r="Z1081" s="251"/>
      <c r="AA1081" s="251"/>
      <c r="AB1081" s="251"/>
      <c r="AC1081" s="251"/>
      <c r="AD1081" s="251"/>
      <c r="AE1081" s="251"/>
      <c r="AF1081" s="251"/>
      <c r="AG1081" s="87"/>
      <c r="AH1081" s="251"/>
    </row>
    <row r="1082" spans="1:34" ht="13">
      <c r="A1082" s="250"/>
      <c r="B1082" s="251"/>
      <c r="C1082" s="251"/>
      <c r="D1082" s="251"/>
      <c r="E1082" s="251"/>
      <c r="F1082" s="252"/>
      <c r="G1082" s="251"/>
      <c r="H1082" s="253"/>
      <c r="I1082" s="254"/>
      <c r="J1082" s="252"/>
      <c r="K1082" s="256"/>
      <c r="L1082" s="251"/>
      <c r="M1082" s="257"/>
      <c r="N1082" s="258"/>
      <c r="O1082" s="259"/>
      <c r="P1082" s="259"/>
      <c r="Q1082" s="260"/>
      <c r="R1082" s="261"/>
      <c r="S1082" s="262"/>
      <c r="T1082" s="261"/>
      <c r="U1082" s="263"/>
      <c r="V1082" s="263"/>
      <c r="W1082" s="263"/>
      <c r="X1082" s="172"/>
      <c r="Y1082" s="251"/>
      <c r="Z1082" s="251"/>
      <c r="AA1082" s="251"/>
      <c r="AB1082" s="251"/>
      <c r="AC1082" s="251"/>
      <c r="AD1082" s="251"/>
      <c r="AE1082" s="251"/>
      <c r="AF1082" s="251"/>
      <c r="AG1082" s="87"/>
      <c r="AH1082" s="251"/>
    </row>
    <row r="1083" spans="1:34" ht="13">
      <c r="A1083" s="250"/>
      <c r="B1083" s="251"/>
      <c r="C1083" s="251"/>
      <c r="D1083" s="251"/>
      <c r="E1083" s="251"/>
      <c r="F1083" s="252"/>
      <c r="G1083" s="251"/>
      <c r="H1083" s="253"/>
      <c r="I1083" s="254"/>
      <c r="J1083" s="252"/>
      <c r="K1083" s="256"/>
      <c r="L1083" s="251"/>
      <c r="M1083" s="257"/>
      <c r="N1083" s="258"/>
      <c r="O1083" s="259"/>
      <c r="P1083" s="259"/>
      <c r="Q1083" s="260"/>
      <c r="R1083" s="261"/>
      <c r="S1083" s="262"/>
      <c r="T1083" s="261"/>
      <c r="U1083" s="263"/>
      <c r="V1083" s="263"/>
      <c r="W1083" s="263"/>
      <c r="X1083" s="172"/>
      <c r="Y1083" s="251"/>
      <c r="Z1083" s="251"/>
      <c r="AA1083" s="251"/>
      <c r="AB1083" s="251"/>
      <c r="AC1083" s="251"/>
      <c r="AD1083" s="251"/>
      <c r="AE1083" s="251"/>
      <c r="AF1083" s="251"/>
      <c r="AG1083" s="87"/>
      <c r="AH1083" s="251"/>
    </row>
    <row r="1084" spans="1:34" ht="13">
      <c r="A1084" s="250"/>
      <c r="B1084" s="251"/>
      <c r="C1084" s="251"/>
      <c r="D1084" s="251"/>
      <c r="E1084" s="251"/>
      <c r="F1084" s="252"/>
      <c r="G1084" s="251"/>
      <c r="H1084" s="253"/>
      <c r="I1084" s="254"/>
      <c r="J1084" s="252"/>
      <c r="K1084" s="256"/>
      <c r="L1084" s="251"/>
      <c r="M1084" s="257"/>
      <c r="N1084" s="258"/>
      <c r="O1084" s="259"/>
      <c r="P1084" s="259"/>
      <c r="Q1084" s="260"/>
      <c r="R1084" s="261"/>
      <c r="S1084" s="262"/>
      <c r="T1084" s="261"/>
      <c r="U1084" s="263"/>
      <c r="V1084" s="263"/>
      <c r="W1084" s="263"/>
      <c r="X1084" s="172"/>
      <c r="Y1084" s="251"/>
      <c r="Z1084" s="251"/>
      <c r="AA1084" s="251"/>
      <c r="AB1084" s="251"/>
      <c r="AC1084" s="251"/>
      <c r="AD1084" s="251"/>
      <c r="AE1084" s="251"/>
      <c r="AF1084" s="251"/>
      <c r="AG1084" s="87"/>
      <c r="AH1084" s="251"/>
    </row>
    <row r="1085" spans="1:34" ht="13">
      <c r="A1085" s="250"/>
      <c r="B1085" s="251"/>
      <c r="C1085" s="251"/>
      <c r="D1085" s="251"/>
      <c r="E1085" s="251"/>
      <c r="F1085" s="252"/>
      <c r="G1085" s="251"/>
      <c r="H1085" s="253"/>
      <c r="I1085" s="254"/>
      <c r="J1085" s="252"/>
      <c r="K1085" s="256"/>
      <c r="L1085" s="251"/>
      <c r="M1085" s="257"/>
      <c r="N1085" s="258"/>
      <c r="O1085" s="259"/>
      <c r="P1085" s="259"/>
      <c r="Q1085" s="260"/>
      <c r="R1085" s="261"/>
      <c r="S1085" s="262"/>
      <c r="T1085" s="261"/>
      <c r="U1085" s="263"/>
      <c r="V1085" s="263"/>
      <c r="W1085" s="263"/>
      <c r="X1085" s="172"/>
      <c r="Y1085" s="251"/>
      <c r="Z1085" s="251"/>
      <c r="AA1085" s="251"/>
      <c r="AB1085" s="251"/>
      <c r="AC1085" s="251"/>
      <c r="AD1085" s="251"/>
      <c r="AE1085" s="251"/>
      <c r="AF1085" s="251"/>
      <c r="AG1085" s="87"/>
      <c r="AH1085" s="251"/>
    </row>
    <row r="1086" spans="1:34" ht="13">
      <c r="A1086" s="250"/>
      <c r="B1086" s="251"/>
      <c r="C1086" s="251"/>
      <c r="D1086" s="251"/>
      <c r="E1086" s="251"/>
      <c r="F1086" s="252"/>
      <c r="G1086" s="251"/>
      <c r="H1086" s="253"/>
      <c r="I1086" s="254"/>
      <c r="J1086" s="252"/>
      <c r="K1086" s="256"/>
      <c r="L1086" s="251"/>
      <c r="M1086" s="257"/>
      <c r="N1086" s="258"/>
      <c r="O1086" s="259"/>
      <c r="P1086" s="259"/>
      <c r="Q1086" s="260"/>
      <c r="R1086" s="261"/>
      <c r="S1086" s="262"/>
      <c r="T1086" s="261"/>
      <c r="U1086" s="263"/>
      <c r="V1086" s="263"/>
      <c r="W1086" s="263"/>
      <c r="X1086" s="172"/>
      <c r="Y1086" s="251"/>
      <c r="Z1086" s="251"/>
      <c r="AA1086" s="251"/>
      <c r="AB1086" s="251"/>
      <c r="AC1086" s="251"/>
      <c r="AD1086" s="251"/>
      <c r="AE1086" s="251"/>
      <c r="AF1086" s="251"/>
      <c r="AG1086" s="87"/>
      <c r="AH1086" s="251"/>
    </row>
    <row r="1087" spans="1:34" ht="13">
      <c r="A1087" s="250"/>
      <c r="B1087" s="251"/>
      <c r="C1087" s="251"/>
      <c r="D1087" s="251"/>
      <c r="E1087" s="251"/>
      <c r="F1087" s="252"/>
      <c r="G1087" s="251"/>
      <c r="H1087" s="253"/>
      <c r="I1087" s="254"/>
      <c r="J1087" s="252"/>
      <c r="K1087" s="256"/>
      <c r="L1087" s="251"/>
      <c r="M1087" s="257"/>
      <c r="N1087" s="258"/>
      <c r="O1087" s="259"/>
      <c r="P1087" s="259"/>
      <c r="Q1087" s="260"/>
      <c r="R1087" s="261"/>
      <c r="S1087" s="262"/>
      <c r="T1087" s="261"/>
      <c r="U1087" s="263"/>
      <c r="V1087" s="263"/>
      <c r="W1087" s="263"/>
      <c r="X1087" s="172"/>
      <c r="Y1087" s="251"/>
      <c r="Z1087" s="251"/>
      <c r="AA1087" s="251"/>
      <c r="AB1087" s="251"/>
      <c r="AC1087" s="251"/>
      <c r="AD1087" s="251"/>
      <c r="AE1087" s="251"/>
      <c r="AF1087" s="251"/>
      <c r="AG1087" s="87"/>
      <c r="AH1087" s="251"/>
    </row>
    <row r="1088" spans="1:34" ht="13">
      <c r="A1088" s="250"/>
      <c r="B1088" s="251"/>
      <c r="C1088" s="251"/>
      <c r="D1088" s="251"/>
      <c r="E1088" s="251"/>
      <c r="F1088" s="252"/>
      <c r="G1088" s="251"/>
      <c r="H1088" s="253"/>
      <c r="I1088" s="254"/>
      <c r="J1088" s="252"/>
      <c r="K1088" s="256"/>
      <c r="L1088" s="251"/>
      <c r="M1088" s="257"/>
      <c r="N1088" s="258"/>
      <c r="O1088" s="259"/>
      <c r="P1088" s="259"/>
      <c r="Q1088" s="260"/>
      <c r="R1088" s="261"/>
      <c r="S1088" s="262"/>
      <c r="T1088" s="261"/>
      <c r="U1088" s="263"/>
      <c r="V1088" s="263"/>
      <c r="W1088" s="263"/>
      <c r="X1088" s="172"/>
      <c r="Y1088" s="251"/>
      <c r="Z1088" s="251"/>
      <c r="AA1088" s="251"/>
      <c r="AB1088" s="251"/>
      <c r="AC1088" s="251"/>
      <c r="AD1088" s="251"/>
      <c r="AE1088" s="251"/>
      <c r="AF1088" s="251"/>
      <c r="AG1088" s="87"/>
      <c r="AH1088" s="251"/>
    </row>
    <row r="1089" spans="1:34" ht="13">
      <c r="A1089" s="250"/>
      <c r="B1089" s="251"/>
      <c r="C1089" s="251"/>
      <c r="D1089" s="251"/>
      <c r="E1089" s="251"/>
      <c r="F1089" s="252"/>
      <c r="G1089" s="251"/>
      <c r="H1089" s="253"/>
      <c r="I1089" s="254"/>
      <c r="J1089" s="252"/>
      <c r="K1089" s="256"/>
      <c r="L1089" s="251"/>
      <c r="M1089" s="257"/>
      <c r="N1089" s="258"/>
      <c r="O1089" s="259"/>
      <c r="P1089" s="259"/>
      <c r="Q1089" s="260"/>
      <c r="R1089" s="261"/>
      <c r="S1089" s="262"/>
      <c r="T1089" s="261"/>
      <c r="U1089" s="263"/>
      <c r="V1089" s="263"/>
      <c r="W1089" s="263"/>
      <c r="X1089" s="172"/>
      <c r="Y1089" s="251"/>
      <c r="Z1089" s="251"/>
      <c r="AA1089" s="251"/>
      <c r="AB1089" s="251"/>
      <c r="AC1089" s="251"/>
      <c r="AD1089" s="251"/>
      <c r="AE1089" s="251"/>
      <c r="AF1089" s="251"/>
      <c r="AG1089" s="87"/>
      <c r="AH1089" s="251"/>
    </row>
    <row r="1090" spans="1:34" ht="13">
      <c r="A1090" s="250"/>
      <c r="B1090" s="251"/>
      <c r="C1090" s="251"/>
      <c r="D1090" s="251"/>
      <c r="E1090" s="251"/>
      <c r="F1090" s="252"/>
      <c r="G1090" s="251"/>
      <c r="H1090" s="253"/>
      <c r="I1090" s="254"/>
      <c r="J1090" s="252"/>
      <c r="K1090" s="256"/>
      <c r="L1090" s="251"/>
      <c r="M1090" s="257"/>
      <c r="N1090" s="258"/>
      <c r="O1090" s="259"/>
      <c r="P1090" s="259"/>
      <c r="Q1090" s="260"/>
      <c r="R1090" s="261"/>
      <c r="S1090" s="262"/>
      <c r="T1090" s="261"/>
      <c r="U1090" s="263"/>
      <c r="V1090" s="263"/>
      <c r="W1090" s="263"/>
      <c r="X1090" s="172"/>
      <c r="Y1090" s="251"/>
      <c r="Z1090" s="251"/>
      <c r="AA1090" s="251"/>
      <c r="AB1090" s="251"/>
      <c r="AC1090" s="251"/>
      <c r="AD1090" s="251"/>
      <c r="AE1090" s="251"/>
      <c r="AF1090" s="251"/>
      <c r="AG1090" s="87"/>
      <c r="AH1090" s="251"/>
    </row>
    <row r="1091" spans="1:34" ht="13">
      <c r="A1091" s="250"/>
      <c r="B1091" s="251"/>
      <c r="C1091" s="251"/>
      <c r="D1091" s="251"/>
      <c r="E1091" s="251"/>
      <c r="F1091" s="252"/>
      <c r="G1091" s="251"/>
      <c r="H1091" s="253"/>
      <c r="I1091" s="254"/>
      <c r="J1091" s="252"/>
      <c r="K1091" s="256"/>
      <c r="L1091" s="251"/>
      <c r="M1091" s="257"/>
      <c r="N1091" s="258"/>
      <c r="O1091" s="259"/>
      <c r="P1091" s="259"/>
      <c r="Q1091" s="260"/>
      <c r="R1091" s="261"/>
      <c r="S1091" s="262"/>
      <c r="T1091" s="261"/>
      <c r="U1091" s="263"/>
      <c r="V1091" s="263"/>
      <c r="W1091" s="263"/>
      <c r="X1091" s="172"/>
      <c r="Y1091" s="251"/>
      <c r="Z1091" s="251"/>
      <c r="AA1091" s="251"/>
      <c r="AB1091" s="251"/>
      <c r="AC1091" s="251"/>
      <c r="AD1091" s="251"/>
      <c r="AE1091" s="251"/>
      <c r="AF1091" s="251"/>
      <c r="AG1091" s="87"/>
      <c r="AH1091" s="251"/>
    </row>
    <row r="1092" spans="1:34" ht="13">
      <c r="A1092" s="250"/>
      <c r="B1092" s="251"/>
      <c r="C1092" s="251"/>
      <c r="D1092" s="251"/>
      <c r="E1092" s="251"/>
      <c r="F1092" s="252"/>
      <c r="G1092" s="251"/>
      <c r="H1092" s="253"/>
      <c r="I1092" s="254"/>
      <c r="J1092" s="252"/>
      <c r="K1092" s="256"/>
      <c r="L1092" s="251"/>
      <c r="M1092" s="257"/>
      <c r="N1092" s="258"/>
      <c r="O1092" s="259"/>
      <c r="P1092" s="259"/>
      <c r="Q1092" s="260"/>
      <c r="R1092" s="261"/>
      <c r="S1092" s="262"/>
      <c r="T1092" s="261"/>
      <c r="U1092" s="263"/>
      <c r="V1092" s="263"/>
      <c r="W1092" s="263"/>
      <c r="X1092" s="172"/>
      <c r="Y1092" s="251"/>
      <c r="Z1092" s="251"/>
      <c r="AA1092" s="251"/>
      <c r="AB1092" s="251"/>
      <c r="AC1092" s="251"/>
      <c r="AD1092" s="251"/>
      <c r="AE1092" s="251"/>
      <c r="AF1092" s="251"/>
      <c r="AG1092" s="87"/>
      <c r="AH1092" s="251"/>
    </row>
    <row r="1093" spans="1:34" ht="13">
      <c r="A1093" s="250"/>
      <c r="B1093" s="251"/>
      <c r="C1093" s="251"/>
      <c r="D1093" s="251"/>
      <c r="E1093" s="251"/>
      <c r="F1093" s="252"/>
      <c r="G1093" s="251"/>
      <c r="H1093" s="253"/>
      <c r="I1093" s="254"/>
      <c r="J1093" s="252"/>
      <c r="K1093" s="256"/>
      <c r="L1093" s="251"/>
      <c r="M1093" s="257"/>
      <c r="N1093" s="258"/>
      <c r="O1093" s="259"/>
      <c r="P1093" s="259"/>
      <c r="Q1093" s="260"/>
      <c r="R1093" s="261"/>
      <c r="S1093" s="262"/>
      <c r="T1093" s="261"/>
      <c r="U1093" s="263"/>
      <c r="V1093" s="263"/>
      <c r="W1093" s="263"/>
      <c r="X1093" s="172"/>
      <c r="Y1093" s="251"/>
      <c r="Z1093" s="251"/>
      <c r="AA1093" s="251"/>
      <c r="AB1093" s="251"/>
      <c r="AC1093" s="251"/>
      <c r="AD1093" s="251"/>
      <c r="AE1093" s="251"/>
      <c r="AF1093" s="251"/>
      <c r="AG1093" s="87"/>
      <c r="AH1093" s="251"/>
    </row>
    <row r="1094" spans="1:34" ht="13">
      <c r="A1094" s="250"/>
      <c r="B1094" s="251"/>
      <c r="C1094" s="251"/>
      <c r="D1094" s="251"/>
      <c r="E1094" s="251"/>
      <c r="F1094" s="252"/>
      <c r="G1094" s="251"/>
      <c r="H1094" s="253"/>
      <c r="I1094" s="254"/>
      <c r="J1094" s="252"/>
      <c r="K1094" s="256"/>
      <c r="L1094" s="251"/>
      <c r="M1094" s="257"/>
      <c r="N1094" s="258"/>
      <c r="O1094" s="259"/>
      <c r="P1094" s="259"/>
      <c r="Q1094" s="260"/>
      <c r="R1094" s="261"/>
      <c r="S1094" s="262"/>
      <c r="T1094" s="261"/>
      <c r="U1094" s="263"/>
      <c r="V1094" s="263"/>
      <c r="W1094" s="263"/>
      <c r="X1094" s="172"/>
      <c r="Y1094" s="251"/>
      <c r="Z1094" s="251"/>
      <c r="AA1094" s="251"/>
      <c r="AB1094" s="251"/>
      <c r="AC1094" s="251"/>
      <c r="AD1094" s="251"/>
      <c r="AE1094" s="251"/>
      <c r="AF1094" s="251"/>
      <c r="AG1094" s="87"/>
      <c r="AH1094" s="251"/>
    </row>
    <row r="1095" spans="1:34" ht="13">
      <c r="A1095" s="250"/>
      <c r="B1095" s="251"/>
      <c r="C1095" s="251"/>
      <c r="D1095" s="251"/>
      <c r="E1095" s="251"/>
      <c r="F1095" s="252"/>
      <c r="G1095" s="251"/>
      <c r="H1095" s="253"/>
      <c r="I1095" s="254"/>
      <c r="J1095" s="252"/>
      <c r="K1095" s="256"/>
      <c r="L1095" s="251"/>
      <c r="M1095" s="257"/>
      <c r="N1095" s="258"/>
      <c r="O1095" s="259"/>
      <c r="P1095" s="259"/>
      <c r="Q1095" s="260"/>
      <c r="R1095" s="261"/>
      <c r="S1095" s="262"/>
      <c r="T1095" s="261"/>
      <c r="U1095" s="263"/>
      <c r="V1095" s="263"/>
      <c r="W1095" s="263"/>
      <c r="X1095" s="172"/>
      <c r="Y1095" s="251"/>
      <c r="Z1095" s="251"/>
      <c r="AA1095" s="251"/>
      <c r="AB1095" s="251"/>
      <c r="AC1095" s="251"/>
      <c r="AD1095" s="251"/>
      <c r="AE1095" s="251"/>
      <c r="AF1095" s="251"/>
      <c r="AG1095" s="87"/>
      <c r="AH1095" s="251"/>
    </row>
    <row r="1096" spans="1:34" ht="13">
      <c r="A1096" s="250"/>
      <c r="B1096" s="251"/>
      <c r="C1096" s="251"/>
      <c r="D1096" s="251"/>
      <c r="E1096" s="251"/>
      <c r="F1096" s="252"/>
      <c r="G1096" s="251"/>
      <c r="H1096" s="253"/>
      <c r="I1096" s="254"/>
      <c r="J1096" s="252"/>
      <c r="K1096" s="256"/>
      <c r="L1096" s="251"/>
      <c r="M1096" s="257"/>
      <c r="N1096" s="258"/>
      <c r="O1096" s="259"/>
      <c r="P1096" s="259"/>
      <c r="Q1096" s="260"/>
      <c r="R1096" s="261"/>
      <c r="S1096" s="262"/>
      <c r="T1096" s="261"/>
      <c r="U1096" s="263"/>
      <c r="V1096" s="263"/>
      <c r="W1096" s="263"/>
      <c r="X1096" s="172"/>
      <c r="Y1096" s="251"/>
      <c r="Z1096" s="251"/>
      <c r="AA1096" s="251"/>
      <c r="AB1096" s="251"/>
      <c r="AC1096" s="251"/>
      <c r="AD1096" s="251"/>
      <c r="AE1096" s="251"/>
      <c r="AF1096" s="251"/>
      <c r="AG1096" s="87"/>
      <c r="AH1096" s="251"/>
    </row>
    <row r="1097" spans="1:34" ht="13">
      <c r="A1097" s="250"/>
      <c r="B1097" s="251"/>
      <c r="C1097" s="251"/>
      <c r="D1097" s="251"/>
      <c r="E1097" s="251"/>
      <c r="F1097" s="252"/>
      <c r="G1097" s="251"/>
      <c r="H1097" s="253"/>
      <c r="I1097" s="254"/>
      <c r="J1097" s="252"/>
      <c r="K1097" s="256"/>
      <c r="L1097" s="251"/>
      <c r="M1097" s="257"/>
      <c r="N1097" s="258"/>
      <c r="O1097" s="259"/>
      <c r="P1097" s="259"/>
      <c r="Q1097" s="260"/>
      <c r="R1097" s="261"/>
      <c r="S1097" s="262"/>
      <c r="T1097" s="261"/>
      <c r="U1097" s="263"/>
      <c r="V1097" s="263"/>
      <c r="W1097" s="263"/>
      <c r="X1097" s="172"/>
      <c r="Y1097" s="251"/>
      <c r="Z1097" s="251"/>
      <c r="AA1097" s="251"/>
      <c r="AB1097" s="251"/>
      <c r="AC1097" s="251"/>
      <c r="AD1097" s="251"/>
      <c r="AE1097" s="251"/>
      <c r="AF1097" s="251"/>
      <c r="AG1097" s="87"/>
      <c r="AH1097" s="251"/>
    </row>
    <row r="1098" spans="1:34" ht="13">
      <c r="A1098" s="250"/>
      <c r="B1098" s="251"/>
      <c r="C1098" s="251"/>
      <c r="D1098" s="251"/>
      <c r="E1098" s="251"/>
      <c r="F1098" s="252"/>
      <c r="G1098" s="251"/>
      <c r="H1098" s="253"/>
      <c r="I1098" s="254"/>
      <c r="J1098" s="252"/>
      <c r="K1098" s="256"/>
      <c r="L1098" s="251"/>
      <c r="M1098" s="257"/>
      <c r="N1098" s="258"/>
      <c r="O1098" s="259"/>
      <c r="P1098" s="259"/>
      <c r="Q1098" s="260"/>
      <c r="R1098" s="261"/>
      <c r="S1098" s="262"/>
      <c r="T1098" s="261"/>
      <c r="U1098" s="263"/>
      <c r="V1098" s="263"/>
      <c r="W1098" s="263"/>
      <c r="X1098" s="172"/>
      <c r="Y1098" s="251"/>
      <c r="Z1098" s="251"/>
      <c r="AA1098" s="251"/>
      <c r="AB1098" s="251"/>
      <c r="AC1098" s="251"/>
      <c r="AD1098" s="251"/>
      <c r="AE1098" s="251"/>
      <c r="AF1098" s="251"/>
      <c r="AG1098" s="87"/>
      <c r="AH1098" s="251"/>
    </row>
    <row r="1099" spans="1:34" ht="13">
      <c r="A1099" s="250"/>
      <c r="B1099" s="251"/>
      <c r="C1099" s="251"/>
      <c r="D1099" s="251"/>
      <c r="E1099" s="251"/>
      <c r="F1099" s="252"/>
      <c r="G1099" s="251"/>
      <c r="H1099" s="253"/>
      <c r="I1099" s="254"/>
      <c r="J1099" s="252"/>
      <c r="K1099" s="256"/>
      <c r="L1099" s="251"/>
      <c r="M1099" s="257"/>
      <c r="N1099" s="258"/>
      <c r="O1099" s="259"/>
      <c r="P1099" s="259"/>
      <c r="Q1099" s="260"/>
      <c r="R1099" s="261"/>
      <c r="S1099" s="262"/>
      <c r="T1099" s="261"/>
      <c r="U1099" s="263"/>
      <c r="V1099" s="263"/>
      <c r="W1099" s="263"/>
      <c r="X1099" s="172"/>
      <c r="Y1099" s="251"/>
      <c r="Z1099" s="251"/>
      <c r="AA1099" s="251"/>
      <c r="AB1099" s="251"/>
      <c r="AC1099" s="251"/>
      <c r="AD1099" s="251"/>
      <c r="AE1099" s="251"/>
      <c r="AF1099" s="251"/>
      <c r="AG1099" s="87"/>
      <c r="AH1099" s="251"/>
    </row>
    <row r="1100" spans="1:34" ht="13">
      <c r="A1100" s="250"/>
      <c r="B1100" s="251"/>
      <c r="C1100" s="251"/>
      <c r="D1100" s="251"/>
      <c r="E1100" s="251"/>
      <c r="F1100" s="252"/>
      <c r="G1100" s="251"/>
      <c r="H1100" s="253"/>
      <c r="I1100" s="254"/>
      <c r="J1100" s="252"/>
      <c r="K1100" s="256"/>
      <c r="L1100" s="251"/>
      <c r="M1100" s="257"/>
      <c r="N1100" s="258"/>
      <c r="O1100" s="259"/>
      <c r="P1100" s="259"/>
      <c r="Q1100" s="260"/>
      <c r="R1100" s="261"/>
      <c r="S1100" s="262"/>
      <c r="T1100" s="261"/>
      <c r="U1100" s="263"/>
      <c r="V1100" s="263"/>
      <c r="W1100" s="263"/>
      <c r="X1100" s="172"/>
      <c r="Y1100" s="251"/>
      <c r="Z1100" s="251"/>
      <c r="AA1100" s="251"/>
      <c r="AB1100" s="251"/>
      <c r="AC1100" s="251"/>
      <c r="AD1100" s="251"/>
      <c r="AE1100" s="251"/>
      <c r="AF1100" s="251"/>
      <c r="AG1100" s="87"/>
      <c r="AH1100" s="251"/>
    </row>
    <row r="1101" spans="1:34" ht="13">
      <c r="A1101" s="250"/>
      <c r="B1101" s="251"/>
      <c r="C1101" s="251"/>
      <c r="D1101" s="251"/>
      <c r="E1101" s="251"/>
      <c r="F1101" s="252"/>
      <c r="G1101" s="251"/>
      <c r="H1101" s="253"/>
      <c r="I1101" s="254"/>
      <c r="J1101" s="252"/>
      <c r="K1101" s="256"/>
      <c r="L1101" s="251"/>
      <c r="M1101" s="257"/>
      <c r="N1101" s="258"/>
      <c r="O1101" s="259"/>
      <c r="P1101" s="259"/>
      <c r="Q1101" s="260"/>
      <c r="R1101" s="261"/>
      <c r="S1101" s="262"/>
      <c r="T1101" s="261"/>
      <c r="U1101" s="263"/>
      <c r="V1101" s="263"/>
      <c r="W1101" s="263"/>
      <c r="X1101" s="172"/>
      <c r="Y1101" s="251"/>
      <c r="Z1101" s="251"/>
      <c r="AA1101" s="251"/>
      <c r="AB1101" s="251"/>
      <c r="AC1101" s="251"/>
      <c r="AD1101" s="251"/>
      <c r="AE1101" s="251"/>
      <c r="AF1101" s="251"/>
      <c r="AG1101" s="87"/>
      <c r="AH1101" s="251"/>
    </row>
    <row r="1102" spans="1:34" ht="13">
      <c r="A1102" s="250"/>
      <c r="B1102" s="251"/>
      <c r="C1102" s="251"/>
      <c r="D1102" s="251"/>
      <c r="E1102" s="251"/>
      <c r="F1102" s="252"/>
      <c r="G1102" s="251"/>
      <c r="H1102" s="253"/>
      <c r="I1102" s="254"/>
      <c r="J1102" s="252"/>
      <c r="K1102" s="256"/>
      <c r="L1102" s="251"/>
      <c r="M1102" s="257"/>
      <c r="N1102" s="258"/>
      <c r="O1102" s="259"/>
      <c r="P1102" s="259"/>
      <c r="Q1102" s="260"/>
      <c r="R1102" s="261"/>
      <c r="S1102" s="262"/>
      <c r="T1102" s="261"/>
      <c r="U1102" s="263"/>
      <c r="V1102" s="263"/>
      <c r="W1102" s="263"/>
      <c r="X1102" s="172"/>
      <c r="Y1102" s="251"/>
      <c r="Z1102" s="251"/>
      <c r="AA1102" s="251"/>
      <c r="AB1102" s="251"/>
      <c r="AC1102" s="251"/>
      <c r="AD1102" s="251"/>
      <c r="AE1102" s="251"/>
      <c r="AF1102" s="251"/>
      <c r="AG1102" s="87"/>
      <c r="AH1102" s="251"/>
    </row>
    <row r="1103" spans="1:34" ht="13">
      <c r="A1103" s="250"/>
      <c r="B1103" s="251"/>
      <c r="C1103" s="251"/>
      <c r="D1103" s="251"/>
      <c r="E1103" s="251"/>
      <c r="F1103" s="252"/>
      <c r="G1103" s="251"/>
      <c r="H1103" s="253"/>
      <c r="I1103" s="254"/>
      <c r="J1103" s="252"/>
      <c r="K1103" s="256"/>
      <c r="L1103" s="251"/>
      <c r="M1103" s="257"/>
      <c r="N1103" s="258"/>
      <c r="O1103" s="259"/>
      <c r="P1103" s="259"/>
      <c r="Q1103" s="260"/>
      <c r="R1103" s="261"/>
      <c r="S1103" s="262"/>
      <c r="T1103" s="261"/>
      <c r="U1103" s="263"/>
      <c r="V1103" s="263"/>
      <c r="W1103" s="263"/>
      <c r="X1103" s="172"/>
      <c r="Y1103" s="251"/>
      <c r="Z1103" s="251"/>
      <c r="AA1103" s="251"/>
      <c r="AB1103" s="251"/>
      <c r="AC1103" s="251"/>
      <c r="AD1103" s="251"/>
      <c r="AE1103" s="251"/>
      <c r="AF1103" s="251"/>
      <c r="AG1103" s="87"/>
      <c r="AH1103" s="251"/>
    </row>
    <row r="1104" spans="1:34" ht="13">
      <c r="A1104" s="250"/>
      <c r="B1104" s="251"/>
      <c r="C1104" s="251"/>
      <c r="D1104" s="251"/>
      <c r="E1104" s="251"/>
      <c r="F1104" s="252"/>
      <c r="G1104" s="251"/>
      <c r="H1104" s="253"/>
      <c r="I1104" s="254"/>
      <c r="J1104" s="252"/>
      <c r="K1104" s="256"/>
      <c r="L1104" s="251"/>
      <c r="M1104" s="257"/>
      <c r="N1104" s="258"/>
      <c r="O1104" s="259"/>
      <c r="P1104" s="259"/>
      <c r="Q1104" s="260"/>
      <c r="R1104" s="261"/>
      <c r="S1104" s="262"/>
      <c r="T1104" s="261"/>
      <c r="U1104" s="263"/>
      <c r="V1104" s="263"/>
      <c r="W1104" s="263"/>
      <c r="X1104" s="172"/>
      <c r="Y1104" s="251"/>
      <c r="Z1104" s="251"/>
      <c r="AA1104" s="251"/>
      <c r="AB1104" s="251"/>
      <c r="AC1104" s="251"/>
      <c r="AD1104" s="251"/>
      <c r="AE1104" s="251"/>
      <c r="AF1104" s="251"/>
      <c r="AG1104" s="87"/>
      <c r="AH1104" s="251"/>
    </row>
    <row r="1105" spans="1:34" ht="13">
      <c r="A1105" s="250"/>
      <c r="B1105" s="251"/>
      <c r="C1105" s="251"/>
      <c r="D1105" s="251"/>
      <c r="E1105" s="251"/>
      <c r="F1105" s="252"/>
      <c r="G1105" s="251"/>
      <c r="H1105" s="253"/>
      <c r="I1105" s="254"/>
      <c r="J1105" s="252"/>
      <c r="K1105" s="256"/>
      <c r="L1105" s="251"/>
      <c r="M1105" s="257"/>
      <c r="N1105" s="258"/>
      <c r="O1105" s="259"/>
      <c r="P1105" s="259"/>
      <c r="Q1105" s="260"/>
      <c r="R1105" s="261"/>
      <c r="S1105" s="262"/>
      <c r="T1105" s="261"/>
      <c r="U1105" s="263"/>
      <c r="V1105" s="263"/>
      <c r="W1105" s="263"/>
      <c r="X1105" s="172"/>
      <c r="Y1105" s="251"/>
      <c r="Z1105" s="251"/>
      <c r="AA1105" s="251"/>
      <c r="AB1105" s="251"/>
      <c r="AC1105" s="251"/>
      <c r="AD1105" s="251"/>
      <c r="AE1105" s="251"/>
      <c r="AF1105" s="251"/>
      <c r="AG1105" s="87"/>
      <c r="AH1105" s="251"/>
    </row>
    <row r="1106" spans="1:34" ht="13">
      <c r="A1106" s="250"/>
      <c r="B1106" s="251"/>
      <c r="C1106" s="251"/>
      <c r="D1106" s="251"/>
      <c r="E1106" s="251"/>
      <c r="F1106" s="252"/>
      <c r="G1106" s="251"/>
      <c r="H1106" s="253"/>
      <c r="I1106" s="254"/>
      <c r="J1106" s="252"/>
      <c r="K1106" s="256"/>
      <c r="L1106" s="251"/>
      <c r="M1106" s="257"/>
      <c r="N1106" s="258"/>
      <c r="O1106" s="259"/>
      <c r="P1106" s="259"/>
      <c r="Q1106" s="260"/>
      <c r="R1106" s="261"/>
      <c r="S1106" s="262"/>
      <c r="T1106" s="261"/>
      <c r="U1106" s="263"/>
      <c r="V1106" s="263"/>
      <c r="W1106" s="263"/>
      <c r="X1106" s="172"/>
      <c r="Y1106" s="251"/>
      <c r="Z1106" s="251"/>
      <c r="AA1106" s="251"/>
      <c r="AB1106" s="251"/>
      <c r="AC1106" s="251"/>
      <c r="AD1106" s="251"/>
      <c r="AE1106" s="251"/>
      <c r="AF1106" s="251"/>
      <c r="AG1106" s="87"/>
      <c r="AH1106" s="251"/>
    </row>
    <row r="1107" spans="1:34" ht="13">
      <c r="A1107" s="250"/>
      <c r="B1107" s="251"/>
      <c r="C1107" s="251"/>
      <c r="D1107" s="251"/>
      <c r="E1107" s="251"/>
      <c r="F1107" s="252"/>
      <c r="G1107" s="251"/>
      <c r="H1107" s="253"/>
      <c r="I1107" s="254"/>
      <c r="J1107" s="252"/>
      <c r="K1107" s="256"/>
      <c r="L1107" s="251"/>
      <c r="M1107" s="257"/>
      <c r="N1107" s="258"/>
      <c r="O1107" s="259"/>
      <c r="P1107" s="259"/>
      <c r="Q1107" s="260"/>
      <c r="R1107" s="261"/>
      <c r="S1107" s="262"/>
      <c r="T1107" s="261"/>
      <c r="U1107" s="263"/>
      <c r="V1107" s="263"/>
      <c r="W1107" s="263"/>
      <c r="X1107" s="172"/>
      <c r="Y1107" s="251"/>
      <c r="Z1107" s="251"/>
      <c r="AA1107" s="251"/>
      <c r="AB1107" s="251"/>
      <c r="AC1107" s="251"/>
      <c r="AD1107" s="251"/>
      <c r="AE1107" s="251"/>
      <c r="AF1107" s="251"/>
      <c r="AG1107" s="87"/>
      <c r="AH1107" s="251"/>
    </row>
    <row r="1108" spans="1:34" ht="13">
      <c r="A1108" s="250"/>
      <c r="B1108" s="251"/>
      <c r="C1108" s="251"/>
      <c r="D1108" s="251"/>
      <c r="E1108" s="251"/>
      <c r="F1108" s="252"/>
      <c r="G1108" s="251"/>
      <c r="H1108" s="253"/>
      <c r="I1108" s="254"/>
      <c r="J1108" s="252"/>
      <c r="K1108" s="256"/>
      <c r="L1108" s="251"/>
      <c r="M1108" s="257"/>
      <c r="N1108" s="258"/>
      <c r="O1108" s="259"/>
      <c r="P1108" s="259"/>
      <c r="Q1108" s="260"/>
      <c r="R1108" s="261"/>
      <c r="S1108" s="262"/>
      <c r="T1108" s="261"/>
      <c r="U1108" s="263"/>
      <c r="V1108" s="263"/>
      <c r="W1108" s="263"/>
      <c r="X1108" s="172"/>
      <c r="Y1108" s="251"/>
      <c r="Z1108" s="251"/>
      <c r="AA1108" s="251"/>
      <c r="AB1108" s="251"/>
      <c r="AC1108" s="251"/>
      <c r="AD1108" s="251"/>
      <c r="AE1108" s="251"/>
      <c r="AF1108" s="251"/>
      <c r="AG1108" s="87"/>
      <c r="AH1108" s="251"/>
    </row>
    <row r="1109" spans="1:34" ht="13">
      <c r="A1109" s="250"/>
      <c r="B1109" s="251"/>
      <c r="C1109" s="251"/>
      <c r="D1109" s="251"/>
      <c r="E1109" s="251"/>
      <c r="F1109" s="252"/>
      <c r="G1109" s="251"/>
      <c r="H1109" s="253"/>
      <c r="I1109" s="254"/>
      <c r="J1109" s="252"/>
      <c r="K1109" s="256"/>
      <c r="L1109" s="251"/>
      <c r="M1109" s="257"/>
      <c r="N1109" s="258"/>
      <c r="O1109" s="259"/>
      <c r="P1109" s="259"/>
      <c r="Q1109" s="260"/>
      <c r="R1109" s="261"/>
      <c r="S1109" s="262"/>
      <c r="T1109" s="261"/>
      <c r="U1109" s="263"/>
      <c r="V1109" s="263"/>
      <c r="W1109" s="263"/>
      <c r="X1109" s="172"/>
      <c r="Y1109" s="251"/>
      <c r="Z1109" s="251"/>
      <c r="AA1109" s="251"/>
      <c r="AB1109" s="251"/>
      <c r="AC1109" s="251"/>
      <c r="AD1109" s="251"/>
      <c r="AE1109" s="251"/>
      <c r="AF1109" s="251"/>
      <c r="AG1109" s="87"/>
      <c r="AH1109" s="251"/>
    </row>
    <row r="1110" spans="1:34" ht="13">
      <c r="A1110" s="250"/>
      <c r="B1110" s="251"/>
      <c r="C1110" s="251"/>
      <c r="D1110" s="251"/>
      <c r="E1110" s="251"/>
      <c r="F1110" s="252"/>
      <c r="G1110" s="251"/>
      <c r="H1110" s="253"/>
      <c r="I1110" s="254"/>
      <c r="J1110" s="252"/>
      <c r="K1110" s="256"/>
      <c r="L1110" s="251"/>
      <c r="M1110" s="257"/>
      <c r="N1110" s="258"/>
      <c r="O1110" s="259"/>
      <c r="P1110" s="259"/>
      <c r="Q1110" s="260"/>
      <c r="R1110" s="261"/>
      <c r="S1110" s="262"/>
      <c r="T1110" s="261"/>
      <c r="U1110" s="263"/>
      <c r="V1110" s="263"/>
      <c r="W1110" s="263"/>
      <c r="X1110" s="172"/>
      <c r="Y1110" s="251"/>
      <c r="Z1110" s="251"/>
      <c r="AA1110" s="251"/>
      <c r="AB1110" s="251"/>
      <c r="AC1110" s="251"/>
      <c r="AD1110" s="251"/>
      <c r="AE1110" s="251"/>
      <c r="AF1110" s="251"/>
      <c r="AG1110" s="87"/>
      <c r="AH1110" s="251"/>
    </row>
    <row r="1111" spans="1:34" ht="13">
      <c r="A1111" s="250"/>
      <c r="B1111" s="251"/>
      <c r="C1111" s="251"/>
      <c r="D1111" s="251"/>
      <c r="E1111" s="251"/>
      <c r="F1111" s="252"/>
      <c r="G1111" s="251"/>
      <c r="H1111" s="253"/>
      <c r="I1111" s="254"/>
      <c r="J1111" s="252"/>
      <c r="K1111" s="256"/>
      <c r="L1111" s="251"/>
      <c r="M1111" s="257"/>
      <c r="N1111" s="258"/>
      <c r="O1111" s="259"/>
      <c r="P1111" s="259"/>
      <c r="Q1111" s="260"/>
      <c r="R1111" s="261"/>
      <c r="S1111" s="262"/>
      <c r="T1111" s="261"/>
      <c r="U1111" s="263"/>
      <c r="V1111" s="263"/>
      <c r="W1111" s="263"/>
      <c r="X1111" s="172"/>
      <c r="Y1111" s="251"/>
      <c r="Z1111" s="251"/>
      <c r="AA1111" s="251"/>
      <c r="AB1111" s="251"/>
      <c r="AC1111" s="251"/>
      <c r="AD1111" s="251"/>
      <c r="AE1111" s="251"/>
      <c r="AF1111" s="251"/>
      <c r="AG1111" s="87"/>
      <c r="AH1111" s="251"/>
    </row>
    <row r="1112" spans="1:34" ht="13">
      <c r="A1112" s="250"/>
      <c r="B1112" s="251"/>
      <c r="C1112" s="251"/>
      <c r="D1112" s="251"/>
      <c r="E1112" s="251"/>
      <c r="F1112" s="252"/>
      <c r="G1112" s="251"/>
      <c r="H1112" s="253"/>
      <c r="I1112" s="254"/>
      <c r="J1112" s="252"/>
      <c r="K1112" s="256"/>
      <c r="L1112" s="251"/>
      <c r="M1112" s="257"/>
      <c r="N1112" s="258"/>
      <c r="O1112" s="259"/>
      <c r="P1112" s="259"/>
      <c r="Q1112" s="260"/>
      <c r="R1112" s="261"/>
      <c r="S1112" s="262"/>
      <c r="T1112" s="261"/>
      <c r="U1112" s="263"/>
      <c r="V1112" s="263"/>
      <c r="W1112" s="263"/>
      <c r="X1112" s="172"/>
      <c r="Y1112" s="251"/>
      <c r="Z1112" s="251"/>
      <c r="AA1112" s="251"/>
      <c r="AB1112" s="251"/>
      <c r="AC1112" s="251"/>
      <c r="AD1112" s="251"/>
      <c r="AE1112" s="251"/>
      <c r="AF1112" s="251"/>
      <c r="AG1112" s="87"/>
      <c r="AH1112" s="251"/>
    </row>
    <row r="1113" spans="1:34" ht="13">
      <c r="A1113" s="250"/>
      <c r="B1113" s="251"/>
      <c r="C1113" s="251"/>
      <c r="D1113" s="251"/>
      <c r="E1113" s="251"/>
      <c r="F1113" s="252"/>
      <c r="G1113" s="251"/>
      <c r="H1113" s="253"/>
      <c r="I1113" s="254"/>
      <c r="J1113" s="252"/>
      <c r="K1113" s="256"/>
      <c r="L1113" s="251"/>
      <c r="M1113" s="257"/>
      <c r="N1113" s="258"/>
      <c r="O1113" s="259"/>
      <c r="P1113" s="259"/>
      <c r="Q1113" s="260"/>
      <c r="R1113" s="261"/>
      <c r="S1113" s="262"/>
      <c r="T1113" s="261"/>
      <c r="U1113" s="263"/>
      <c r="V1113" s="263"/>
      <c r="W1113" s="263"/>
      <c r="X1113" s="172"/>
      <c r="Y1113" s="251"/>
      <c r="Z1113" s="251"/>
      <c r="AA1113" s="251"/>
      <c r="AB1113" s="251"/>
      <c r="AC1113" s="251"/>
      <c r="AD1113" s="251"/>
      <c r="AE1113" s="251"/>
      <c r="AF1113" s="251"/>
      <c r="AG1113" s="87"/>
      <c r="AH1113" s="251"/>
    </row>
    <row r="1114" spans="1:34" ht="13">
      <c r="A1114" s="250"/>
      <c r="B1114" s="251"/>
      <c r="C1114" s="251"/>
      <c r="D1114" s="251"/>
      <c r="E1114" s="251"/>
      <c r="F1114" s="252"/>
      <c r="G1114" s="251"/>
      <c r="H1114" s="253"/>
      <c r="I1114" s="254"/>
      <c r="J1114" s="252"/>
      <c r="K1114" s="256"/>
      <c r="L1114" s="251"/>
      <c r="M1114" s="257"/>
      <c r="N1114" s="258"/>
      <c r="O1114" s="259"/>
      <c r="P1114" s="259"/>
      <c r="Q1114" s="260"/>
      <c r="R1114" s="261"/>
      <c r="S1114" s="262"/>
      <c r="T1114" s="261"/>
      <c r="U1114" s="263"/>
      <c r="V1114" s="263"/>
      <c r="W1114" s="263"/>
      <c r="X1114" s="172"/>
      <c r="Y1114" s="251"/>
      <c r="Z1114" s="251"/>
      <c r="AA1114" s="251"/>
      <c r="AB1114" s="251"/>
      <c r="AC1114" s="251"/>
      <c r="AD1114" s="251"/>
      <c r="AE1114" s="251"/>
      <c r="AF1114" s="251"/>
      <c r="AG1114" s="87"/>
      <c r="AH1114" s="251"/>
    </row>
    <row r="1115" spans="1:34" ht="13">
      <c r="A1115" s="250"/>
      <c r="B1115" s="251"/>
      <c r="C1115" s="251"/>
      <c r="D1115" s="251"/>
      <c r="E1115" s="251"/>
      <c r="F1115" s="252"/>
      <c r="G1115" s="251"/>
      <c r="H1115" s="253"/>
      <c r="I1115" s="254"/>
      <c r="J1115" s="252"/>
      <c r="K1115" s="256"/>
      <c r="L1115" s="251"/>
      <c r="M1115" s="257"/>
      <c r="N1115" s="258"/>
      <c r="O1115" s="259"/>
      <c r="P1115" s="259"/>
      <c r="Q1115" s="260"/>
      <c r="R1115" s="261"/>
      <c r="S1115" s="262"/>
      <c r="T1115" s="261"/>
      <c r="U1115" s="263"/>
      <c r="V1115" s="263"/>
      <c r="W1115" s="263"/>
      <c r="X1115" s="172"/>
      <c r="Y1115" s="251"/>
      <c r="Z1115" s="251"/>
      <c r="AA1115" s="251"/>
      <c r="AB1115" s="251"/>
      <c r="AC1115" s="251"/>
      <c r="AD1115" s="251"/>
      <c r="AE1115" s="251"/>
      <c r="AF1115" s="251"/>
      <c r="AG1115" s="87"/>
      <c r="AH1115" s="251"/>
    </row>
    <row r="1116" spans="1:34" ht="13">
      <c r="A1116" s="250"/>
      <c r="B1116" s="251"/>
      <c r="C1116" s="251"/>
      <c r="D1116" s="251"/>
      <c r="E1116" s="251"/>
      <c r="F1116" s="252"/>
      <c r="G1116" s="251"/>
      <c r="H1116" s="253"/>
      <c r="I1116" s="254"/>
      <c r="J1116" s="252"/>
      <c r="K1116" s="256"/>
      <c r="L1116" s="251"/>
      <c r="M1116" s="257"/>
      <c r="N1116" s="258"/>
      <c r="O1116" s="259"/>
      <c r="P1116" s="259"/>
      <c r="Q1116" s="260"/>
      <c r="R1116" s="261"/>
      <c r="S1116" s="262"/>
      <c r="T1116" s="261"/>
      <c r="U1116" s="263"/>
      <c r="V1116" s="263"/>
      <c r="W1116" s="263"/>
      <c r="X1116" s="172"/>
      <c r="Y1116" s="251"/>
      <c r="Z1116" s="251"/>
      <c r="AA1116" s="251"/>
      <c r="AB1116" s="251"/>
      <c r="AC1116" s="251"/>
      <c r="AD1116" s="251"/>
      <c r="AE1116" s="251"/>
      <c r="AF1116" s="251"/>
      <c r="AG1116" s="87"/>
      <c r="AH1116" s="251"/>
    </row>
    <row r="1117" spans="1:34" ht="13">
      <c r="A1117" s="250"/>
      <c r="B1117" s="251"/>
      <c r="C1117" s="251"/>
      <c r="D1117" s="251"/>
      <c r="E1117" s="251"/>
      <c r="F1117" s="252"/>
      <c r="G1117" s="251"/>
      <c r="H1117" s="253"/>
      <c r="I1117" s="254"/>
      <c r="J1117" s="252"/>
      <c r="K1117" s="256"/>
      <c r="L1117" s="251"/>
      <c r="M1117" s="257"/>
      <c r="N1117" s="258"/>
      <c r="O1117" s="259"/>
      <c r="P1117" s="259"/>
      <c r="Q1117" s="260"/>
      <c r="R1117" s="261"/>
      <c r="S1117" s="262"/>
      <c r="T1117" s="261"/>
      <c r="U1117" s="263"/>
      <c r="V1117" s="263"/>
      <c r="W1117" s="263"/>
      <c r="X1117" s="172"/>
      <c r="Y1117" s="251"/>
      <c r="Z1117" s="251"/>
      <c r="AA1117" s="251"/>
      <c r="AB1117" s="251"/>
      <c r="AC1117" s="251"/>
      <c r="AD1117" s="251"/>
      <c r="AE1117" s="251"/>
      <c r="AF1117" s="251"/>
      <c r="AG1117" s="87"/>
      <c r="AH1117" s="251"/>
    </row>
    <row r="1118" spans="1:34" ht="13">
      <c r="A1118" s="250"/>
      <c r="B1118" s="251"/>
      <c r="C1118" s="251"/>
      <c r="D1118" s="251"/>
      <c r="E1118" s="251"/>
      <c r="F1118" s="252"/>
      <c r="G1118" s="251"/>
      <c r="H1118" s="253"/>
      <c r="I1118" s="254"/>
      <c r="J1118" s="252"/>
      <c r="K1118" s="256"/>
      <c r="L1118" s="251"/>
      <c r="M1118" s="257"/>
      <c r="N1118" s="258"/>
      <c r="O1118" s="259"/>
      <c r="P1118" s="259"/>
      <c r="Q1118" s="260"/>
      <c r="R1118" s="261"/>
      <c r="S1118" s="262"/>
      <c r="T1118" s="261"/>
      <c r="U1118" s="263"/>
      <c r="V1118" s="263"/>
      <c r="W1118" s="263"/>
      <c r="X1118" s="172"/>
      <c r="Y1118" s="251"/>
      <c r="Z1118" s="251"/>
      <c r="AA1118" s="251"/>
      <c r="AB1118" s="251"/>
      <c r="AC1118" s="251"/>
      <c r="AD1118" s="251"/>
      <c r="AE1118" s="251"/>
      <c r="AF1118" s="251"/>
      <c r="AG1118" s="87"/>
      <c r="AH1118" s="251"/>
    </row>
    <row r="1119" spans="1:34" ht="13">
      <c r="A1119" s="250"/>
      <c r="B1119" s="251"/>
      <c r="C1119" s="251"/>
      <c r="D1119" s="251"/>
      <c r="E1119" s="251"/>
      <c r="F1119" s="252"/>
      <c r="G1119" s="251"/>
      <c r="H1119" s="253"/>
      <c r="I1119" s="254"/>
      <c r="J1119" s="252"/>
      <c r="K1119" s="256"/>
      <c r="L1119" s="251"/>
      <c r="M1119" s="257"/>
      <c r="N1119" s="258"/>
      <c r="O1119" s="259"/>
      <c r="P1119" s="259"/>
      <c r="Q1119" s="260"/>
      <c r="R1119" s="261"/>
      <c r="S1119" s="262"/>
      <c r="T1119" s="261"/>
      <c r="U1119" s="263"/>
      <c r="V1119" s="263"/>
      <c r="W1119" s="263"/>
      <c r="X1119" s="172"/>
      <c r="Y1119" s="251"/>
      <c r="Z1119" s="251"/>
      <c r="AA1119" s="251"/>
      <c r="AB1119" s="251"/>
      <c r="AC1119" s="251"/>
      <c r="AD1119" s="251"/>
      <c r="AE1119" s="251"/>
      <c r="AF1119" s="251"/>
      <c r="AG1119" s="87"/>
      <c r="AH1119" s="251"/>
    </row>
    <row r="1120" spans="1:34" ht="13">
      <c r="A1120" s="250"/>
      <c r="B1120" s="251"/>
      <c r="C1120" s="251"/>
      <c r="D1120" s="251"/>
      <c r="E1120" s="251"/>
      <c r="F1120" s="252"/>
      <c r="G1120" s="251"/>
      <c r="H1120" s="253"/>
      <c r="I1120" s="254"/>
      <c r="J1120" s="252"/>
      <c r="K1120" s="256"/>
      <c r="L1120" s="251"/>
      <c r="M1120" s="257"/>
      <c r="N1120" s="258"/>
      <c r="O1120" s="259"/>
      <c r="P1120" s="259"/>
      <c r="Q1120" s="260"/>
      <c r="R1120" s="261"/>
      <c r="S1120" s="262"/>
      <c r="T1120" s="261"/>
      <c r="U1120" s="263"/>
      <c r="V1120" s="263"/>
      <c r="W1120" s="263"/>
      <c r="X1120" s="172"/>
      <c r="Y1120" s="251"/>
      <c r="Z1120" s="251"/>
      <c r="AA1120" s="251"/>
      <c r="AB1120" s="251"/>
      <c r="AC1120" s="251"/>
      <c r="AD1120" s="251"/>
      <c r="AE1120" s="251"/>
      <c r="AF1120" s="251"/>
      <c r="AG1120" s="87"/>
      <c r="AH1120" s="251"/>
    </row>
    <row r="1121" spans="1:34" ht="13">
      <c r="A1121" s="250"/>
      <c r="B1121" s="251"/>
      <c r="C1121" s="251"/>
      <c r="D1121" s="251"/>
      <c r="E1121" s="251"/>
      <c r="F1121" s="252"/>
      <c r="G1121" s="251"/>
      <c r="H1121" s="253"/>
      <c r="I1121" s="254"/>
      <c r="J1121" s="252"/>
      <c r="K1121" s="256"/>
      <c r="L1121" s="251"/>
      <c r="M1121" s="257"/>
      <c r="N1121" s="258"/>
      <c r="O1121" s="259"/>
      <c r="P1121" s="259"/>
      <c r="Q1121" s="260"/>
      <c r="R1121" s="261"/>
      <c r="S1121" s="262"/>
      <c r="T1121" s="261"/>
      <c r="U1121" s="263"/>
      <c r="V1121" s="263"/>
      <c r="W1121" s="263"/>
      <c r="X1121" s="172"/>
      <c r="Y1121" s="251"/>
      <c r="Z1121" s="251"/>
      <c r="AA1121" s="251"/>
      <c r="AB1121" s="251"/>
      <c r="AC1121" s="251"/>
      <c r="AD1121" s="251"/>
      <c r="AE1121" s="251"/>
      <c r="AF1121" s="251"/>
      <c r="AG1121" s="87"/>
      <c r="AH1121" s="251"/>
    </row>
    <row r="1122" spans="1:34" ht="13">
      <c r="A1122" s="250"/>
      <c r="B1122" s="251"/>
      <c r="C1122" s="251"/>
      <c r="D1122" s="251"/>
      <c r="E1122" s="251"/>
      <c r="F1122" s="252"/>
      <c r="G1122" s="251"/>
      <c r="H1122" s="253"/>
      <c r="I1122" s="254"/>
      <c r="J1122" s="252"/>
      <c r="K1122" s="256"/>
      <c r="L1122" s="251"/>
      <c r="M1122" s="257"/>
      <c r="N1122" s="258"/>
      <c r="O1122" s="259"/>
      <c r="P1122" s="259"/>
      <c r="Q1122" s="260"/>
      <c r="R1122" s="261"/>
      <c r="S1122" s="262"/>
      <c r="T1122" s="261"/>
      <c r="U1122" s="263"/>
      <c r="V1122" s="263"/>
      <c r="W1122" s="263"/>
      <c r="X1122" s="172"/>
      <c r="Y1122" s="251"/>
      <c r="Z1122" s="251"/>
      <c r="AA1122" s="251"/>
      <c r="AB1122" s="251"/>
      <c r="AC1122" s="251"/>
      <c r="AD1122" s="251"/>
      <c r="AE1122" s="251"/>
      <c r="AF1122" s="251"/>
      <c r="AG1122" s="87"/>
      <c r="AH1122" s="251"/>
    </row>
    <row r="1123" spans="1:34" ht="13">
      <c r="A1123" s="250"/>
      <c r="B1123" s="251"/>
      <c r="C1123" s="251"/>
      <c r="D1123" s="251"/>
      <c r="E1123" s="251"/>
      <c r="F1123" s="252"/>
      <c r="G1123" s="251"/>
      <c r="H1123" s="253"/>
      <c r="I1123" s="254"/>
      <c r="J1123" s="252"/>
      <c r="K1123" s="256"/>
      <c r="L1123" s="251"/>
      <c r="M1123" s="257"/>
      <c r="N1123" s="258"/>
      <c r="O1123" s="259"/>
      <c r="P1123" s="259"/>
      <c r="Q1123" s="260"/>
      <c r="R1123" s="261"/>
      <c r="S1123" s="262"/>
      <c r="T1123" s="261"/>
      <c r="U1123" s="263"/>
      <c r="V1123" s="263"/>
      <c r="W1123" s="263"/>
      <c r="X1123" s="172"/>
      <c r="Y1123" s="251"/>
      <c r="Z1123" s="251"/>
      <c r="AA1123" s="251"/>
      <c r="AB1123" s="251"/>
      <c r="AC1123" s="251"/>
      <c r="AD1123" s="251"/>
      <c r="AE1123" s="251"/>
      <c r="AF1123" s="251"/>
      <c r="AG1123" s="87"/>
      <c r="AH1123" s="251"/>
    </row>
    <row r="1124" spans="1:34" ht="13">
      <c r="A1124" s="250"/>
      <c r="B1124" s="251"/>
      <c r="C1124" s="251"/>
      <c r="D1124" s="251"/>
      <c r="E1124" s="251"/>
      <c r="F1124" s="252"/>
      <c r="G1124" s="251"/>
      <c r="H1124" s="253"/>
      <c r="I1124" s="254"/>
      <c r="J1124" s="252"/>
      <c r="K1124" s="256"/>
      <c r="L1124" s="251"/>
      <c r="M1124" s="257"/>
      <c r="N1124" s="258"/>
      <c r="O1124" s="259"/>
      <c r="P1124" s="259"/>
      <c r="Q1124" s="260"/>
      <c r="R1124" s="261"/>
      <c r="S1124" s="262"/>
      <c r="T1124" s="261"/>
      <c r="U1124" s="263"/>
      <c r="V1124" s="263"/>
      <c r="W1124" s="263"/>
      <c r="X1124" s="172"/>
      <c r="Y1124" s="251"/>
      <c r="Z1124" s="251"/>
      <c r="AA1124" s="251"/>
      <c r="AB1124" s="251"/>
      <c r="AC1124" s="251"/>
      <c r="AD1124" s="251"/>
      <c r="AE1124" s="251"/>
      <c r="AF1124" s="251"/>
      <c r="AG1124" s="87"/>
      <c r="AH1124" s="251"/>
    </row>
    <row r="1125" spans="1:34" ht="13">
      <c r="A1125" s="250"/>
      <c r="B1125" s="251"/>
      <c r="C1125" s="251"/>
      <c r="D1125" s="251"/>
      <c r="E1125" s="251"/>
      <c r="F1125" s="252"/>
      <c r="G1125" s="251"/>
      <c r="H1125" s="253"/>
      <c r="I1125" s="254"/>
      <c r="J1125" s="252"/>
      <c r="K1125" s="256"/>
      <c r="L1125" s="251"/>
      <c r="M1125" s="257"/>
      <c r="N1125" s="258"/>
      <c r="O1125" s="259"/>
      <c r="P1125" s="259"/>
      <c r="Q1125" s="260"/>
      <c r="R1125" s="261"/>
      <c r="S1125" s="262"/>
      <c r="T1125" s="261"/>
      <c r="U1125" s="263"/>
      <c r="V1125" s="263"/>
      <c r="W1125" s="263"/>
      <c r="X1125" s="172"/>
      <c r="Y1125" s="251"/>
      <c r="Z1125" s="251"/>
      <c r="AA1125" s="251"/>
      <c r="AB1125" s="251"/>
      <c r="AC1125" s="251"/>
      <c r="AD1125" s="251"/>
      <c r="AE1125" s="251"/>
      <c r="AF1125" s="251"/>
      <c r="AG1125" s="87"/>
      <c r="AH1125" s="251"/>
    </row>
    <row r="1126" spans="1:34" ht="13">
      <c r="A1126" s="250"/>
      <c r="B1126" s="251"/>
      <c r="C1126" s="251"/>
      <c r="D1126" s="251"/>
      <c r="E1126" s="251"/>
      <c r="F1126" s="252"/>
      <c r="G1126" s="251"/>
      <c r="H1126" s="253"/>
      <c r="I1126" s="254"/>
      <c r="J1126" s="252"/>
      <c r="K1126" s="256"/>
      <c r="L1126" s="251"/>
      <c r="M1126" s="257"/>
      <c r="N1126" s="258"/>
      <c r="O1126" s="259"/>
      <c r="P1126" s="259"/>
      <c r="Q1126" s="260"/>
      <c r="R1126" s="261"/>
      <c r="S1126" s="262"/>
      <c r="T1126" s="261"/>
      <c r="U1126" s="263"/>
      <c r="V1126" s="263"/>
      <c r="W1126" s="263"/>
      <c r="X1126" s="172"/>
      <c r="Y1126" s="251"/>
      <c r="Z1126" s="251"/>
      <c r="AA1126" s="251"/>
      <c r="AB1126" s="251"/>
      <c r="AC1126" s="251"/>
      <c r="AD1126" s="251"/>
      <c r="AE1126" s="251"/>
      <c r="AF1126" s="251"/>
      <c r="AG1126" s="87"/>
      <c r="AH1126" s="251"/>
    </row>
    <row r="1127" spans="1:34" ht="13">
      <c r="A1127" s="250"/>
      <c r="B1127" s="251"/>
      <c r="C1127" s="251"/>
      <c r="D1127" s="251"/>
      <c r="E1127" s="251"/>
      <c r="F1127" s="252"/>
      <c r="G1127" s="251"/>
      <c r="H1127" s="253"/>
      <c r="I1127" s="254"/>
      <c r="J1127" s="252"/>
      <c r="K1127" s="256"/>
      <c r="L1127" s="251"/>
      <c r="M1127" s="257"/>
      <c r="N1127" s="258"/>
      <c r="O1127" s="259"/>
      <c r="P1127" s="259"/>
      <c r="Q1127" s="260"/>
      <c r="R1127" s="261"/>
      <c r="S1127" s="262"/>
      <c r="T1127" s="261"/>
      <c r="U1127" s="263"/>
      <c r="V1127" s="263"/>
      <c r="W1127" s="263"/>
      <c r="X1127" s="172"/>
      <c r="Y1127" s="251"/>
      <c r="Z1127" s="251"/>
      <c r="AA1127" s="251"/>
      <c r="AB1127" s="251"/>
      <c r="AC1127" s="251"/>
      <c r="AD1127" s="251"/>
      <c r="AE1127" s="251"/>
      <c r="AF1127" s="251"/>
      <c r="AG1127" s="87"/>
      <c r="AH1127" s="251"/>
    </row>
    <row r="1128" spans="1:34" ht="13">
      <c r="A1128" s="250"/>
      <c r="B1128" s="251"/>
      <c r="C1128" s="251"/>
      <c r="D1128" s="251"/>
      <c r="E1128" s="251"/>
      <c r="F1128" s="252"/>
      <c r="G1128" s="251"/>
      <c r="H1128" s="253"/>
      <c r="I1128" s="254"/>
      <c r="J1128" s="252"/>
      <c r="K1128" s="256"/>
      <c r="L1128" s="251"/>
      <c r="M1128" s="257"/>
      <c r="N1128" s="258"/>
      <c r="O1128" s="259"/>
      <c r="P1128" s="259"/>
      <c r="Q1128" s="260"/>
      <c r="R1128" s="261"/>
      <c r="S1128" s="262"/>
      <c r="T1128" s="261"/>
      <c r="U1128" s="263"/>
      <c r="V1128" s="263"/>
      <c r="W1128" s="263"/>
      <c r="X1128" s="172"/>
      <c r="Y1128" s="251"/>
      <c r="Z1128" s="251"/>
      <c r="AA1128" s="251"/>
      <c r="AB1128" s="251"/>
      <c r="AC1128" s="251"/>
      <c r="AD1128" s="251"/>
      <c r="AE1128" s="251"/>
      <c r="AF1128" s="251"/>
      <c r="AG1128" s="87"/>
      <c r="AH1128" s="251"/>
    </row>
    <row r="1129" spans="1:34" ht="13">
      <c r="A1129" s="250"/>
      <c r="B1129" s="251"/>
      <c r="C1129" s="251"/>
      <c r="D1129" s="251"/>
      <c r="E1129" s="251"/>
      <c r="F1129" s="252"/>
      <c r="G1129" s="251"/>
      <c r="H1129" s="253"/>
      <c r="I1129" s="254"/>
      <c r="J1129" s="252"/>
      <c r="K1129" s="256"/>
      <c r="L1129" s="251"/>
      <c r="M1129" s="257"/>
      <c r="N1129" s="258"/>
      <c r="O1129" s="259"/>
      <c r="P1129" s="259"/>
      <c r="Q1129" s="260"/>
      <c r="R1129" s="261"/>
      <c r="S1129" s="262"/>
      <c r="T1129" s="261"/>
      <c r="U1129" s="263"/>
      <c r="V1129" s="263"/>
      <c r="W1129" s="263"/>
      <c r="X1129" s="172"/>
      <c r="Y1129" s="251"/>
      <c r="Z1129" s="251"/>
      <c r="AA1129" s="251"/>
      <c r="AB1129" s="251"/>
      <c r="AC1129" s="251"/>
      <c r="AD1129" s="251"/>
      <c r="AE1129" s="251"/>
      <c r="AF1129" s="251"/>
      <c r="AG1129" s="87"/>
      <c r="AH1129" s="251"/>
    </row>
    <row r="1130" spans="1:34" ht="13">
      <c r="A1130" s="250"/>
      <c r="B1130" s="251"/>
      <c r="C1130" s="251"/>
      <c r="D1130" s="251"/>
      <c r="E1130" s="251"/>
      <c r="F1130" s="252"/>
      <c r="G1130" s="251"/>
      <c r="H1130" s="253"/>
      <c r="I1130" s="254"/>
      <c r="J1130" s="252"/>
      <c r="K1130" s="256"/>
      <c r="L1130" s="251"/>
      <c r="M1130" s="257"/>
      <c r="N1130" s="258"/>
      <c r="O1130" s="259"/>
      <c r="P1130" s="259"/>
      <c r="Q1130" s="260"/>
      <c r="R1130" s="261"/>
      <c r="S1130" s="262"/>
      <c r="T1130" s="261"/>
      <c r="U1130" s="263"/>
      <c r="V1130" s="263"/>
      <c r="W1130" s="263"/>
      <c r="X1130" s="172"/>
      <c r="Y1130" s="251"/>
      <c r="Z1130" s="251"/>
      <c r="AA1130" s="251"/>
      <c r="AB1130" s="251"/>
      <c r="AC1130" s="251"/>
      <c r="AD1130" s="251"/>
      <c r="AE1130" s="251"/>
      <c r="AF1130" s="251"/>
      <c r="AG1130" s="87"/>
      <c r="AH1130" s="251"/>
    </row>
    <row r="1131" spans="1:34" ht="13">
      <c r="A1131" s="250"/>
      <c r="B1131" s="251"/>
      <c r="C1131" s="251"/>
      <c r="D1131" s="251"/>
      <c r="E1131" s="251"/>
      <c r="F1131" s="252"/>
      <c r="G1131" s="251"/>
      <c r="H1131" s="253"/>
      <c r="I1131" s="254"/>
      <c r="J1131" s="252"/>
      <c r="K1131" s="256"/>
      <c r="L1131" s="251"/>
      <c r="M1131" s="257"/>
      <c r="N1131" s="258"/>
      <c r="O1131" s="259"/>
      <c r="P1131" s="259"/>
      <c r="Q1131" s="260"/>
      <c r="R1131" s="261"/>
      <c r="S1131" s="262"/>
      <c r="T1131" s="261"/>
      <c r="U1131" s="263"/>
      <c r="V1131" s="263"/>
      <c r="W1131" s="263"/>
      <c r="X1131" s="172"/>
      <c r="Y1131" s="251"/>
      <c r="Z1131" s="251"/>
      <c r="AA1131" s="251"/>
      <c r="AB1131" s="251"/>
      <c r="AC1131" s="251"/>
      <c r="AD1131" s="251"/>
      <c r="AE1131" s="251"/>
      <c r="AF1131" s="251"/>
      <c r="AG1131" s="87"/>
      <c r="AH1131" s="251"/>
    </row>
    <row r="1132" spans="1:34" ht="13">
      <c r="A1132" s="250"/>
      <c r="B1132" s="251"/>
      <c r="C1132" s="251"/>
      <c r="D1132" s="251"/>
      <c r="E1132" s="251"/>
      <c r="F1132" s="252"/>
      <c r="G1132" s="251"/>
      <c r="H1132" s="253"/>
      <c r="I1132" s="254"/>
      <c r="J1132" s="252"/>
      <c r="K1132" s="256"/>
      <c r="L1132" s="251"/>
      <c r="M1132" s="257"/>
      <c r="N1132" s="258"/>
      <c r="O1132" s="259"/>
      <c r="P1132" s="259"/>
      <c r="Q1132" s="260"/>
      <c r="R1132" s="261"/>
      <c r="S1132" s="262"/>
      <c r="T1132" s="261"/>
      <c r="U1132" s="263"/>
      <c r="V1132" s="263"/>
      <c r="W1132" s="263"/>
      <c r="X1132" s="172"/>
      <c r="Y1132" s="251"/>
      <c r="Z1132" s="251"/>
      <c r="AA1132" s="251"/>
      <c r="AB1132" s="251"/>
      <c r="AC1132" s="251"/>
      <c r="AD1132" s="251"/>
      <c r="AE1132" s="251"/>
      <c r="AF1132" s="251"/>
      <c r="AG1132" s="87"/>
      <c r="AH1132" s="251"/>
    </row>
    <row r="1133" spans="1:34" ht="13">
      <c r="A1133" s="250"/>
      <c r="B1133" s="251"/>
      <c r="C1133" s="251"/>
      <c r="D1133" s="251"/>
      <c r="E1133" s="251"/>
      <c r="F1133" s="252"/>
      <c r="G1133" s="251"/>
      <c r="H1133" s="253"/>
      <c r="I1133" s="254"/>
      <c r="J1133" s="252"/>
      <c r="K1133" s="256"/>
      <c r="L1133" s="251"/>
      <c r="M1133" s="257"/>
      <c r="N1133" s="258"/>
      <c r="O1133" s="259"/>
      <c r="P1133" s="259"/>
      <c r="Q1133" s="260"/>
      <c r="R1133" s="261"/>
      <c r="S1133" s="262"/>
      <c r="T1133" s="261"/>
      <c r="U1133" s="263"/>
      <c r="V1133" s="263"/>
      <c r="W1133" s="263"/>
      <c r="X1133" s="172"/>
      <c r="Y1133" s="251"/>
      <c r="Z1133" s="251"/>
      <c r="AA1133" s="251"/>
      <c r="AB1133" s="251"/>
      <c r="AC1133" s="251"/>
      <c r="AD1133" s="251"/>
      <c r="AE1133" s="251"/>
      <c r="AF1133" s="251"/>
      <c r="AG1133" s="87"/>
      <c r="AH1133" s="251"/>
    </row>
    <row r="1134" spans="1:34" ht="13">
      <c r="A1134" s="250"/>
      <c r="B1134" s="251"/>
      <c r="C1134" s="251"/>
      <c r="D1134" s="251"/>
      <c r="E1134" s="251"/>
      <c r="F1134" s="252"/>
      <c r="G1134" s="251"/>
      <c r="H1134" s="253"/>
      <c r="I1134" s="254"/>
      <c r="J1134" s="252"/>
      <c r="K1134" s="256"/>
      <c r="L1134" s="251"/>
      <c r="M1134" s="257"/>
      <c r="N1134" s="258"/>
      <c r="O1134" s="259"/>
      <c r="P1134" s="259"/>
      <c r="Q1134" s="260"/>
      <c r="R1134" s="261"/>
      <c r="S1134" s="262"/>
      <c r="T1134" s="261"/>
      <c r="U1134" s="263"/>
      <c r="V1134" s="263"/>
      <c r="W1134" s="263"/>
      <c r="X1134" s="172"/>
      <c r="Y1134" s="251"/>
      <c r="Z1134" s="251"/>
      <c r="AA1134" s="251"/>
      <c r="AB1134" s="251"/>
      <c r="AC1134" s="251"/>
      <c r="AD1134" s="251"/>
      <c r="AE1134" s="251"/>
      <c r="AF1134" s="251"/>
      <c r="AG1134" s="87"/>
      <c r="AH1134" s="251"/>
    </row>
  </sheetData>
  <phoneticPr fontId="61" type="noConversion"/>
  <conditionalFormatting sqref="W1:W1134">
    <cfRule type="cellIs" dxfId="0" priority="1" operator="equal">
      <formula>"Late"</formula>
    </cfRule>
  </conditionalFormatting>
  <dataValidations count="82">
    <dataValidation type="custom" allowBlank="1" showDropDown="1" showErrorMessage="1" sqref="J39" xr:uid="{00000000-0002-0000-0500-000000000000}">
      <formula1>ISNUMBER(J39:J1171)</formula1>
    </dataValidation>
    <dataValidation type="custom" allowBlank="1" showDropDown="1" showErrorMessage="1" sqref="I37" xr:uid="{00000000-0002-0000-0500-000002000000}">
      <formula1>ISNUMBER(I37:I133)</formula1>
    </dataValidation>
    <dataValidation type="custom" allowBlank="1" showDropDown="1" showErrorMessage="1" sqref="I17:J17" xr:uid="{00000000-0002-0000-0500-000003000000}">
      <formula1>ISNUMBER(I17:I133)</formula1>
    </dataValidation>
    <dataValidation type="custom" allowBlank="1" showDropDown="1" showErrorMessage="1" sqref="J26" xr:uid="{00000000-0002-0000-0500-000004000000}">
      <formula1>ISNUMBER(J26:J1148)</formula1>
    </dataValidation>
    <dataValidation type="custom" allowBlank="1" showDropDown="1" showErrorMessage="1" sqref="I40" xr:uid="{00000000-0002-0000-0500-000005000000}">
      <formula1>ISNUMBER(I40:I133)</formula1>
    </dataValidation>
    <dataValidation type="custom" allowBlank="1" showDropDown="1" showErrorMessage="1" sqref="I7:J7" xr:uid="{00000000-0002-0000-0500-000006000000}">
      <formula1>ISNUMBER(I7:I133)</formula1>
    </dataValidation>
    <dataValidation type="custom" allowBlank="1" showDropDown="1" showErrorMessage="1" sqref="I10:J10" xr:uid="{00000000-0002-0000-0500-000007000000}">
      <formula1>ISNUMBER(I10:I133)</formula1>
    </dataValidation>
    <dataValidation type="list" allowBlank="1" showErrorMessage="1" sqref="G2:G50 G52:G84 G89:G98 G107:G109" xr:uid="{00000000-0002-0000-0500-000008000000}">
      <formula1>#REF!</formula1>
    </dataValidation>
    <dataValidation type="custom" allowBlank="1" showDropDown="1" showErrorMessage="1" sqref="I4:J4" xr:uid="{00000000-0002-0000-0500-000009000000}">
      <formula1>ISNUMBER(I4:I133)</formula1>
    </dataValidation>
    <dataValidation type="custom" allowBlank="1" showDropDown="1" showErrorMessage="1" sqref="I33" xr:uid="{00000000-0002-0000-0500-00000A000000}">
      <formula1>ISNUMBER(I33:I133)</formula1>
    </dataValidation>
    <dataValidation type="custom" allowBlank="1" showDropDown="1" showErrorMessage="1" sqref="J119:J121 J130:J132" xr:uid="{00000000-0002-0000-0500-00000B000000}">
      <formula1>ISNUMBER(J119:J1118)</formula1>
    </dataValidation>
    <dataValidation type="list" allowBlank="1" showErrorMessage="1" sqref="B2:B118 B122:B129 B134:B1134" xr:uid="{00000000-0002-0000-0500-00000C000000}">
      <formula1>"FAE,WH,ME,PQE,TE,MFG ,IQC,MFG,GG-PQE,ORT,MFG NONG "</formula1>
    </dataValidation>
    <dataValidation type="custom" allowBlank="1" showDropDown="1" showErrorMessage="1" sqref="I23:J23" xr:uid="{00000000-0002-0000-0500-00000D000000}">
      <formula1>ISNUMBER(I23:I133)</formula1>
    </dataValidation>
    <dataValidation type="custom" allowBlank="1" showDropDown="1" showErrorMessage="1" sqref="J89:J99" xr:uid="{00000000-0002-0000-0500-00000F000000}">
      <formula1>ISNUMBER(J89:J1241)</formula1>
    </dataValidation>
    <dataValidation type="custom" allowBlank="1" showDropDown="1" showErrorMessage="1" sqref="I27" xr:uid="{00000000-0002-0000-0500-000010000000}">
      <formula1>ISNUMBER(I27:I133)</formula1>
    </dataValidation>
    <dataValidation type="custom" allowBlank="1" showDropDown="1" showErrorMessage="1" sqref="I133" xr:uid="{00000000-0002-0000-0500-000011000000}">
      <formula1>ISNUMBER(I133:I1238)</formula1>
    </dataValidation>
    <dataValidation type="custom" allowBlank="1" showDropDown="1" showErrorMessage="1" sqref="I3:J3" xr:uid="{00000000-0002-0000-0500-000012000000}">
      <formula1>ISNUMBER(I3:I133)</formula1>
    </dataValidation>
    <dataValidation type="custom" allowBlank="1" showDropDown="1" showErrorMessage="1" sqref="J111:J113" xr:uid="{00000000-0002-0000-0500-000013000000}">
      <formula1>ISNUMBER(J111:J1259)</formula1>
    </dataValidation>
    <dataValidation type="custom" allowBlank="1" showDropDown="1" showErrorMessage="1" sqref="I13:J13" xr:uid="{00000000-0002-0000-0500-000014000000}">
      <formula1>ISNUMBER(I13:I133)</formula1>
    </dataValidation>
    <dataValidation type="custom" allowBlank="1" showDropDown="1" showErrorMessage="1" sqref="I24:J24" xr:uid="{00000000-0002-0000-0500-000015000000}">
      <formula1>ISNUMBER(I24:I133)</formula1>
    </dataValidation>
    <dataValidation type="custom" allowBlank="1" showDropDown="1" showErrorMessage="1" sqref="I14:J14" xr:uid="{00000000-0002-0000-0500-000016000000}">
      <formula1>ISNUMBER(I14:I133)</formula1>
    </dataValidation>
    <dataValidation type="custom" allowBlank="1" showDropDown="1" showErrorMessage="1" sqref="J142:J146 J151" xr:uid="{00000000-0002-0000-0500-000018000000}">
      <formula1>ISNUMBER(J142:J2137)</formula1>
    </dataValidation>
    <dataValidation type="custom" allowBlank="1" showDropDown="1" showErrorMessage="1" sqref="I34" xr:uid="{00000000-0002-0000-0500-000019000000}">
      <formula1>ISNUMBER(I34:I133)</formula1>
    </dataValidation>
    <dataValidation type="custom" allowBlank="1" showDropDown="1" showErrorMessage="1" sqref="J110 J122:J126" xr:uid="{00000000-0002-0000-0500-00001A000000}">
      <formula1>ISNUMBER(J110:J1255)</formula1>
    </dataValidation>
    <dataValidation type="custom" allowBlank="1" showDropDown="1" showErrorMessage="1" sqref="I12:J12" xr:uid="{00000000-0002-0000-0500-00001B000000}">
      <formula1>ISNUMBER(I12:I133)</formula1>
    </dataValidation>
    <dataValidation type="custom" allowBlank="1" showDropDown="1" showErrorMessage="1" sqref="I22:J22" xr:uid="{00000000-0002-0000-0500-00001C000000}">
      <formula1>ISNUMBER(I22:I133)</formula1>
    </dataValidation>
    <dataValidation type="custom" allowBlank="1" showDropDown="1" showErrorMessage="1" sqref="I2:J2" xr:uid="{00000000-0002-0000-0500-00001D000000}">
      <formula1>ISNUMBER(I2:I133)</formula1>
    </dataValidation>
    <dataValidation type="custom" allowBlank="1" showDropDown="1" showErrorMessage="1" sqref="I9:J9" xr:uid="{00000000-0002-0000-0500-00001E000000}">
      <formula1>ISNUMBER(I9:I133)</formula1>
    </dataValidation>
    <dataValidation type="custom" allowBlank="1" showDropDown="1" showErrorMessage="1" sqref="I39" xr:uid="{00000000-0002-0000-0500-00001F000000}">
      <formula1>ISNUMBER(I39:I133)</formula1>
    </dataValidation>
    <dataValidation type="list" allowBlank="1" showErrorMessage="1" sqref="X2:X1134" xr:uid="{00000000-0002-0000-0500-000020000000}">
      <formula1>"New Buy,Leverage"</formula1>
    </dataValidation>
    <dataValidation type="custom" allowBlank="1" showDropDown="1" showErrorMessage="1" sqref="I19:J19" xr:uid="{00000000-0002-0000-0500-000021000000}">
      <formula1>ISNUMBER(I19:I133)</formula1>
    </dataValidation>
    <dataValidation type="list" allowBlank="1" showErrorMessage="1" sqref="Y2:Y1134" xr:uid="{00000000-0002-0000-0500-000022000000}">
      <formula1>"G,Q,L"</formula1>
    </dataValidation>
    <dataValidation type="custom" allowBlank="1" showDropDown="1" showErrorMessage="1" sqref="I29" xr:uid="{00000000-0002-0000-0500-000023000000}">
      <formula1>ISNUMBER(I29:I133)</formula1>
    </dataValidation>
    <dataValidation type="custom" allowBlank="1" showDropDown="1" showErrorMessage="1" sqref="J27:J33" xr:uid="{00000000-0002-0000-0500-000024000000}">
      <formula1>ISNUMBER(J27:J1150)</formula1>
    </dataValidation>
    <dataValidation type="custom" allowBlank="1" showDropDown="1" showErrorMessage="1" sqref="I21:J21" xr:uid="{00000000-0002-0000-0500-000025000000}">
      <formula1>ISNUMBER(I21:I133)</formula1>
    </dataValidation>
    <dataValidation type="custom" allowBlank="1" showDropDown="1" showErrorMessage="1" sqref="I74:I76" xr:uid="{00000000-0002-0000-0500-000026000000}">
      <formula1>ISNUMBER(I74:I1173)</formula1>
    </dataValidation>
    <dataValidation type="custom" allowBlank="1" showDropDown="1" showErrorMessage="1" sqref="J40" xr:uid="{00000000-0002-0000-0500-000027000000}">
      <formula1>ISNUMBER(J40:J1173)</formula1>
    </dataValidation>
    <dataValidation type="custom" allowBlank="1" showDropDown="1" showErrorMessage="1" sqref="I11:J11" xr:uid="{00000000-0002-0000-0500-000028000000}">
      <formula1>ISNUMBER(I11:I133)</formula1>
    </dataValidation>
    <dataValidation type="custom" allowBlank="1" showDropDown="1" showErrorMessage="1" sqref="I20:J20" xr:uid="{00000000-0002-0000-0500-00002A000000}">
      <formula1>ISNUMBER(I20:I133)</formula1>
    </dataValidation>
    <dataValidation type="custom" allowBlank="1" showDropDown="1" showErrorMessage="1" sqref="I30" xr:uid="{00000000-0002-0000-0500-00002B000000}">
      <formula1>ISNUMBER(I30:I133)</formula1>
    </dataValidation>
    <dataValidation type="custom" allowBlank="1" showDropDown="1" showErrorMessage="1" sqref="I120:I132" xr:uid="{00000000-0002-0000-0500-00002C000000}">
      <formula1>ISNUMBER(I120:I1224)</formula1>
    </dataValidation>
    <dataValidation type="custom" allowBlank="1" showDropDown="1" showErrorMessage="1" sqref="I159:I161" xr:uid="{00000000-0002-0000-0500-00002D000000}">
      <formula1>ISNUMBER(I159:I2115)</formula1>
    </dataValidation>
    <dataValidation type="list" allowBlank="1" showErrorMessage="1" sqref="Z2:Z1134 AB2:AB1134 AD2:AD1134" xr:uid="{00000000-0002-0000-0500-00002E000000}">
      <formula1>"Pending,In Progress,Done"</formula1>
    </dataValidation>
    <dataValidation type="custom" allowBlank="1" showDropDown="1" showErrorMessage="1" sqref="I51:I73" xr:uid="{00000000-0002-0000-0500-00002F000000}">
      <formula1>ISNUMBER(I51:I1146)</formula1>
    </dataValidation>
    <dataValidation type="custom" allowBlank="1" showDropDown="1" showErrorMessage="1" sqref="J51:J73" xr:uid="{00000000-0002-0000-0500-000030000000}">
      <formula1>ISNUMBER(J51:J1187)</formula1>
    </dataValidation>
    <dataValidation type="custom" allowBlank="1" showDropDown="1" showErrorMessage="1" sqref="I103:I104" xr:uid="{00000000-0002-0000-0500-000031000000}">
      <formula1>ISNUMBER(I103:I1212)</formula1>
    </dataValidation>
    <dataValidation type="custom" allowBlank="1" showDropDown="1" showErrorMessage="1" sqref="J128:J129 J133" xr:uid="{00000000-0002-0000-0500-000032000000}">
      <formula1>ISNUMBER(J128:J1274)</formula1>
    </dataValidation>
    <dataValidation type="custom" allowBlank="1" showDropDown="1" showErrorMessage="1" sqref="I157:I158 I162:I166" xr:uid="{00000000-0002-0000-0500-000033000000}">
      <formula1>ISNUMBER(I157:I2116)</formula1>
    </dataValidation>
    <dataValidation type="custom" allowBlank="1" showDropDown="1" showErrorMessage="1" sqref="I31" xr:uid="{00000000-0002-0000-0500-000035000000}">
      <formula1>ISNUMBER(I31:I133)</formula1>
    </dataValidation>
    <dataValidation type="custom" allowBlank="1" showDropDown="1" showErrorMessage="1" sqref="J85:J88 J100:J104" xr:uid="{00000000-0002-0000-0500-000036000000}">
      <formula1>ISNUMBER(J85:J1236)</formula1>
    </dataValidation>
    <dataValidation type="custom" allowBlank="1" showDropDown="1" showErrorMessage="1" sqref="J147:J150 J152:J156" xr:uid="{00000000-0002-0000-0500-000037000000}">
      <formula1>ISNUMBER(J147:J2143)</formula1>
    </dataValidation>
    <dataValidation type="custom" allowBlank="1" showDropDown="1" showErrorMessage="1" sqref="A4:A33 A37:A1134 Q2:Q1134" xr:uid="{00000000-0002-0000-0500-000038000000}">
      <formula1>OR(NOT(ISERROR(DATEVALUE(A2))), AND(ISNUMBER(A2), LEFT(CELL("format", A2))="D"))</formula1>
    </dataValidation>
    <dataValidation type="custom" allowBlank="1" showDropDown="1" showErrorMessage="1" sqref="J37:J38" xr:uid="{00000000-0002-0000-0500-000039000000}">
      <formula1>ISNUMBER(J37:J1168)</formula1>
    </dataValidation>
    <dataValidation type="custom" allowBlank="1" showDropDown="1" showErrorMessage="1" sqref="I8:J8" xr:uid="{00000000-0002-0000-0500-00003A000000}">
      <formula1>ISNUMBER(I8:I133)</formula1>
    </dataValidation>
    <dataValidation type="custom" allowBlank="1" showDropDown="1" showErrorMessage="1" sqref="I18:J18" xr:uid="{00000000-0002-0000-0500-00003B000000}">
      <formula1>ISNUMBER(I18:I133)</formula1>
    </dataValidation>
    <dataValidation type="custom" allowBlank="1" showDropDown="1" showErrorMessage="1" sqref="I38" xr:uid="{00000000-0002-0000-0500-00003C000000}">
      <formula1>ISNUMBER(I38:I133)</formula1>
    </dataValidation>
    <dataValidation type="custom" allowBlank="1" showDropDown="1" showErrorMessage="1" sqref="J77:J84 J105:J109 J127" xr:uid="{00000000-0002-0000-0500-00003D000000}">
      <formula1>ISNUMBER(J77:J1226)</formula1>
    </dataValidation>
    <dataValidation type="custom" allowBlank="1" showDropDown="1" showErrorMessage="1" sqref="I106 I116:I119" xr:uid="{00000000-0002-0000-0500-00003E000000}">
      <formula1>ISNUMBER(I106:I1212)</formula1>
    </dataValidation>
    <dataValidation type="custom" allowBlank="1" showDropDown="1" showErrorMessage="1" sqref="J134:J141" xr:uid="{00000000-0002-0000-0500-00003F000000}">
      <formula1>ISNUMBER(J134:J2133)</formula1>
    </dataValidation>
    <dataValidation type="custom" allowBlank="1" showDropDown="1" showErrorMessage="1" sqref="I32" xr:uid="{00000000-0002-0000-0500-000040000000}">
      <formula1>ISNUMBER(I32:I133)</formula1>
    </dataValidation>
    <dataValidation type="custom" allowBlank="1" showDropDown="1" showErrorMessage="1" sqref="I28" xr:uid="{00000000-0002-0000-0500-000041000000}">
      <formula1>ISNUMBER(I28:I133)</formula1>
    </dataValidation>
    <dataValidation type="custom" allowBlank="1" showDropDown="1" showErrorMessage="1" sqref="I15:J15" xr:uid="{00000000-0002-0000-0500-000042000000}">
      <formula1>ISNUMBER(I15:I133)</formula1>
    </dataValidation>
    <dataValidation type="custom" allowBlank="1" showDropDown="1" showErrorMessage="1" sqref="I25" xr:uid="{00000000-0002-0000-0500-000043000000}">
      <formula1>ISNUMBER(I25:I133)</formula1>
    </dataValidation>
    <dataValidation type="custom" allowBlank="1" showDropDown="1" showErrorMessage="1" sqref="J114:J118" xr:uid="{00000000-0002-0000-0500-000044000000}">
      <formula1>ISNUMBER(J114:J1261)</formula1>
    </dataValidation>
    <dataValidation type="custom" allowBlank="1" showDropDown="1" showErrorMessage="1" sqref="J157:J166" xr:uid="{00000000-0002-0000-0500-000045000000}">
      <formula1>ISNUMBER(J157:J2154)</formula1>
    </dataValidation>
    <dataValidation type="custom" allowBlank="1" showDropDown="1" showErrorMessage="1" sqref="I5:J5" xr:uid="{00000000-0002-0000-0500-000046000000}">
      <formula1>ISNUMBER(I5:I133)</formula1>
    </dataValidation>
    <dataValidation type="custom" allowBlank="1" showDropDown="1" showErrorMessage="1" sqref="J34:J36" xr:uid="{00000000-0002-0000-0500-000047000000}">
      <formula1>ISNUMBER(J34:J1164)</formula1>
    </dataValidation>
    <dataValidation type="custom" allowBlank="1" showDropDown="1" showErrorMessage="1" sqref="I89:I100" xr:uid="{00000000-0002-0000-0500-000048000000}">
      <formula1>ISNUMBER(I89:I1200)</formula1>
    </dataValidation>
    <dataValidation type="custom" allowBlank="1" showDropDown="1" showErrorMessage="1" sqref="I167:I1134" xr:uid="{00000000-0002-0000-0500-000049000000}">
      <formula1>ISNUMBER(I167:I2124)</formula1>
    </dataValidation>
    <dataValidation type="custom" allowBlank="1" showDropDown="1" showErrorMessage="1" sqref="J74:J76" xr:uid="{00000000-0002-0000-0500-00004A000000}">
      <formula1>ISNUMBER(J74:J1214)</formula1>
    </dataValidation>
    <dataValidation type="custom" allowBlank="1" showDropDown="1" showErrorMessage="1" sqref="I35" xr:uid="{00000000-0002-0000-0500-00004C000000}">
      <formula1>ISNUMBER(I35:I133)</formula1>
    </dataValidation>
    <dataValidation type="custom" allowBlank="1" showDropDown="1" showErrorMessage="1" sqref="I36" xr:uid="{00000000-0002-0000-0500-00004D000000}">
      <formula1>ISNUMBER(I36:I133)</formula1>
    </dataValidation>
    <dataValidation type="custom" allowBlank="1" showDropDown="1" showErrorMessage="1" sqref="I6:J6" xr:uid="{00000000-0002-0000-0500-00004E000000}">
      <formula1>ISNUMBER(I6:I133)</formula1>
    </dataValidation>
    <dataValidation type="custom" allowBlank="1" showDropDown="1" showErrorMessage="1" sqref="I16:J16" xr:uid="{00000000-0002-0000-0500-00004F000000}">
      <formula1>ISNUMBER(I16:I133)</formula1>
    </dataValidation>
    <dataValidation type="custom" allowBlank="1" showDropDown="1" showErrorMessage="1" sqref="J167:J1134" xr:uid="{00000000-0002-0000-0500-000050000000}">
      <formula1>ISNUMBER(J167:J2165)</formula1>
    </dataValidation>
    <dataValidation type="custom" allowBlank="1" showDropDown="1" showErrorMessage="1" sqref="I41:I50 I111" xr:uid="{00000000-0002-0000-0500-000052000000}">
      <formula1>ISNUMBER(I41:I1137)</formula1>
    </dataValidation>
    <dataValidation type="custom" allowBlank="1" showDropDown="1" showErrorMessage="1" sqref="J25" xr:uid="{00000000-0002-0000-0500-000053000000}">
      <formula1>ISNUMBER(J25:J1145)</formula1>
    </dataValidation>
    <dataValidation type="custom" allowBlank="1" showDropDown="1" showErrorMessage="1" sqref="I77:I83 I105 I107:I109" xr:uid="{00000000-0002-0000-0500-000054000000}">
      <formula1>ISNUMBER(I77:I1185)</formula1>
    </dataValidation>
    <dataValidation type="custom" allowBlank="1" showDropDown="1" showErrorMessage="1" sqref="I134:I156" xr:uid="{00000000-0002-0000-0500-000055000000}">
      <formula1>ISNUMBER(I134:I2092)</formula1>
    </dataValidation>
    <dataValidation type="custom" allowBlank="1" showDropDown="1" showErrorMessage="1" sqref="I26" xr:uid="{00000000-0002-0000-0500-000056000000}">
      <formula1>ISNUMBER(I26:I133)</formula1>
    </dataValidation>
    <dataValidation type="custom" allowBlank="1" showDropDown="1" showErrorMessage="1" sqref="J41:J50" xr:uid="{00000000-0002-0000-0500-000057000000}">
      <formula1>ISNUMBER(J41:J1178)</formula1>
    </dataValidation>
    <dataValidation type="custom" allowBlank="1" showDropDown="1" showErrorMessage="1" sqref="I85:I88 I101:I102" xr:uid="{00000000-0002-0000-0500-000058000000}">
      <formula1>ISNUMBER(I85:I1195)</formula1>
    </dataValidation>
  </dataValidations>
  <hyperlinks>
    <hyperlink ref="E2" r:id="rId1" xr:uid="{00000000-0004-0000-0500-000000000000}"/>
    <hyperlink ref="E3" r:id="rId2" xr:uid="{00000000-0004-0000-0500-000001000000}"/>
    <hyperlink ref="E4" r:id="rId3" xr:uid="{00000000-0004-0000-0500-000002000000}"/>
    <hyperlink ref="E5" r:id="rId4" xr:uid="{00000000-0004-0000-0500-000003000000}"/>
    <hyperlink ref="E6" r:id="rId5" xr:uid="{00000000-0004-0000-0500-000004000000}"/>
    <hyperlink ref="E7" r:id="rId6" xr:uid="{00000000-0004-0000-0500-000005000000}"/>
    <hyperlink ref="E8" r:id="rId7" xr:uid="{00000000-0004-0000-0500-000006000000}"/>
    <hyperlink ref="E9" r:id="rId8" xr:uid="{00000000-0004-0000-0500-000007000000}"/>
    <hyperlink ref="E10" r:id="rId9" xr:uid="{00000000-0004-0000-0500-000008000000}"/>
    <hyperlink ref="E11" r:id="rId10" xr:uid="{00000000-0004-0000-0500-000009000000}"/>
    <hyperlink ref="E12" r:id="rId11" xr:uid="{00000000-0004-0000-0500-00000A000000}"/>
    <hyperlink ref="E13" r:id="rId12" xr:uid="{00000000-0004-0000-0500-00000B000000}"/>
    <hyperlink ref="E14" r:id="rId13" xr:uid="{00000000-0004-0000-0500-00000C000000}"/>
    <hyperlink ref="E15" r:id="rId14" xr:uid="{00000000-0004-0000-0500-00000D000000}"/>
    <hyperlink ref="E16" r:id="rId15" xr:uid="{00000000-0004-0000-0500-00000E000000}"/>
    <hyperlink ref="E17" r:id="rId16" xr:uid="{00000000-0004-0000-0500-00000F000000}"/>
    <hyperlink ref="E18" r:id="rId17" xr:uid="{00000000-0004-0000-0500-000010000000}"/>
    <hyperlink ref="E19" r:id="rId18" xr:uid="{00000000-0004-0000-0500-000011000000}"/>
    <hyperlink ref="E20" r:id="rId19" xr:uid="{00000000-0004-0000-0500-000012000000}"/>
    <hyperlink ref="E21" r:id="rId20" xr:uid="{00000000-0004-0000-0500-000013000000}"/>
    <hyperlink ref="E22" r:id="rId21" xr:uid="{00000000-0004-0000-0500-000014000000}"/>
    <hyperlink ref="E28" r:id="rId22" xr:uid="{00000000-0004-0000-0500-000015000000}"/>
    <hyperlink ref="E29" r:id="rId23" xr:uid="{00000000-0004-0000-0500-000016000000}"/>
    <hyperlink ref="E30" r:id="rId24" xr:uid="{00000000-0004-0000-0500-000017000000}"/>
    <hyperlink ref="E34" r:id="rId25" xr:uid="{00000000-0004-0000-0500-000018000000}"/>
    <hyperlink ref="E35" r:id="rId26" xr:uid="{00000000-0004-0000-0500-000019000000}"/>
    <hyperlink ref="E36" r:id="rId27" xr:uid="{00000000-0004-0000-0500-00001A000000}"/>
    <hyperlink ref="E37" r:id="rId28" xr:uid="{00000000-0004-0000-0500-00001B000000}"/>
    <hyperlink ref="E38" r:id="rId29" xr:uid="{00000000-0004-0000-0500-00001C000000}"/>
    <hyperlink ref="E39" r:id="rId30" xr:uid="{00000000-0004-0000-0500-00001D000000}"/>
    <hyperlink ref="E40" r:id="rId31" xr:uid="{00000000-0004-0000-0500-00001E000000}"/>
    <hyperlink ref="E48" r:id="rId32" xr:uid="{00000000-0004-0000-0500-00001F000000}"/>
    <hyperlink ref="E49" r:id="rId33" xr:uid="{00000000-0004-0000-0500-000020000000}"/>
    <hyperlink ref="E50" r:id="rId34" xr:uid="{00000000-0004-0000-0500-000021000000}"/>
    <hyperlink ref="E51" r:id="rId35" xr:uid="{00000000-0004-0000-0500-000022000000}"/>
    <hyperlink ref="E52" r:id="rId36" xr:uid="{00000000-0004-0000-0500-000023000000}"/>
    <hyperlink ref="E53" r:id="rId37" xr:uid="{00000000-0004-0000-0500-000024000000}"/>
    <hyperlink ref="E54" r:id="rId38" xr:uid="{00000000-0004-0000-0500-000025000000}"/>
    <hyperlink ref="E55" r:id="rId39" xr:uid="{00000000-0004-0000-0500-000026000000}"/>
    <hyperlink ref="E56" r:id="rId40" xr:uid="{00000000-0004-0000-0500-000027000000}"/>
    <hyperlink ref="E57" r:id="rId41" xr:uid="{00000000-0004-0000-0500-000028000000}"/>
    <hyperlink ref="E58" r:id="rId42" xr:uid="{00000000-0004-0000-0500-000029000000}"/>
    <hyperlink ref="E59" r:id="rId43" xr:uid="{00000000-0004-0000-0500-00002A000000}"/>
    <hyperlink ref="E60" r:id="rId44" xr:uid="{00000000-0004-0000-0500-00002B000000}"/>
    <hyperlink ref="E61" r:id="rId45" xr:uid="{00000000-0004-0000-0500-00002C000000}"/>
    <hyperlink ref="E62" r:id="rId46" xr:uid="{00000000-0004-0000-0500-00002D000000}"/>
    <hyperlink ref="E63" r:id="rId47" xr:uid="{00000000-0004-0000-0500-00002E000000}"/>
    <hyperlink ref="E64" r:id="rId48" xr:uid="{00000000-0004-0000-0500-00002F000000}"/>
    <hyperlink ref="E65" r:id="rId49" xr:uid="{00000000-0004-0000-0500-000030000000}"/>
    <hyperlink ref="E66" r:id="rId50" xr:uid="{00000000-0004-0000-0500-000031000000}"/>
    <hyperlink ref="E67" r:id="rId51" xr:uid="{00000000-0004-0000-0500-000032000000}"/>
    <hyperlink ref="E68" r:id="rId52" xr:uid="{00000000-0004-0000-0500-000033000000}"/>
    <hyperlink ref="E69" r:id="rId53" xr:uid="{00000000-0004-0000-0500-000034000000}"/>
    <hyperlink ref="E70" r:id="rId54" xr:uid="{00000000-0004-0000-0500-000035000000}"/>
    <hyperlink ref="E71" r:id="rId55" xr:uid="{00000000-0004-0000-0500-000036000000}"/>
    <hyperlink ref="E72" r:id="rId56" xr:uid="{00000000-0004-0000-0500-000037000000}"/>
    <hyperlink ref="E73" r:id="rId57" xr:uid="{00000000-0004-0000-0500-000038000000}"/>
    <hyperlink ref="E74" r:id="rId58" xr:uid="{00000000-0004-0000-0500-000039000000}"/>
    <hyperlink ref="E75" r:id="rId59" xr:uid="{00000000-0004-0000-0500-00003A000000}"/>
    <hyperlink ref="E76" r:id="rId60" xr:uid="{00000000-0004-0000-0500-00003B000000}"/>
    <hyperlink ref="E77" r:id="rId61" xr:uid="{00000000-0004-0000-0500-00003C000000}"/>
    <hyperlink ref="E78" r:id="rId62" xr:uid="{00000000-0004-0000-0500-00003D000000}"/>
    <hyperlink ref="E79" r:id="rId63" xr:uid="{00000000-0004-0000-0500-00003E000000}"/>
    <hyperlink ref="E80" r:id="rId64" xr:uid="{00000000-0004-0000-0500-00003F000000}"/>
    <hyperlink ref="E81" r:id="rId65" xr:uid="{00000000-0004-0000-0500-000040000000}"/>
    <hyperlink ref="E85" r:id="rId66" xr:uid="{00000000-0004-0000-0500-000041000000}"/>
    <hyperlink ref="E86" r:id="rId67" xr:uid="{00000000-0004-0000-0500-000042000000}"/>
    <hyperlink ref="E87" r:id="rId68" xr:uid="{00000000-0004-0000-0500-000043000000}"/>
    <hyperlink ref="E88" r:id="rId69" xr:uid="{00000000-0004-0000-0500-000044000000}"/>
    <hyperlink ref="E89" r:id="rId70" xr:uid="{00000000-0004-0000-0500-000045000000}"/>
    <hyperlink ref="E90" r:id="rId71" xr:uid="{00000000-0004-0000-0500-000046000000}"/>
    <hyperlink ref="E91" r:id="rId72" xr:uid="{00000000-0004-0000-0500-000047000000}"/>
    <hyperlink ref="E92" r:id="rId73" xr:uid="{00000000-0004-0000-0500-000048000000}"/>
    <hyperlink ref="E93" r:id="rId74" xr:uid="{00000000-0004-0000-0500-000049000000}"/>
    <hyperlink ref="E94" r:id="rId75" xr:uid="{00000000-0004-0000-0500-00004A000000}"/>
    <hyperlink ref="E95" r:id="rId76" xr:uid="{00000000-0004-0000-0500-00004B000000}"/>
    <hyperlink ref="E96" r:id="rId77" xr:uid="{00000000-0004-0000-0500-00004C000000}"/>
    <hyperlink ref="E97" r:id="rId78" xr:uid="{00000000-0004-0000-0500-00004D000000}"/>
    <hyperlink ref="E98" r:id="rId79" xr:uid="{00000000-0004-0000-0500-00004E000000}"/>
    <hyperlink ref="E99" r:id="rId80" xr:uid="{00000000-0004-0000-0500-00004F000000}"/>
    <hyperlink ref="E100" r:id="rId81" xr:uid="{00000000-0004-0000-0500-000050000000}"/>
    <hyperlink ref="E101" r:id="rId82" xr:uid="{00000000-0004-0000-0500-000051000000}"/>
    <hyperlink ref="E102" r:id="rId83" xr:uid="{00000000-0004-0000-0500-000052000000}"/>
    <hyperlink ref="E103" r:id="rId84" xr:uid="{00000000-0004-0000-0500-000053000000}"/>
    <hyperlink ref="E104" r:id="rId85" xr:uid="{00000000-0004-0000-0500-000054000000}"/>
    <hyperlink ref="E105" r:id="rId86" xr:uid="{00000000-0004-0000-0500-000055000000}"/>
    <hyperlink ref="E106" r:id="rId87" xr:uid="{00000000-0004-0000-0500-000056000000}"/>
    <hyperlink ref="E107" r:id="rId88" xr:uid="{00000000-0004-0000-0500-000057000000}"/>
    <hyperlink ref="E108" r:id="rId89" xr:uid="{00000000-0004-0000-0500-000058000000}"/>
    <hyperlink ref="E109" r:id="rId90" xr:uid="{00000000-0004-0000-0500-000059000000}"/>
    <hyperlink ref="E110" r:id="rId91" xr:uid="{00000000-0004-0000-0500-00005A000000}"/>
    <hyperlink ref="E111" r:id="rId92" xr:uid="{00000000-0004-0000-0500-00005B000000}"/>
    <hyperlink ref="E112" r:id="rId93" xr:uid="{00000000-0004-0000-0500-00005C000000}"/>
    <hyperlink ref="E113" r:id="rId94" xr:uid="{00000000-0004-0000-0500-00005D000000}"/>
    <hyperlink ref="E114" r:id="rId95" xr:uid="{00000000-0004-0000-0500-00005E000000}"/>
    <hyperlink ref="E115" r:id="rId96" xr:uid="{00000000-0004-0000-0500-00005F000000}"/>
    <hyperlink ref="E126" r:id="rId97" xr:uid="{00000000-0004-0000-0500-000060000000}"/>
    <hyperlink ref="E127" r:id="rId98" xr:uid="{00000000-0004-0000-0500-000061000000}"/>
    <hyperlink ref="E128" r:id="rId99" xr:uid="{00000000-0004-0000-0500-000062000000}"/>
    <hyperlink ref="E129" r:id="rId100" xr:uid="{00000000-0004-0000-0500-000063000000}"/>
    <hyperlink ref="E134" r:id="rId101" xr:uid="{00000000-0004-0000-0500-000064000000}"/>
    <hyperlink ref="E135" r:id="rId102" xr:uid="{00000000-0004-0000-0500-000065000000}"/>
    <hyperlink ref="E136" r:id="rId103" xr:uid="{00000000-0004-0000-0500-000066000000}"/>
    <hyperlink ref="E137" r:id="rId104" xr:uid="{00000000-0004-0000-0500-000067000000}"/>
    <hyperlink ref="E138" r:id="rId105" xr:uid="{00000000-0004-0000-0500-000068000000}"/>
    <hyperlink ref="E139" r:id="rId106" xr:uid="{00000000-0004-0000-0500-000069000000}"/>
    <hyperlink ref="E140" r:id="rId107" xr:uid="{00000000-0004-0000-0500-00006A000000}"/>
    <hyperlink ref="E141" r:id="rId108" xr:uid="{00000000-0004-0000-0500-00006B000000}"/>
    <hyperlink ref="E142" r:id="rId109" xr:uid="{00000000-0004-0000-0500-00006C000000}"/>
    <hyperlink ref="E145" r:id="rId110" xr:uid="{00000000-0004-0000-0500-00006D000000}"/>
    <hyperlink ref="E147" r:id="rId111" xr:uid="{00000000-0004-0000-0500-00006E000000}"/>
    <hyperlink ref="E148" r:id="rId112" xr:uid="{00000000-0004-0000-0500-00006F000000}"/>
    <hyperlink ref="E149" r:id="rId113" xr:uid="{00000000-0004-0000-0500-000070000000}"/>
    <hyperlink ref="E150" r:id="rId114" xr:uid="{00000000-0004-0000-0500-000071000000}"/>
    <hyperlink ref="E152" r:id="rId115" xr:uid="{00000000-0004-0000-0500-000072000000}"/>
    <hyperlink ref="E153" r:id="rId116" xr:uid="{00000000-0004-0000-0500-000073000000}"/>
    <hyperlink ref="E154" r:id="rId117" xr:uid="{00000000-0004-0000-0500-000074000000}"/>
    <hyperlink ref="E155" r:id="rId118" xr:uid="{00000000-0004-0000-0500-000075000000}"/>
    <hyperlink ref="E156" r:id="rId119" xr:uid="{00000000-0004-0000-0500-000076000000}"/>
    <hyperlink ref="E157" r:id="rId120" xr:uid="{00000000-0004-0000-0500-000077000000}"/>
    <hyperlink ref="E158" r:id="rId121" xr:uid="{00000000-0004-0000-0500-000078000000}"/>
    <hyperlink ref="E159" r:id="rId122" xr:uid="{00000000-0004-0000-0500-000079000000}"/>
    <hyperlink ref="E160" r:id="rId123" xr:uid="{00000000-0004-0000-0500-00007A000000}"/>
    <hyperlink ref="E161" r:id="rId124" xr:uid="{00000000-0004-0000-0500-00007B000000}"/>
  </hyperlinks>
  <pageMargins left="0.7" right="0.7" top="0.75" bottom="0.75" header="0.3" footer="0.3"/>
  <legacyDrawing r:id="rId12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500-000001000000}">
          <x14:formula1>
            <xm:f>'NONG Project Timeline-OPM updat'!$B$8:$B$65</xm:f>
          </x14:formula1>
          <xm:sqref>N2:N1134</xm:sqref>
        </x14:dataValidation>
        <x14:dataValidation type="list" allowBlank="1" showErrorMessage="1" xr:uid="{00000000-0002-0000-0500-00000E000000}">
          <x14:formula1>
            <xm:f>'Bidding list 26'!$B$7:$B$30</xm:f>
          </x14:formula1>
          <xm:sqref>G99:G102</xm:sqref>
        </x14:dataValidation>
        <x14:dataValidation type="list" allowBlank="1" showErrorMessage="1" xr:uid="{00000000-0002-0000-0500-000017000000}">
          <x14:formula1>
            <xm:f>'G Project Timeline-OPM update'!$B$7:$B$47</xm:f>
          </x14:formula1>
          <xm:sqref>M2:M1134</xm:sqref>
        </x14:dataValidation>
        <x14:dataValidation type="list" allowBlank="1" showErrorMessage="1" xr:uid="{00000000-0002-0000-0500-000029000000}">
          <x14:formula1>
            <xm:f>'Bidding list 26'!$B$7:$B$34</xm:f>
          </x14:formula1>
          <xm:sqref>G105</xm:sqref>
        </x14:dataValidation>
        <x14:dataValidation type="list" allowBlank="1" showErrorMessage="1" xr:uid="{00000000-0002-0000-0500-000034000000}">
          <x14:formula1>
            <xm:f>'NONG Project Timeline-OPM updat'!$D$5:$J$5</xm:f>
          </x14:formula1>
          <xm:sqref>P2:P1134</xm:sqref>
        </x14:dataValidation>
        <x14:dataValidation type="list" allowBlank="1" showErrorMessage="1" xr:uid="{00000000-0002-0000-0500-00004B000000}">
          <x14:formula1>
            <xm:f>'Bidding list 26'!$B$7:$B$101</xm:f>
          </x14:formula1>
          <xm:sqref>G85:G88 G103:G104 G106 G110:G1134</xm:sqref>
        </x14:dataValidation>
        <x14:dataValidation type="list" allowBlank="1" showErrorMessage="1" xr:uid="{00000000-0002-0000-0500-000051000000}">
          <x14:formula1>
            <xm:f>'NONG Project Timeline-OPM updat'!$C$8:$C$65</xm:f>
          </x14:formula1>
          <xm:sqref>O2:O1134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  <outlinePr summaryBelow="0" summaryRight="0"/>
  </sheetPr>
  <dimension ref="B1:T1001"/>
  <sheetViews>
    <sheetView workbookViewId="0">
      <pane ySplit="7" topLeftCell="A8" activePane="bottomLeft" state="frozen"/>
      <selection pane="bottomLeft" activeCell="B9" sqref="B9"/>
    </sheetView>
  </sheetViews>
  <sheetFormatPr baseColWidth="10" defaultColWidth="12.6640625" defaultRowHeight="15.75" customHeight="1"/>
  <cols>
    <col min="2" max="2" width="15.1640625" customWidth="1"/>
    <col min="10" max="10" width="25.1640625" customWidth="1"/>
    <col min="11" max="11" width="20.83203125" customWidth="1"/>
  </cols>
  <sheetData>
    <row r="1" spans="2:20" ht="13">
      <c r="H1" s="11"/>
      <c r="I1" s="11"/>
      <c r="J1" s="11"/>
      <c r="K1" s="11"/>
    </row>
    <row r="2" spans="2:20" ht="70.5" customHeight="1">
      <c r="B2" s="10" t="s">
        <v>1388</v>
      </c>
      <c r="C2" s="10"/>
      <c r="D2" s="10"/>
      <c r="E2" s="10"/>
      <c r="F2" s="10"/>
      <c r="G2" s="10"/>
      <c r="H2" s="10"/>
      <c r="I2" s="10"/>
      <c r="J2" s="11"/>
      <c r="K2" s="11"/>
    </row>
    <row r="3" spans="2:20" ht="25">
      <c r="H3" s="11"/>
      <c r="I3" s="11"/>
      <c r="J3" s="11"/>
      <c r="K3" s="11"/>
      <c r="L3" s="10"/>
      <c r="M3" s="10"/>
      <c r="N3" s="10"/>
      <c r="O3" s="10"/>
      <c r="P3" s="10"/>
      <c r="Q3" s="10"/>
      <c r="R3" s="10"/>
      <c r="S3" s="10"/>
      <c r="T3" s="10"/>
    </row>
    <row r="4" spans="2:20" ht="25">
      <c r="C4" s="13" t="s">
        <v>76</v>
      </c>
      <c r="D4" s="13" t="s">
        <v>77</v>
      </c>
      <c r="E4" s="13" t="s">
        <v>78</v>
      </c>
      <c r="F4" s="13" t="s">
        <v>79</v>
      </c>
      <c r="G4" s="13" t="s">
        <v>80</v>
      </c>
      <c r="H4" s="14" t="s">
        <v>81</v>
      </c>
      <c r="I4" s="14" t="s">
        <v>82</v>
      </c>
      <c r="J4" s="11"/>
      <c r="K4" s="11"/>
      <c r="L4" s="10"/>
      <c r="M4" s="10"/>
      <c r="N4" s="10"/>
      <c r="O4" s="10"/>
      <c r="P4" s="10"/>
      <c r="Q4" s="10"/>
      <c r="R4" s="10"/>
      <c r="S4" s="10"/>
      <c r="T4" s="10"/>
    </row>
    <row r="5" spans="2:20" ht="25">
      <c r="C5" s="5"/>
      <c r="D5" s="15" t="s">
        <v>18</v>
      </c>
      <c r="E5" s="15" t="s">
        <v>27</v>
      </c>
      <c r="F5" s="15" t="s">
        <v>57</v>
      </c>
      <c r="G5" s="15" t="s">
        <v>43</v>
      </c>
      <c r="H5" s="15" t="s">
        <v>86</v>
      </c>
      <c r="I5" s="15" t="s">
        <v>21</v>
      </c>
      <c r="J5" s="11"/>
      <c r="K5" s="11"/>
      <c r="L5" s="10"/>
      <c r="M5" s="10"/>
      <c r="N5" s="10"/>
      <c r="O5" s="10"/>
      <c r="P5" s="10"/>
      <c r="Q5" s="10"/>
      <c r="R5" s="10"/>
      <c r="S5" s="10"/>
      <c r="T5" s="10"/>
    </row>
    <row r="6" spans="2:20" ht="25">
      <c r="C6" s="124"/>
      <c r="H6" s="11"/>
      <c r="I6" s="11"/>
      <c r="J6" s="11"/>
      <c r="K6" s="11"/>
      <c r="L6" s="10"/>
      <c r="M6" s="10"/>
      <c r="N6" s="10"/>
      <c r="O6" s="10"/>
      <c r="P6" s="10"/>
      <c r="Q6" s="10"/>
      <c r="R6" s="10"/>
      <c r="S6" s="10"/>
      <c r="T6" s="10"/>
    </row>
    <row r="7" spans="2:20" ht="25">
      <c r="B7" s="16" t="s">
        <v>5</v>
      </c>
      <c r="C7" s="16" t="s">
        <v>88</v>
      </c>
      <c r="D7" s="14" t="s">
        <v>89</v>
      </c>
      <c r="E7" s="14" t="s">
        <v>89</v>
      </c>
      <c r="F7" s="14" t="s">
        <v>89</v>
      </c>
      <c r="G7" s="14" t="s">
        <v>89</v>
      </c>
      <c r="H7" s="14" t="s">
        <v>89</v>
      </c>
      <c r="I7" s="14" t="s">
        <v>89</v>
      </c>
      <c r="J7" s="17" t="s">
        <v>90</v>
      </c>
      <c r="K7" s="17" t="s">
        <v>91</v>
      </c>
      <c r="L7" s="10"/>
      <c r="M7" s="10"/>
      <c r="N7" s="10"/>
      <c r="O7" s="10"/>
      <c r="P7" s="10"/>
      <c r="Q7" s="10"/>
      <c r="R7" s="10"/>
      <c r="S7" s="10"/>
      <c r="T7" s="10"/>
    </row>
    <row r="8" spans="2:20" ht="13">
      <c r="B8" s="264" t="s">
        <v>958</v>
      </c>
      <c r="C8" s="5" t="s">
        <v>92</v>
      </c>
      <c r="D8" s="6"/>
      <c r="E8" s="6"/>
      <c r="F8" s="6"/>
      <c r="G8" s="6"/>
      <c r="H8" s="6">
        <v>46191</v>
      </c>
      <c r="I8" s="6"/>
      <c r="J8" s="265" t="s">
        <v>1389</v>
      </c>
      <c r="K8" s="15"/>
    </row>
    <row r="9" spans="2:20" ht="13">
      <c r="B9" s="264" t="s">
        <v>958</v>
      </c>
      <c r="C9" s="5" t="s">
        <v>95</v>
      </c>
      <c r="D9" s="6"/>
      <c r="E9" s="6"/>
      <c r="F9" s="6"/>
      <c r="G9" s="6"/>
      <c r="H9" s="6">
        <v>46192</v>
      </c>
      <c r="I9" s="6"/>
      <c r="J9" s="266" t="s">
        <v>1390</v>
      </c>
      <c r="K9" s="15"/>
    </row>
    <row r="10" spans="2:20" ht="13">
      <c r="B10" s="264" t="s">
        <v>882</v>
      </c>
      <c r="C10" s="5" t="s">
        <v>92</v>
      </c>
      <c r="D10" s="6"/>
      <c r="E10" s="6"/>
      <c r="F10" s="6"/>
      <c r="G10" s="6"/>
      <c r="I10" s="6"/>
      <c r="J10" s="3" t="s">
        <v>1391</v>
      </c>
      <c r="K10" s="15"/>
    </row>
    <row r="11" spans="2:20" ht="13">
      <c r="B11" s="264" t="s">
        <v>882</v>
      </c>
      <c r="C11" s="5" t="s">
        <v>95</v>
      </c>
      <c r="D11" s="6"/>
      <c r="E11" s="6"/>
      <c r="F11" s="6"/>
      <c r="G11" s="6"/>
      <c r="H11" s="6"/>
      <c r="I11" s="6"/>
      <c r="J11" s="267" t="s">
        <v>1392</v>
      </c>
      <c r="K11" s="15"/>
    </row>
    <row r="12" spans="2:20" ht="13">
      <c r="B12" s="264" t="s">
        <v>861</v>
      </c>
      <c r="C12" s="5" t="s">
        <v>92</v>
      </c>
      <c r="D12" s="6"/>
      <c r="E12" s="6"/>
      <c r="F12" s="6">
        <v>46091</v>
      </c>
      <c r="G12" s="6">
        <v>46181</v>
      </c>
      <c r="H12" s="6">
        <v>46223</v>
      </c>
      <c r="I12" s="6">
        <v>46251</v>
      </c>
      <c r="J12" s="267" t="s">
        <v>1393</v>
      </c>
      <c r="K12" s="15"/>
    </row>
    <row r="13" spans="2:20" ht="13">
      <c r="B13" s="264" t="s">
        <v>861</v>
      </c>
      <c r="C13" s="5" t="s">
        <v>95</v>
      </c>
      <c r="D13" s="6"/>
      <c r="E13" s="6"/>
      <c r="F13" s="6">
        <v>46088</v>
      </c>
      <c r="G13" s="6">
        <v>46188</v>
      </c>
      <c r="H13" s="6">
        <v>46230</v>
      </c>
      <c r="I13" s="6">
        <v>46258</v>
      </c>
      <c r="J13" s="267" t="s">
        <v>1393</v>
      </c>
      <c r="K13" s="15"/>
    </row>
    <row r="14" spans="2:20" ht="13">
      <c r="B14" s="264" t="s">
        <v>1114</v>
      </c>
      <c r="C14" s="5" t="s">
        <v>92</v>
      </c>
      <c r="D14" s="5"/>
      <c r="E14" s="5"/>
      <c r="F14" s="6">
        <v>46127</v>
      </c>
      <c r="G14" s="5"/>
      <c r="H14" s="5"/>
      <c r="I14" s="5"/>
      <c r="J14" s="5"/>
      <c r="K14" s="15"/>
    </row>
    <row r="15" spans="2:20" ht="13">
      <c r="B15" s="264" t="s">
        <v>1114</v>
      </c>
      <c r="C15" s="5" t="s">
        <v>95</v>
      </c>
      <c r="D15" s="5"/>
      <c r="E15" s="5"/>
      <c r="F15" s="6">
        <v>46134</v>
      </c>
      <c r="G15" s="5"/>
      <c r="H15" s="5"/>
      <c r="I15" s="5"/>
      <c r="J15" s="267" t="s">
        <v>1394</v>
      </c>
      <c r="K15" s="15"/>
    </row>
    <row r="16" spans="2:20" ht="13">
      <c r="B16" s="264" t="s">
        <v>1395</v>
      </c>
      <c r="C16" s="5" t="s">
        <v>92</v>
      </c>
      <c r="D16" s="5"/>
      <c r="E16" s="5"/>
      <c r="F16" s="5"/>
      <c r="G16" s="5"/>
      <c r="H16" s="5"/>
      <c r="I16" s="6">
        <v>46125</v>
      </c>
      <c r="J16" s="3"/>
      <c r="K16" s="15"/>
    </row>
    <row r="17" spans="2:15" ht="13">
      <c r="B17" s="264" t="s">
        <v>1395</v>
      </c>
      <c r="C17" s="5" t="s">
        <v>95</v>
      </c>
      <c r="D17" s="5"/>
      <c r="E17" s="5"/>
      <c r="F17" s="5"/>
      <c r="G17" s="5"/>
      <c r="H17" s="5"/>
      <c r="I17" s="6">
        <v>46132</v>
      </c>
      <c r="J17" s="267" t="s">
        <v>1394</v>
      </c>
      <c r="K17" s="15"/>
    </row>
    <row r="18" spans="2:15" ht="13">
      <c r="B18" s="264" t="s">
        <v>1047</v>
      </c>
      <c r="C18" s="5" t="s">
        <v>92</v>
      </c>
      <c r="D18" s="5"/>
      <c r="E18" s="5"/>
      <c r="F18" s="5"/>
      <c r="G18" s="5"/>
      <c r="H18" s="5"/>
      <c r="I18" s="5"/>
      <c r="J18" s="59" t="s">
        <v>1396</v>
      </c>
      <c r="K18" s="15"/>
    </row>
    <row r="19" spans="2:15" ht="13">
      <c r="B19" s="264" t="s">
        <v>1047</v>
      </c>
      <c r="C19" s="5" t="s">
        <v>95</v>
      </c>
      <c r="D19" s="5"/>
      <c r="E19" s="5"/>
      <c r="F19" s="5"/>
      <c r="G19" s="5"/>
      <c r="H19" s="15"/>
      <c r="I19" s="15"/>
      <c r="J19" s="267" t="s">
        <v>1397</v>
      </c>
      <c r="K19" s="15"/>
    </row>
    <row r="20" spans="2:15" ht="13">
      <c r="B20" s="264" t="s">
        <v>914</v>
      </c>
      <c r="C20" s="5" t="s">
        <v>92</v>
      </c>
      <c r="D20" s="5"/>
      <c r="E20" s="5"/>
      <c r="F20" s="5"/>
      <c r="G20" s="5"/>
      <c r="H20" s="15"/>
      <c r="I20" s="15"/>
      <c r="J20" s="5" t="s">
        <v>1398</v>
      </c>
      <c r="K20" s="15"/>
    </row>
    <row r="21" spans="2:15" ht="13">
      <c r="B21" s="264" t="s">
        <v>914</v>
      </c>
      <c r="C21" s="5" t="s">
        <v>95</v>
      </c>
      <c r="D21" s="5"/>
      <c r="E21" s="5"/>
      <c r="F21" s="5"/>
      <c r="G21" s="5"/>
      <c r="H21" s="268">
        <v>46174</v>
      </c>
      <c r="I21" s="15"/>
      <c r="J21" s="267" t="s">
        <v>1399</v>
      </c>
      <c r="K21" s="15"/>
      <c r="O21" s="61"/>
    </row>
    <row r="22" spans="2:15" ht="13">
      <c r="B22" s="269" t="s">
        <v>980</v>
      </c>
      <c r="C22" s="5" t="s">
        <v>92</v>
      </c>
      <c r="D22" s="5"/>
      <c r="E22" s="5"/>
      <c r="F22" s="5"/>
      <c r="G22" s="5"/>
      <c r="H22" s="15"/>
      <c r="I22" s="6">
        <v>46202</v>
      </c>
      <c r="J22" s="3" t="s">
        <v>1400</v>
      </c>
      <c r="K22" s="15"/>
      <c r="O22" s="61"/>
    </row>
    <row r="23" spans="2:15" ht="13">
      <c r="B23" s="269" t="s">
        <v>980</v>
      </c>
      <c r="C23" s="5" t="s">
        <v>95</v>
      </c>
      <c r="D23" s="5"/>
      <c r="E23" s="5"/>
      <c r="F23" s="5"/>
      <c r="G23" s="5"/>
      <c r="H23" s="15"/>
      <c r="I23" s="270">
        <v>46163</v>
      </c>
      <c r="J23" s="267" t="s">
        <v>1399</v>
      </c>
      <c r="K23" s="15"/>
    </row>
    <row r="24" spans="2:15" ht="13">
      <c r="B24" s="264" t="s">
        <v>1138</v>
      </c>
      <c r="C24" s="5" t="s">
        <v>92</v>
      </c>
      <c r="D24" s="5"/>
      <c r="E24" s="5"/>
      <c r="F24" s="5"/>
      <c r="G24" s="5"/>
      <c r="H24" s="15"/>
      <c r="I24" s="15"/>
      <c r="J24" s="15" t="s">
        <v>1398</v>
      </c>
      <c r="K24" s="15"/>
    </row>
    <row r="25" spans="2:15" ht="13">
      <c r="B25" s="264" t="s">
        <v>1138</v>
      </c>
      <c r="C25" s="5" t="s">
        <v>95</v>
      </c>
      <c r="D25" s="5"/>
      <c r="E25" s="5"/>
      <c r="F25" s="5"/>
      <c r="G25" s="5"/>
      <c r="H25" s="270">
        <v>46161</v>
      </c>
      <c r="I25" s="15"/>
      <c r="J25" s="267" t="s">
        <v>1399</v>
      </c>
      <c r="K25" s="15"/>
    </row>
    <row r="26" spans="2:15" ht="13">
      <c r="B26" s="264" t="s">
        <v>1401</v>
      </c>
      <c r="C26" s="5" t="s">
        <v>92</v>
      </c>
      <c r="D26" s="6"/>
      <c r="E26" s="6"/>
      <c r="F26" s="6"/>
      <c r="G26" s="6">
        <v>46102</v>
      </c>
      <c r="H26" s="6"/>
      <c r="I26" s="6"/>
      <c r="J26" s="5" t="s">
        <v>1402</v>
      </c>
      <c r="K26" s="15"/>
    </row>
    <row r="27" spans="2:15" ht="13">
      <c r="B27" s="264" t="s">
        <v>1401</v>
      </c>
      <c r="C27" s="5" t="s">
        <v>95</v>
      </c>
      <c r="D27" s="6"/>
      <c r="E27" s="6"/>
      <c r="F27" s="6"/>
      <c r="G27" s="6">
        <v>46111</v>
      </c>
      <c r="H27" s="6"/>
      <c r="I27" s="6"/>
      <c r="J27" s="5" t="s">
        <v>1402</v>
      </c>
      <c r="K27" s="15"/>
    </row>
    <row r="28" spans="2:15" ht="13">
      <c r="B28" s="5" t="s">
        <v>1403</v>
      </c>
      <c r="C28" s="5" t="s">
        <v>92</v>
      </c>
      <c r="D28" s="6"/>
      <c r="E28" s="6"/>
      <c r="F28" s="6"/>
      <c r="G28" s="6"/>
      <c r="H28" s="6"/>
      <c r="I28" s="6"/>
      <c r="J28" s="5"/>
      <c r="K28" s="15"/>
    </row>
    <row r="29" spans="2:15" ht="13">
      <c r="B29" s="5" t="s">
        <v>1263</v>
      </c>
      <c r="C29" s="5" t="s">
        <v>95</v>
      </c>
      <c r="D29" s="6"/>
      <c r="E29" s="6"/>
      <c r="F29" s="6"/>
      <c r="G29" s="5" t="s">
        <v>1404</v>
      </c>
      <c r="H29" s="5" t="s">
        <v>1404</v>
      </c>
      <c r="I29" s="6"/>
      <c r="J29" s="267" t="s">
        <v>1397</v>
      </c>
      <c r="K29" s="15"/>
    </row>
    <row r="30" spans="2:15" ht="13">
      <c r="B30" s="5" t="s">
        <v>1263</v>
      </c>
      <c r="C30" s="5" t="s">
        <v>92</v>
      </c>
      <c r="D30" s="6"/>
      <c r="E30" s="6"/>
      <c r="F30" s="6"/>
      <c r="G30" s="6"/>
      <c r="H30" s="6"/>
      <c r="I30" s="6"/>
      <c r="J30" s="267" t="s">
        <v>1397</v>
      </c>
      <c r="K30" s="15"/>
    </row>
    <row r="31" spans="2:15" ht="13">
      <c r="B31" s="5"/>
      <c r="C31" s="5"/>
      <c r="D31" s="6"/>
      <c r="E31" s="6"/>
      <c r="F31" s="6"/>
      <c r="G31" s="6"/>
      <c r="H31" s="6"/>
      <c r="I31" s="6"/>
      <c r="J31" s="5"/>
      <c r="K31" s="15"/>
    </row>
    <row r="32" spans="2:15" ht="13">
      <c r="B32" s="5"/>
      <c r="C32" s="5"/>
      <c r="D32" s="6"/>
      <c r="E32" s="6"/>
      <c r="F32" s="6"/>
      <c r="G32" s="6"/>
      <c r="H32" s="6"/>
      <c r="I32" s="6"/>
      <c r="J32" s="5"/>
      <c r="K32" s="15"/>
    </row>
    <row r="33" spans="2:11" ht="13">
      <c r="B33" s="5"/>
      <c r="C33" s="5"/>
      <c r="D33" s="6"/>
      <c r="E33" s="6"/>
      <c r="F33" s="6"/>
      <c r="G33" s="6"/>
      <c r="H33" s="6"/>
      <c r="I33" s="6"/>
      <c r="J33" s="5"/>
      <c r="K33" s="15"/>
    </row>
    <row r="34" spans="2:11" ht="13">
      <c r="B34" s="264"/>
      <c r="C34" s="5"/>
      <c r="D34" s="6"/>
      <c r="E34" s="6"/>
      <c r="F34" s="6"/>
      <c r="G34" s="6"/>
      <c r="H34" s="6"/>
      <c r="I34" s="6"/>
      <c r="J34" s="5"/>
      <c r="K34" s="15"/>
    </row>
    <row r="35" spans="2:11" ht="13">
      <c r="B35" s="264"/>
      <c r="C35" s="5"/>
      <c r="D35" s="6"/>
      <c r="E35" s="6"/>
      <c r="F35" s="6"/>
      <c r="G35" s="6"/>
      <c r="H35" s="6"/>
      <c r="I35" s="6"/>
      <c r="J35" s="5"/>
      <c r="K35" s="15"/>
    </row>
    <row r="36" spans="2:11" ht="13">
      <c r="B36" s="264"/>
      <c r="C36" s="5"/>
      <c r="D36" s="6"/>
      <c r="E36" s="6"/>
      <c r="F36" s="6"/>
      <c r="G36" s="6"/>
      <c r="H36" s="6"/>
      <c r="I36" s="6"/>
      <c r="J36" s="5"/>
      <c r="K36" s="15"/>
    </row>
    <row r="37" spans="2:11" ht="13">
      <c r="B37" s="264"/>
      <c r="C37" s="5"/>
      <c r="D37" s="6"/>
      <c r="E37" s="6"/>
      <c r="F37" s="6"/>
      <c r="G37" s="6"/>
      <c r="H37" s="6"/>
      <c r="I37" s="6"/>
      <c r="J37" s="5"/>
      <c r="K37" s="15"/>
    </row>
    <row r="38" spans="2:11" ht="13">
      <c r="B38" s="5"/>
      <c r="C38" s="5"/>
      <c r="D38" s="6"/>
      <c r="E38" s="6"/>
      <c r="F38" s="6"/>
      <c r="G38" s="6"/>
      <c r="H38" s="6"/>
      <c r="I38" s="6"/>
      <c r="J38" s="5"/>
      <c r="K38" s="15"/>
    </row>
    <row r="39" spans="2:11" ht="13">
      <c r="B39" s="5"/>
      <c r="C39" s="5"/>
      <c r="D39" s="5"/>
      <c r="E39" s="5"/>
      <c r="F39" s="5"/>
      <c r="G39" s="5"/>
      <c r="H39" s="5"/>
      <c r="I39" s="5"/>
      <c r="J39" s="5"/>
      <c r="K39" s="15"/>
    </row>
    <row r="40" spans="2:11" ht="13">
      <c r="B40" s="264"/>
      <c r="C40" s="5"/>
      <c r="D40" s="5"/>
      <c r="E40" s="5"/>
      <c r="F40" s="5"/>
      <c r="G40" s="5"/>
      <c r="H40" s="5"/>
      <c r="I40" s="5"/>
      <c r="J40" s="5"/>
      <c r="K40" s="15"/>
    </row>
    <row r="41" spans="2:11" ht="13">
      <c r="B41" s="264"/>
      <c r="C41" s="5"/>
      <c r="D41" s="5"/>
      <c r="E41" s="5"/>
      <c r="F41" s="5"/>
      <c r="G41" s="5"/>
      <c r="H41" s="5"/>
      <c r="I41" s="5"/>
      <c r="J41" s="5"/>
      <c r="K41" s="15"/>
    </row>
    <row r="42" spans="2:11" ht="13">
      <c r="B42" s="264"/>
      <c r="C42" s="5"/>
      <c r="D42" s="5"/>
      <c r="E42" s="5"/>
      <c r="F42" s="5"/>
      <c r="G42" s="5"/>
      <c r="H42" s="5"/>
      <c r="I42" s="5"/>
      <c r="J42" s="5"/>
      <c r="K42" s="15"/>
    </row>
    <row r="43" spans="2:11" ht="13">
      <c r="B43" s="264"/>
      <c r="C43" s="5"/>
      <c r="D43" s="5"/>
      <c r="E43" s="5"/>
      <c r="F43" s="5"/>
      <c r="G43" s="5"/>
      <c r="H43" s="15"/>
      <c r="I43" s="15"/>
      <c r="J43" s="15"/>
      <c r="K43" s="15"/>
    </row>
    <row r="44" spans="2:11" ht="13">
      <c r="B44" s="264"/>
      <c r="C44" s="5"/>
      <c r="D44" s="5"/>
      <c r="E44" s="5"/>
      <c r="F44" s="5"/>
      <c r="G44" s="5"/>
      <c r="H44" s="15"/>
      <c r="I44" s="15"/>
      <c r="J44" s="15"/>
      <c r="K44" s="15"/>
    </row>
    <row r="45" spans="2:11" ht="13">
      <c r="B45" s="264"/>
      <c r="C45" s="5"/>
      <c r="D45" s="5"/>
      <c r="E45" s="5"/>
      <c r="F45" s="5"/>
      <c r="G45" s="5"/>
      <c r="H45" s="15"/>
      <c r="I45" s="15"/>
      <c r="J45" s="15"/>
      <c r="K45" s="15"/>
    </row>
    <row r="46" spans="2:11" ht="13">
      <c r="B46" s="269"/>
      <c r="C46" s="5"/>
      <c r="D46" s="5"/>
      <c r="E46" s="5"/>
      <c r="F46" s="5"/>
      <c r="G46" s="5"/>
      <c r="H46" s="15"/>
      <c r="I46" s="15"/>
      <c r="J46" s="15"/>
      <c r="K46" s="15"/>
    </row>
    <row r="47" spans="2:11" ht="13">
      <c r="B47" s="269"/>
      <c r="C47" s="5"/>
      <c r="D47" s="5"/>
      <c r="E47" s="5"/>
      <c r="F47" s="5"/>
      <c r="G47" s="5"/>
      <c r="H47" s="15"/>
      <c r="I47" s="15"/>
      <c r="J47" s="15"/>
      <c r="K47" s="15"/>
    </row>
    <row r="48" spans="2:11" ht="13">
      <c r="B48" s="264"/>
      <c r="C48" s="5"/>
      <c r="D48" s="5"/>
      <c r="E48" s="5"/>
      <c r="F48" s="5"/>
      <c r="G48" s="5"/>
      <c r="H48" s="15"/>
      <c r="I48" s="15"/>
      <c r="J48" s="15"/>
      <c r="K48" s="15"/>
    </row>
    <row r="49" spans="2:11" ht="13">
      <c r="B49" s="264"/>
      <c r="C49" s="5"/>
      <c r="D49" s="5"/>
      <c r="E49" s="5"/>
      <c r="F49" s="5"/>
      <c r="G49" s="5"/>
      <c r="H49" s="15"/>
      <c r="I49" s="15"/>
      <c r="J49" s="15"/>
      <c r="K49" s="15"/>
    </row>
    <row r="50" spans="2:11" ht="13">
      <c r="B50" s="264"/>
      <c r="C50" s="5"/>
      <c r="D50" s="5"/>
      <c r="E50" s="5"/>
      <c r="F50" s="5"/>
      <c r="G50" s="5"/>
      <c r="H50" s="15"/>
      <c r="I50" s="15"/>
      <c r="J50" s="15"/>
      <c r="K50" s="15"/>
    </row>
    <row r="51" spans="2:11" ht="13">
      <c r="B51" s="264"/>
      <c r="C51" s="5"/>
      <c r="D51" s="5"/>
      <c r="E51" s="5"/>
      <c r="F51" s="5"/>
      <c r="G51" s="5"/>
      <c r="H51" s="15"/>
      <c r="I51" s="15"/>
      <c r="J51" s="15"/>
      <c r="K51" s="15"/>
    </row>
    <row r="52" spans="2:11" ht="13">
      <c r="B52" s="5"/>
      <c r="C52" s="5"/>
      <c r="D52" s="5"/>
      <c r="E52" s="5"/>
      <c r="F52" s="5"/>
      <c r="G52" s="5"/>
      <c r="H52" s="15"/>
      <c r="I52" s="15"/>
      <c r="J52" s="15"/>
      <c r="K52" s="15"/>
    </row>
    <row r="53" spans="2:11" ht="13">
      <c r="B53" s="5"/>
      <c r="C53" s="5"/>
      <c r="D53" s="5"/>
      <c r="E53" s="5"/>
      <c r="F53" s="5"/>
      <c r="G53" s="5"/>
      <c r="H53" s="15"/>
      <c r="I53" s="15"/>
      <c r="J53" s="15"/>
      <c r="K53" s="15"/>
    </row>
    <row r="54" spans="2:11" ht="13">
      <c r="B54" s="5"/>
      <c r="C54" s="5"/>
      <c r="D54" s="5"/>
      <c r="E54" s="5"/>
      <c r="F54" s="5"/>
      <c r="G54" s="5"/>
      <c r="H54" s="15"/>
      <c r="I54" s="15"/>
      <c r="J54" s="15"/>
      <c r="K54" s="15"/>
    </row>
    <row r="55" spans="2:11" ht="13">
      <c r="B55" s="5"/>
      <c r="C55" s="5"/>
      <c r="D55" s="5"/>
      <c r="E55" s="5"/>
      <c r="F55" s="5"/>
      <c r="G55" s="5"/>
      <c r="H55" s="15"/>
      <c r="I55" s="15"/>
      <c r="J55" s="15"/>
      <c r="K55" s="15"/>
    </row>
    <row r="56" spans="2:11" ht="13">
      <c r="B56" s="5"/>
      <c r="C56" s="5"/>
      <c r="D56" s="5"/>
      <c r="E56" s="5"/>
      <c r="F56" s="5"/>
      <c r="G56" s="5"/>
      <c r="H56" s="15"/>
      <c r="I56" s="15"/>
      <c r="J56" s="15"/>
      <c r="K56" s="15"/>
    </row>
    <row r="57" spans="2:11" ht="13">
      <c r="B57" s="5"/>
      <c r="C57" s="5"/>
      <c r="D57" s="5"/>
      <c r="E57" s="5"/>
      <c r="F57" s="5"/>
      <c r="G57" s="5"/>
      <c r="H57" s="15"/>
      <c r="I57" s="15"/>
      <c r="J57" s="15"/>
      <c r="K57" s="15"/>
    </row>
    <row r="58" spans="2:11" ht="13">
      <c r="B58" s="5"/>
      <c r="C58" s="5"/>
      <c r="D58" s="5"/>
      <c r="E58" s="5"/>
      <c r="F58" s="5"/>
      <c r="G58" s="5"/>
      <c r="H58" s="15"/>
      <c r="I58" s="15"/>
      <c r="J58" s="15"/>
      <c r="K58" s="15"/>
    </row>
    <row r="59" spans="2:11" ht="13">
      <c r="B59" s="5"/>
      <c r="C59" s="5"/>
      <c r="D59" s="5"/>
      <c r="E59" s="5"/>
      <c r="F59" s="5"/>
      <c r="G59" s="5"/>
      <c r="H59" s="15"/>
      <c r="I59" s="15"/>
      <c r="J59" s="15"/>
      <c r="K59" s="15"/>
    </row>
    <row r="60" spans="2:11" ht="13">
      <c r="B60" s="5"/>
      <c r="C60" s="5"/>
      <c r="D60" s="5"/>
      <c r="E60" s="5"/>
      <c r="F60" s="5"/>
      <c r="G60" s="5"/>
      <c r="H60" s="15"/>
      <c r="I60" s="15"/>
      <c r="J60" s="15"/>
      <c r="K60" s="15"/>
    </row>
    <row r="61" spans="2:11" ht="13">
      <c r="B61" s="5"/>
      <c r="C61" s="5"/>
      <c r="D61" s="5"/>
      <c r="E61" s="5"/>
      <c r="F61" s="5"/>
      <c r="G61" s="5"/>
      <c r="H61" s="15"/>
      <c r="I61" s="15"/>
      <c r="J61" s="15"/>
      <c r="K61" s="15"/>
    </row>
    <row r="62" spans="2:11" ht="13">
      <c r="B62" s="5"/>
      <c r="C62" s="5"/>
      <c r="D62" s="5"/>
      <c r="E62" s="5"/>
      <c r="F62" s="5"/>
      <c r="G62" s="5"/>
      <c r="H62" s="15"/>
      <c r="I62" s="15"/>
      <c r="J62" s="15"/>
      <c r="K62" s="15"/>
    </row>
    <row r="63" spans="2:11" ht="13">
      <c r="B63" s="5"/>
      <c r="C63" s="5"/>
      <c r="D63" s="5"/>
      <c r="E63" s="5"/>
      <c r="F63" s="5"/>
      <c r="G63" s="5"/>
      <c r="H63" s="15"/>
      <c r="I63" s="15"/>
      <c r="J63" s="15"/>
      <c r="K63" s="15"/>
    </row>
    <row r="64" spans="2:11" ht="13">
      <c r="B64" s="5"/>
      <c r="C64" s="5"/>
      <c r="D64" s="5"/>
      <c r="E64" s="5"/>
      <c r="F64" s="5"/>
      <c r="G64" s="5"/>
      <c r="H64" s="15"/>
      <c r="I64" s="15"/>
      <c r="J64" s="15"/>
      <c r="K64" s="15"/>
    </row>
    <row r="65" spans="2:11" ht="13">
      <c r="B65" s="5"/>
      <c r="C65" s="5"/>
      <c r="D65" s="5"/>
      <c r="E65" s="5"/>
      <c r="F65" s="5"/>
      <c r="G65" s="5"/>
      <c r="H65" s="15"/>
      <c r="I65" s="15"/>
      <c r="J65" s="15"/>
      <c r="K65" s="15"/>
    </row>
    <row r="66" spans="2:11" ht="13">
      <c r="H66" s="11"/>
      <c r="I66" s="11"/>
      <c r="J66" s="11"/>
      <c r="K66" s="11"/>
    </row>
    <row r="67" spans="2:11" ht="13">
      <c r="H67" s="11"/>
      <c r="I67" s="11"/>
      <c r="J67" s="11"/>
      <c r="K67" s="11"/>
    </row>
    <row r="68" spans="2:11" ht="13">
      <c r="H68" s="11"/>
      <c r="I68" s="11"/>
      <c r="J68" s="11"/>
      <c r="K68" s="11"/>
    </row>
    <row r="69" spans="2:11" ht="13">
      <c r="H69" s="11"/>
      <c r="I69" s="11"/>
      <c r="J69" s="11"/>
      <c r="K69" s="11"/>
    </row>
    <row r="70" spans="2:11" ht="13">
      <c r="H70" s="11"/>
      <c r="I70" s="11"/>
      <c r="J70" s="11"/>
      <c r="K70" s="11"/>
    </row>
    <row r="71" spans="2:11" ht="13">
      <c r="H71" s="11"/>
      <c r="I71" s="11"/>
      <c r="J71" s="11"/>
      <c r="K71" s="11"/>
    </row>
    <row r="72" spans="2:11" ht="13">
      <c r="H72" s="11"/>
      <c r="I72" s="11"/>
      <c r="J72" s="11"/>
      <c r="K72" s="11"/>
    </row>
    <row r="73" spans="2:11" ht="13">
      <c r="H73" s="11"/>
      <c r="I73" s="11"/>
      <c r="J73" s="11"/>
      <c r="K73" s="11"/>
    </row>
    <row r="74" spans="2:11" ht="13">
      <c r="H74" s="11"/>
      <c r="I74" s="11"/>
      <c r="J74" s="11"/>
      <c r="K74" s="11"/>
    </row>
    <row r="75" spans="2:11" ht="13">
      <c r="H75" s="11"/>
      <c r="I75" s="11"/>
      <c r="J75" s="11"/>
      <c r="K75" s="11"/>
    </row>
    <row r="76" spans="2:11" ht="13">
      <c r="H76" s="11"/>
      <c r="I76" s="11"/>
      <c r="J76" s="11"/>
      <c r="K76" s="11"/>
    </row>
    <row r="77" spans="2:11" ht="13">
      <c r="H77" s="11"/>
      <c r="I77" s="11"/>
      <c r="J77" s="11"/>
      <c r="K77" s="11"/>
    </row>
    <row r="78" spans="2:11" ht="13">
      <c r="H78" s="11"/>
      <c r="I78" s="11"/>
      <c r="J78" s="11"/>
      <c r="K78" s="11"/>
    </row>
    <row r="79" spans="2:11" ht="13">
      <c r="H79" s="11"/>
      <c r="I79" s="11"/>
      <c r="J79" s="11"/>
      <c r="K79" s="11"/>
    </row>
    <row r="80" spans="2:11" ht="13">
      <c r="H80" s="11"/>
      <c r="I80" s="11"/>
      <c r="J80" s="11"/>
      <c r="K80" s="11"/>
    </row>
    <row r="81" spans="8:11" ht="13">
      <c r="H81" s="11"/>
      <c r="I81" s="11"/>
      <c r="J81" s="11"/>
      <c r="K81" s="11"/>
    </row>
    <row r="82" spans="8:11" ht="13">
      <c r="H82" s="11"/>
      <c r="I82" s="11"/>
      <c r="J82" s="11"/>
      <c r="K82" s="11"/>
    </row>
    <row r="83" spans="8:11" ht="13">
      <c r="H83" s="11"/>
      <c r="I83" s="11"/>
      <c r="J83" s="11"/>
      <c r="K83" s="11"/>
    </row>
    <row r="84" spans="8:11" ht="13">
      <c r="H84" s="11"/>
      <c r="I84" s="11"/>
      <c r="J84" s="11"/>
      <c r="K84" s="11"/>
    </row>
    <row r="85" spans="8:11" ht="13">
      <c r="H85" s="11"/>
      <c r="I85" s="11"/>
      <c r="J85" s="11"/>
      <c r="K85" s="11"/>
    </row>
    <row r="86" spans="8:11" ht="13">
      <c r="H86" s="11"/>
      <c r="I86" s="11"/>
      <c r="J86" s="11"/>
      <c r="K86" s="11"/>
    </row>
    <row r="87" spans="8:11" ht="13">
      <c r="H87" s="11"/>
      <c r="I87" s="11"/>
      <c r="J87" s="11"/>
      <c r="K87" s="11"/>
    </row>
    <row r="88" spans="8:11" ht="13">
      <c r="H88" s="11"/>
      <c r="I88" s="11"/>
      <c r="J88" s="11"/>
      <c r="K88" s="11"/>
    </row>
    <row r="89" spans="8:11" ht="13">
      <c r="H89" s="11"/>
      <c r="I89" s="11"/>
      <c r="J89" s="11"/>
      <c r="K89" s="11"/>
    </row>
    <row r="90" spans="8:11" ht="13">
      <c r="H90" s="11"/>
      <c r="I90" s="11"/>
      <c r="J90" s="11"/>
      <c r="K90" s="11"/>
    </row>
    <row r="91" spans="8:11" ht="13">
      <c r="H91" s="11"/>
      <c r="I91" s="11"/>
      <c r="J91" s="11"/>
      <c r="K91" s="11"/>
    </row>
    <row r="92" spans="8:11" ht="13">
      <c r="H92" s="11"/>
      <c r="I92" s="11"/>
      <c r="J92" s="11"/>
      <c r="K92" s="11"/>
    </row>
    <row r="93" spans="8:11" ht="13">
      <c r="H93" s="11"/>
      <c r="I93" s="11"/>
      <c r="J93" s="11"/>
      <c r="K93" s="11"/>
    </row>
    <row r="94" spans="8:11" ht="13">
      <c r="H94" s="11"/>
      <c r="I94" s="11"/>
      <c r="J94" s="11"/>
      <c r="K94" s="11"/>
    </row>
    <row r="95" spans="8:11" ht="13">
      <c r="H95" s="11"/>
      <c r="I95" s="11"/>
      <c r="J95" s="11"/>
      <c r="K95" s="11"/>
    </row>
    <row r="96" spans="8:11" ht="13">
      <c r="H96" s="11"/>
      <c r="I96" s="11"/>
      <c r="J96" s="11"/>
      <c r="K96" s="11"/>
    </row>
    <row r="97" spans="8:11" ht="13">
      <c r="H97" s="11"/>
      <c r="I97" s="11"/>
      <c r="J97" s="11"/>
      <c r="K97" s="11"/>
    </row>
    <row r="98" spans="8:11" ht="13">
      <c r="H98" s="11"/>
      <c r="I98" s="11"/>
      <c r="J98" s="11"/>
      <c r="K98" s="11"/>
    </row>
    <row r="99" spans="8:11" ht="13">
      <c r="H99" s="11"/>
      <c r="I99" s="11"/>
      <c r="J99" s="11"/>
      <c r="K99" s="11"/>
    </row>
    <row r="100" spans="8:11" ht="13">
      <c r="H100" s="11"/>
      <c r="I100" s="11"/>
      <c r="J100" s="11"/>
      <c r="K100" s="11"/>
    </row>
    <row r="101" spans="8:11" ht="13">
      <c r="H101" s="11"/>
      <c r="I101" s="11"/>
      <c r="J101" s="11"/>
      <c r="K101" s="11"/>
    </row>
    <row r="102" spans="8:11" ht="13">
      <c r="H102" s="11"/>
      <c r="I102" s="11"/>
      <c r="J102" s="11"/>
      <c r="K102" s="11"/>
    </row>
    <row r="103" spans="8:11" ht="13">
      <c r="H103" s="11"/>
      <c r="I103" s="11"/>
      <c r="J103" s="11"/>
      <c r="K103" s="11"/>
    </row>
    <row r="104" spans="8:11" ht="13">
      <c r="H104" s="11"/>
      <c r="I104" s="11"/>
      <c r="J104" s="11"/>
      <c r="K104" s="11"/>
    </row>
    <row r="105" spans="8:11" ht="13">
      <c r="H105" s="11"/>
      <c r="I105" s="11"/>
      <c r="J105" s="11"/>
      <c r="K105" s="11"/>
    </row>
    <row r="106" spans="8:11" ht="13">
      <c r="H106" s="11"/>
      <c r="I106" s="11"/>
      <c r="J106" s="11"/>
      <c r="K106" s="11"/>
    </row>
    <row r="107" spans="8:11" ht="13">
      <c r="H107" s="11"/>
      <c r="I107" s="11"/>
      <c r="J107" s="11"/>
      <c r="K107" s="11"/>
    </row>
    <row r="108" spans="8:11" ht="13">
      <c r="H108" s="11"/>
      <c r="I108" s="11"/>
      <c r="J108" s="11"/>
      <c r="K108" s="11"/>
    </row>
    <row r="109" spans="8:11" ht="13">
      <c r="H109" s="11"/>
      <c r="I109" s="11"/>
      <c r="J109" s="11"/>
      <c r="K109" s="11"/>
    </row>
    <row r="110" spans="8:11" ht="13">
      <c r="H110" s="11"/>
      <c r="I110" s="11"/>
      <c r="J110" s="11"/>
      <c r="K110" s="11"/>
    </row>
    <row r="111" spans="8:11" ht="13">
      <c r="H111" s="11"/>
      <c r="I111" s="11"/>
      <c r="J111" s="11"/>
      <c r="K111" s="11"/>
    </row>
    <row r="112" spans="8:11" ht="13">
      <c r="H112" s="11"/>
      <c r="I112" s="11"/>
      <c r="J112" s="11"/>
      <c r="K112" s="11"/>
    </row>
    <row r="113" spans="8:11" ht="13">
      <c r="H113" s="11"/>
      <c r="I113" s="11"/>
      <c r="J113" s="11"/>
      <c r="K113" s="11"/>
    </row>
    <row r="114" spans="8:11" ht="13">
      <c r="H114" s="11"/>
      <c r="I114" s="11"/>
      <c r="J114" s="11"/>
      <c r="K114" s="11"/>
    </row>
    <row r="115" spans="8:11" ht="13">
      <c r="H115" s="11"/>
      <c r="I115" s="11"/>
      <c r="J115" s="11"/>
      <c r="K115" s="11"/>
    </row>
    <row r="116" spans="8:11" ht="13">
      <c r="H116" s="11"/>
      <c r="I116" s="11"/>
      <c r="J116" s="11"/>
      <c r="K116" s="11"/>
    </row>
    <row r="117" spans="8:11" ht="13">
      <c r="H117" s="11"/>
      <c r="I117" s="11"/>
      <c r="J117" s="11"/>
      <c r="K117" s="11"/>
    </row>
    <row r="118" spans="8:11" ht="13">
      <c r="H118" s="11"/>
      <c r="I118" s="11"/>
      <c r="J118" s="11"/>
      <c r="K118" s="11"/>
    </row>
    <row r="119" spans="8:11" ht="13">
      <c r="H119" s="11"/>
      <c r="I119" s="11"/>
      <c r="J119" s="11"/>
      <c r="K119" s="11"/>
    </row>
    <row r="120" spans="8:11" ht="13">
      <c r="H120" s="11"/>
      <c r="I120" s="11"/>
      <c r="J120" s="11"/>
      <c r="K120" s="11"/>
    </row>
    <row r="121" spans="8:11" ht="13">
      <c r="H121" s="11"/>
      <c r="I121" s="11"/>
      <c r="J121" s="11"/>
      <c r="K121" s="11"/>
    </row>
    <row r="122" spans="8:11" ht="13">
      <c r="H122" s="11"/>
      <c r="I122" s="11"/>
      <c r="J122" s="11"/>
      <c r="K122" s="11"/>
    </row>
    <row r="123" spans="8:11" ht="13">
      <c r="H123" s="11"/>
      <c r="I123" s="11"/>
      <c r="J123" s="11"/>
      <c r="K123" s="11"/>
    </row>
    <row r="124" spans="8:11" ht="13">
      <c r="H124" s="11"/>
      <c r="I124" s="11"/>
      <c r="J124" s="11"/>
      <c r="K124" s="11"/>
    </row>
    <row r="125" spans="8:11" ht="13">
      <c r="H125" s="11"/>
      <c r="I125" s="11"/>
      <c r="J125" s="11"/>
      <c r="K125" s="11"/>
    </row>
    <row r="126" spans="8:11" ht="13">
      <c r="H126" s="11"/>
      <c r="I126" s="11"/>
      <c r="J126" s="11"/>
      <c r="K126" s="11"/>
    </row>
    <row r="127" spans="8:11" ht="13">
      <c r="H127" s="11"/>
      <c r="I127" s="11"/>
      <c r="J127" s="11"/>
      <c r="K127" s="11"/>
    </row>
    <row r="128" spans="8:11" ht="13">
      <c r="H128" s="11"/>
      <c r="I128" s="11"/>
      <c r="J128" s="11"/>
      <c r="K128" s="11"/>
    </row>
    <row r="129" spans="8:11" ht="13">
      <c r="H129" s="11"/>
      <c r="I129" s="11"/>
      <c r="J129" s="11"/>
      <c r="K129" s="11"/>
    </row>
    <row r="130" spans="8:11" ht="13">
      <c r="H130" s="11"/>
      <c r="I130" s="11"/>
      <c r="J130" s="11"/>
      <c r="K130" s="11"/>
    </row>
    <row r="131" spans="8:11" ht="13">
      <c r="H131" s="11"/>
      <c r="I131" s="11"/>
      <c r="J131" s="11"/>
      <c r="K131" s="11"/>
    </row>
    <row r="132" spans="8:11" ht="13">
      <c r="H132" s="11"/>
      <c r="I132" s="11"/>
      <c r="J132" s="11"/>
      <c r="K132" s="11"/>
    </row>
    <row r="133" spans="8:11" ht="13">
      <c r="H133" s="11"/>
      <c r="I133" s="11"/>
      <c r="J133" s="11"/>
      <c r="K133" s="11"/>
    </row>
    <row r="134" spans="8:11" ht="13">
      <c r="H134" s="11"/>
      <c r="I134" s="11"/>
      <c r="J134" s="11"/>
      <c r="K134" s="11"/>
    </row>
    <row r="135" spans="8:11" ht="13">
      <c r="H135" s="11"/>
      <c r="I135" s="11"/>
      <c r="J135" s="11"/>
      <c r="K135" s="11"/>
    </row>
    <row r="136" spans="8:11" ht="13">
      <c r="H136" s="11"/>
      <c r="I136" s="11"/>
      <c r="J136" s="11"/>
      <c r="K136" s="11"/>
    </row>
    <row r="137" spans="8:11" ht="13">
      <c r="H137" s="11"/>
      <c r="I137" s="11"/>
      <c r="J137" s="11"/>
      <c r="K137" s="11"/>
    </row>
    <row r="138" spans="8:11" ht="13">
      <c r="H138" s="11"/>
      <c r="I138" s="11"/>
      <c r="J138" s="11"/>
      <c r="K138" s="11"/>
    </row>
    <row r="139" spans="8:11" ht="13">
      <c r="H139" s="11"/>
      <c r="I139" s="11"/>
      <c r="J139" s="11"/>
      <c r="K139" s="11"/>
    </row>
    <row r="140" spans="8:11" ht="13">
      <c r="H140" s="11"/>
      <c r="I140" s="11"/>
      <c r="J140" s="11"/>
      <c r="K140" s="11"/>
    </row>
    <row r="141" spans="8:11" ht="13">
      <c r="H141" s="11"/>
      <c r="I141" s="11"/>
      <c r="J141" s="11"/>
      <c r="K141" s="11"/>
    </row>
    <row r="142" spans="8:11" ht="13">
      <c r="H142" s="11"/>
      <c r="I142" s="11"/>
      <c r="J142" s="11"/>
      <c r="K142" s="11"/>
    </row>
    <row r="143" spans="8:11" ht="13">
      <c r="H143" s="11"/>
      <c r="I143" s="11"/>
      <c r="J143" s="11"/>
      <c r="K143" s="11"/>
    </row>
    <row r="144" spans="8:11" ht="13">
      <c r="H144" s="11"/>
      <c r="I144" s="11"/>
      <c r="J144" s="11"/>
      <c r="K144" s="11"/>
    </row>
    <row r="145" spans="8:11" ht="13">
      <c r="H145" s="11"/>
      <c r="I145" s="11"/>
      <c r="J145" s="11"/>
      <c r="K145" s="11"/>
    </row>
    <row r="146" spans="8:11" ht="13">
      <c r="H146" s="11"/>
      <c r="I146" s="11"/>
      <c r="J146" s="11"/>
      <c r="K146" s="11"/>
    </row>
    <row r="147" spans="8:11" ht="13">
      <c r="H147" s="11"/>
      <c r="I147" s="11"/>
      <c r="J147" s="11"/>
      <c r="K147" s="11"/>
    </row>
    <row r="148" spans="8:11" ht="13">
      <c r="H148" s="11"/>
      <c r="I148" s="11"/>
      <c r="J148" s="11"/>
      <c r="K148" s="11"/>
    </row>
    <row r="149" spans="8:11" ht="13">
      <c r="H149" s="11"/>
      <c r="I149" s="11"/>
      <c r="J149" s="11"/>
      <c r="K149" s="11"/>
    </row>
    <row r="150" spans="8:11" ht="13">
      <c r="H150" s="11"/>
      <c r="I150" s="11"/>
      <c r="J150" s="11"/>
      <c r="K150" s="11"/>
    </row>
    <row r="151" spans="8:11" ht="13">
      <c r="H151" s="11"/>
      <c r="I151" s="11"/>
      <c r="J151" s="11"/>
      <c r="K151" s="11"/>
    </row>
    <row r="152" spans="8:11" ht="13">
      <c r="H152" s="11"/>
      <c r="I152" s="11"/>
      <c r="J152" s="11"/>
      <c r="K152" s="11"/>
    </row>
    <row r="153" spans="8:11" ht="13">
      <c r="H153" s="11"/>
      <c r="I153" s="11"/>
      <c r="J153" s="11"/>
      <c r="K153" s="11"/>
    </row>
    <row r="154" spans="8:11" ht="13">
      <c r="H154" s="11"/>
      <c r="I154" s="11"/>
      <c r="J154" s="11"/>
      <c r="K154" s="11"/>
    </row>
    <row r="155" spans="8:11" ht="13">
      <c r="H155" s="11"/>
      <c r="I155" s="11"/>
      <c r="J155" s="11"/>
      <c r="K155" s="11"/>
    </row>
    <row r="156" spans="8:11" ht="13">
      <c r="H156" s="11"/>
      <c r="I156" s="11"/>
      <c r="J156" s="11"/>
      <c r="K156" s="11"/>
    </row>
    <row r="157" spans="8:11" ht="13">
      <c r="H157" s="11"/>
      <c r="I157" s="11"/>
      <c r="J157" s="11"/>
      <c r="K157" s="11"/>
    </row>
    <row r="158" spans="8:11" ht="13">
      <c r="H158" s="11"/>
      <c r="I158" s="11"/>
      <c r="J158" s="11"/>
      <c r="K158" s="11"/>
    </row>
    <row r="159" spans="8:11" ht="13">
      <c r="H159" s="11"/>
      <c r="I159" s="11"/>
      <c r="J159" s="11"/>
      <c r="K159" s="11"/>
    </row>
    <row r="160" spans="8:11" ht="13">
      <c r="H160" s="11"/>
      <c r="I160" s="11"/>
      <c r="J160" s="11"/>
      <c r="K160" s="11"/>
    </row>
    <row r="161" spans="8:11" ht="13">
      <c r="H161" s="11"/>
      <c r="I161" s="11"/>
      <c r="J161" s="11"/>
      <c r="K161" s="11"/>
    </row>
    <row r="162" spans="8:11" ht="13">
      <c r="H162" s="11"/>
      <c r="I162" s="11"/>
      <c r="J162" s="11"/>
      <c r="K162" s="11"/>
    </row>
    <row r="163" spans="8:11" ht="13">
      <c r="H163" s="11"/>
      <c r="I163" s="11"/>
      <c r="J163" s="11"/>
      <c r="K163" s="11"/>
    </row>
    <row r="164" spans="8:11" ht="13">
      <c r="H164" s="11"/>
      <c r="I164" s="11"/>
      <c r="J164" s="11"/>
      <c r="K164" s="11"/>
    </row>
    <row r="165" spans="8:11" ht="13">
      <c r="H165" s="11"/>
      <c r="I165" s="11"/>
      <c r="J165" s="11"/>
      <c r="K165" s="11"/>
    </row>
    <row r="166" spans="8:11" ht="13">
      <c r="H166" s="11"/>
      <c r="I166" s="11"/>
      <c r="J166" s="11"/>
      <c r="K166" s="11"/>
    </row>
    <row r="167" spans="8:11" ht="13">
      <c r="H167" s="11"/>
      <c r="I167" s="11"/>
      <c r="J167" s="11"/>
      <c r="K167" s="11"/>
    </row>
    <row r="168" spans="8:11" ht="13">
      <c r="H168" s="11"/>
      <c r="I168" s="11"/>
      <c r="J168" s="11"/>
      <c r="K168" s="11"/>
    </row>
    <row r="169" spans="8:11" ht="13">
      <c r="H169" s="11"/>
      <c r="I169" s="11"/>
      <c r="J169" s="11"/>
      <c r="K169" s="11"/>
    </row>
    <row r="170" spans="8:11" ht="13">
      <c r="H170" s="11"/>
      <c r="I170" s="11"/>
      <c r="J170" s="11"/>
      <c r="K170" s="11"/>
    </row>
    <row r="171" spans="8:11" ht="13">
      <c r="H171" s="11"/>
      <c r="I171" s="11"/>
      <c r="J171" s="11"/>
      <c r="K171" s="11"/>
    </row>
    <row r="172" spans="8:11" ht="13">
      <c r="H172" s="11"/>
      <c r="I172" s="11"/>
      <c r="J172" s="11"/>
      <c r="K172" s="11"/>
    </row>
    <row r="173" spans="8:11" ht="13">
      <c r="H173" s="11"/>
      <c r="I173" s="11"/>
      <c r="J173" s="11"/>
      <c r="K173" s="11"/>
    </row>
    <row r="174" spans="8:11" ht="13">
      <c r="H174" s="11"/>
      <c r="I174" s="11"/>
      <c r="J174" s="11"/>
      <c r="K174" s="11"/>
    </row>
    <row r="175" spans="8:11" ht="13">
      <c r="H175" s="11"/>
      <c r="I175" s="11"/>
      <c r="J175" s="11"/>
      <c r="K175" s="11"/>
    </row>
    <row r="176" spans="8:11" ht="13">
      <c r="H176" s="11"/>
      <c r="I176" s="11"/>
      <c r="J176" s="11"/>
      <c r="K176" s="11"/>
    </row>
    <row r="177" spans="8:11" ht="13">
      <c r="H177" s="11"/>
      <c r="I177" s="11"/>
      <c r="J177" s="11"/>
      <c r="K177" s="11"/>
    </row>
    <row r="178" spans="8:11" ht="13">
      <c r="H178" s="11"/>
      <c r="I178" s="11"/>
      <c r="J178" s="11"/>
      <c r="K178" s="11"/>
    </row>
    <row r="179" spans="8:11" ht="13">
      <c r="H179" s="11"/>
      <c r="I179" s="11"/>
      <c r="J179" s="11"/>
      <c r="K179" s="11"/>
    </row>
    <row r="180" spans="8:11" ht="13">
      <c r="H180" s="11"/>
      <c r="I180" s="11"/>
      <c r="J180" s="11"/>
      <c r="K180" s="11"/>
    </row>
    <row r="181" spans="8:11" ht="13">
      <c r="H181" s="11"/>
      <c r="I181" s="11"/>
      <c r="J181" s="11"/>
      <c r="K181" s="11"/>
    </row>
    <row r="182" spans="8:11" ht="13">
      <c r="H182" s="11"/>
      <c r="I182" s="11"/>
      <c r="J182" s="11"/>
      <c r="K182" s="11"/>
    </row>
    <row r="183" spans="8:11" ht="13">
      <c r="H183" s="11"/>
      <c r="I183" s="11"/>
      <c r="J183" s="11"/>
      <c r="K183" s="11"/>
    </row>
    <row r="184" spans="8:11" ht="13">
      <c r="H184" s="11"/>
      <c r="I184" s="11"/>
      <c r="J184" s="11"/>
      <c r="K184" s="11"/>
    </row>
    <row r="185" spans="8:11" ht="13">
      <c r="H185" s="11"/>
      <c r="I185" s="11"/>
      <c r="J185" s="11"/>
      <c r="K185" s="11"/>
    </row>
    <row r="186" spans="8:11" ht="13">
      <c r="H186" s="11"/>
      <c r="I186" s="11"/>
      <c r="J186" s="11"/>
      <c r="K186" s="11"/>
    </row>
    <row r="187" spans="8:11" ht="13">
      <c r="H187" s="11"/>
      <c r="I187" s="11"/>
      <c r="J187" s="11"/>
      <c r="K187" s="11"/>
    </row>
    <row r="188" spans="8:11" ht="13">
      <c r="H188" s="11"/>
      <c r="I188" s="11"/>
      <c r="J188" s="11"/>
      <c r="K188" s="11"/>
    </row>
    <row r="189" spans="8:11" ht="13">
      <c r="H189" s="11"/>
      <c r="I189" s="11"/>
      <c r="J189" s="11"/>
      <c r="K189" s="11"/>
    </row>
    <row r="190" spans="8:11" ht="13">
      <c r="H190" s="11"/>
      <c r="I190" s="11"/>
      <c r="J190" s="11"/>
      <c r="K190" s="11"/>
    </row>
    <row r="191" spans="8:11" ht="13">
      <c r="H191" s="11"/>
      <c r="I191" s="11"/>
      <c r="J191" s="11"/>
      <c r="K191" s="11"/>
    </row>
    <row r="192" spans="8:11" ht="13">
      <c r="H192" s="11"/>
      <c r="I192" s="11"/>
      <c r="J192" s="11"/>
      <c r="K192" s="11"/>
    </row>
    <row r="193" spans="8:11" ht="13">
      <c r="H193" s="11"/>
      <c r="I193" s="11"/>
      <c r="J193" s="11"/>
      <c r="K193" s="11"/>
    </row>
    <row r="194" spans="8:11" ht="13">
      <c r="H194" s="11"/>
      <c r="I194" s="11"/>
      <c r="J194" s="11"/>
      <c r="K194" s="11"/>
    </row>
    <row r="195" spans="8:11" ht="13">
      <c r="H195" s="11"/>
      <c r="I195" s="11"/>
      <c r="J195" s="11"/>
      <c r="K195" s="11"/>
    </row>
    <row r="196" spans="8:11" ht="13">
      <c r="H196" s="11"/>
      <c r="I196" s="11"/>
      <c r="J196" s="11"/>
      <c r="K196" s="11"/>
    </row>
    <row r="197" spans="8:11" ht="13">
      <c r="H197" s="11"/>
      <c r="I197" s="11"/>
      <c r="J197" s="11"/>
      <c r="K197" s="11"/>
    </row>
    <row r="198" spans="8:11" ht="13">
      <c r="H198" s="11"/>
      <c r="I198" s="11"/>
      <c r="J198" s="11"/>
      <c r="K198" s="11"/>
    </row>
    <row r="199" spans="8:11" ht="13">
      <c r="H199" s="11"/>
      <c r="I199" s="11"/>
      <c r="J199" s="11"/>
      <c r="K199" s="11"/>
    </row>
    <row r="200" spans="8:11" ht="13">
      <c r="H200" s="11"/>
      <c r="I200" s="11"/>
      <c r="J200" s="11"/>
      <c r="K200" s="11"/>
    </row>
    <row r="201" spans="8:11" ht="13">
      <c r="H201" s="11"/>
      <c r="I201" s="11"/>
      <c r="J201" s="11"/>
      <c r="K201" s="11"/>
    </row>
    <row r="202" spans="8:11" ht="13">
      <c r="H202" s="11"/>
      <c r="I202" s="11"/>
      <c r="J202" s="11"/>
      <c r="K202" s="11"/>
    </row>
    <row r="203" spans="8:11" ht="13">
      <c r="H203" s="11"/>
      <c r="I203" s="11"/>
      <c r="J203" s="11"/>
      <c r="K203" s="11"/>
    </row>
    <row r="204" spans="8:11" ht="13">
      <c r="H204" s="11"/>
      <c r="I204" s="11"/>
      <c r="J204" s="11"/>
      <c r="K204" s="11"/>
    </row>
    <row r="205" spans="8:11" ht="13">
      <c r="H205" s="11"/>
      <c r="I205" s="11"/>
      <c r="J205" s="11"/>
      <c r="K205" s="11"/>
    </row>
    <row r="206" spans="8:11" ht="13">
      <c r="H206" s="11"/>
      <c r="I206" s="11"/>
      <c r="J206" s="11"/>
      <c r="K206" s="11"/>
    </row>
    <row r="207" spans="8:11" ht="13">
      <c r="H207" s="11"/>
      <c r="I207" s="11"/>
      <c r="J207" s="11"/>
      <c r="K207" s="11"/>
    </row>
    <row r="208" spans="8:11" ht="13">
      <c r="H208" s="11"/>
      <c r="I208" s="11"/>
      <c r="J208" s="11"/>
      <c r="K208" s="11"/>
    </row>
    <row r="209" spans="8:11" ht="13">
      <c r="H209" s="11"/>
      <c r="I209" s="11"/>
      <c r="J209" s="11"/>
      <c r="K209" s="11"/>
    </row>
    <row r="210" spans="8:11" ht="13">
      <c r="H210" s="11"/>
      <c r="I210" s="11"/>
      <c r="J210" s="11"/>
      <c r="K210" s="11"/>
    </row>
    <row r="211" spans="8:11" ht="13">
      <c r="H211" s="11"/>
      <c r="I211" s="11"/>
      <c r="J211" s="11"/>
      <c r="K211" s="11"/>
    </row>
    <row r="212" spans="8:11" ht="13">
      <c r="H212" s="11"/>
      <c r="I212" s="11"/>
      <c r="J212" s="11"/>
      <c r="K212" s="11"/>
    </row>
    <row r="213" spans="8:11" ht="13">
      <c r="H213" s="11"/>
      <c r="I213" s="11"/>
      <c r="J213" s="11"/>
      <c r="K213" s="11"/>
    </row>
    <row r="214" spans="8:11" ht="13">
      <c r="H214" s="11"/>
      <c r="I214" s="11"/>
      <c r="J214" s="11"/>
      <c r="K214" s="11"/>
    </row>
    <row r="215" spans="8:11" ht="13">
      <c r="H215" s="11"/>
      <c r="I215" s="11"/>
      <c r="J215" s="11"/>
      <c r="K215" s="11"/>
    </row>
    <row r="216" spans="8:11" ht="13">
      <c r="H216" s="11"/>
      <c r="I216" s="11"/>
      <c r="J216" s="11"/>
      <c r="K216" s="11"/>
    </row>
    <row r="217" spans="8:11" ht="13">
      <c r="H217" s="11"/>
      <c r="I217" s="11"/>
      <c r="J217" s="11"/>
      <c r="K217" s="11"/>
    </row>
    <row r="218" spans="8:11" ht="13">
      <c r="H218" s="11"/>
      <c r="I218" s="11"/>
      <c r="J218" s="11"/>
      <c r="K218" s="11"/>
    </row>
    <row r="219" spans="8:11" ht="13">
      <c r="H219" s="11"/>
      <c r="I219" s="11"/>
      <c r="J219" s="11"/>
      <c r="K219" s="11"/>
    </row>
    <row r="220" spans="8:11" ht="13">
      <c r="H220" s="11"/>
      <c r="I220" s="11"/>
      <c r="J220" s="11"/>
      <c r="K220" s="11"/>
    </row>
    <row r="221" spans="8:11" ht="13">
      <c r="H221" s="11"/>
      <c r="I221" s="11"/>
      <c r="J221" s="11"/>
      <c r="K221" s="11"/>
    </row>
    <row r="222" spans="8:11" ht="13">
      <c r="H222" s="11"/>
      <c r="I222" s="11"/>
      <c r="J222" s="11"/>
      <c r="K222" s="11"/>
    </row>
    <row r="223" spans="8:11" ht="13">
      <c r="H223" s="11"/>
      <c r="I223" s="11"/>
      <c r="J223" s="11"/>
      <c r="K223" s="11"/>
    </row>
    <row r="224" spans="8:11" ht="13">
      <c r="H224" s="11"/>
      <c r="I224" s="11"/>
      <c r="J224" s="11"/>
      <c r="K224" s="11"/>
    </row>
    <row r="225" spans="8:11" ht="13">
      <c r="H225" s="11"/>
      <c r="I225" s="11"/>
      <c r="J225" s="11"/>
      <c r="K225" s="11"/>
    </row>
    <row r="226" spans="8:11" ht="13">
      <c r="H226" s="11"/>
      <c r="I226" s="11"/>
      <c r="J226" s="11"/>
      <c r="K226" s="11"/>
    </row>
    <row r="227" spans="8:11" ht="13">
      <c r="H227" s="11"/>
      <c r="I227" s="11"/>
      <c r="J227" s="11"/>
      <c r="K227" s="11"/>
    </row>
    <row r="228" spans="8:11" ht="13">
      <c r="H228" s="11"/>
      <c r="I228" s="11"/>
      <c r="J228" s="11"/>
      <c r="K228" s="11"/>
    </row>
    <row r="229" spans="8:11" ht="13">
      <c r="H229" s="11"/>
      <c r="I229" s="11"/>
      <c r="J229" s="11"/>
      <c r="K229" s="11"/>
    </row>
    <row r="230" spans="8:11" ht="13">
      <c r="H230" s="11"/>
      <c r="I230" s="11"/>
      <c r="J230" s="11"/>
      <c r="K230" s="11"/>
    </row>
    <row r="231" spans="8:11" ht="13">
      <c r="H231" s="11"/>
      <c r="I231" s="11"/>
      <c r="J231" s="11"/>
      <c r="K231" s="11"/>
    </row>
    <row r="232" spans="8:11" ht="13">
      <c r="H232" s="11"/>
      <c r="I232" s="11"/>
      <c r="J232" s="11"/>
      <c r="K232" s="11"/>
    </row>
    <row r="233" spans="8:11" ht="13">
      <c r="H233" s="11"/>
      <c r="I233" s="11"/>
      <c r="J233" s="11"/>
      <c r="K233" s="11"/>
    </row>
    <row r="234" spans="8:11" ht="13">
      <c r="H234" s="11"/>
      <c r="I234" s="11"/>
      <c r="J234" s="11"/>
      <c r="K234" s="11"/>
    </row>
    <row r="235" spans="8:11" ht="13">
      <c r="H235" s="11"/>
      <c r="I235" s="11"/>
      <c r="J235" s="11"/>
      <c r="K235" s="11"/>
    </row>
    <row r="236" spans="8:11" ht="13">
      <c r="H236" s="11"/>
      <c r="I236" s="11"/>
      <c r="J236" s="11"/>
      <c r="K236" s="11"/>
    </row>
    <row r="237" spans="8:11" ht="13">
      <c r="H237" s="11"/>
      <c r="I237" s="11"/>
      <c r="J237" s="11"/>
      <c r="K237" s="11"/>
    </row>
    <row r="238" spans="8:11" ht="13">
      <c r="H238" s="11"/>
      <c r="I238" s="11"/>
      <c r="J238" s="11"/>
      <c r="K238" s="11"/>
    </row>
    <row r="239" spans="8:11" ht="13">
      <c r="H239" s="11"/>
      <c r="I239" s="11"/>
      <c r="J239" s="11"/>
      <c r="K239" s="11"/>
    </row>
    <row r="240" spans="8:11" ht="13">
      <c r="H240" s="11"/>
      <c r="I240" s="11"/>
      <c r="J240" s="11"/>
      <c r="K240" s="11"/>
    </row>
    <row r="241" spans="8:11" ht="13">
      <c r="H241" s="11"/>
      <c r="I241" s="11"/>
      <c r="J241" s="11"/>
      <c r="K241" s="11"/>
    </row>
    <row r="242" spans="8:11" ht="13">
      <c r="H242" s="11"/>
      <c r="I242" s="11"/>
      <c r="J242" s="11"/>
      <c r="K242" s="11"/>
    </row>
    <row r="243" spans="8:11" ht="13">
      <c r="H243" s="11"/>
      <c r="I243" s="11"/>
      <c r="J243" s="11"/>
      <c r="K243" s="11"/>
    </row>
    <row r="244" spans="8:11" ht="13">
      <c r="H244" s="11"/>
      <c r="I244" s="11"/>
      <c r="J244" s="11"/>
      <c r="K244" s="11"/>
    </row>
    <row r="245" spans="8:11" ht="13">
      <c r="H245" s="11"/>
      <c r="I245" s="11"/>
      <c r="J245" s="11"/>
      <c r="K245" s="11"/>
    </row>
    <row r="246" spans="8:11" ht="13">
      <c r="H246" s="11"/>
      <c r="I246" s="11"/>
      <c r="J246" s="11"/>
      <c r="K246" s="11"/>
    </row>
    <row r="247" spans="8:11" ht="13">
      <c r="H247" s="11"/>
      <c r="I247" s="11"/>
      <c r="J247" s="11"/>
      <c r="K247" s="11"/>
    </row>
    <row r="248" spans="8:11" ht="13">
      <c r="H248" s="11"/>
      <c r="I248" s="11"/>
      <c r="J248" s="11"/>
      <c r="K248" s="11"/>
    </row>
    <row r="249" spans="8:11" ht="13">
      <c r="H249" s="11"/>
      <c r="I249" s="11"/>
      <c r="J249" s="11"/>
      <c r="K249" s="11"/>
    </row>
    <row r="250" spans="8:11" ht="13">
      <c r="H250" s="11"/>
      <c r="I250" s="11"/>
      <c r="J250" s="11"/>
      <c r="K250" s="11"/>
    </row>
    <row r="251" spans="8:11" ht="13">
      <c r="H251" s="11"/>
      <c r="I251" s="11"/>
      <c r="J251" s="11"/>
      <c r="K251" s="11"/>
    </row>
    <row r="252" spans="8:11" ht="13">
      <c r="H252" s="11"/>
      <c r="I252" s="11"/>
      <c r="J252" s="11"/>
      <c r="K252" s="11"/>
    </row>
    <row r="253" spans="8:11" ht="13">
      <c r="H253" s="11"/>
      <c r="I253" s="11"/>
      <c r="J253" s="11"/>
      <c r="K253" s="11"/>
    </row>
    <row r="254" spans="8:11" ht="13">
      <c r="H254" s="11"/>
      <c r="I254" s="11"/>
      <c r="J254" s="11"/>
      <c r="K254" s="11"/>
    </row>
    <row r="255" spans="8:11" ht="13">
      <c r="H255" s="11"/>
      <c r="I255" s="11"/>
      <c r="J255" s="11"/>
      <c r="K255" s="11"/>
    </row>
    <row r="256" spans="8:11" ht="13">
      <c r="H256" s="11"/>
      <c r="I256" s="11"/>
      <c r="J256" s="11"/>
      <c r="K256" s="11"/>
    </row>
    <row r="257" spans="8:11" ht="13">
      <c r="H257" s="11"/>
      <c r="I257" s="11"/>
      <c r="J257" s="11"/>
      <c r="K257" s="11"/>
    </row>
    <row r="258" spans="8:11" ht="13">
      <c r="H258" s="11"/>
      <c r="I258" s="11"/>
      <c r="J258" s="11"/>
      <c r="K258" s="11"/>
    </row>
    <row r="259" spans="8:11" ht="13">
      <c r="H259" s="11"/>
      <c r="I259" s="11"/>
      <c r="J259" s="11"/>
      <c r="K259" s="11"/>
    </row>
    <row r="260" spans="8:11" ht="13">
      <c r="H260" s="11"/>
      <c r="I260" s="11"/>
      <c r="J260" s="11"/>
      <c r="K260" s="11"/>
    </row>
    <row r="261" spans="8:11" ht="13">
      <c r="H261" s="11"/>
      <c r="I261" s="11"/>
      <c r="J261" s="11"/>
      <c r="K261" s="11"/>
    </row>
    <row r="262" spans="8:11" ht="13">
      <c r="H262" s="11"/>
      <c r="I262" s="11"/>
      <c r="J262" s="11"/>
      <c r="K262" s="11"/>
    </row>
    <row r="263" spans="8:11" ht="13">
      <c r="H263" s="11"/>
      <c r="I263" s="11"/>
      <c r="J263" s="11"/>
      <c r="K263" s="11"/>
    </row>
    <row r="264" spans="8:11" ht="13">
      <c r="H264" s="11"/>
      <c r="I264" s="11"/>
      <c r="J264" s="11"/>
      <c r="K264" s="11"/>
    </row>
    <row r="265" spans="8:11" ht="13">
      <c r="H265" s="11"/>
      <c r="I265" s="11"/>
      <c r="J265" s="11"/>
      <c r="K265" s="11"/>
    </row>
    <row r="266" spans="8:11" ht="13">
      <c r="H266" s="11"/>
      <c r="I266" s="11"/>
      <c r="J266" s="11"/>
      <c r="K266" s="11"/>
    </row>
    <row r="267" spans="8:11" ht="13">
      <c r="H267" s="11"/>
      <c r="I267" s="11"/>
      <c r="J267" s="11"/>
      <c r="K267" s="11"/>
    </row>
    <row r="268" spans="8:11" ht="13">
      <c r="H268" s="11"/>
      <c r="I268" s="11"/>
      <c r="J268" s="11"/>
      <c r="K268" s="11"/>
    </row>
    <row r="269" spans="8:11" ht="13">
      <c r="H269" s="11"/>
      <c r="I269" s="11"/>
      <c r="J269" s="11"/>
      <c r="K269" s="11"/>
    </row>
    <row r="270" spans="8:11" ht="13">
      <c r="H270" s="11"/>
      <c r="I270" s="11"/>
      <c r="J270" s="11"/>
      <c r="K270" s="11"/>
    </row>
    <row r="271" spans="8:11" ht="13">
      <c r="H271" s="11"/>
      <c r="I271" s="11"/>
      <c r="J271" s="11"/>
      <c r="K271" s="11"/>
    </row>
    <row r="272" spans="8:11" ht="13">
      <c r="H272" s="11"/>
      <c r="I272" s="11"/>
      <c r="J272" s="11"/>
      <c r="K272" s="11"/>
    </row>
    <row r="273" spans="8:11" ht="13">
      <c r="H273" s="11"/>
      <c r="I273" s="11"/>
      <c r="J273" s="11"/>
      <c r="K273" s="11"/>
    </row>
    <row r="274" spans="8:11" ht="13">
      <c r="H274" s="11"/>
      <c r="I274" s="11"/>
      <c r="J274" s="11"/>
      <c r="K274" s="11"/>
    </row>
    <row r="275" spans="8:11" ht="13">
      <c r="H275" s="11"/>
      <c r="I275" s="11"/>
      <c r="J275" s="11"/>
      <c r="K275" s="11"/>
    </row>
    <row r="276" spans="8:11" ht="13">
      <c r="H276" s="11"/>
      <c r="I276" s="11"/>
      <c r="J276" s="11"/>
      <c r="K276" s="11"/>
    </row>
    <row r="277" spans="8:11" ht="13">
      <c r="H277" s="11"/>
      <c r="I277" s="11"/>
      <c r="J277" s="11"/>
      <c r="K277" s="11"/>
    </row>
    <row r="278" spans="8:11" ht="13">
      <c r="H278" s="11"/>
      <c r="I278" s="11"/>
      <c r="J278" s="11"/>
      <c r="K278" s="11"/>
    </row>
    <row r="279" spans="8:11" ht="13">
      <c r="H279" s="11"/>
      <c r="I279" s="11"/>
      <c r="J279" s="11"/>
      <c r="K279" s="11"/>
    </row>
    <row r="280" spans="8:11" ht="13">
      <c r="H280" s="11"/>
      <c r="I280" s="11"/>
      <c r="J280" s="11"/>
      <c r="K280" s="11"/>
    </row>
    <row r="281" spans="8:11" ht="13">
      <c r="H281" s="11"/>
      <c r="I281" s="11"/>
      <c r="J281" s="11"/>
      <c r="K281" s="11"/>
    </row>
    <row r="282" spans="8:11" ht="13">
      <c r="H282" s="11"/>
      <c r="I282" s="11"/>
      <c r="J282" s="11"/>
      <c r="K282" s="11"/>
    </row>
    <row r="283" spans="8:11" ht="13">
      <c r="H283" s="11"/>
      <c r="I283" s="11"/>
      <c r="J283" s="11"/>
      <c r="K283" s="11"/>
    </row>
    <row r="284" spans="8:11" ht="13">
      <c r="H284" s="11"/>
      <c r="I284" s="11"/>
      <c r="J284" s="11"/>
      <c r="K284" s="11"/>
    </row>
    <row r="285" spans="8:11" ht="13">
      <c r="H285" s="11"/>
      <c r="I285" s="11"/>
      <c r="J285" s="11"/>
      <c r="K285" s="11"/>
    </row>
    <row r="286" spans="8:11" ht="13">
      <c r="H286" s="11"/>
      <c r="I286" s="11"/>
      <c r="J286" s="11"/>
      <c r="K286" s="11"/>
    </row>
    <row r="287" spans="8:11" ht="13">
      <c r="H287" s="11"/>
      <c r="I287" s="11"/>
      <c r="J287" s="11"/>
      <c r="K287" s="11"/>
    </row>
    <row r="288" spans="8:11" ht="13">
      <c r="H288" s="11"/>
      <c r="I288" s="11"/>
      <c r="J288" s="11"/>
      <c r="K288" s="11"/>
    </row>
    <row r="289" spans="8:11" ht="13">
      <c r="H289" s="11"/>
      <c r="I289" s="11"/>
      <c r="J289" s="11"/>
      <c r="K289" s="11"/>
    </row>
    <row r="290" spans="8:11" ht="13">
      <c r="H290" s="11"/>
      <c r="I290" s="11"/>
      <c r="J290" s="11"/>
      <c r="K290" s="11"/>
    </row>
    <row r="291" spans="8:11" ht="13">
      <c r="H291" s="11"/>
      <c r="I291" s="11"/>
      <c r="J291" s="11"/>
      <c r="K291" s="11"/>
    </row>
    <row r="292" spans="8:11" ht="13">
      <c r="H292" s="11"/>
      <c r="I292" s="11"/>
      <c r="J292" s="11"/>
      <c r="K292" s="11"/>
    </row>
    <row r="293" spans="8:11" ht="13">
      <c r="H293" s="11"/>
      <c r="I293" s="11"/>
      <c r="J293" s="11"/>
      <c r="K293" s="11"/>
    </row>
    <row r="294" spans="8:11" ht="13">
      <c r="H294" s="11"/>
      <c r="I294" s="11"/>
      <c r="J294" s="11"/>
      <c r="K294" s="11"/>
    </row>
    <row r="295" spans="8:11" ht="13">
      <c r="H295" s="11"/>
      <c r="I295" s="11"/>
      <c r="J295" s="11"/>
      <c r="K295" s="11"/>
    </row>
    <row r="296" spans="8:11" ht="13">
      <c r="H296" s="11"/>
      <c r="I296" s="11"/>
      <c r="J296" s="11"/>
      <c r="K296" s="11"/>
    </row>
    <row r="297" spans="8:11" ht="13">
      <c r="H297" s="11"/>
      <c r="I297" s="11"/>
      <c r="J297" s="11"/>
      <c r="K297" s="11"/>
    </row>
    <row r="298" spans="8:11" ht="13">
      <c r="H298" s="11"/>
      <c r="I298" s="11"/>
      <c r="J298" s="11"/>
      <c r="K298" s="11"/>
    </row>
    <row r="299" spans="8:11" ht="13">
      <c r="H299" s="11"/>
      <c r="I299" s="11"/>
      <c r="J299" s="11"/>
      <c r="K299" s="11"/>
    </row>
    <row r="300" spans="8:11" ht="13">
      <c r="H300" s="11"/>
      <c r="I300" s="11"/>
      <c r="J300" s="11"/>
      <c r="K300" s="11"/>
    </row>
    <row r="301" spans="8:11" ht="13">
      <c r="H301" s="11"/>
      <c r="I301" s="11"/>
      <c r="J301" s="11"/>
      <c r="K301" s="11"/>
    </row>
    <row r="302" spans="8:11" ht="13">
      <c r="H302" s="11"/>
      <c r="I302" s="11"/>
      <c r="J302" s="11"/>
      <c r="K302" s="11"/>
    </row>
    <row r="303" spans="8:11" ht="13">
      <c r="H303" s="11"/>
      <c r="I303" s="11"/>
      <c r="J303" s="11"/>
      <c r="K303" s="11"/>
    </row>
    <row r="304" spans="8:11" ht="13">
      <c r="H304" s="11"/>
      <c r="I304" s="11"/>
      <c r="J304" s="11"/>
      <c r="K304" s="11"/>
    </row>
    <row r="305" spans="8:11" ht="13">
      <c r="H305" s="11"/>
      <c r="I305" s="11"/>
      <c r="J305" s="11"/>
      <c r="K305" s="11"/>
    </row>
    <row r="306" spans="8:11" ht="13">
      <c r="H306" s="11"/>
      <c r="I306" s="11"/>
      <c r="J306" s="11"/>
      <c r="K306" s="11"/>
    </row>
    <row r="307" spans="8:11" ht="13">
      <c r="H307" s="11"/>
      <c r="I307" s="11"/>
      <c r="J307" s="11"/>
      <c r="K307" s="11"/>
    </row>
    <row r="308" spans="8:11" ht="13">
      <c r="H308" s="11"/>
      <c r="I308" s="11"/>
      <c r="J308" s="11"/>
      <c r="K308" s="11"/>
    </row>
    <row r="309" spans="8:11" ht="13">
      <c r="H309" s="11"/>
      <c r="I309" s="11"/>
      <c r="J309" s="11"/>
      <c r="K309" s="11"/>
    </row>
    <row r="310" spans="8:11" ht="13">
      <c r="H310" s="11"/>
      <c r="I310" s="11"/>
      <c r="J310" s="11"/>
      <c r="K310" s="11"/>
    </row>
    <row r="311" spans="8:11" ht="13">
      <c r="H311" s="11"/>
      <c r="I311" s="11"/>
      <c r="J311" s="11"/>
      <c r="K311" s="11"/>
    </row>
    <row r="312" spans="8:11" ht="13">
      <c r="H312" s="11"/>
      <c r="I312" s="11"/>
      <c r="J312" s="11"/>
      <c r="K312" s="11"/>
    </row>
    <row r="313" spans="8:11" ht="13">
      <c r="H313" s="11"/>
      <c r="I313" s="11"/>
      <c r="J313" s="11"/>
      <c r="K313" s="11"/>
    </row>
    <row r="314" spans="8:11" ht="13">
      <c r="H314" s="11"/>
      <c r="I314" s="11"/>
      <c r="J314" s="11"/>
      <c r="K314" s="11"/>
    </row>
    <row r="315" spans="8:11" ht="13">
      <c r="H315" s="11"/>
      <c r="I315" s="11"/>
      <c r="J315" s="11"/>
      <c r="K315" s="11"/>
    </row>
    <row r="316" spans="8:11" ht="13">
      <c r="H316" s="11"/>
      <c r="I316" s="11"/>
      <c r="J316" s="11"/>
      <c r="K316" s="11"/>
    </row>
    <row r="317" spans="8:11" ht="13">
      <c r="H317" s="11"/>
      <c r="I317" s="11"/>
      <c r="J317" s="11"/>
      <c r="K317" s="11"/>
    </row>
    <row r="318" spans="8:11" ht="13">
      <c r="H318" s="11"/>
      <c r="I318" s="11"/>
      <c r="J318" s="11"/>
      <c r="K318" s="11"/>
    </row>
    <row r="319" spans="8:11" ht="13">
      <c r="H319" s="11"/>
      <c r="I319" s="11"/>
      <c r="J319" s="11"/>
      <c r="K319" s="11"/>
    </row>
    <row r="320" spans="8:11" ht="13">
      <c r="H320" s="11"/>
      <c r="I320" s="11"/>
      <c r="J320" s="11"/>
      <c r="K320" s="11"/>
    </row>
    <row r="321" spans="8:11" ht="13">
      <c r="H321" s="11"/>
      <c r="I321" s="11"/>
      <c r="J321" s="11"/>
      <c r="K321" s="11"/>
    </row>
    <row r="322" spans="8:11" ht="13">
      <c r="H322" s="11"/>
      <c r="I322" s="11"/>
      <c r="J322" s="11"/>
      <c r="K322" s="11"/>
    </row>
    <row r="323" spans="8:11" ht="13">
      <c r="H323" s="11"/>
      <c r="I323" s="11"/>
      <c r="J323" s="11"/>
      <c r="K323" s="11"/>
    </row>
    <row r="324" spans="8:11" ht="13">
      <c r="H324" s="11"/>
      <c r="I324" s="11"/>
      <c r="J324" s="11"/>
      <c r="K324" s="11"/>
    </row>
    <row r="325" spans="8:11" ht="13">
      <c r="H325" s="11"/>
      <c r="I325" s="11"/>
      <c r="J325" s="11"/>
      <c r="K325" s="11"/>
    </row>
    <row r="326" spans="8:11" ht="13">
      <c r="H326" s="11"/>
      <c r="I326" s="11"/>
      <c r="J326" s="11"/>
      <c r="K326" s="11"/>
    </row>
    <row r="327" spans="8:11" ht="13">
      <c r="H327" s="11"/>
      <c r="I327" s="11"/>
      <c r="J327" s="11"/>
      <c r="K327" s="11"/>
    </row>
    <row r="328" spans="8:11" ht="13">
      <c r="H328" s="11"/>
      <c r="I328" s="11"/>
      <c r="J328" s="11"/>
      <c r="K328" s="11"/>
    </row>
    <row r="329" spans="8:11" ht="13">
      <c r="H329" s="11"/>
      <c r="I329" s="11"/>
      <c r="J329" s="11"/>
      <c r="K329" s="11"/>
    </row>
    <row r="330" spans="8:11" ht="13">
      <c r="H330" s="11"/>
      <c r="I330" s="11"/>
      <c r="J330" s="11"/>
      <c r="K330" s="11"/>
    </row>
    <row r="331" spans="8:11" ht="13">
      <c r="H331" s="11"/>
      <c r="I331" s="11"/>
      <c r="J331" s="11"/>
      <c r="K331" s="11"/>
    </row>
    <row r="332" spans="8:11" ht="13">
      <c r="H332" s="11"/>
      <c r="I332" s="11"/>
      <c r="J332" s="11"/>
      <c r="K332" s="11"/>
    </row>
    <row r="333" spans="8:11" ht="13">
      <c r="H333" s="11"/>
      <c r="I333" s="11"/>
      <c r="J333" s="11"/>
      <c r="K333" s="11"/>
    </row>
    <row r="334" spans="8:11" ht="13">
      <c r="H334" s="11"/>
      <c r="I334" s="11"/>
      <c r="J334" s="11"/>
      <c r="K334" s="11"/>
    </row>
    <row r="335" spans="8:11" ht="13">
      <c r="H335" s="11"/>
      <c r="I335" s="11"/>
      <c r="J335" s="11"/>
      <c r="K335" s="11"/>
    </row>
    <row r="336" spans="8:11" ht="13">
      <c r="H336" s="11"/>
      <c r="I336" s="11"/>
      <c r="J336" s="11"/>
      <c r="K336" s="11"/>
    </row>
    <row r="337" spans="8:11" ht="13">
      <c r="H337" s="11"/>
      <c r="I337" s="11"/>
      <c r="J337" s="11"/>
      <c r="K337" s="11"/>
    </row>
    <row r="338" spans="8:11" ht="13">
      <c r="H338" s="11"/>
      <c r="I338" s="11"/>
      <c r="J338" s="11"/>
      <c r="K338" s="11"/>
    </row>
    <row r="339" spans="8:11" ht="13">
      <c r="H339" s="11"/>
      <c r="I339" s="11"/>
      <c r="J339" s="11"/>
      <c r="K339" s="11"/>
    </row>
    <row r="340" spans="8:11" ht="13">
      <c r="H340" s="11"/>
      <c r="I340" s="11"/>
      <c r="J340" s="11"/>
      <c r="K340" s="11"/>
    </row>
    <row r="341" spans="8:11" ht="13">
      <c r="H341" s="11"/>
      <c r="I341" s="11"/>
      <c r="J341" s="11"/>
      <c r="K341" s="11"/>
    </row>
    <row r="342" spans="8:11" ht="13">
      <c r="H342" s="11"/>
      <c r="I342" s="11"/>
      <c r="J342" s="11"/>
      <c r="K342" s="11"/>
    </row>
    <row r="343" spans="8:11" ht="13">
      <c r="H343" s="11"/>
      <c r="I343" s="11"/>
      <c r="J343" s="11"/>
      <c r="K343" s="11"/>
    </row>
    <row r="344" spans="8:11" ht="13">
      <c r="H344" s="11"/>
      <c r="I344" s="11"/>
      <c r="J344" s="11"/>
      <c r="K344" s="11"/>
    </row>
    <row r="345" spans="8:11" ht="13">
      <c r="H345" s="11"/>
      <c r="I345" s="11"/>
      <c r="J345" s="11"/>
      <c r="K345" s="11"/>
    </row>
    <row r="346" spans="8:11" ht="13">
      <c r="H346" s="11"/>
      <c r="I346" s="11"/>
      <c r="J346" s="11"/>
      <c r="K346" s="11"/>
    </row>
    <row r="347" spans="8:11" ht="13">
      <c r="H347" s="11"/>
      <c r="I347" s="11"/>
      <c r="J347" s="11"/>
      <c r="K347" s="11"/>
    </row>
    <row r="348" spans="8:11" ht="13">
      <c r="H348" s="11"/>
      <c r="I348" s="11"/>
      <c r="J348" s="11"/>
      <c r="K348" s="11"/>
    </row>
    <row r="349" spans="8:11" ht="13">
      <c r="H349" s="11"/>
      <c r="I349" s="11"/>
      <c r="J349" s="11"/>
      <c r="K349" s="11"/>
    </row>
    <row r="350" spans="8:11" ht="13">
      <c r="H350" s="11"/>
      <c r="I350" s="11"/>
      <c r="J350" s="11"/>
      <c r="K350" s="11"/>
    </row>
    <row r="351" spans="8:11" ht="13">
      <c r="H351" s="11"/>
      <c r="I351" s="11"/>
      <c r="J351" s="11"/>
      <c r="K351" s="11"/>
    </row>
    <row r="352" spans="8:11" ht="13">
      <c r="H352" s="11"/>
      <c r="I352" s="11"/>
      <c r="J352" s="11"/>
      <c r="K352" s="11"/>
    </row>
    <row r="353" spans="8:11" ht="13">
      <c r="H353" s="11"/>
      <c r="I353" s="11"/>
      <c r="J353" s="11"/>
      <c r="K353" s="11"/>
    </row>
    <row r="354" spans="8:11" ht="13">
      <c r="H354" s="11"/>
      <c r="I354" s="11"/>
      <c r="J354" s="11"/>
      <c r="K354" s="11"/>
    </row>
    <row r="355" spans="8:11" ht="13">
      <c r="H355" s="11"/>
      <c r="I355" s="11"/>
      <c r="J355" s="11"/>
      <c r="K355" s="11"/>
    </row>
    <row r="356" spans="8:11" ht="13">
      <c r="H356" s="11"/>
      <c r="I356" s="11"/>
      <c r="J356" s="11"/>
      <c r="K356" s="11"/>
    </row>
    <row r="357" spans="8:11" ht="13">
      <c r="H357" s="11"/>
      <c r="I357" s="11"/>
      <c r="J357" s="11"/>
      <c r="K357" s="11"/>
    </row>
    <row r="358" spans="8:11" ht="13">
      <c r="H358" s="11"/>
      <c r="I358" s="11"/>
      <c r="J358" s="11"/>
      <c r="K358" s="11"/>
    </row>
    <row r="359" spans="8:11" ht="13">
      <c r="H359" s="11"/>
      <c r="I359" s="11"/>
      <c r="J359" s="11"/>
      <c r="K359" s="11"/>
    </row>
    <row r="360" spans="8:11" ht="13">
      <c r="H360" s="11"/>
      <c r="I360" s="11"/>
      <c r="J360" s="11"/>
      <c r="K360" s="11"/>
    </row>
    <row r="361" spans="8:11" ht="13">
      <c r="H361" s="11"/>
      <c r="I361" s="11"/>
      <c r="J361" s="11"/>
      <c r="K361" s="11"/>
    </row>
    <row r="362" spans="8:11" ht="13">
      <c r="H362" s="11"/>
      <c r="I362" s="11"/>
      <c r="J362" s="11"/>
      <c r="K362" s="11"/>
    </row>
    <row r="363" spans="8:11" ht="13">
      <c r="H363" s="11"/>
      <c r="I363" s="11"/>
      <c r="J363" s="11"/>
      <c r="K363" s="11"/>
    </row>
    <row r="364" spans="8:11" ht="13">
      <c r="H364" s="11"/>
      <c r="I364" s="11"/>
      <c r="J364" s="11"/>
      <c r="K364" s="11"/>
    </row>
    <row r="365" spans="8:11" ht="13">
      <c r="H365" s="11"/>
      <c r="I365" s="11"/>
      <c r="J365" s="11"/>
      <c r="K365" s="11"/>
    </row>
    <row r="366" spans="8:11" ht="13">
      <c r="H366" s="11"/>
      <c r="I366" s="11"/>
      <c r="J366" s="11"/>
      <c r="K366" s="11"/>
    </row>
    <row r="367" spans="8:11" ht="13">
      <c r="H367" s="11"/>
      <c r="I367" s="11"/>
      <c r="J367" s="11"/>
      <c r="K367" s="11"/>
    </row>
    <row r="368" spans="8:11" ht="13">
      <c r="H368" s="11"/>
      <c r="I368" s="11"/>
      <c r="J368" s="11"/>
      <c r="K368" s="11"/>
    </row>
    <row r="369" spans="8:11" ht="13">
      <c r="H369" s="11"/>
      <c r="I369" s="11"/>
      <c r="J369" s="11"/>
      <c r="K369" s="11"/>
    </row>
    <row r="370" spans="8:11" ht="13">
      <c r="H370" s="11"/>
      <c r="I370" s="11"/>
      <c r="J370" s="11"/>
      <c r="K370" s="11"/>
    </row>
    <row r="371" spans="8:11" ht="13">
      <c r="H371" s="11"/>
      <c r="I371" s="11"/>
      <c r="J371" s="11"/>
      <c r="K371" s="11"/>
    </row>
    <row r="372" spans="8:11" ht="13">
      <c r="H372" s="11"/>
      <c r="I372" s="11"/>
      <c r="J372" s="11"/>
      <c r="K372" s="11"/>
    </row>
    <row r="373" spans="8:11" ht="13">
      <c r="H373" s="11"/>
      <c r="I373" s="11"/>
      <c r="J373" s="11"/>
      <c r="K373" s="11"/>
    </row>
    <row r="374" spans="8:11" ht="13">
      <c r="H374" s="11"/>
      <c r="I374" s="11"/>
      <c r="J374" s="11"/>
      <c r="K374" s="11"/>
    </row>
    <row r="375" spans="8:11" ht="13">
      <c r="H375" s="11"/>
      <c r="I375" s="11"/>
      <c r="J375" s="11"/>
      <c r="K375" s="11"/>
    </row>
    <row r="376" spans="8:11" ht="13">
      <c r="H376" s="11"/>
      <c r="I376" s="11"/>
      <c r="J376" s="11"/>
      <c r="K376" s="11"/>
    </row>
    <row r="377" spans="8:11" ht="13">
      <c r="H377" s="11"/>
      <c r="I377" s="11"/>
      <c r="J377" s="11"/>
      <c r="K377" s="11"/>
    </row>
    <row r="378" spans="8:11" ht="13">
      <c r="H378" s="11"/>
      <c r="I378" s="11"/>
      <c r="J378" s="11"/>
      <c r="K378" s="11"/>
    </row>
    <row r="379" spans="8:11" ht="13">
      <c r="H379" s="11"/>
      <c r="I379" s="11"/>
      <c r="J379" s="11"/>
      <c r="K379" s="11"/>
    </row>
    <row r="380" spans="8:11" ht="13">
      <c r="H380" s="11"/>
      <c r="I380" s="11"/>
      <c r="J380" s="11"/>
      <c r="K380" s="11"/>
    </row>
    <row r="381" spans="8:11" ht="13">
      <c r="H381" s="11"/>
      <c r="I381" s="11"/>
      <c r="J381" s="11"/>
      <c r="K381" s="11"/>
    </row>
    <row r="382" spans="8:11" ht="13">
      <c r="H382" s="11"/>
      <c r="I382" s="11"/>
      <c r="J382" s="11"/>
      <c r="K382" s="11"/>
    </row>
    <row r="383" spans="8:11" ht="13">
      <c r="H383" s="11"/>
      <c r="I383" s="11"/>
      <c r="J383" s="11"/>
      <c r="K383" s="11"/>
    </row>
    <row r="384" spans="8:11" ht="13">
      <c r="H384" s="11"/>
      <c r="I384" s="11"/>
      <c r="J384" s="11"/>
      <c r="K384" s="11"/>
    </row>
    <row r="385" spans="8:11" ht="13">
      <c r="H385" s="11"/>
      <c r="I385" s="11"/>
      <c r="J385" s="11"/>
      <c r="K385" s="11"/>
    </row>
    <row r="386" spans="8:11" ht="13">
      <c r="H386" s="11"/>
      <c r="I386" s="11"/>
      <c r="J386" s="11"/>
      <c r="K386" s="11"/>
    </row>
    <row r="387" spans="8:11" ht="13">
      <c r="H387" s="11"/>
      <c r="I387" s="11"/>
      <c r="J387" s="11"/>
      <c r="K387" s="11"/>
    </row>
    <row r="388" spans="8:11" ht="13">
      <c r="H388" s="11"/>
      <c r="I388" s="11"/>
      <c r="J388" s="11"/>
      <c r="K388" s="11"/>
    </row>
    <row r="389" spans="8:11" ht="13">
      <c r="H389" s="11"/>
      <c r="I389" s="11"/>
      <c r="J389" s="11"/>
      <c r="K389" s="11"/>
    </row>
    <row r="390" spans="8:11" ht="13">
      <c r="H390" s="11"/>
      <c r="I390" s="11"/>
      <c r="J390" s="11"/>
      <c r="K390" s="11"/>
    </row>
    <row r="391" spans="8:11" ht="13">
      <c r="H391" s="11"/>
      <c r="I391" s="11"/>
      <c r="J391" s="11"/>
      <c r="K391" s="11"/>
    </row>
    <row r="392" spans="8:11" ht="13">
      <c r="H392" s="11"/>
      <c r="I392" s="11"/>
      <c r="J392" s="11"/>
      <c r="K392" s="11"/>
    </row>
    <row r="393" spans="8:11" ht="13">
      <c r="H393" s="11"/>
      <c r="I393" s="11"/>
      <c r="J393" s="11"/>
      <c r="K393" s="11"/>
    </row>
    <row r="394" spans="8:11" ht="13">
      <c r="H394" s="11"/>
      <c r="I394" s="11"/>
      <c r="J394" s="11"/>
      <c r="K394" s="11"/>
    </row>
    <row r="395" spans="8:11" ht="13">
      <c r="H395" s="11"/>
      <c r="I395" s="11"/>
      <c r="J395" s="11"/>
      <c r="K395" s="11"/>
    </row>
    <row r="396" spans="8:11" ht="13">
      <c r="H396" s="11"/>
      <c r="I396" s="11"/>
      <c r="J396" s="11"/>
      <c r="K396" s="11"/>
    </row>
    <row r="397" spans="8:11" ht="13">
      <c r="H397" s="11"/>
      <c r="I397" s="11"/>
      <c r="J397" s="11"/>
      <c r="K397" s="11"/>
    </row>
    <row r="398" spans="8:11" ht="13">
      <c r="H398" s="11"/>
      <c r="I398" s="11"/>
      <c r="J398" s="11"/>
      <c r="K398" s="11"/>
    </row>
    <row r="399" spans="8:11" ht="13">
      <c r="H399" s="11"/>
      <c r="I399" s="11"/>
      <c r="J399" s="11"/>
      <c r="K399" s="11"/>
    </row>
    <row r="400" spans="8:11" ht="13">
      <c r="H400" s="11"/>
      <c r="I400" s="11"/>
      <c r="J400" s="11"/>
      <c r="K400" s="11"/>
    </row>
    <row r="401" spans="8:11" ht="13">
      <c r="H401" s="11"/>
      <c r="I401" s="11"/>
      <c r="J401" s="11"/>
      <c r="K401" s="11"/>
    </row>
    <row r="402" spans="8:11" ht="13">
      <c r="H402" s="11"/>
      <c r="I402" s="11"/>
      <c r="J402" s="11"/>
      <c r="K402" s="11"/>
    </row>
    <row r="403" spans="8:11" ht="13">
      <c r="H403" s="11"/>
      <c r="I403" s="11"/>
      <c r="J403" s="11"/>
      <c r="K403" s="11"/>
    </row>
    <row r="404" spans="8:11" ht="13">
      <c r="H404" s="11"/>
      <c r="I404" s="11"/>
      <c r="J404" s="11"/>
      <c r="K404" s="11"/>
    </row>
    <row r="405" spans="8:11" ht="13">
      <c r="H405" s="11"/>
      <c r="I405" s="11"/>
      <c r="J405" s="11"/>
      <c r="K405" s="11"/>
    </row>
    <row r="406" spans="8:11" ht="13">
      <c r="H406" s="11"/>
      <c r="I406" s="11"/>
      <c r="J406" s="11"/>
      <c r="K406" s="11"/>
    </row>
    <row r="407" spans="8:11" ht="13">
      <c r="H407" s="11"/>
      <c r="I407" s="11"/>
      <c r="J407" s="11"/>
      <c r="K407" s="11"/>
    </row>
    <row r="408" spans="8:11" ht="13">
      <c r="H408" s="11"/>
      <c r="I408" s="11"/>
      <c r="J408" s="11"/>
      <c r="K408" s="11"/>
    </row>
    <row r="409" spans="8:11" ht="13">
      <c r="H409" s="11"/>
      <c r="I409" s="11"/>
      <c r="J409" s="11"/>
      <c r="K409" s="11"/>
    </row>
    <row r="410" spans="8:11" ht="13">
      <c r="H410" s="11"/>
      <c r="I410" s="11"/>
      <c r="J410" s="11"/>
      <c r="K410" s="11"/>
    </row>
    <row r="411" spans="8:11" ht="13">
      <c r="H411" s="11"/>
      <c r="I411" s="11"/>
      <c r="J411" s="11"/>
      <c r="K411" s="11"/>
    </row>
    <row r="412" spans="8:11" ht="13">
      <c r="H412" s="11"/>
      <c r="I412" s="11"/>
      <c r="J412" s="11"/>
      <c r="K412" s="11"/>
    </row>
    <row r="413" spans="8:11" ht="13">
      <c r="H413" s="11"/>
      <c r="I413" s="11"/>
      <c r="J413" s="11"/>
      <c r="K413" s="11"/>
    </row>
    <row r="414" spans="8:11" ht="13">
      <c r="H414" s="11"/>
      <c r="I414" s="11"/>
      <c r="J414" s="11"/>
      <c r="K414" s="11"/>
    </row>
    <row r="415" spans="8:11" ht="13">
      <c r="H415" s="11"/>
      <c r="I415" s="11"/>
      <c r="J415" s="11"/>
      <c r="K415" s="11"/>
    </row>
    <row r="416" spans="8:11" ht="13">
      <c r="H416" s="11"/>
      <c r="I416" s="11"/>
      <c r="J416" s="11"/>
      <c r="K416" s="11"/>
    </row>
    <row r="417" spans="8:11" ht="13">
      <c r="H417" s="11"/>
      <c r="I417" s="11"/>
      <c r="J417" s="11"/>
      <c r="K417" s="11"/>
    </row>
    <row r="418" spans="8:11" ht="13">
      <c r="H418" s="11"/>
      <c r="I418" s="11"/>
      <c r="J418" s="11"/>
      <c r="K418" s="11"/>
    </row>
    <row r="419" spans="8:11" ht="13">
      <c r="H419" s="11"/>
      <c r="I419" s="11"/>
      <c r="J419" s="11"/>
      <c r="K419" s="11"/>
    </row>
    <row r="420" spans="8:11" ht="13">
      <c r="H420" s="11"/>
      <c r="I420" s="11"/>
      <c r="J420" s="11"/>
      <c r="K420" s="11"/>
    </row>
    <row r="421" spans="8:11" ht="13">
      <c r="H421" s="11"/>
      <c r="I421" s="11"/>
      <c r="J421" s="11"/>
      <c r="K421" s="11"/>
    </row>
    <row r="422" spans="8:11" ht="13">
      <c r="H422" s="11"/>
      <c r="I422" s="11"/>
      <c r="J422" s="11"/>
      <c r="K422" s="11"/>
    </row>
    <row r="423" spans="8:11" ht="13">
      <c r="H423" s="11"/>
      <c r="I423" s="11"/>
      <c r="J423" s="11"/>
      <c r="K423" s="11"/>
    </row>
    <row r="424" spans="8:11" ht="13">
      <c r="H424" s="11"/>
      <c r="I424" s="11"/>
      <c r="J424" s="11"/>
      <c r="K424" s="11"/>
    </row>
    <row r="425" spans="8:11" ht="13">
      <c r="H425" s="11"/>
      <c r="I425" s="11"/>
      <c r="J425" s="11"/>
      <c r="K425" s="11"/>
    </row>
    <row r="426" spans="8:11" ht="13">
      <c r="H426" s="11"/>
      <c r="I426" s="11"/>
      <c r="J426" s="11"/>
      <c r="K426" s="11"/>
    </row>
    <row r="427" spans="8:11" ht="13">
      <c r="H427" s="11"/>
      <c r="I427" s="11"/>
      <c r="J427" s="11"/>
      <c r="K427" s="11"/>
    </row>
    <row r="428" spans="8:11" ht="13">
      <c r="H428" s="11"/>
      <c r="I428" s="11"/>
      <c r="J428" s="11"/>
      <c r="K428" s="11"/>
    </row>
    <row r="429" spans="8:11" ht="13">
      <c r="H429" s="11"/>
      <c r="I429" s="11"/>
      <c r="J429" s="11"/>
      <c r="K429" s="11"/>
    </row>
    <row r="430" spans="8:11" ht="13">
      <c r="H430" s="11"/>
      <c r="I430" s="11"/>
      <c r="J430" s="11"/>
      <c r="K430" s="11"/>
    </row>
    <row r="431" spans="8:11" ht="13">
      <c r="H431" s="11"/>
      <c r="I431" s="11"/>
      <c r="J431" s="11"/>
      <c r="K431" s="11"/>
    </row>
    <row r="432" spans="8:11" ht="13">
      <c r="H432" s="11"/>
      <c r="I432" s="11"/>
      <c r="J432" s="11"/>
      <c r="K432" s="11"/>
    </row>
    <row r="433" spans="8:11" ht="13">
      <c r="H433" s="11"/>
      <c r="I433" s="11"/>
      <c r="J433" s="11"/>
      <c r="K433" s="11"/>
    </row>
    <row r="434" spans="8:11" ht="13">
      <c r="H434" s="11"/>
      <c r="I434" s="11"/>
      <c r="J434" s="11"/>
      <c r="K434" s="11"/>
    </row>
    <row r="435" spans="8:11" ht="13">
      <c r="H435" s="11"/>
      <c r="I435" s="11"/>
      <c r="J435" s="11"/>
      <c r="K435" s="11"/>
    </row>
    <row r="436" spans="8:11" ht="13">
      <c r="H436" s="11"/>
      <c r="I436" s="11"/>
      <c r="J436" s="11"/>
      <c r="K436" s="11"/>
    </row>
    <row r="437" spans="8:11" ht="13">
      <c r="H437" s="11"/>
      <c r="I437" s="11"/>
      <c r="J437" s="11"/>
      <c r="K437" s="11"/>
    </row>
    <row r="438" spans="8:11" ht="13">
      <c r="H438" s="11"/>
      <c r="I438" s="11"/>
      <c r="J438" s="11"/>
      <c r="K438" s="11"/>
    </row>
    <row r="439" spans="8:11" ht="13">
      <c r="H439" s="11"/>
      <c r="I439" s="11"/>
      <c r="J439" s="11"/>
      <c r="K439" s="11"/>
    </row>
    <row r="440" spans="8:11" ht="13">
      <c r="H440" s="11"/>
      <c r="I440" s="11"/>
      <c r="J440" s="11"/>
      <c r="K440" s="11"/>
    </row>
    <row r="441" spans="8:11" ht="13">
      <c r="H441" s="11"/>
      <c r="I441" s="11"/>
      <c r="J441" s="11"/>
      <c r="K441" s="11"/>
    </row>
    <row r="442" spans="8:11" ht="13">
      <c r="H442" s="11"/>
      <c r="I442" s="11"/>
      <c r="J442" s="11"/>
      <c r="K442" s="11"/>
    </row>
    <row r="443" spans="8:11" ht="13">
      <c r="H443" s="11"/>
      <c r="I443" s="11"/>
      <c r="J443" s="11"/>
      <c r="K443" s="11"/>
    </row>
    <row r="444" spans="8:11" ht="13">
      <c r="H444" s="11"/>
      <c r="I444" s="11"/>
      <c r="J444" s="11"/>
      <c r="K444" s="11"/>
    </row>
    <row r="445" spans="8:11" ht="13">
      <c r="H445" s="11"/>
      <c r="I445" s="11"/>
      <c r="J445" s="11"/>
      <c r="K445" s="11"/>
    </row>
    <row r="446" spans="8:11" ht="13">
      <c r="H446" s="11"/>
      <c r="I446" s="11"/>
      <c r="J446" s="11"/>
      <c r="K446" s="11"/>
    </row>
    <row r="447" spans="8:11" ht="13">
      <c r="H447" s="11"/>
      <c r="I447" s="11"/>
      <c r="J447" s="11"/>
      <c r="K447" s="11"/>
    </row>
    <row r="448" spans="8:11" ht="13">
      <c r="H448" s="11"/>
      <c r="I448" s="11"/>
      <c r="J448" s="11"/>
      <c r="K448" s="11"/>
    </row>
    <row r="449" spans="8:11" ht="13">
      <c r="H449" s="11"/>
      <c r="I449" s="11"/>
      <c r="J449" s="11"/>
      <c r="K449" s="11"/>
    </row>
    <row r="450" spans="8:11" ht="13">
      <c r="H450" s="11"/>
      <c r="I450" s="11"/>
      <c r="J450" s="11"/>
      <c r="K450" s="11"/>
    </row>
    <row r="451" spans="8:11" ht="13">
      <c r="H451" s="11"/>
      <c r="I451" s="11"/>
      <c r="J451" s="11"/>
      <c r="K451" s="11"/>
    </row>
    <row r="452" spans="8:11" ht="13">
      <c r="H452" s="11"/>
      <c r="I452" s="11"/>
      <c r="J452" s="11"/>
      <c r="K452" s="11"/>
    </row>
    <row r="453" spans="8:11" ht="13">
      <c r="H453" s="11"/>
      <c r="I453" s="11"/>
      <c r="J453" s="11"/>
      <c r="K453" s="11"/>
    </row>
    <row r="454" spans="8:11" ht="13">
      <c r="H454" s="11"/>
      <c r="I454" s="11"/>
      <c r="J454" s="11"/>
      <c r="K454" s="11"/>
    </row>
    <row r="455" spans="8:11" ht="13">
      <c r="H455" s="11"/>
      <c r="I455" s="11"/>
      <c r="J455" s="11"/>
      <c r="K455" s="11"/>
    </row>
    <row r="456" spans="8:11" ht="13">
      <c r="H456" s="11"/>
      <c r="I456" s="11"/>
      <c r="J456" s="11"/>
      <c r="K456" s="11"/>
    </row>
    <row r="457" spans="8:11" ht="13">
      <c r="H457" s="11"/>
      <c r="I457" s="11"/>
      <c r="J457" s="11"/>
      <c r="K457" s="11"/>
    </row>
    <row r="458" spans="8:11" ht="13">
      <c r="H458" s="11"/>
      <c r="I458" s="11"/>
      <c r="J458" s="11"/>
      <c r="K458" s="11"/>
    </row>
    <row r="459" spans="8:11" ht="13">
      <c r="H459" s="11"/>
      <c r="I459" s="11"/>
      <c r="J459" s="11"/>
      <c r="K459" s="11"/>
    </row>
    <row r="460" spans="8:11" ht="13">
      <c r="H460" s="11"/>
      <c r="I460" s="11"/>
      <c r="J460" s="11"/>
      <c r="K460" s="11"/>
    </row>
    <row r="461" spans="8:11" ht="13">
      <c r="H461" s="11"/>
      <c r="I461" s="11"/>
      <c r="J461" s="11"/>
      <c r="K461" s="11"/>
    </row>
    <row r="462" spans="8:11" ht="13">
      <c r="H462" s="11"/>
      <c r="I462" s="11"/>
      <c r="J462" s="11"/>
      <c r="K462" s="11"/>
    </row>
    <row r="463" spans="8:11" ht="13">
      <c r="H463" s="11"/>
      <c r="I463" s="11"/>
      <c r="J463" s="11"/>
      <c r="K463" s="11"/>
    </row>
    <row r="464" spans="8:11" ht="13">
      <c r="H464" s="11"/>
      <c r="I464" s="11"/>
      <c r="J464" s="11"/>
      <c r="K464" s="11"/>
    </row>
    <row r="465" spans="8:11" ht="13">
      <c r="H465" s="11"/>
      <c r="I465" s="11"/>
      <c r="J465" s="11"/>
      <c r="K465" s="11"/>
    </row>
    <row r="466" spans="8:11" ht="13">
      <c r="H466" s="11"/>
      <c r="I466" s="11"/>
      <c r="J466" s="11"/>
      <c r="K466" s="11"/>
    </row>
    <row r="467" spans="8:11" ht="13">
      <c r="H467" s="11"/>
      <c r="I467" s="11"/>
      <c r="J467" s="11"/>
      <c r="K467" s="11"/>
    </row>
    <row r="468" spans="8:11" ht="13">
      <c r="H468" s="11"/>
      <c r="I468" s="11"/>
      <c r="J468" s="11"/>
      <c r="K468" s="11"/>
    </row>
    <row r="469" spans="8:11" ht="13">
      <c r="H469" s="11"/>
      <c r="I469" s="11"/>
      <c r="J469" s="11"/>
      <c r="K469" s="11"/>
    </row>
    <row r="470" spans="8:11" ht="13">
      <c r="H470" s="11"/>
      <c r="I470" s="11"/>
      <c r="J470" s="11"/>
      <c r="K470" s="11"/>
    </row>
    <row r="471" spans="8:11" ht="13">
      <c r="H471" s="11"/>
      <c r="I471" s="11"/>
      <c r="J471" s="11"/>
      <c r="K471" s="11"/>
    </row>
    <row r="472" spans="8:11" ht="13">
      <c r="H472" s="11"/>
      <c r="I472" s="11"/>
      <c r="J472" s="11"/>
      <c r="K472" s="11"/>
    </row>
    <row r="473" spans="8:11" ht="13">
      <c r="H473" s="11"/>
      <c r="I473" s="11"/>
      <c r="J473" s="11"/>
      <c r="K473" s="11"/>
    </row>
    <row r="474" spans="8:11" ht="13">
      <c r="H474" s="11"/>
      <c r="I474" s="11"/>
      <c r="J474" s="11"/>
      <c r="K474" s="11"/>
    </row>
    <row r="475" spans="8:11" ht="13">
      <c r="H475" s="11"/>
      <c r="I475" s="11"/>
      <c r="J475" s="11"/>
      <c r="K475" s="11"/>
    </row>
    <row r="476" spans="8:11" ht="13">
      <c r="H476" s="11"/>
      <c r="I476" s="11"/>
      <c r="J476" s="11"/>
      <c r="K476" s="11"/>
    </row>
    <row r="477" spans="8:11" ht="13">
      <c r="H477" s="11"/>
      <c r="I477" s="11"/>
      <c r="J477" s="11"/>
      <c r="K477" s="11"/>
    </row>
    <row r="478" spans="8:11" ht="13">
      <c r="H478" s="11"/>
      <c r="I478" s="11"/>
      <c r="J478" s="11"/>
      <c r="K478" s="11"/>
    </row>
    <row r="479" spans="8:11" ht="13">
      <c r="H479" s="11"/>
      <c r="I479" s="11"/>
      <c r="J479" s="11"/>
      <c r="K479" s="11"/>
    </row>
    <row r="480" spans="8:11" ht="13">
      <c r="H480" s="11"/>
      <c r="I480" s="11"/>
      <c r="J480" s="11"/>
      <c r="K480" s="11"/>
    </row>
    <row r="481" spans="8:11" ht="13">
      <c r="H481" s="11"/>
      <c r="I481" s="11"/>
      <c r="J481" s="11"/>
      <c r="K481" s="11"/>
    </row>
    <row r="482" spans="8:11" ht="13">
      <c r="H482" s="11"/>
      <c r="I482" s="11"/>
      <c r="J482" s="11"/>
      <c r="K482" s="11"/>
    </row>
    <row r="483" spans="8:11" ht="13">
      <c r="H483" s="11"/>
      <c r="I483" s="11"/>
      <c r="J483" s="11"/>
      <c r="K483" s="11"/>
    </row>
    <row r="484" spans="8:11" ht="13">
      <c r="H484" s="11"/>
      <c r="I484" s="11"/>
      <c r="J484" s="11"/>
      <c r="K484" s="11"/>
    </row>
    <row r="485" spans="8:11" ht="13">
      <c r="H485" s="11"/>
      <c r="I485" s="11"/>
      <c r="J485" s="11"/>
      <c r="K485" s="11"/>
    </row>
    <row r="486" spans="8:11" ht="13">
      <c r="H486" s="11"/>
      <c r="I486" s="11"/>
      <c r="J486" s="11"/>
      <c r="K486" s="11"/>
    </row>
    <row r="487" spans="8:11" ht="13">
      <c r="H487" s="11"/>
      <c r="I487" s="11"/>
      <c r="J487" s="11"/>
      <c r="K487" s="11"/>
    </row>
    <row r="488" spans="8:11" ht="13">
      <c r="H488" s="11"/>
      <c r="I488" s="11"/>
      <c r="J488" s="11"/>
      <c r="K488" s="11"/>
    </row>
    <row r="489" spans="8:11" ht="13">
      <c r="H489" s="11"/>
      <c r="I489" s="11"/>
      <c r="J489" s="11"/>
      <c r="K489" s="11"/>
    </row>
    <row r="490" spans="8:11" ht="13">
      <c r="H490" s="11"/>
      <c r="I490" s="11"/>
      <c r="J490" s="11"/>
      <c r="K490" s="11"/>
    </row>
    <row r="491" spans="8:11" ht="13">
      <c r="H491" s="11"/>
      <c r="I491" s="11"/>
      <c r="J491" s="11"/>
      <c r="K491" s="11"/>
    </row>
    <row r="492" spans="8:11" ht="13">
      <c r="H492" s="11"/>
      <c r="I492" s="11"/>
      <c r="J492" s="11"/>
      <c r="K492" s="11"/>
    </row>
    <row r="493" spans="8:11" ht="13">
      <c r="H493" s="11"/>
      <c r="I493" s="11"/>
      <c r="J493" s="11"/>
      <c r="K493" s="11"/>
    </row>
    <row r="494" spans="8:11" ht="13">
      <c r="H494" s="11"/>
      <c r="I494" s="11"/>
      <c r="J494" s="11"/>
      <c r="K494" s="11"/>
    </row>
    <row r="495" spans="8:11" ht="13">
      <c r="H495" s="11"/>
      <c r="I495" s="11"/>
      <c r="J495" s="11"/>
      <c r="K495" s="11"/>
    </row>
    <row r="496" spans="8:11" ht="13">
      <c r="H496" s="11"/>
      <c r="I496" s="11"/>
      <c r="J496" s="11"/>
      <c r="K496" s="11"/>
    </row>
    <row r="497" spans="8:11" ht="13">
      <c r="H497" s="11"/>
      <c r="I497" s="11"/>
      <c r="J497" s="11"/>
      <c r="K497" s="11"/>
    </row>
    <row r="498" spans="8:11" ht="13">
      <c r="H498" s="11"/>
      <c r="I498" s="11"/>
      <c r="J498" s="11"/>
      <c r="K498" s="11"/>
    </row>
    <row r="499" spans="8:11" ht="13">
      <c r="H499" s="11"/>
      <c r="I499" s="11"/>
      <c r="J499" s="11"/>
      <c r="K499" s="11"/>
    </row>
    <row r="500" spans="8:11" ht="13">
      <c r="H500" s="11"/>
      <c r="I500" s="11"/>
      <c r="J500" s="11"/>
      <c r="K500" s="11"/>
    </row>
    <row r="501" spans="8:11" ht="13">
      <c r="H501" s="11"/>
      <c r="I501" s="11"/>
      <c r="J501" s="11"/>
      <c r="K501" s="11"/>
    </row>
    <row r="502" spans="8:11" ht="13">
      <c r="H502" s="11"/>
      <c r="I502" s="11"/>
      <c r="J502" s="11"/>
      <c r="K502" s="11"/>
    </row>
    <row r="503" spans="8:11" ht="13">
      <c r="H503" s="11"/>
      <c r="I503" s="11"/>
      <c r="J503" s="11"/>
      <c r="K503" s="11"/>
    </row>
    <row r="504" spans="8:11" ht="13">
      <c r="H504" s="11"/>
      <c r="I504" s="11"/>
      <c r="J504" s="11"/>
      <c r="K504" s="11"/>
    </row>
    <row r="505" spans="8:11" ht="13">
      <c r="H505" s="11"/>
      <c r="I505" s="11"/>
      <c r="J505" s="11"/>
      <c r="K505" s="11"/>
    </row>
    <row r="506" spans="8:11" ht="13">
      <c r="H506" s="11"/>
      <c r="I506" s="11"/>
      <c r="J506" s="11"/>
      <c r="K506" s="11"/>
    </row>
    <row r="507" spans="8:11" ht="13">
      <c r="H507" s="11"/>
      <c r="I507" s="11"/>
      <c r="J507" s="11"/>
      <c r="K507" s="11"/>
    </row>
    <row r="508" spans="8:11" ht="13">
      <c r="H508" s="11"/>
      <c r="I508" s="11"/>
      <c r="J508" s="11"/>
      <c r="K508" s="11"/>
    </row>
    <row r="509" spans="8:11" ht="13">
      <c r="H509" s="11"/>
      <c r="I509" s="11"/>
      <c r="J509" s="11"/>
      <c r="K509" s="11"/>
    </row>
    <row r="510" spans="8:11" ht="13">
      <c r="H510" s="11"/>
      <c r="I510" s="11"/>
      <c r="J510" s="11"/>
      <c r="K510" s="11"/>
    </row>
    <row r="511" spans="8:11" ht="13">
      <c r="H511" s="11"/>
      <c r="I511" s="11"/>
      <c r="J511" s="11"/>
      <c r="K511" s="11"/>
    </row>
    <row r="512" spans="8:11" ht="13">
      <c r="H512" s="11"/>
      <c r="I512" s="11"/>
      <c r="J512" s="11"/>
      <c r="K512" s="11"/>
    </row>
    <row r="513" spans="8:11" ht="13">
      <c r="H513" s="11"/>
      <c r="I513" s="11"/>
      <c r="J513" s="11"/>
      <c r="K513" s="11"/>
    </row>
    <row r="514" spans="8:11" ht="13">
      <c r="H514" s="11"/>
      <c r="I514" s="11"/>
      <c r="J514" s="11"/>
      <c r="K514" s="11"/>
    </row>
    <row r="515" spans="8:11" ht="13">
      <c r="H515" s="11"/>
      <c r="I515" s="11"/>
      <c r="J515" s="11"/>
      <c r="K515" s="11"/>
    </row>
    <row r="516" spans="8:11" ht="13">
      <c r="H516" s="11"/>
      <c r="I516" s="11"/>
      <c r="J516" s="11"/>
      <c r="K516" s="11"/>
    </row>
    <row r="517" spans="8:11" ht="13">
      <c r="H517" s="11"/>
      <c r="I517" s="11"/>
      <c r="J517" s="11"/>
      <c r="K517" s="11"/>
    </row>
    <row r="518" spans="8:11" ht="13">
      <c r="H518" s="11"/>
      <c r="I518" s="11"/>
      <c r="J518" s="11"/>
      <c r="K518" s="11"/>
    </row>
    <row r="519" spans="8:11" ht="13">
      <c r="H519" s="11"/>
      <c r="I519" s="11"/>
      <c r="J519" s="11"/>
      <c r="K519" s="11"/>
    </row>
    <row r="520" spans="8:11" ht="13">
      <c r="H520" s="11"/>
      <c r="I520" s="11"/>
      <c r="J520" s="11"/>
      <c r="K520" s="11"/>
    </row>
    <row r="521" spans="8:11" ht="13">
      <c r="H521" s="11"/>
      <c r="I521" s="11"/>
      <c r="J521" s="11"/>
      <c r="K521" s="11"/>
    </row>
    <row r="522" spans="8:11" ht="13">
      <c r="H522" s="11"/>
      <c r="I522" s="11"/>
      <c r="J522" s="11"/>
      <c r="K522" s="11"/>
    </row>
    <row r="523" spans="8:11" ht="13">
      <c r="H523" s="11"/>
      <c r="I523" s="11"/>
      <c r="J523" s="11"/>
      <c r="K523" s="11"/>
    </row>
    <row r="524" spans="8:11" ht="13">
      <c r="H524" s="11"/>
      <c r="I524" s="11"/>
      <c r="J524" s="11"/>
      <c r="K524" s="11"/>
    </row>
    <row r="525" spans="8:11" ht="13">
      <c r="H525" s="11"/>
      <c r="I525" s="11"/>
      <c r="J525" s="11"/>
      <c r="K525" s="11"/>
    </row>
    <row r="526" spans="8:11" ht="13">
      <c r="H526" s="11"/>
      <c r="I526" s="11"/>
      <c r="J526" s="11"/>
      <c r="K526" s="11"/>
    </row>
    <row r="527" spans="8:11" ht="13">
      <c r="H527" s="11"/>
      <c r="I527" s="11"/>
      <c r="J527" s="11"/>
      <c r="K527" s="11"/>
    </row>
    <row r="528" spans="8:11" ht="13">
      <c r="H528" s="11"/>
      <c r="I528" s="11"/>
      <c r="J528" s="11"/>
      <c r="K528" s="11"/>
    </row>
    <row r="529" spans="8:11" ht="13">
      <c r="H529" s="11"/>
      <c r="I529" s="11"/>
      <c r="J529" s="11"/>
      <c r="K529" s="11"/>
    </row>
    <row r="530" spans="8:11" ht="13">
      <c r="H530" s="11"/>
      <c r="I530" s="11"/>
      <c r="J530" s="11"/>
      <c r="K530" s="11"/>
    </row>
    <row r="531" spans="8:11" ht="13">
      <c r="H531" s="11"/>
      <c r="I531" s="11"/>
      <c r="J531" s="11"/>
      <c r="K531" s="11"/>
    </row>
    <row r="532" spans="8:11" ht="13">
      <c r="H532" s="11"/>
      <c r="I532" s="11"/>
      <c r="J532" s="11"/>
      <c r="K532" s="11"/>
    </row>
    <row r="533" spans="8:11" ht="13">
      <c r="H533" s="11"/>
      <c r="I533" s="11"/>
      <c r="J533" s="11"/>
      <c r="K533" s="11"/>
    </row>
    <row r="534" spans="8:11" ht="13">
      <c r="H534" s="11"/>
      <c r="I534" s="11"/>
      <c r="J534" s="11"/>
      <c r="K534" s="11"/>
    </row>
    <row r="535" spans="8:11" ht="13">
      <c r="H535" s="11"/>
      <c r="I535" s="11"/>
      <c r="J535" s="11"/>
      <c r="K535" s="11"/>
    </row>
    <row r="536" spans="8:11" ht="13">
      <c r="H536" s="11"/>
      <c r="I536" s="11"/>
      <c r="J536" s="11"/>
      <c r="K536" s="11"/>
    </row>
    <row r="537" spans="8:11" ht="13">
      <c r="H537" s="11"/>
      <c r="I537" s="11"/>
      <c r="J537" s="11"/>
      <c r="K537" s="11"/>
    </row>
    <row r="538" spans="8:11" ht="13">
      <c r="H538" s="11"/>
      <c r="I538" s="11"/>
      <c r="J538" s="11"/>
      <c r="K538" s="11"/>
    </row>
    <row r="539" spans="8:11" ht="13">
      <c r="H539" s="11"/>
      <c r="I539" s="11"/>
      <c r="J539" s="11"/>
      <c r="K539" s="11"/>
    </row>
    <row r="540" spans="8:11" ht="13">
      <c r="H540" s="11"/>
      <c r="I540" s="11"/>
      <c r="J540" s="11"/>
      <c r="K540" s="11"/>
    </row>
    <row r="541" spans="8:11" ht="13">
      <c r="H541" s="11"/>
      <c r="I541" s="11"/>
      <c r="J541" s="11"/>
      <c r="K541" s="11"/>
    </row>
    <row r="542" spans="8:11" ht="13">
      <c r="H542" s="11"/>
      <c r="I542" s="11"/>
      <c r="J542" s="11"/>
      <c r="K542" s="11"/>
    </row>
    <row r="543" spans="8:11" ht="13">
      <c r="H543" s="11"/>
      <c r="I543" s="11"/>
      <c r="J543" s="11"/>
      <c r="K543" s="11"/>
    </row>
    <row r="544" spans="8:11" ht="13">
      <c r="H544" s="11"/>
      <c r="I544" s="11"/>
      <c r="J544" s="11"/>
      <c r="K544" s="11"/>
    </row>
    <row r="545" spans="8:11" ht="13">
      <c r="H545" s="11"/>
      <c r="I545" s="11"/>
      <c r="J545" s="11"/>
      <c r="K545" s="11"/>
    </row>
    <row r="546" spans="8:11" ht="13">
      <c r="H546" s="11"/>
      <c r="I546" s="11"/>
      <c r="J546" s="11"/>
      <c r="K546" s="11"/>
    </row>
    <row r="547" spans="8:11" ht="13">
      <c r="H547" s="11"/>
      <c r="I547" s="11"/>
      <c r="J547" s="11"/>
      <c r="K547" s="11"/>
    </row>
    <row r="548" spans="8:11" ht="13">
      <c r="H548" s="11"/>
      <c r="I548" s="11"/>
      <c r="J548" s="11"/>
      <c r="K548" s="11"/>
    </row>
    <row r="549" spans="8:11" ht="13">
      <c r="H549" s="11"/>
      <c r="I549" s="11"/>
      <c r="J549" s="11"/>
      <c r="K549" s="11"/>
    </row>
    <row r="550" spans="8:11" ht="13">
      <c r="H550" s="11"/>
      <c r="I550" s="11"/>
      <c r="J550" s="11"/>
      <c r="K550" s="11"/>
    </row>
    <row r="551" spans="8:11" ht="13">
      <c r="H551" s="11"/>
      <c r="I551" s="11"/>
      <c r="J551" s="11"/>
      <c r="K551" s="11"/>
    </row>
    <row r="552" spans="8:11" ht="13">
      <c r="H552" s="11"/>
      <c r="I552" s="11"/>
      <c r="J552" s="11"/>
      <c r="K552" s="11"/>
    </row>
    <row r="553" spans="8:11" ht="13">
      <c r="H553" s="11"/>
      <c r="I553" s="11"/>
      <c r="J553" s="11"/>
      <c r="K553" s="11"/>
    </row>
    <row r="554" spans="8:11" ht="13">
      <c r="H554" s="11"/>
      <c r="I554" s="11"/>
      <c r="J554" s="11"/>
      <c r="K554" s="11"/>
    </row>
    <row r="555" spans="8:11" ht="13">
      <c r="H555" s="11"/>
      <c r="I555" s="11"/>
      <c r="J555" s="11"/>
      <c r="K555" s="11"/>
    </row>
    <row r="556" spans="8:11" ht="13">
      <c r="H556" s="11"/>
      <c r="I556" s="11"/>
      <c r="J556" s="11"/>
      <c r="K556" s="11"/>
    </row>
    <row r="557" spans="8:11" ht="13">
      <c r="H557" s="11"/>
      <c r="I557" s="11"/>
      <c r="J557" s="11"/>
      <c r="K557" s="11"/>
    </row>
    <row r="558" spans="8:11" ht="13">
      <c r="H558" s="11"/>
      <c r="I558" s="11"/>
      <c r="J558" s="11"/>
      <c r="K558" s="11"/>
    </row>
    <row r="559" spans="8:11" ht="13">
      <c r="H559" s="11"/>
      <c r="I559" s="11"/>
      <c r="J559" s="11"/>
      <c r="K559" s="11"/>
    </row>
    <row r="560" spans="8:11" ht="13">
      <c r="H560" s="11"/>
      <c r="I560" s="11"/>
      <c r="J560" s="11"/>
      <c r="K560" s="11"/>
    </row>
    <row r="561" spans="8:11" ht="13">
      <c r="H561" s="11"/>
      <c r="I561" s="11"/>
      <c r="J561" s="11"/>
      <c r="K561" s="11"/>
    </row>
    <row r="562" spans="8:11" ht="13">
      <c r="H562" s="11"/>
      <c r="I562" s="11"/>
      <c r="J562" s="11"/>
      <c r="K562" s="11"/>
    </row>
    <row r="563" spans="8:11" ht="13">
      <c r="H563" s="11"/>
      <c r="I563" s="11"/>
      <c r="J563" s="11"/>
      <c r="K563" s="11"/>
    </row>
    <row r="564" spans="8:11" ht="13">
      <c r="H564" s="11"/>
      <c r="I564" s="11"/>
      <c r="J564" s="11"/>
      <c r="K564" s="11"/>
    </row>
    <row r="565" spans="8:11" ht="13">
      <c r="H565" s="11"/>
      <c r="I565" s="11"/>
      <c r="J565" s="11"/>
      <c r="K565" s="11"/>
    </row>
    <row r="566" spans="8:11" ht="13">
      <c r="H566" s="11"/>
      <c r="I566" s="11"/>
      <c r="J566" s="11"/>
      <c r="K566" s="11"/>
    </row>
    <row r="567" spans="8:11" ht="13">
      <c r="H567" s="11"/>
      <c r="I567" s="11"/>
      <c r="J567" s="11"/>
      <c r="K567" s="11"/>
    </row>
    <row r="568" spans="8:11" ht="13">
      <c r="H568" s="11"/>
      <c r="I568" s="11"/>
      <c r="J568" s="11"/>
      <c r="K568" s="11"/>
    </row>
    <row r="569" spans="8:11" ht="13">
      <c r="H569" s="11"/>
      <c r="I569" s="11"/>
      <c r="J569" s="11"/>
      <c r="K569" s="11"/>
    </row>
    <row r="570" spans="8:11" ht="13">
      <c r="H570" s="11"/>
      <c r="I570" s="11"/>
      <c r="J570" s="11"/>
      <c r="K570" s="11"/>
    </row>
    <row r="571" spans="8:11" ht="13">
      <c r="H571" s="11"/>
      <c r="I571" s="11"/>
      <c r="J571" s="11"/>
      <c r="K571" s="11"/>
    </row>
    <row r="572" spans="8:11" ht="13">
      <c r="H572" s="11"/>
      <c r="I572" s="11"/>
      <c r="J572" s="11"/>
      <c r="K572" s="11"/>
    </row>
    <row r="573" spans="8:11" ht="13">
      <c r="H573" s="11"/>
      <c r="I573" s="11"/>
      <c r="J573" s="11"/>
      <c r="K573" s="11"/>
    </row>
    <row r="574" spans="8:11" ht="13">
      <c r="H574" s="11"/>
      <c r="I574" s="11"/>
      <c r="J574" s="11"/>
      <c r="K574" s="11"/>
    </row>
    <row r="575" spans="8:11" ht="13">
      <c r="H575" s="11"/>
      <c r="I575" s="11"/>
      <c r="J575" s="11"/>
      <c r="K575" s="11"/>
    </row>
    <row r="576" spans="8:11" ht="13">
      <c r="H576" s="11"/>
      <c r="I576" s="11"/>
      <c r="J576" s="11"/>
      <c r="K576" s="11"/>
    </row>
    <row r="577" spans="8:11" ht="13">
      <c r="H577" s="11"/>
      <c r="I577" s="11"/>
      <c r="J577" s="11"/>
      <c r="K577" s="11"/>
    </row>
    <row r="578" spans="8:11" ht="13">
      <c r="H578" s="11"/>
      <c r="I578" s="11"/>
      <c r="J578" s="11"/>
      <c r="K578" s="11"/>
    </row>
    <row r="579" spans="8:11" ht="13">
      <c r="H579" s="11"/>
      <c r="I579" s="11"/>
      <c r="J579" s="11"/>
      <c r="K579" s="11"/>
    </row>
    <row r="580" spans="8:11" ht="13">
      <c r="H580" s="11"/>
      <c r="I580" s="11"/>
      <c r="J580" s="11"/>
      <c r="K580" s="11"/>
    </row>
    <row r="581" spans="8:11" ht="13">
      <c r="H581" s="11"/>
      <c r="I581" s="11"/>
      <c r="J581" s="11"/>
      <c r="K581" s="11"/>
    </row>
    <row r="582" spans="8:11" ht="13">
      <c r="H582" s="11"/>
      <c r="I582" s="11"/>
      <c r="J582" s="11"/>
      <c r="K582" s="11"/>
    </row>
    <row r="583" spans="8:11" ht="13">
      <c r="H583" s="11"/>
      <c r="I583" s="11"/>
      <c r="J583" s="11"/>
      <c r="K583" s="11"/>
    </row>
    <row r="584" spans="8:11" ht="13">
      <c r="H584" s="11"/>
      <c r="I584" s="11"/>
      <c r="J584" s="11"/>
      <c r="K584" s="11"/>
    </row>
    <row r="585" spans="8:11" ht="13">
      <c r="H585" s="11"/>
      <c r="I585" s="11"/>
      <c r="J585" s="11"/>
      <c r="K585" s="11"/>
    </row>
    <row r="586" spans="8:11" ht="13">
      <c r="H586" s="11"/>
      <c r="I586" s="11"/>
      <c r="J586" s="11"/>
      <c r="K586" s="11"/>
    </row>
    <row r="587" spans="8:11" ht="13">
      <c r="H587" s="11"/>
      <c r="I587" s="11"/>
      <c r="J587" s="11"/>
      <c r="K587" s="11"/>
    </row>
    <row r="588" spans="8:11" ht="13">
      <c r="H588" s="11"/>
      <c r="I588" s="11"/>
      <c r="J588" s="11"/>
      <c r="K588" s="11"/>
    </row>
    <row r="589" spans="8:11" ht="13">
      <c r="H589" s="11"/>
      <c r="I589" s="11"/>
      <c r="J589" s="11"/>
      <c r="K589" s="11"/>
    </row>
    <row r="590" spans="8:11" ht="13">
      <c r="H590" s="11"/>
      <c r="I590" s="11"/>
      <c r="J590" s="11"/>
      <c r="K590" s="11"/>
    </row>
    <row r="591" spans="8:11" ht="13">
      <c r="H591" s="11"/>
      <c r="I591" s="11"/>
      <c r="J591" s="11"/>
      <c r="K591" s="11"/>
    </row>
    <row r="592" spans="8:11" ht="13">
      <c r="H592" s="11"/>
      <c r="I592" s="11"/>
      <c r="J592" s="11"/>
      <c r="K592" s="11"/>
    </row>
    <row r="593" spans="8:11" ht="13">
      <c r="H593" s="11"/>
      <c r="I593" s="11"/>
      <c r="J593" s="11"/>
      <c r="K593" s="11"/>
    </row>
    <row r="594" spans="8:11" ht="13">
      <c r="H594" s="11"/>
      <c r="I594" s="11"/>
      <c r="J594" s="11"/>
      <c r="K594" s="11"/>
    </row>
    <row r="595" spans="8:11" ht="13">
      <c r="H595" s="11"/>
      <c r="I595" s="11"/>
      <c r="J595" s="11"/>
      <c r="K595" s="11"/>
    </row>
    <row r="596" spans="8:11" ht="13">
      <c r="H596" s="11"/>
      <c r="I596" s="11"/>
      <c r="J596" s="11"/>
      <c r="K596" s="11"/>
    </row>
    <row r="597" spans="8:11" ht="13">
      <c r="H597" s="11"/>
      <c r="I597" s="11"/>
      <c r="J597" s="11"/>
      <c r="K597" s="11"/>
    </row>
    <row r="598" spans="8:11" ht="13">
      <c r="H598" s="11"/>
      <c r="I598" s="11"/>
      <c r="J598" s="11"/>
      <c r="K598" s="11"/>
    </row>
    <row r="599" spans="8:11" ht="13">
      <c r="H599" s="11"/>
      <c r="I599" s="11"/>
      <c r="J599" s="11"/>
      <c r="K599" s="11"/>
    </row>
    <row r="600" spans="8:11" ht="13">
      <c r="H600" s="11"/>
      <c r="I600" s="11"/>
      <c r="J600" s="11"/>
      <c r="K600" s="11"/>
    </row>
    <row r="601" spans="8:11" ht="13">
      <c r="H601" s="11"/>
      <c r="I601" s="11"/>
      <c r="J601" s="11"/>
      <c r="K601" s="11"/>
    </row>
    <row r="602" spans="8:11" ht="13">
      <c r="H602" s="11"/>
      <c r="I602" s="11"/>
      <c r="J602" s="11"/>
      <c r="K602" s="11"/>
    </row>
    <row r="603" spans="8:11" ht="13">
      <c r="H603" s="11"/>
      <c r="I603" s="11"/>
      <c r="J603" s="11"/>
      <c r="K603" s="11"/>
    </row>
    <row r="604" spans="8:11" ht="13">
      <c r="H604" s="11"/>
      <c r="I604" s="11"/>
      <c r="J604" s="11"/>
      <c r="K604" s="11"/>
    </row>
    <row r="605" spans="8:11" ht="13">
      <c r="H605" s="11"/>
      <c r="I605" s="11"/>
      <c r="J605" s="11"/>
      <c r="K605" s="11"/>
    </row>
    <row r="606" spans="8:11" ht="13">
      <c r="H606" s="11"/>
      <c r="I606" s="11"/>
      <c r="J606" s="11"/>
      <c r="K606" s="11"/>
    </row>
    <row r="607" spans="8:11" ht="13">
      <c r="H607" s="11"/>
      <c r="I607" s="11"/>
      <c r="J607" s="11"/>
      <c r="K607" s="11"/>
    </row>
    <row r="608" spans="8:11" ht="13">
      <c r="H608" s="11"/>
      <c r="I608" s="11"/>
      <c r="J608" s="11"/>
      <c r="K608" s="11"/>
    </row>
    <row r="609" spans="8:11" ht="13">
      <c r="H609" s="11"/>
      <c r="I609" s="11"/>
      <c r="J609" s="11"/>
      <c r="K609" s="11"/>
    </row>
    <row r="610" spans="8:11" ht="13">
      <c r="H610" s="11"/>
      <c r="I610" s="11"/>
      <c r="J610" s="11"/>
      <c r="K610" s="11"/>
    </row>
    <row r="611" spans="8:11" ht="13">
      <c r="H611" s="11"/>
      <c r="I611" s="11"/>
      <c r="J611" s="11"/>
      <c r="K611" s="11"/>
    </row>
    <row r="612" spans="8:11" ht="13">
      <c r="H612" s="11"/>
      <c r="I612" s="11"/>
      <c r="J612" s="11"/>
      <c r="K612" s="11"/>
    </row>
    <row r="613" spans="8:11" ht="13">
      <c r="H613" s="11"/>
      <c r="I613" s="11"/>
      <c r="J613" s="11"/>
      <c r="K613" s="11"/>
    </row>
    <row r="614" spans="8:11" ht="13">
      <c r="H614" s="11"/>
      <c r="I614" s="11"/>
      <c r="J614" s="11"/>
      <c r="K614" s="11"/>
    </row>
    <row r="615" spans="8:11" ht="13">
      <c r="H615" s="11"/>
      <c r="I615" s="11"/>
      <c r="J615" s="11"/>
      <c r="K615" s="11"/>
    </row>
    <row r="616" spans="8:11" ht="13">
      <c r="H616" s="11"/>
      <c r="I616" s="11"/>
      <c r="J616" s="11"/>
      <c r="K616" s="11"/>
    </row>
    <row r="617" spans="8:11" ht="13">
      <c r="H617" s="11"/>
      <c r="I617" s="11"/>
      <c r="J617" s="11"/>
      <c r="K617" s="11"/>
    </row>
    <row r="618" spans="8:11" ht="13">
      <c r="H618" s="11"/>
      <c r="I618" s="11"/>
      <c r="J618" s="11"/>
      <c r="K618" s="11"/>
    </row>
    <row r="619" spans="8:11" ht="13">
      <c r="H619" s="11"/>
      <c r="I619" s="11"/>
      <c r="J619" s="11"/>
      <c r="K619" s="11"/>
    </row>
    <row r="620" spans="8:11" ht="13">
      <c r="H620" s="11"/>
      <c r="I620" s="11"/>
      <c r="J620" s="11"/>
      <c r="K620" s="11"/>
    </row>
    <row r="621" spans="8:11" ht="13">
      <c r="H621" s="11"/>
      <c r="I621" s="11"/>
      <c r="J621" s="11"/>
      <c r="K621" s="11"/>
    </row>
    <row r="622" spans="8:11" ht="13">
      <c r="H622" s="11"/>
      <c r="I622" s="11"/>
      <c r="J622" s="11"/>
      <c r="K622" s="11"/>
    </row>
    <row r="623" spans="8:11" ht="13">
      <c r="H623" s="11"/>
      <c r="I623" s="11"/>
      <c r="J623" s="11"/>
      <c r="K623" s="11"/>
    </row>
    <row r="624" spans="8:11" ht="13">
      <c r="H624" s="11"/>
      <c r="I624" s="11"/>
      <c r="J624" s="11"/>
      <c r="K624" s="11"/>
    </row>
    <row r="625" spans="8:11" ht="13">
      <c r="H625" s="11"/>
      <c r="I625" s="11"/>
      <c r="J625" s="11"/>
      <c r="K625" s="11"/>
    </row>
    <row r="626" spans="8:11" ht="13">
      <c r="H626" s="11"/>
      <c r="I626" s="11"/>
      <c r="J626" s="11"/>
      <c r="K626" s="11"/>
    </row>
    <row r="627" spans="8:11" ht="13">
      <c r="H627" s="11"/>
      <c r="I627" s="11"/>
      <c r="J627" s="11"/>
      <c r="K627" s="11"/>
    </row>
    <row r="628" spans="8:11" ht="13">
      <c r="H628" s="11"/>
      <c r="I628" s="11"/>
      <c r="J628" s="11"/>
      <c r="K628" s="11"/>
    </row>
    <row r="629" spans="8:11" ht="13">
      <c r="H629" s="11"/>
      <c r="I629" s="11"/>
      <c r="J629" s="11"/>
      <c r="K629" s="11"/>
    </row>
    <row r="630" spans="8:11" ht="13">
      <c r="H630" s="11"/>
      <c r="I630" s="11"/>
      <c r="J630" s="11"/>
      <c r="K630" s="11"/>
    </row>
    <row r="631" spans="8:11" ht="13">
      <c r="H631" s="11"/>
      <c r="I631" s="11"/>
      <c r="J631" s="11"/>
      <c r="K631" s="11"/>
    </row>
    <row r="632" spans="8:11" ht="13">
      <c r="H632" s="11"/>
      <c r="I632" s="11"/>
      <c r="J632" s="11"/>
      <c r="K632" s="11"/>
    </row>
    <row r="633" spans="8:11" ht="13">
      <c r="H633" s="11"/>
      <c r="I633" s="11"/>
      <c r="J633" s="11"/>
      <c r="K633" s="11"/>
    </row>
    <row r="634" spans="8:11" ht="13">
      <c r="H634" s="11"/>
      <c r="I634" s="11"/>
      <c r="J634" s="11"/>
      <c r="K634" s="11"/>
    </row>
    <row r="635" spans="8:11" ht="13">
      <c r="H635" s="11"/>
      <c r="I635" s="11"/>
      <c r="J635" s="11"/>
      <c r="K635" s="11"/>
    </row>
    <row r="636" spans="8:11" ht="13">
      <c r="H636" s="11"/>
      <c r="I636" s="11"/>
      <c r="J636" s="11"/>
      <c r="K636" s="11"/>
    </row>
    <row r="637" spans="8:11" ht="13">
      <c r="H637" s="11"/>
      <c r="I637" s="11"/>
      <c r="J637" s="11"/>
      <c r="K637" s="11"/>
    </row>
    <row r="638" spans="8:11" ht="13">
      <c r="H638" s="11"/>
      <c r="I638" s="11"/>
      <c r="J638" s="11"/>
      <c r="K638" s="11"/>
    </row>
    <row r="639" spans="8:11" ht="13">
      <c r="H639" s="11"/>
      <c r="I639" s="11"/>
      <c r="J639" s="11"/>
      <c r="K639" s="11"/>
    </row>
    <row r="640" spans="8:11" ht="13">
      <c r="H640" s="11"/>
      <c r="I640" s="11"/>
      <c r="J640" s="11"/>
      <c r="K640" s="11"/>
    </row>
    <row r="641" spans="8:11" ht="13">
      <c r="H641" s="11"/>
      <c r="I641" s="11"/>
      <c r="J641" s="11"/>
      <c r="K641" s="11"/>
    </row>
    <row r="642" spans="8:11" ht="13">
      <c r="H642" s="11"/>
      <c r="I642" s="11"/>
      <c r="J642" s="11"/>
      <c r="K642" s="11"/>
    </row>
    <row r="643" spans="8:11" ht="13">
      <c r="H643" s="11"/>
      <c r="I643" s="11"/>
      <c r="J643" s="11"/>
      <c r="K643" s="11"/>
    </row>
    <row r="644" spans="8:11" ht="13">
      <c r="H644" s="11"/>
      <c r="I644" s="11"/>
      <c r="J644" s="11"/>
      <c r="K644" s="11"/>
    </row>
    <row r="645" spans="8:11" ht="13">
      <c r="H645" s="11"/>
      <c r="I645" s="11"/>
      <c r="J645" s="11"/>
      <c r="K645" s="11"/>
    </row>
    <row r="646" spans="8:11" ht="13">
      <c r="H646" s="11"/>
      <c r="I646" s="11"/>
      <c r="J646" s="11"/>
      <c r="K646" s="11"/>
    </row>
    <row r="647" spans="8:11" ht="13">
      <c r="H647" s="11"/>
      <c r="I647" s="11"/>
      <c r="J647" s="11"/>
      <c r="K647" s="11"/>
    </row>
    <row r="648" spans="8:11" ht="13">
      <c r="H648" s="11"/>
      <c r="I648" s="11"/>
      <c r="J648" s="11"/>
      <c r="K648" s="11"/>
    </row>
    <row r="649" spans="8:11" ht="13">
      <c r="H649" s="11"/>
      <c r="I649" s="11"/>
      <c r="J649" s="11"/>
      <c r="K649" s="11"/>
    </row>
    <row r="650" spans="8:11" ht="13">
      <c r="H650" s="11"/>
      <c r="I650" s="11"/>
      <c r="J650" s="11"/>
      <c r="K650" s="11"/>
    </row>
    <row r="651" spans="8:11" ht="13">
      <c r="H651" s="11"/>
      <c r="I651" s="11"/>
      <c r="J651" s="11"/>
      <c r="K651" s="11"/>
    </row>
    <row r="652" spans="8:11" ht="13">
      <c r="H652" s="11"/>
      <c r="I652" s="11"/>
      <c r="J652" s="11"/>
      <c r="K652" s="11"/>
    </row>
    <row r="653" spans="8:11" ht="13">
      <c r="H653" s="11"/>
      <c r="I653" s="11"/>
      <c r="J653" s="11"/>
      <c r="K653" s="11"/>
    </row>
    <row r="654" spans="8:11" ht="13">
      <c r="H654" s="11"/>
      <c r="I654" s="11"/>
      <c r="J654" s="11"/>
      <c r="K654" s="11"/>
    </row>
    <row r="655" spans="8:11" ht="13">
      <c r="H655" s="11"/>
      <c r="I655" s="11"/>
      <c r="J655" s="11"/>
      <c r="K655" s="11"/>
    </row>
    <row r="656" spans="8:11" ht="13">
      <c r="H656" s="11"/>
      <c r="I656" s="11"/>
      <c r="J656" s="11"/>
      <c r="K656" s="11"/>
    </row>
    <row r="657" spans="8:11" ht="13">
      <c r="H657" s="11"/>
      <c r="I657" s="11"/>
      <c r="J657" s="11"/>
      <c r="K657" s="11"/>
    </row>
    <row r="658" spans="8:11" ht="13">
      <c r="H658" s="11"/>
      <c r="I658" s="11"/>
      <c r="J658" s="11"/>
      <c r="K658" s="11"/>
    </row>
    <row r="659" spans="8:11" ht="13">
      <c r="H659" s="11"/>
      <c r="I659" s="11"/>
      <c r="J659" s="11"/>
      <c r="K659" s="11"/>
    </row>
    <row r="660" spans="8:11" ht="13">
      <c r="H660" s="11"/>
      <c r="I660" s="11"/>
      <c r="J660" s="11"/>
      <c r="K660" s="11"/>
    </row>
    <row r="661" spans="8:11" ht="13">
      <c r="H661" s="11"/>
      <c r="I661" s="11"/>
      <c r="J661" s="11"/>
      <c r="K661" s="11"/>
    </row>
    <row r="662" spans="8:11" ht="13">
      <c r="H662" s="11"/>
      <c r="I662" s="11"/>
      <c r="J662" s="11"/>
      <c r="K662" s="11"/>
    </row>
    <row r="663" spans="8:11" ht="13">
      <c r="H663" s="11"/>
      <c r="I663" s="11"/>
      <c r="J663" s="11"/>
      <c r="K663" s="11"/>
    </row>
    <row r="664" spans="8:11" ht="13">
      <c r="H664" s="11"/>
      <c r="I664" s="11"/>
      <c r="J664" s="11"/>
      <c r="K664" s="11"/>
    </row>
    <row r="665" spans="8:11" ht="13">
      <c r="H665" s="11"/>
      <c r="I665" s="11"/>
      <c r="J665" s="11"/>
      <c r="K665" s="11"/>
    </row>
    <row r="666" spans="8:11" ht="13">
      <c r="H666" s="11"/>
      <c r="I666" s="11"/>
      <c r="J666" s="11"/>
      <c r="K666" s="11"/>
    </row>
    <row r="667" spans="8:11" ht="13">
      <c r="H667" s="11"/>
      <c r="I667" s="11"/>
      <c r="J667" s="11"/>
      <c r="K667" s="11"/>
    </row>
    <row r="668" spans="8:11" ht="13">
      <c r="H668" s="11"/>
      <c r="I668" s="11"/>
      <c r="J668" s="11"/>
      <c r="K668" s="11"/>
    </row>
    <row r="669" spans="8:11" ht="13">
      <c r="H669" s="11"/>
      <c r="I669" s="11"/>
      <c r="J669" s="11"/>
      <c r="K669" s="11"/>
    </row>
    <row r="670" spans="8:11" ht="13">
      <c r="H670" s="11"/>
      <c r="I670" s="11"/>
      <c r="J670" s="11"/>
      <c r="K670" s="11"/>
    </row>
    <row r="671" spans="8:11" ht="13">
      <c r="H671" s="11"/>
      <c r="I671" s="11"/>
      <c r="J671" s="11"/>
      <c r="K671" s="11"/>
    </row>
    <row r="672" spans="8:11" ht="13">
      <c r="H672" s="11"/>
      <c r="I672" s="11"/>
      <c r="J672" s="11"/>
      <c r="K672" s="11"/>
    </row>
    <row r="673" spans="8:11" ht="13">
      <c r="H673" s="11"/>
      <c r="I673" s="11"/>
      <c r="J673" s="11"/>
      <c r="K673" s="11"/>
    </row>
    <row r="674" spans="8:11" ht="13">
      <c r="H674" s="11"/>
      <c r="I674" s="11"/>
      <c r="J674" s="11"/>
      <c r="K674" s="11"/>
    </row>
    <row r="675" spans="8:11" ht="13">
      <c r="H675" s="11"/>
      <c r="I675" s="11"/>
      <c r="J675" s="11"/>
      <c r="K675" s="11"/>
    </row>
    <row r="676" spans="8:11" ht="13">
      <c r="H676" s="11"/>
      <c r="I676" s="11"/>
      <c r="J676" s="11"/>
      <c r="K676" s="11"/>
    </row>
    <row r="677" spans="8:11" ht="13">
      <c r="H677" s="11"/>
      <c r="I677" s="11"/>
      <c r="J677" s="11"/>
      <c r="K677" s="11"/>
    </row>
    <row r="678" spans="8:11" ht="13">
      <c r="H678" s="11"/>
      <c r="I678" s="11"/>
      <c r="J678" s="11"/>
      <c r="K678" s="11"/>
    </row>
    <row r="679" spans="8:11" ht="13">
      <c r="H679" s="11"/>
      <c r="I679" s="11"/>
      <c r="J679" s="11"/>
      <c r="K679" s="11"/>
    </row>
    <row r="680" spans="8:11" ht="13">
      <c r="H680" s="11"/>
      <c r="I680" s="11"/>
      <c r="J680" s="11"/>
      <c r="K680" s="11"/>
    </row>
    <row r="681" spans="8:11" ht="13">
      <c r="H681" s="11"/>
      <c r="I681" s="11"/>
      <c r="J681" s="11"/>
      <c r="K681" s="11"/>
    </row>
    <row r="682" spans="8:11" ht="13">
      <c r="H682" s="11"/>
      <c r="I682" s="11"/>
      <c r="J682" s="11"/>
      <c r="K682" s="11"/>
    </row>
    <row r="683" spans="8:11" ht="13">
      <c r="H683" s="11"/>
      <c r="I683" s="11"/>
      <c r="J683" s="11"/>
      <c r="K683" s="11"/>
    </row>
    <row r="684" spans="8:11" ht="13">
      <c r="H684" s="11"/>
      <c r="I684" s="11"/>
      <c r="J684" s="11"/>
      <c r="K684" s="11"/>
    </row>
    <row r="685" spans="8:11" ht="13">
      <c r="H685" s="11"/>
      <c r="I685" s="11"/>
      <c r="J685" s="11"/>
      <c r="K685" s="11"/>
    </row>
    <row r="686" spans="8:11" ht="13">
      <c r="H686" s="11"/>
      <c r="I686" s="11"/>
      <c r="J686" s="11"/>
      <c r="K686" s="11"/>
    </row>
    <row r="687" spans="8:11" ht="13">
      <c r="H687" s="11"/>
      <c r="I687" s="11"/>
      <c r="J687" s="11"/>
      <c r="K687" s="11"/>
    </row>
    <row r="688" spans="8:11" ht="13">
      <c r="H688" s="11"/>
      <c r="I688" s="11"/>
      <c r="J688" s="11"/>
      <c r="K688" s="11"/>
    </row>
    <row r="689" spans="8:11" ht="13">
      <c r="H689" s="11"/>
      <c r="I689" s="11"/>
      <c r="J689" s="11"/>
      <c r="K689" s="11"/>
    </row>
    <row r="690" spans="8:11" ht="13">
      <c r="H690" s="11"/>
      <c r="I690" s="11"/>
      <c r="J690" s="11"/>
      <c r="K690" s="11"/>
    </row>
    <row r="691" spans="8:11" ht="13">
      <c r="H691" s="11"/>
      <c r="I691" s="11"/>
      <c r="J691" s="11"/>
      <c r="K691" s="11"/>
    </row>
    <row r="692" spans="8:11" ht="13">
      <c r="H692" s="11"/>
      <c r="I692" s="11"/>
      <c r="J692" s="11"/>
      <c r="K692" s="11"/>
    </row>
    <row r="693" spans="8:11" ht="13">
      <c r="H693" s="11"/>
      <c r="I693" s="11"/>
      <c r="J693" s="11"/>
      <c r="K693" s="11"/>
    </row>
    <row r="694" spans="8:11" ht="13">
      <c r="H694" s="11"/>
      <c r="I694" s="11"/>
      <c r="J694" s="11"/>
      <c r="K694" s="11"/>
    </row>
    <row r="695" spans="8:11" ht="13">
      <c r="H695" s="11"/>
      <c r="I695" s="11"/>
      <c r="J695" s="11"/>
      <c r="K695" s="11"/>
    </row>
    <row r="696" spans="8:11" ht="13">
      <c r="H696" s="11"/>
      <c r="I696" s="11"/>
      <c r="J696" s="11"/>
      <c r="K696" s="11"/>
    </row>
    <row r="697" spans="8:11" ht="13">
      <c r="H697" s="11"/>
      <c r="I697" s="11"/>
      <c r="J697" s="11"/>
      <c r="K697" s="11"/>
    </row>
    <row r="698" spans="8:11" ht="13">
      <c r="H698" s="11"/>
      <c r="I698" s="11"/>
      <c r="J698" s="11"/>
      <c r="K698" s="11"/>
    </row>
    <row r="699" spans="8:11" ht="13">
      <c r="H699" s="11"/>
      <c r="I699" s="11"/>
      <c r="J699" s="11"/>
      <c r="K699" s="11"/>
    </row>
    <row r="700" spans="8:11" ht="13">
      <c r="H700" s="11"/>
      <c r="I700" s="11"/>
      <c r="J700" s="11"/>
      <c r="K700" s="11"/>
    </row>
    <row r="701" spans="8:11" ht="13">
      <c r="H701" s="11"/>
      <c r="I701" s="11"/>
      <c r="J701" s="11"/>
      <c r="K701" s="11"/>
    </row>
    <row r="702" spans="8:11" ht="13">
      <c r="H702" s="11"/>
      <c r="I702" s="11"/>
      <c r="J702" s="11"/>
      <c r="K702" s="11"/>
    </row>
    <row r="703" spans="8:11" ht="13">
      <c r="H703" s="11"/>
      <c r="I703" s="11"/>
      <c r="J703" s="11"/>
      <c r="K703" s="11"/>
    </row>
    <row r="704" spans="8:11" ht="13">
      <c r="H704" s="11"/>
      <c r="I704" s="11"/>
      <c r="J704" s="11"/>
      <c r="K704" s="11"/>
    </row>
    <row r="705" spans="8:11" ht="13">
      <c r="H705" s="11"/>
      <c r="I705" s="11"/>
      <c r="J705" s="11"/>
      <c r="K705" s="11"/>
    </row>
    <row r="706" spans="8:11" ht="13">
      <c r="H706" s="11"/>
      <c r="I706" s="11"/>
      <c r="J706" s="11"/>
      <c r="K706" s="11"/>
    </row>
    <row r="707" spans="8:11" ht="13">
      <c r="H707" s="11"/>
      <c r="I707" s="11"/>
      <c r="J707" s="11"/>
      <c r="K707" s="11"/>
    </row>
    <row r="708" spans="8:11" ht="13">
      <c r="H708" s="11"/>
      <c r="I708" s="11"/>
      <c r="J708" s="11"/>
      <c r="K708" s="11"/>
    </row>
    <row r="709" spans="8:11" ht="13">
      <c r="H709" s="11"/>
      <c r="I709" s="11"/>
      <c r="J709" s="11"/>
      <c r="K709" s="11"/>
    </row>
    <row r="710" spans="8:11" ht="13">
      <c r="H710" s="11"/>
      <c r="I710" s="11"/>
      <c r="J710" s="11"/>
      <c r="K710" s="11"/>
    </row>
    <row r="711" spans="8:11" ht="13">
      <c r="H711" s="11"/>
      <c r="I711" s="11"/>
      <c r="J711" s="11"/>
      <c r="K711" s="11"/>
    </row>
    <row r="712" spans="8:11" ht="13">
      <c r="H712" s="11"/>
      <c r="I712" s="11"/>
      <c r="J712" s="11"/>
      <c r="K712" s="11"/>
    </row>
    <row r="713" spans="8:11" ht="13">
      <c r="H713" s="11"/>
      <c r="I713" s="11"/>
      <c r="J713" s="11"/>
      <c r="K713" s="11"/>
    </row>
    <row r="714" spans="8:11" ht="13">
      <c r="H714" s="11"/>
      <c r="I714" s="11"/>
      <c r="J714" s="11"/>
      <c r="K714" s="11"/>
    </row>
    <row r="715" spans="8:11" ht="13">
      <c r="H715" s="11"/>
      <c r="I715" s="11"/>
      <c r="J715" s="11"/>
      <c r="K715" s="11"/>
    </row>
    <row r="716" spans="8:11" ht="13">
      <c r="H716" s="11"/>
      <c r="I716" s="11"/>
      <c r="J716" s="11"/>
      <c r="K716" s="11"/>
    </row>
    <row r="717" spans="8:11" ht="13">
      <c r="H717" s="11"/>
      <c r="I717" s="11"/>
      <c r="J717" s="11"/>
      <c r="K717" s="11"/>
    </row>
    <row r="718" spans="8:11" ht="13">
      <c r="H718" s="11"/>
      <c r="I718" s="11"/>
      <c r="J718" s="11"/>
      <c r="K718" s="11"/>
    </row>
    <row r="719" spans="8:11" ht="13">
      <c r="H719" s="11"/>
      <c r="I719" s="11"/>
      <c r="J719" s="11"/>
      <c r="K719" s="11"/>
    </row>
    <row r="720" spans="8:11" ht="13">
      <c r="H720" s="11"/>
      <c r="I720" s="11"/>
      <c r="J720" s="11"/>
      <c r="K720" s="11"/>
    </row>
    <row r="721" spans="8:11" ht="13">
      <c r="H721" s="11"/>
      <c r="I721" s="11"/>
      <c r="J721" s="11"/>
      <c r="K721" s="11"/>
    </row>
    <row r="722" spans="8:11" ht="13">
      <c r="H722" s="11"/>
      <c r="I722" s="11"/>
      <c r="J722" s="11"/>
      <c r="K722" s="11"/>
    </row>
    <row r="723" spans="8:11" ht="13">
      <c r="H723" s="11"/>
      <c r="I723" s="11"/>
      <c r="J723" s="11"/>
      <c r="K723" s="11"/>
    </row>
    <row r="724" spans="8:11" ht="13">
      <c r="H724" s="11"/>
      <c r="I724" s="11"/>
      <c r="J724" s="11"/>
      <c r="K724" s="11"/>
    </row>
    <row r="725" spans="8:11" ht="13">
      <c r="H725" s="11"/>
      <c r="I725" s="11"/>
      <c r="J725" s="11"/>
      <c r="K725" s="11"/>
    </row>
    <row r="726" spans="8:11" ht="13">
      <c r="H726" s="11"/>
      <c r="I726" s="11"/>
      <c r="J726" s="11"/>
      <c r="K726" s="11"/>
    </row>
    <row r="727" spans="8:11" ht="13">
      <c r="H727" s="11"/>
      <c r="I727" s="11"/>
      <c r="J727" s="11"/>
      <c r="K727" s="11"/>
    </row>
    <row r="728" spans="8:11" ht="13">
      <c r="H728" s="11"/>
      <c r="I728" s="11"/>
      <c r="J728" s="11"/>
      <c r="K728" s="11"/>
    </row>
    <row r="729" spans="8:11" ht="13">
      <c r="H729" s="11"/>
      <c r="I729" s="11"/>
      <c r="J729" s="11"/>
      <c r="K729" s="11"/>
    </row>
    <row r="730" spans="8:11" ht="13">
      <c r="H730" s="11"/>
      <c r="I730" s="11"/>
      <c r="J730" s="11"/>
      <c r="K730" s="11"/>
    </row>
    <row r="731" spans="8:11" ht="13">
      <c r="H731" s="11"/>
      <c r="I731" s="11"/>
      <c r="J731" s="11"/>
      <c r="K731" s="11"/>
    </row>
    <row r="732" spans="8:11" ht="13">
      <c r="H732" s="11"/>
      <c r="I732" s="11"/>
      <c r="J732" s="11"/>
      <c r="K732" s="11"/>
    </row>
    <row r="733" spans="8:11" ht="13">
      <c r="H733" s="11"/>
      <c r="I733" s="11"/>
      <c r="J733" s="11"/>
      <c r="K733" s="11"/>
    </row>
    <row r="734" spans="8:11" ht="13">
      <c r="H734" s="11"/>
      <c r="I734" s="11"/>
      <c r="J734" s="11"/>
      <c r="K734" s="11"/>
    </row>
    <row r="735" spans="8:11" ht="13">
      <c r="H735" s="11"/>
      <c r="I735" s="11"/>
      <c r="J735" s="11"/>
      <c r="K735" s="11"/>
    </row>
    <row r="736" spans="8:11" ht="13">
      <c r="H736" s="11"/>
      <c r="I736" s="11"/>
      <c r="J736" s="11"/>
      <c r="K736" s="11"/>
    </row>
    <row r="737" spans="8:11" ht="13">
      <c r="H737" s="11"/>
      <c r="I737" s="11"/>
      <c r="J737" s="11"/>
      <c r="K737" s="11"/>
    </row>
    <row r="738" spans="8:11" ht="13">
      <c r="H738" s="11"/>
      <c r="I738" s="11"/>
      <c r="J738" s="11"/>
      <c r="K738" s="11"/>
    </row>
    <row r="739" spans="8:11" ht="13">
      <c r="H739" s="11"/>
      <c r="I739" s="11"/>
      <c r="J739" s="11"/>
      <c r="K739" s="11"/>
    </row>
    <row r="740" spans="8:11" ht="13">
      <c r="H740" s="11"/>
      <c r="I740" s="11"/>
      <c r="J740" s="11"/>
      <c r="K740" s="11"/>
    </row>
    <row r="741" spans="8:11" ht="13">
      <c r="H741" s="11"/>
      <c r="I741" s="11"/>
      <c r="J741" s="11"/>
      <c r="K741" s="11"/>
    </row>
    <row r="742" spans="8:11" ht="13">
      <c r="H742" s="11"/>
      <c r="I742" s="11"/>
      <c r="J742" s="11"/>
      <c r="K742" s="11"/>
    </row>
    <row r="743" spans="8:11" ht="13">
      <c r="H743" s="11"/>
      <c r="I743" s="11"/>
      <c r="J743" s="11"/>
      <c r="K743" s="11"/>
    </row>
    <row r="744" spans="8:11" ht="13">
      <c r="H744" s="11"/>
      <c r="I744" s="11"/>
      <c r="J744" s="11"/>
      <c r="K744" s="11"/>
    </row>
    <row r="745" spans="8:11" ht="13">
      <c r="H745" s="11"/>
      <c r="I745" s="11"/>
      <c r="J745" s="11"/>
      <c r="K745" s="11"/>
    </row>
    <row r="746" spans="8:11" ht="13">
      <c r="H746" s="11"/>
      <c r="I746" s="11"/>
      <c r="J746" s="11"/>
      <c r="K746" s="11"/>
    </row>
    <row r="747" spans="8:11" ht="13">
      <c r="H747" s="11"/>
      <c r="I747" s="11"/>
      <c r="J747" s="11"/>
      <c r="K747" s="11"/>
    </row>
    <row r="748" spans="8:11" ht="13">
      <c r="H748" s="11"/>
      <c r="I748" s="11"/>
      <c r="J748" s="11"/>
      <c r="K748" s="11"/>
    </row>
    <row r="749" spans="8:11" ht="13">
      <c r="H749" s="11"/>
      <c r="I749" s="11"/>
      <c r="J749" s="11"/>
      <c r="K749" s="11"/>
    </row>
    <row r="750" spans="8:11" ht="13">
      <c r="H750" s="11"/>
      <c r="I750" s="11"/>
      <c r="J750" s="11"/>
      <c r="K750" s="11"/>
    </row>
    <row r="751" spans="8:11" ht="13">
      <c r="H751" s="11"/>
      <c r="I751" s="11"/>
      <c r="J751" s="11"/>
      <c r="K751" s="11"/>
    </row>
    <row r="752" spans="8:11" ht="13">
      <c r="H752" s="11"/>
      <c r="I752" s="11"/>
      <c r="J752" s="11"/>
      <c r="K752" s="11"/>
    </row>
    <row r="753" spans="8:11" ht="13">
      <c r="H753" s="11"/>
      <c r="I753" s="11"/>
      <c r="J753" s="11"/>
      <c r="K753" s="11"/>
    </row>
    <row r="754" spans="8:11" ht="13">
      <c r="H754" s="11"/>
      <c r="I754" s="11"/>
      <c r="J754" s="11"/>
      <c r="K754" s="11"/>
    </row>
    <row r="755" spans="8:11" ht="13">
      <c r="H755" s="11"/>
      <c r="I755" s="11"/>
      <c r="J755" s="11"/>
      <c r="K755" s="11"/>
    </row>
    <row r="756" spans="8:11" ht="13">
      <c r="H756" s="11"/>
      <c r="I756" s="11"/>
      <c r="J756" s="11"/>
      <c r="K756" s="11"/>
    </row>
    <row r="757" spans="8:11" ht="13">
      <c r="H757" s="11"/>
      <c r="I757" s="11"/>
      <c r="J757" s="11"/>
      <c r="K757" s="11"/>
    </row>
    <row r="758" spans="8:11" ht="13">
      <c r="H758" s="11"/>
      <c r="I758" s="11"/>
      <c r="J758" s="11"/>
      <c r="K758" s="11"/>
    </row>
    <row r="759" spans="8:11" ht="13">
      <c r="H759" s="11"/>
      <c r="I759" s="11"/>
      <c r="J759" s="11"/>
      <c r="K759" s="11"/>
    </row>
    <row r="760" spans="8:11" ht="13">
      <c r="H760" s="11"/>
      <c r="I760" s="11"/>
      <c r="J760" s="11"/>
      <c r="K760" s="11"/>
    </row>
    <row r="761" spans="8:11" ht="13">
      <c r="H761" s="11"/>
      <c r="I761" s="11"/>
      <c r="J761" s="11"/>
      <c r="K761" s="11"/>
    </row>
    <row r="762" spans="8:11" ht="13">
      <c r="H762" s="11"/>
      <c r="I762" s="11"/>
      <c r="J762" s="11"/>
      <c r="K762" s="11"/>
    </row>
    <row r="763" spans="8:11" ht="13">
      <c r="H763" s="11"/>
      <c r="I763" s="11"/>
      <c r="J763" s="11"/>
      <c r="K763" s="11"/>
    </row>
    <row r="764" spans="8:11" ht="13">
      <c r="H764" s="11"/>
      <c r="I764" s="11"/>
      <c r="J764" s="11"/>
      <c r="K764" s="11"/>
    </row>
    <row r="765" spans="8:11" ht="13">
      <c r="H765" s="11"/>
      <c r="I765" s="11"/>
      <c r="J765" s="11"/>
      <c r="K765" s="11"/>
    </row>
    <row r="766" spans="8:11" ht="13">
      <c r="H766" s="11"/>
      <c r="I766" s="11"/>
      <c r="J766" s="11"/>
      <c r="K766" s="11"/>
    </row>
    <row r="767" spans="8:11" ht="13">
      <c r="H767" s="11"/>
      <c r="I767" s="11"/>
      <c r="J767" s="11"/>
      <c r="K767" s="11"/>
    </row>
    <row r="768" spans="8:11" ht="13">
      <c r="H768" s="11"/>
      <c r="I768" s="11"/>
      <c r="J768" s="11"/>
      <c r="K768" s="11"/>
    </row>
    <row r="769" spans="8:11" ht="13">
      <c r="H769" s="11"/>
      <c r="I769" s="11"/>
      <c r="J769" s="11"/>
      <c r="K769" s="11"/>
    </row>
    <row r="770" spans="8:11" ht="13">
      <c r="H770" s="11"/>
      <c r="I770" s="11"/>
      <c r="J770" s="11"/>
      <c r="K770" s="11"/>
    </row>
    <row r="771" spans="8:11" ht="13">
      <c r="H771" s="11"/>
      <c r="I771" s="11"/>
      <c r="J771" s="11"/>
      <c r="K771" s="11"/>
    </row>
    <row r="772" spans="8:11" ht="13">
      <c r="H772" s="11"/>
      <c r="I772" s="11"/>
      <c r="J772" s="11"/>
      <c r="K772" s="11"/>
    </row>
    <row r="773" spans="8:11" ht="13">
      <c r="H773" s="11"/>
      <c r="I773" s="11"/>
      <c r="J773" s="11"/>
      <c r="K773" s="11"/>
    </row>
    <row r="774" spans="8:11" ht="13">
      <c r="H774" s="11"/>
      <c r="I774" s="11"/>
      <c r="J774" s="11"/>
      <c r="K774" s="11"/>
    </row>
    <row r="775" spans="8:11" ht="13">
      <c r="H775" s="11"/>
      <c r="I775" s="11"/>
      <c r="J775" s="11"/>
      <c r="K775" s="11"/>
    </row>
    <row r="776" spans="8:11" ht="13">
      <c r="H776" s="11"/>
      <c r="I776" s="11"/>
      <c r="J776" s="11"/>
      <c r="K776" s="11"/>
    </row>
    <row r="777" spans="8:11" ht="13">
      <c r="H777" s="11"/>
      <c r="I777" s="11"/>
      <c r="J777" s="11"/>
      <c r="K777" s="11"/>
    </row>
    <row r="778" spans="8:11" ht="13">
      <c r="H778" s="11"/>
      <c r="I778" s="11"/>
      <c r="J778" s="11"/>
      <c r="K778" s="11"/>
    </row>
    <row r="779" spans="8:11" ht="13">
      <c r="H779" s="11"/>
      <c r="I779" s="11"/>
      <c r="J779" s="11"/>
      <c r="K779" s="11"/>
    </row>
    <row r="780" spans="8:11" ht="13">
      <c r="H780" s="11"/>
      <c r="I780" s="11"/>
      <c r="J780" s="11"/>
      <c r="K780" s="11"/>
    </row>
    <row r="781" spans="8:11" ht="13">
      <c r="H781" s="11"/>
      <c r="I781" s="11"/>
      <c r="J781" s="11"/>
      <c r="K781" s="11"/>
    </row>
    <row r="782" spans="8:11" ht="13">
      <c r="H782" s="11"/>
      <c r="I782" s="11"/>
      <c r="J782" s="11"/>
      <c r="K782" s="11"/>
    </row>
    <row r="783" spans="8:11" ht="13">
      <c r="H783" s="11"/>
      <c r="I783" s="11"/>
      <c r="J783" s="11"/>
      <c r="K783" s="11"/>
    </row>
    <row r="784" spans="8:11" ht="13">
      <c r="H784" s="11"/>
      <c r="I784" s="11"/>
      <c r="J784" s="11"/>
      <c r="K784" s="11"/>
    </row>
    <row r="785" spans="8:11" ht="13">
      <c r="H785" s="11"/>
      <c r="I785" s="11"/>
      <c r="J785" s="11"/>
      <c r="K785" s="11"/>
    </row>
    <row r="786" spans="8:11" ht="13">
      <c r="H786" s="11"/>
      <c r="I786" s="11"/>
      <c r="J786" s="11"/>
      <c r="K786" s="11"/>
    </row>
    <row r="787" spans="8:11" ht="13">
      <c r="H787" s="11"/>
      <c r="I787" s="11"/>
      <c r="J787" s="11"/>
      <c r="K787" s="11"/>
    </row>
    <row r="788" spans="8:11" ht="13">
      <c r="H788" s="11"/>
      <c r="I788" s="11"/>
      <c r="J788" s="11"/>
      <c r="K788" s="11"/>
    </row>
    <row r="789" spans="8:11" ht="13">
      <c r="H789" s="11"/>
      <c r="I789" s="11"/>
      <c r="J789" s="11"/>
      <c r="K789" s="11"/>
    </row>
    <row r="790" spans="8:11" ht="13">
      <c r="H790" s="11"/>
      <c r="I790" s="11"/>
      <c r="J790" s="11"/>
      <c r="K790" s="11"/>
    </row>
    <row r="791" spans="8:11" ht="13">
      <c r="H791" s="11"/>
      <c r="I791" s="11"/>
      <c r="J791" s="11"/>
      <c r="K791" s="11"/>
    </row>
    <row r="792" spans="8:11" ht="13">
      <c r="H792" s="11"/>
      <c r="I792" s="11"/>
      <c r="J792" s="11"/>
      <c r="K792" s="11"/>
    </row>
    <row r="793" spans="8:11" ht="13">
      <c r="H793" s="11"/>
      <c r="I793" s="11"/>
      <c r="J793" s="11"/>
      <c r="K793" s="11"/>
    </row>
    <row r="794" spans="8:11" ht="13">
      <c r="H794" s="11"/>
      <c r="I794" s="11"/>
      <c r="J794" s="11"/>
      <c r="K794" s="11"/>
    </row>
    <row r="795" spans="8:11" ht="13">
      <c r="H795" s="11"/>
      <c r="I795" s="11"/>
      <c r="J795" s="11"/>
      <c r="K795" s="11"/>
    </row>
    <row r="796" spans="8:11" ht="13">
      <c r="H796" s="11"/>
      <c r="I796" s="11"/>
      <c r="J796" s="11"/>
      <c r="K796" s="11"/>
    </row>
    <row r="797" spans="8:11" ht="13">
      <c r="H797" s="11"/>
      <c r="I797" s="11"/>
      <c r="J797" s="11"/>
      <c r="K797" s="11"/>
    </row>
    <row r="798" spans="8:11" ht="13">
      <c r="H798" s="11"/>
      <c r="I798" s="11"/>
      <c r="J798" s="11"/>
      <c r="K798" s="11"/>
    </row>
    <row r="799" spans="8:11" ht="13">
      <c r="H799" s="11"/>
      <c r="I799" s="11"/>
      <c r="J799" s="11"/>
      <c r="K799" s="11"/>
    </row>
    <row r="800" spans="8:11" ht="13">
      <c r="H800" s="11"/>
      <c r="I800" s="11"/>
      <c r="J800" s="11"/>
      <c r="K800" s="11"/>
    </row>
    <row r="801" spans="8:11" ht="13">
      <c r="H801" s="11"/>
      <c r="I801" s="11"/>
      <c r="J801" s="11"/>
      <c r="K801" s="11"/>
    </row>
    <row r="802" spans="8:11" ht="13">
      <c r="H802" s="11"/>
      <c r="I802" s="11"/>
      <c r="J802" s="11"/>
      <c r="K802" s="11"/>
    </row>
    <row r="803" spans="8:11" ht="13">
      <c r="H803" s="11"/>
      <c r="I803" s="11"/>
      <c r="J803" s="11"/>
      <c r="K803" s="11"/>
    </row>
    <row r="804" spans="8:11" ht="13">
      <c r="H804" s="11"/>
      <c r="I804" s="11"/>
      <c r="J804" s="11"/>
      <c r="K804" s="11"/>
    </row>
    <row r="805" spans="8:11" ht="13">
      <c r="H805" s="11"/>
      <c r="I805" s="11"/>
      <c r="J805" s="11"/>
      <c r="K805" s="11"/>
    </row>
    <row r="806" spans="8:11" ht="13">
      <c r="H806" s="11"/>
      <c r="I806" s="11"/>
      <c r="J806" s="11"/>
      <c r="K806" s="11"/>
    </row>
    <row r="807" spans="8:11" ht="13">
      <c r="H807" s="11"/>
      <c r="I807" s="11"/>
      <c r="J807" s="11"/>
      <c r="K807" s="11"/>
    </row>
    <row r="808" spans="8:11" ht="13">
      <c r="H808" s="11"/>
      <c r="I808" s="11"/>
      <c r="J808" s="11"/>
      <c r="K808" s="11"/>
    </row>
    <row r="809" spans="8:11" ht="13">
      <c r="H809" s="11"/>
      <c r="I809" s="11"/>
      <c r="J809" s="11"/>
      <c r="K809" s="11"/>
    </row>
    <row r="810" spans="8:11" ht="13">
      <c r="H810" s="11"/>
      <c r="I810" s="11"/>
      <c r="J810" s="11"/>
      <c r="K810" s="11"/>
    </row>
    <row r="811" spans="8:11" ht="13">
      <c r="H811" s="11"/>
      <c r="I811" s="11"/>
      <c r="J811" s="11"/>
      <c r="K811" s="11"/>
    </row>
    <row r="812" spans="8:11" ht="13">
      <c r="H812" s="11"/>
      <c r="I812" s="11"/>
      <c r="J812" s="11"/>
      <c r="K812" s="11"/>
    </row>
    <row r="813" spans="8:11" ht="13">
      <c r="H813" s="11"/>
      <c r="I813" s="11"/>
      <c r="J813" s="11"/>
      <c r="K813" s="11"/>
    </row>
    <row r="814" spans="8:11" ht="13">
      <c r="H814" s="11"/>
      <c r="I814" s="11"/>
      <c r="J814" s="11"/>
      <c r="K814" s="11"/>
    </row>
    <row r="815" spans="8:11" ht="13">
      <c r="H815" s="11"/>
      <c r="I815" s="11"/>
      <c r="J815" s="11"/>
      <c r="K815" s="11"/>
    </row>
    <row r="816" spans="8:11" ht="13">
      <c r="H816" s="11"/>
      <c r="I816" s="11"/>
      <c r="J816" s="11"/>
      <c r="K816" s="11"/>
    </row>
    <row r="817" spans="8:11" ht="13">
      <c r="H817" s="11"/>
      <c r="I817" s="11"/>
      <c r="J817" s="11"/>
      <c r="K817" s="11"/>
    </row>
    <row r="818" spans="8:11" ht="13">
      <c r="H818" s="11"/>
      <c r="I818" s="11"/>
      <c r="J818" s="11"/>
      <c r="K818" s="11"/>
    </row>
    <row r="819" spans="8:11" ht="13">
      <c r="H819" s="11"/>
      <c r="I819" s="11"/>
      <c r="J819" s="11"/>
      <c r="K819" s="11"/>
    </row>
    <row r="820" spans="8:11" ht="13">
      <c r="H820" s="11"/>
      <c r="I820" s="11"/>
      <c r="J820" s="11"/>
      <c r="K820" s="11"/>
    </row>
    <row r="821" spans="8:11" ht="13">
      <c r="H821" s="11"/>
      <c r="I821" s="11"/>
      <c r="J821" s="11"/>
      <c r="K821" s="11"/>
    </row>
    <row r="822" spans="8:11" ht="13">
      <c r="H822" s="11"/>
      <c r="I822" s="11"/>
      <c r="J822" s="11"/>
      <c r="K822" s="11"/>
    </row>
    <row r="823" spans="8:11" ht="13">
      <c r="H823" s="11"/>
      <c r="I823" s="11"/>
      <c r="J823" s="11"/>
      <c r="K823" s="11"/>
    </row>
    <row r="824" spans="8:11" ht="13">
      <c r="H824" s="11"/>
      <c r="I824" s="11"/>
      <c r="J824" s="11"/>
      <c r="K824" s="11"/>
    </row>
    <row r="825" spans="8:11" ht="13">
      <c r="H825" s="11"/>
      <c r="I825" s="11"/>
      <c r="J825" s="11"/>
      <c r="K825" s="11"/>
    </row>
    <row r="826" spans="8:11" ht="13">
      <c r="H826" s="11"/>
      <c r="I826" s="11"/>
      <c r="J826" s="11"/>
      <c r="K826" s="11"/>
    </row>
    <row r="827" spans="8:11" ht="13">
      <c r="H827" s="11"/>
      <c r="I827" s="11"/>
      <c r="J827" s="11"/>
      <c r="K827" s="11"/>
    </row>
    <row r="828" spans="8:11" ht="13">
      <c r="H828" s="11"/>
      <c r="I828" s="11"/>
      <c r="J828" s="11"/>
      <c r="K828" s="11"/>
    </row>
    <row r="829" spans="8:11" ht="13">
      <c r="H829" s="11"/>
      <c r="I829" s="11"/>
      <c r="J829" s="11"/>
      <c r="K829" s="11"/>
    </row>
    <row r="830" spans="8:11" ht="13">
      <c r="H830" s="11"/>
      <c r="I830" s="11"/>
      <c r="J830" s="11"/>
      <c r="K830" s="11"/>
    </row>
    <row r="831" spans="8:11" ht="13">
      <c r="H831" s="11"/>
      <c r="I831" s="11"/>
      <c r="J831" s="11"/>
      <c r="K831" s="11"/>
    </row>
    <row r="832" spans="8:11" ht="13">
      <c r="H832" s="11"/>
      <c r="I832" s="11"/>
      <c r="J832" s="11"/>
      <c r="K832" s="11"/>
    </row>
    <row r="833" spans="8:11" ht="13">
      <c r="H833" s="11"/>
      <c r="I833" s="11"/>
      <c r="J833" s="11"/>
      <c r="K833" s="11"/>
    </row>
    <row r="834" spans="8:11" ht="13">
      <c r="H834" s="11"/>
      <c r="I834" s="11"/>
      <c r="J834" s="11"/>
      <c r="K834" s="11"/>
    </row>
    <row r="835" spans="8:11" ht="13">
      <c r="H835" s="11"/>
      <c r="I835" s="11"/>
      <c r="J835" s="11"/>
      <c r="K835" s="11"/>
    </row>
    <row r="836" spans="8:11" ht="13">
      <c r="H836" s="11"/>
      <c r="I836" s="11"/>
      <c r="J836" s="11"/>
      <c r="K836" s="11"/>
    </row>
    <row r="837" spans="8:11" ht="13">
      <c r="H837" s="11"/>
      <c r="I837" s="11"/>
      <c r="J837" s="11"/>
      <c r="K837" s="11"/>
    </row>
    <row r="838" spans="8:11" ht="13">
      <c r="H838" s="11"/>
      <c r="I838" s="11"/>
      <c r="J838" s="11"/>
      <c r="K838" s="11"/>
    </row>
    <row r="839" spans="8:11" ht="13">
      <c r="H839" s="11"/>
      <c r="I839" s="11"/>
      <c r="J839" s="11"/>
      <c r="K839" s="11"/>
    </row>
    <row r="840" spans="8:11" ht="13">
      <c r="H840" s="11"/>
      <c r="I840" s="11"/>
      <c r="J840" s="11"/>
      <c r="K840" s="11"/>
    </row>
    <row r="841" spans="8:11" ht="13">
      <c r="H841" s="11"/>
      <c r="I841" s="11"/>
      <c r="J841" s="11"/>
      <c r="K841" s="11"/>
    </row>
    <row r="842" spans="8:11" ht="13">
      <c r="H842" s="11"/>
      <c r="I842" s="11"/>
      <c r="J842" s="11"/>
      <c r="K842" s="11"/>
    </row>
    <row r="843" spans="8:11" ht="13">
      <c r="H843" s="11"/>
      <c r="I843" s="11"/>
      <c r="J843" s="11"/>
      <c r="K843" s="11"/>
    </row>
    <row r="844" spans="8:11" ht="13">
      <c r="H844" s="11"/>
      <c r="I844" s="11"/>
      <c r="J844" s="11"/>
      <c r="K844" s="11"/>
    </row>
    <row r="845" spans="8:11" ht="13">
      <c r="H845" s="11"/>
      <c r="I845" s="11"/>
      <c r="J845" s="11"/>
      <c r="K845" s="11"/>
    </row>
    <row r="846" spans="8:11" ht="13">
      <c r="H846" s="11"/>
      <c r="I846" s="11"/>
      <c r="J846" s="11"/>
      <c r="K846" s="11"/>
    </row>
    <row r="847" spans="8:11" ht="13">
      <c r="H847" s="11"/>
      <c r="I847" s="11"/>
      <c r="J847" s="11"/>
      <c r="K847" s="11"/>
    </row>
    <row r="848" spans="8:11" ht="13">
      <c r="H848" s="11"/>
      <c r="I848" s="11"/>
      <c r="J848" s="11"/>
      <c r="K848" s="11"/>
    </row>
    <row r="849" spans="8:11" ht="13">
      <c r="H849" s="11"/>
      <c r="I849" s="11"/>
      <c r="J849" s="11"/>
      <c r="K849" s="11"/>
    </row>
    <row r="850" spans="8:11" ht="13">
      <c r="H850" s="11"/>
      <c r="I850" s="11"/>
      <c r="J850" s="11"/>
      <c r="K850" s="11"/>
    </row>
    <row r="851" spans="8:11" ht="13">
      <c r="H851" s="11"/>
      <c r="I851" s="11"/>
      <c r="J851" s="11"/>
      <c r="K851" s="11"/>
    </row>
    <row r="852" spans="8:11" ht="13">
      <c r="H852" s="11"/>
      <c r="I852" s="11"/>
      <c r="J852" s="11"/>
      <c r="K852" s="11"/>
    </row>
    <row r="853" spans="8:11" ht="13">
      <c r="H853" s="11"/>
      <c r="I853" s="11"/>
      <c r="J853" s="11"/>
      <c r="K853" s="11"/>
    </row>
    <row r="854" spans="8:11" ht="13">
      <c r="H854" s="11"/>
      <c r="I854" s="11"/>
      <c r="J854" s="11"/>
      <c r="K854" s="11"/>
    </row>
    <row r="855" spans="8:11" ht="13">
      <c r="H855" s="11"/>
      <c r="I855" s="11"/>
      <c r="J855" s="11"/>
      <c r="K855" s="11"/>
    </row>
    <row r="856" spans="8:11" ht="13">
      <c r="H856" s="11"/>
      <c r="I856" s="11"/>
      <c r="J856" s="11"/>
      <c r="K856" s="11"/>
    </row>
    <row r="857" spans="8:11" ht="13">
      <c r="H857" s="11"/>
      <c r="I857" s="11"/>
      <c r="J857" s="11"/>
      <c r="K857" s="11"/>
    </row>
    <row r="858" spans="8:11" ht="13">
      <c r="H858" s="11"/>
      <c r="I858" s="11"/>
      <c r="J858" s="11"/>
      <c r="K858" s="11"/>
    </row>
    <row r="859" spans="8:11" ht="13">
      <c r="H859" s="11"/>
      <c r="I859" s="11"/>
      <c r="J859" s="11"/>
      <c r="K859" s="11"/>
    </row>
    <row r="860" spans="8:11" ht="13">
      <c r="H860" s="11"/>
      <c r="I860" s="11"/>
      <c r="J860" s="11"/>
      <c r="K860" s="11"/>
    </row>
    <row r="861" spans="8:11" ht="13">
      <c r="H861" s="11"/>
      <c r="I861" s="11"/>
      <c r="J861" s="11"/>
      <c r="K861" s="11"/>
    </row>
    <row r="862" spans="8:11" ht="13">
      <c r="H862" s="11"/>
      <c r="I862" s="11"/>
      <c r="J862" s="11"/>
      <c r="K862" s="11"/>
    </row>
    <row r="863" spans="8:11" ht="13">
      <c r="H863" s="11"/>
      <c r="I863" s="11"/>
      <c r="J863" s="11"/>
      <c r="K863" s="11"/>
    </row>
    <row r="864" spans="8:11" ht="13">
      <c r="H864" s="11"/>
      <c r="I864" s="11"/>
      <c r="J864" s="11"/>
      <c r="K864" s="11"/>
    </row>
    <row r="865" spans="8:11" ht="13">
      <c r="H865" s="11"/>
      <c r="I865" s="11"/>
      <c r="J865" s="11"/>
      <c r="K865" s="11"/>
    </row>
    <row r="866" spans="8:11" ht="13">
      <c r="H866" s="11"/>
      <c r="I866" s="11"/>
      <c r="J866" s="11"/>
      <c r="K866" s="11"/>
    </row>
    <row r="867" spans="8:11" ht="13">
      <c r="H867" s="11"/>
      <c r="I867" s="11"/>
      <c r="J867" s="11"/>
      <c r="K867" s="11"/>
    </row>
    <row r="868" spans="8:11" ht="13">
      <c r="H868" s="11"/>
      <c r="I868" s="11"/>
      <c r="J868" s="11"/>
      <c r="K868" s="11"/>
    </row>
    <row r="869" spans="8:11" ht="13">
      <c r="H869" s="11"/>
      <c r="I869" s="11"/>
      <c r="J869" s="11"/>
      <c r="K869" s="11"/>
    </row>
    <row r="870" spans="8:11" ht="13">
      <c r="H870" s="11"/>
      <c r="I870" s="11"/>
      <c r="J870" s="11"/>
      <c r="K870" s="11"/>
    </row>
    <row r="871" spans="8:11" ht="13">
      <c r="H871" s="11"/>
      <c r="I871" s="11"/>
      <c r="J871" s="11"/>
      <c r="K871" s="11"/>
    </row>
    <row r="872" spans="8:11" ht="13">
      <c r="H872" s="11"/>
      <c r="I872" s="11"/>
      <c r="J872" s="11"/>
      <c r="K872" s="11"/>
    </row>
    <row r="873" spans="8:11" ht="13">
      <c r="H873" s="11"/>
      <c r="I873" s="11"/>
      <c r="J873" s="11"/>
      <c r="K873" s="11"/>
    </row>
    <row r="874" spans="8:11" ht="13">
      <c r="H874" s="11"/>
      <c r="I874" s="11"/>
      <c r="J874" s="11"/>
      <c r="K874" s="11"/>
    </row>
    <row r="875" spans="8:11" ht="13">
      <c r="H875" s="11"/>
      <c r="I875" s="11"/>
      <c r="J875" s="11"/>
      <c r="K875" s="11"/>
    </row>
    <row r="876" spans="8:11" ht="13">
      <c r="H876" s="11"/>
      <c r="I876" s="11"/>
      <c r="J876" s="11"/>
      <c r="K876" s="11"/>
    </row>
    <row r="877" spans="8:11" ht="13">
      <c r="H877" s="11"/>
      <c r="I877" s="11"/>
      <c r="J877" s="11"/>
      <c r="K877" s="11"/>
    </row>
    <row r="878" spans="8:11" ht="13">
      <c r="H878" s="11"/>
      <c r="I878" s="11"/>
      <c r="J878" s="11"/>
      <c r="K878" s="11"/>
    </row>
    <row r="879" spans="8:11" ht="13">
      <c r="H879" s="11"/>
      <c r="I879" s="11"/>
      <c r="J879" s="11"/>
      <c r="K879" s="11"/>
    </row>
    <row r="880" spans="8:11" ht="13">
      <c r="H880" s="11"/>
      <c r="I880" s="11"/>
      <c r="J880" s="11"/>
      <c r="K880" s="11"/>
    </row>
    <row r="881" spans="8:11" ht="13">
      <c r="H881" s="11"/>
      <c r="I881" s="11"/>
      <c r="J881" s="11"/>
      <c r="K881" s="11"/>
    </row>
    <row r="882" spans="8:11" ht="13">
      <c r="H882" s="11"/>
      <c r="I882" s="11"/>
      <c r="J882" s="11"/>
      <c r="K882" s="11"/>
    </row>
    <row r="883" spans="8:11" ht="13">
      <c r="H883" s="11"/>
      <c r="I883" s="11"/>
      <c r="J883" s="11"/>
      <c r="K883" s="11"/>
    </row>
    <row r="884" spans="8:11" ht="13">
      <c r="H884" s="11"/>
      <c r="I884" s="11"/>
      <c r="J884" s="11"/>
      <c r="K884" s="11"/>
    </row>
    <row r="885" spans="8:11" ht="13">
      <c r="H885" s="11"/>
      <c r="I885" s="11"/>
      <c r="J885" s="11"/>
      <c r="K885" s="11"/>
    </row>
    <row r="886" spans="8:11" ht="13">
      <c r="H886" s="11"/>
      <c r="I886" s="11"/>
      <c r="J886" s="11"/>
      <c r="K886" s="11"/>
    </row>
    <row r="887" spans="8:11" ht="13">
      <c r="H887" s="11"/>
      <c r="I887" s="11"/>
      <c r="J887" s="11"/>
      <c r="K887" s="11"/>
    </row>
    <row r="888" spans="8:11" ht="13">
      <c r="H888" s="11"/>
      <c r="I888" s="11"/>
      <c r="J888" s="11"/>
      <c r="K888" s="11"/>
    </row>
    <row r="889" spans="8:11" ht="13">
      <c r="H889" s="11"/>
      <c r="I889" s="11"/>
      <c r="J889" s="11"/>
      <c r="K889" s="11"/>
    </row>
    <row r="890" spans="8:11" ht="13">
      <c r="H890" s="11"/>
      <c r="I890" s="11"/>
      <c r="J890" s="11"/>
      <c r="K890" s="11"/>
    </row>
    <row r="891" spans="8:11" ht="13">
      <c r="H891" s="11"/>
      <c r="I891" s="11"/>
      <c r="J891" s="11"/>
      <c r="K891" s="11"/>
    </row>
    <row r="892" spans="8:11" ht="13">
      <c r="H892" s="11"/>
      <c r="I892" s="11"/>
      <c r="J892" s="11"/>
      <c r="K892" s="11"/>
    </row>
    <row r="893" spans="8:11" ht="13">
      <c r="H893" s="11"/>
      <c r="I893" s="11"/>
      <c r="J893" s="11"/>
      <c r="K893" s="11"/>
    </row>
    <row r="894" spans="8:11" ht="13">
      <c r="H894" s="11"/>
      <c r="I894" s="11"/>
      <c r="J894" s="11"/>
      <c r="K894" s="11"/>
    </row>
    <row r="895" spans="8:11" ht="13">
      <c r="H895" s="11"/>
      <c r="I895" s="11"/>
      <c r="J895" s="11"/>
      <c r="K895" s="11"/>
    </row>
    <row r="896" spans="8:11" ht="13">
      <c r="H896" s="11"/>
      <c r="I896" s="11"/>
      <c r="J896" s="11"/>
      <c r="K896" s="11"/>
    </row>
    <row r="897" spans="8:11" ht="13">
      <c r="H897" s="11"/>
      <c r="I897" s="11"/>
      <c r="J897" s="11"/>
      <c r="K897" s="11"/>
    </row>
    <row r="898" spans="8:11" ht="13">
      <c r="H898" s="11"/>
      <c r="I898" s="11"/>
      <c r="J898" s="11"/>
      <c r="K898" s="11"/>
    </row>
    <row r="899" spans="8:11" ht="13">
      <c r="H899" s="11"/>
      <c r="I899" s="11"/>
      <c r="J899" s="11"/>
      <c r="K899" s="11"/>
    </row>
    <row r="900" spans="8:11" ht="13">
      <c r="H900" s="11"/>
      <c r="I900" s="11"/>
      <c r="J900" s="11"/>
      <c r="K900" s="11"/>
    </row>
    <row r="901" spans="8:11" ht="13">
      <c r="H901" s="11"/>
      <c r="I901" s="11"/>
      <c r="J901" s="11"/>
      <c r="K901" s="11"/>
    </row>
    <row r="902" spans="8:11" ht="13">
      <c r="H902" s="11"/>
      <c r="I902" s="11"/>
      <c r="J902" s="11"/>
      <c r="K902" s="11"/>
    </row>
    <row r="903" spans="8:11" ht="13">
      <c r="H903" s="11"/>
      <c r="I903" s="11"/>
      <c r="J903" s="11"/>
      <c r="K903" s="11"/>
    </row>
    <row r="904" spans="8:11" ht="13">
      <c r="H904" s="11"/>
      <c r="I904" s="11"/>
      <c r="J904" s="11"/>
      <c r="K904" s="11"/>
    </row>
    <row r="905" spans="8:11" ht="13">
      <c r="H905" s="11"/>
      <c r="I905" s="11"/>
      <c r="J905" s="11"/>
      <c r="K905" s="11"/>
    </row>
    <row r="906" spans="8:11" ht="13">
      <c r="H906" s="11"/>
      <c r="I906" s="11"/>
      <c r="J906" s="11"/>
      <c r="K906" s="11"/>
    </row>
    <row r="907" spans="8:11" ht="13">
      <c r="H907" s="11"/>
      <c r="I907" s="11"/>
      <c r="J907" s="11"/>
      <c r="K907" s="11"/>
    </row>
    <row r="908" spans="8:11" ht="13">
      <c r="H908" s="11"/>
      <c r="I908" s="11"/>
      <c r="J908" s="11"/>
      <c r="K908" s="11"/>
    </row>
    <row r="909" spans="8:11" ht="13">
      <c r="H909" s="11"/>
      <c r="I909" s="11"/>
      <c r="J909" s="11"/>
      <c r="K909" s="11"/>
    </row>
    <row r="910" spans="8:11" ht="13">
      <c r="H910" s="11"/>
      <c r="I910" s="11"/>
      <c r="J910" s="11"/>
      <c r="K910" s="11"/>
    </row>
    <row r="911" spans="8:11" ht="13">
      <c r="H911" s="11"/>
      <c r="I911" s="11"/>
      <c r="J911" s="11"/>
      <c r="K911" s="11"/>
    </row>
    <row r="912" spans="8:11" ht="13">
      <c r="H912" s="11"/>
      <c r="I912" s="11"/>
      <c r="J912" s="11"/>
      <c r="K912" s="11"/>
    </row>
    <row r="913" spans="8:11" ht="13">
      <c r="H913" s="11"/>
      <c r="I913" s="11"/>
      <c r="J913" s="11"/>
      <c r="K913" s="11"/>
    </row>
    <row r="914" spans="8:11" ht="13">
      <c r="H914" s="11"/>
      <c r="I914" s="11"/>
      <c r="J914" s="11"/>
      <c r="K914" s="11"/>
    </row>
    <row r="915" spans="8:11" ht="13">
      <c r="H915" s="11"/>
      <c r="I915" s="11"/>
      <c r="J915" s="11"/>
      <c r="K915" s="11"/>
    </row>
    <row r="916" spans="8:11" ht="13">
      <c r="H916" s="11"/>
      <c r="I916" s="11"/>
      <c r="J916" s="11"/>
      <c r="K916" s="11"/>
    </row>
    <row r="917" spans="8:11" ht="13">
      <c r="H917" s="11"/>
      <c r="I917" s="11"/>
      <c r="J917" s="11"/>
      <c r="K917" s="11"/>
    </row>
    <row r="918" spans="8:11" ht="13">
      <c r="H918" s="11"/>
      <c r="I918" s="11"/>
      <c r="J918" s="11"/>
      <c r="K918" s="11"/>
    </row>
    <row r="919" spans="8:11" ht="13">
      <c r="H919" s="11"/>
      <c r="I919" s="11"/>
      <c r="J919" s="11"/>
      <c r="K919" s="11"/>
    </row>
    <row r="920" spans="8:11" ht="13">
      <c r="H920" s="11"/>
      <c r="I920" s="11"/>
      <c r="J920" s="11"/>
      <c r="K920" s="11"/>
    </row>
    <row r="921" spans="8:11" ht="13">
      <c r="H921" s="11"/>
      <c r="I921" s="11"/>
      <c r="J921" s="11"/>
      <c r="K921" s="11"/>
    </row>
    <row r="922" spans="8:11" ht="13">
      <c r="H922" s="11"/>
      <c r="I922" s="11"/>
      <c r="J922" s="11"/>
      <c r="K922" s="11"/>
    </row>
    <row r="923" spans="8:11" ht="13">
      <c r="H923" s="11"/>
      <c r="I923" s="11"/>
      <c r="J923" s="11"/>
      <c r="K923" s="11"/>
    </row>
    <row r="924" spans="8:11" ht="13">
      <c r="H924" s="11"/>
      <c r="I924" s="11"/>
      <c r="J924" s="11"/>
      <c r="K924" s="11"/>
    </row>
    <row r="925" spans="8:11" ht="13">
      <c r="H925" s="11"/>
      <c r="I925" s="11"/>
      <c r="J925" s="11"/>
      <c r="K925" s="11"/>
    </row>
    <row r="926" spans="8:11" ht="13">
      <c r="H926" s="11"/>
      <c r="I926" s="11"/>
      <c r="J926" s="11"/>
      <c r="K926" s="11"/>
    </row>
    <row r="927" spans="8:11" ht="13">
      <c r="H927" s="11"/>
      <c r="I927" s="11"/>
      <c r="J927" s="11"/>
      <c r="K927" s="11"/>
    </row>
    <row r="928" spans="8:11" ht="13">
      <c r="H928" s="11"/>
      <c r="I928" s="11"/>
      <c r="J928" s="11"/>
      <c r="K928" s="11"/>
    </row>
    <row r="929" spans="8:11" ht="13">
      <c r="H929" s="11"/>
      <c r="I929" s="11"/>
      <c r="J929" s="11"/>
      <c r="K929" s="11"/>
    </row>
    <row r="930" spans="8:11" ht="13">
      <c r="H930" s="11"/>
      <c r="I930" s="11"/>
      <c r="J930" s="11"/>
      <c r="K930" s="11"/>
    </row>
    <row r="931" spans="8:11" ht="13">
      <c r="H931" s="11"/>
      <c r="I931" s="11"/>
      <c r="J931" s="11"/>
      <c r="K931" s="11"/>
    </row>
    <row r="932" spans="8:11" ht="13">
      <c r="H932" s="11"/>
      <c r="I932" s="11"/>
      <c r="J932" s="11"/>
      <c r="K932" s="11"/>
    </row>
    <row r="933" spans="8:11" ht="13">
      <c r="H933" s="11"/>
      <c r="I933" s="11"/>
      <c r="J933" s="11"/>
      <c r="K933" s="11"/>
    </row>
    <row r="934" spans="8:11" ht="13">
      <c r="H934" s="11"/>
      <c r="I934" s="11"/>
      <c r="J934" s="11"/>
      <c r="K934" s="11"/>
    </row>
    <row r="935" spans="8:11" ht="13">
      <c r="H935" s="11"/>
      <c r="I935" s="11"/>
      <c r="J935" s="11"/>
      <c r="K935" s="11"/>
    </row>
    <row r="936" spans="8:11" ht="13">
      <c r="H936" s="11"/>
      <c r="I936" s="11"/>
      <c r="J936" s="11"/>
      <c r="K936" s="11"/>
    </row>
    <row r="937" spans="8:11" ht="13">
      <c r="H937" s="11"/>
      <c r="I937" s="11"/>
      <c r="J937" s="11"/>
      <c r="K937" s="11"/>
    </row>
    <row r="938" spans="8:11" ht="13">
      <c r="H938" s="11"/>
      <c r="I938" s="11"/>
      <c r="J938" s="11"/>
      <c r="K938" s="11"/>
    </row>
    <row r="939" spans="8:11" ht="13">
      <c r="H939" s="11"/>
      <c r="I939" s="11"/>
      <c r="J939" s="11"/>
      <c r="K939" s="11"/>
    </row>
    <row r="940" spans="8:11" ht="13">
      <c r="H940" s="11"/>
      <c r="I940" s="11"/>
      <c r="J940" s="11"/>
      <c r="K940" s="11"/>
    </row>
    <row r="941" spans="8:11" ht="13">
      <c r="H941" s="11"/>
      <c r="I941" s="11"/>
      <c r="J941" s="11"/>
      <c r="K941" s="11"/>
    </row>
    <row r="942" spans="8:11" ht="13">
      <c r="H942" s="11"/>
      <c r="I942" s="11"/>
      <c r="J942" s="11"/>
      <c r="K942" s="11"/>
    </row>
    <row r="943" spans="8:11" ht="13">
      <c r="H943" s="11"/>
      <c r="I943" s="11"/>
      <c r="J943" s="11"/>
      <c r="K943" s="11"/>
    </row>
    <row r="944" spans="8:11" ht="13">
      <c r="H944" s="11"/>
      <c r="I944" s="11"/>
      <c r="J944" s="11"/>
      <c r="K944" s="11"/>
    </row>
    <row r="945" spans="8:11" ht="13">
      <c r="H945" s="11"/>
      <c r="I945" s="11"/>
      <c r="J945" s="11"/>
      <c r="K945" s="11"/>
    </row>
    <row r="946" spans="8:11" ht="13">
      <c r="H946" s="11"/>
      <c r="I946" s="11"/>
      <c r="J946" s="11"/>
      <c r="K946" s="11"/>
    </row>
    <row r="947" spans="8:11" ht="13">
      <c r="H947" s="11"/>
      <c r="I947" s="11"/>
      <c r="J947" s="11"/>
      <c r="K947" s="11"/>
    </row>
    <row r="948" spans="8:11" ht="13">
      <c r="H948" s="11"/>
      <c r="I948" s="11"/>
      <c r="J948" s="11"/>
      <c r="K948" s="11"/>
    </row>
    <row r="949" spans="8:11" ht="13">
      <c r="H949" s="11"/>
      <c r="I949" s="11"/>
      <c r="J949" s="11"/>
      <c r="K949" s="11"/>
    </row>
    <row r="950" spans="8:11" ht="13">
      <c r="H950" s="11"/>
      <c r="I950" s="11"/>
      <c r="J950" s="11"/>
      <c r="K950" s="11"/>
    </row>
    <row r="951" spans="8:11" ht="13">
      <c r="H951" s="11"/>
      <c r="I951" s="11"/>
      <c r="J951" s="11"/>
      <c r="K951" s="11"/>
    </row>
    <row r="952" spans="8:11" ht="13">
      <c r="H952" s="11"/>
      <c r="I952" s="11"/>
      <c r="J952" s="11"/>
      <c r="K952" s="11"/>
    </row>
    <row r="953" spans="8:11" ht="13">
      <c r="H953" s="11"/>
      <c r="I953" s="11"/>
      <c r="J953" s="11"/>
      <c r="K953" s="11"/>
    </row>
    <row r="954" spans="8:11" ht="13">
      <c r="H954" s="11"/>
      <c r="I954" s="11"/>
      <c r="J954" s="11"/>
      <c r="K954" s="11"/>
    </row>
    <row r="955" spans="8:11" ht="13">
      <c r="H955" s="11"/>
      <c r="I955" s="11"/>
      <c r="J955" s="11"/>
      <c r="K955" s="11"/>
    </row>
    <row r="956" spans="8:11" ht="13">
      <c r="H956" s="11"/>
      <c r="I956" s="11"/>
      <c r="J956" s="11"/>
      <c r="K956" s="11"/>
    </row>
    <row r="957" spans="8:11" ht="13">
      <c r="H957" s="11"/>
      <c r="I957" s="11"/>
      <c r="J957" s="11"/>
      <c r="K957" s="11"/>
    </row>
    <row r="958" spans="8:11" ht="13">
      <c r="H958" s="11"/>
      <c r="I958" s="11"/>
      <c r="J958" s="11"/>
      <c r="K958" s="11"/>
    </row>
    <row r="959" spans="8:11" ht="13">
      <c r="H959" s="11"/>
      <c r="I959" s="11"/>
      <c r="J959" s="11"/>
      <c r="K959" s="11"/>
    </row>
    <row r="960" spans="8:11" ht="13">
      <c r="H960" s="11"/>
      <c r="I960" s="11"/>
      <c r="J960" s="11"/>
      <c r="K960" s="11"/>
    </row>
    <row r="961" spans="8:11" ht="13">
      <c r="H961" s="11"/>
      <c r="I961" s="11"/>
      <c r="J961" s="11"/>
      <c r="K961" s="11"/>
    </row>
    <row r="962" spans="8:11" ht="13">
      <c r="H962" s="11"/>
      <c r="I962" s="11"/>
      <c r="J962" s="11"/>
      <c r="K962" s="11"/>
    </row>
    <row r="963" spans="8:11" ht="13">
      <c r="H963" s="11"/>
      <c r="I963" s="11"/>
      <c r="J963" s="11"/>
      <c r="K963" s="11"/>
    </row>
    <row r="964" spans="8:11" ht="13">
      <c r="H964" s="11"/>
      <c r="I964" s="11"/>
      <c r="J964" s="11"/>
      <c r="K964" s="11"/>
    </row>
    <row r="965" spans="8:11" ht="13">
      <c r="H965" s="11"/>
      <c r="I965" s="11"/>
      <c r="J965" s="11"/>
      <c r="K965" s="11"/>
    </row>
    <row r="966" spans="8:11" ht="13">
      <c r="H966" s="11"/>
      <c r="I966" s="11"/>
      <c r="J966" s="11"/>
      <c r="K966" s="11"/>
    </row>
    <row r="967" spans="8:11" ht="13">
      <c r="H967" s="11"/>
      <c r="I967" s="11"/>
      <c r="J967" s="11"/>
      <c r="K967" s="11"/>
    </row>
    <row r="968" spans="8:11" ht="13">
      <c r="H968" s="11"/>
      <c r="I968" s="11"/>
      <c r="J968" s="11"/>
      <c r="K968" s="11"/>
    </row>
    <row r="969" spans="8:11" ht="13">
      <c r="H969" s="11"/>
      <c r="I969" s="11"/>
      <c r="J969" s="11"/>
      <c r="K969" s="11"/>
    </row>
    <row r="970" spans="8:11" ht="13">
      <c r="H970" s="11"/>
      <c r="I970" s="11"/>
      <c r="J970" s="11"/>
      <c r="K970" s="11"/>
    </row>
    <row r="971" spans="8:11" ht="13">
      <c r="H971" s="11"/>
      <c r="I971" s="11"/>
      <c r="J971" s="11"/>
      <c r="K971" s="11"/>
    </row>
    <row r="972" spans="8:11" ht="13">
      <c r="H972" s="11"/>
      <c r="I972" s="11"/>
      <c r="J972" s="11"/>
      <c r="K972" s="11"/>
    </row>
    <row r="973" spans="8:11" ht="13">
      <c r="H973" s="11"/>
      <c r="I973" s="11"/>
      <c r="J973" s="11"/>
      <c r="K973" s="11"/>
    </row>
    <row r="974" spans="8:11" ht="13">
      <c r="H974" s="11"/>
      <c r="I974" s="11"/>
      <c r="J974" s="11"/>
      <c r="K974" s="11"/>
    </row>
    <row r="975" spans="8:11" ht="13">
      <c r="H975" s="11"/>
      <c r="I975" s="11"/>
      <c r="J975" s="11"/>
      <c r="K975" s="11"/>
    </row>
    <row r="976" spans="8:11" ht="13">
      <c r="H976" s="11"/>
      <c r="I976" s="11"/>
      <c r="J976" s="11"/>
      <c r="K976" s="11"/>
    </row>
    <row r="977" spans="8:11" ht="13">
      <c r="H977" s="11"/>
      <c r="I977" s="11"/>
      <c r="J977" s="11"/>
      <c r="K977" s="11"/>
    </row>
    <row r="978" spans="8:11" ht="13">
      <c r="H978" s="11"/>
      <c r="I978" s="11"/>
      <c r="J978" s="11"/>
      <c r="K978" s="11"/>
    </row>
    <row r="979" spans="8:11" ht="13">
      <c r="H979" s="11"/>
      <c r="I979" s="11"/>
      <c r="J979" s="11"/>
      <c r="K979" s="11"/>
    </row>
    <row r="980" spans="8:11" ht="13">
      <c r="H980" s="11"/>
      <c r="I980" s="11"/>
      <c r="J980" s="11"/>
      <c r="K980" s="11"/>
    </row>
    <row r="981" spans="8:11" ht="13">
      <c r="H981" s="11"/>
      <c r="I981" s="11"/>
      <c r="J981" s="11"/>
      <c r="K981" s="11"/>
    </row>
    <row r="982" spans="8:11" ht="13">
      <c r="H982" s="11"/>
      <c r="I982" s="11"/>
      <c r="J982" s="11"/>
      <c r="K982" s="11"/>
    </row>
    <row r="983" spans="8:11" ht="13">
      <c r="H983" s="11"/>
      <c r="I983" s="11"/>
      <c r="J983" s="11"/>
      <c r="K983" s="11"/>
    </row>
    <row r="984" spans="8:11" ht="13">
      <c r="H984" s="11"/>
      <c r="I984" s="11"/>
      <c r="J984" s="11"/>
      <c r="K984" s="11"/>
    </row>
    <row r="985" spans="8:11" ht="13">
      <c r="H985" s="11"/>
      <c r="I985" s="11"/>
      <c r="J985" s="11"/>
      <c r="K985" s="11"/>
    </row>
    <row r="986" spans="8:11" ht="13">
      <c r="H986" s="11"/>
      <c r="I986" s="11"/>
      <c r="J986" s="11"/>
      <c r="K986" s="11"/>
    </row>
    <row r="987" spans="8:11" ht="13">
      <c r="H987" s="11"/>
      <c r="I987" s="11"/>
      <c r="J987" s="11"/>
      <c r="K987" s="11"/>
    </row>
    <row r="988" spans="8:11" ht="13">
      <c r="H988" s="11"/>
      <c r="I988" s="11"/>
      <c r="J988" s="11"/>
      <c r="K988" s="11"/>
    </row>
    <row r="989" spans="8:11" ht="13">
      <c r="H989" s="11"/>
      <c r="I989" s="11"/>
      <c r="J989" s="11"/>
      <c r="K989" s="11"/>
    </row>
    <row r="990" spans="8:11" ht="13">
      <c r="H990" s="11"/>
      <c r="I990" s="11"/>
      <c r="J990" s="11"/>
      <c r="K990" s="11"/>
    </row>
    <row r="991" spans="8:11" ht="13">
      <c r="H991" s="11"/>
      <c r="I991" s="11"/>
      <c r="J991" s="11"/>
      <c r="K991" s="11"/>
    </row>
    <row r="992" spans="8:11" ht="13">
      <c r="H992" s="11"/>
      <c r="I992" s="11"/>
      <c r="J992" s="11"/>
      <c r="K992" s="11"/>
    </row>
    <row r="993" spans="8:11" ht="13">
      <c r="H993" s="11"/>
      <c r="I993" s="11"/>
      <c r="J993" s="11"/>
      <c r="K993" s="11"/>
    </row>
    <row r="994" spans="8:11" ht="13">
      <c r="H994" s="11"/>
      <c r="I994" s="11"/>
      <c r="J994" s="11"/>
      <c r="K994" s="11"/>
    </row>
    <row r="995" spans="8:11" ht="13">
      <c r="H995" s="11"/>
      <c r="I995" s="11"/>
      <c r="J995" s="11"/>
      <c r="K995" s="11"/>
    </row>
    <row r="996" spans="8:11" ht="13">
      <c r="H996" s="11"/>
      <c r="I996" s="11"/>
      <c r="J996" s="11"/>
      <c r="K996" s="11"/>
    </row>
    <row r="997" spans="8:11" ht="13">
      <c r="H997" s="11"/>
      <c r="I997" s="11"/>
      <c r="J997" s="11"/>
      <c r="K997" s="11"/>
    </row>
    <row r="998" spans="8:11" ht="13">
      <c r="H998" s="11"/>
      <c r="I998" s="11"/>
      <c r="J998" s="11"/>
      <c r="K998" s="11"/>
    </row>
    <row r="999" spans="8:11" ht="13">
      <c r="H999" s="11"/>
      <c r="I999" s="11"/>
      <c r="J999" s="11"/>
      <c r="K999" s="11"/>
    </row>
    <row r="1000" spans="8:11" ht="13">
      <c r="H1000" s="11"/>
      <c r="I1000" s="11"/>
      <c r="J1000" s="11"/>
      <c r="K1000" s="11"/>
    </row>
    <row r="1001" spans="8:11" ht="13">
      <c r="H1001" s="11"/>
      <c r="I1001" s="11"/>
      <c r="J1001" s="11"/>
      <c r="K1001" s="11"/>
    </row>
  </sheetData>
  <phoneticPr fontId="61" type="noConversion"/>
  <hyperlinks>
    <hyperlink ref="J9" r:id="rId1" xr:uid="{00000000-0004-0000-0600-000000000000}"/>
    <hyperlink ref="J11" r:id="rId2" xr:uid="{00000000-0004-0000-0600-000001000000}"/>
    <hyperlink ref="J12" r:id="rId3" xr:uid="{00000000-0004-0000-0600-000002000000}"/>
    <hyperlink ref="J13" r:id="rId4" xr:uid="{00000000-0004-0000-0600-000003000000}"/>
    <hyperlink ref="J15" r:id="rId5" xr:uid="{00000000-0004-0000-0600-000004000000}"/>
    <hyperlink ref="J17" r:id="rId6" xr:uid="{00000000-0004-0000-0600-000005000000}"/>
    <hyperlink ref="J18" r:id="rId7" xr:uid="{00000000-0004-0000-0600-000006000000}"/>
    <hyperlink ref="J19" r:id="rId8" xr:uid="{00000000-0004-0000-0600-000007000000}"/>
    <hyperlink ref="J21" r:id="rId9" xr:uid="{00000000-0004-0000-0600-000008000000}"/>
    <hyperlink ref="J23" r:id="rId10" xr:uid="{00000000-0004-0000-0600-000009000000}"/>
    <hyperlink ref="J25" r:id="rId11" xr:uid="{00000000-0004-0000-0600-00000A000000}"/>
    <hyperlink ref="J29" r:id="rId12" xr:uid="{00000000-0004-0000-0600-00000B000000}"/>
    <hyperlink ref="J30" r:id="rId13" xr:uid="{00000000-0004-0000-0600-00000C000000}"/>
  </hyperlinks>
  <pageMargins left="0.7" right="0.7" top="0.75" bottom="0.75" header="0.3" footer="0.3"/>
  <legacyDrawing r:id="rId1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35"/>
  <sheetViews>
    <sheetView workbookViewId="0"/>
  </sheetViews>
  <sheetFormatPr baseColWidth="10" defaultColWidth="12.6640625" defaultRowHeight="15.75" customHeight="1"/>
  <cols>
    <col min="2" max="2" width="17.33203125" customWidth="1"/>
    <col min="5" max="6" width="13" customWidth="1"/>
  </cols>
  <sheetData>
    <row r="1" spans="2:13" ht="13">
      <c r="B1" s="3" t="s">
        <v>1405</v>
      </c>
      <c r="E1" s="3"/>
      <c r="F1" s="3" t="s">
        <v>1405</v>
      </c>
      <c r="I1" s="3" t="s">
        <v>1406</v>
      </c>
      <c r="L1" s="3" t="s">
        <v>1406</v>
      </c>
    </row>
    <row r="2" spans="2:13" ht="13">
      <c r="B2" s="370" t="e" vm="1">
        <v>#VALUE!</v>
      </c>
      <c r="C2" s="3"/>
      <c r="F2" s="356" t="s">
        <v>5</v>
      </c>
      <c r="G2" s="359" t="s">
        <v>1407</v>
      </c>
      <c r="I2" s="356" t="s">
        <v>128</v>
      </c>
      <c r="J2" s="359" t="s">
        <v>1408</v>
      </c>
      <c r="L2" s="356" t="s">
        <v>5</v>
      </c>
      <c r="M2" s="359" t="s">
        <v>1407</v>
      </c>
    </row>
    <row r="3" spans="2:13" ht="13">
      <c r="C3" s="3"/>
      <c r="F3" s="358" t="s">
        <v>20</v>
      </c>
      <c r="G3" s="367">
        <v>48</v>
      </c>
      <c r="I3" s="358" t="s">
        <v>1199</v>
      </c>
      <c r="J3" s="367">
        <v>1</v>
      </c>
      <c r="L3" s="358" t="s">
        <v>1047</v>
      </c>
      <c r="M3" s="367">
        <v>4</v>
      </c>
    </row>
    <row r="4" spans="2:13" ht="13">
      <c r="C4" s="3"/>
      <c r="F4" s="368" t="s">
        <v>35</v>
      </c>
      <c r="G4" s="369">
        <v>17</v>
      </c>
      <c r="I4" s="368" t="s">
        <v>1227</v>
      </c>
      <c r="J4" s="369">
        <v>1</v>
      </c>
      <c r="L4" s="368" t="s">
        <v>980</v>
      </c>
      <c r="M4" s="369">
        <v>23</v>
      </c>
    </row>
    <row r="5" spans="2:13" ht="13">
      <c r="C5" s="3"/>
      <c r="F5" s="368" t="s">
        <v>22</v>
      </c>
      <c r="G5" s="369">
        <v>43</v>
      </c>
      <c r="I5" s="368" t="s">
        <v>1047</v>
      </c>
      <c r="J5" s="369">
        <v>4</v>
      </c>
      <c r="L5" s="368" t="s">
        <v>914</v>
      </c>
      <c r="M5" s="369">
        <v>18</v>
      </c>
    </row>
    <row r="6" spans="2:13" ht="13">
      <c r="C6" s="3"/>
      <c r="F6" s="368" t="s">
        <v>36</v>
      </c>
      <c r="G6" s="369">
        <v>20</v>
      </c>
      <c r="I6" s="368" t="s">
        <v>980</v>
      </c>
      <c r="J6" s="369">
        <v>13</v>
      </c>
      <c r="L6" s="368" t="s">
        <v>1263</v>
      </c>
      <c r="M6" s="369">
        <v>11</v>
      </c>
    </row>
    <row r="7" spans="2:13" ht="13">
      <c r="C7" s="3"/>
      <c r="F7" s="368" t="s">
        <v>17</v>
      </c>
      <c r="G7" s="369">
        <v>21</v>
      </c>
      <c r="I7" s="368" t="s">
        <v>1083</v>
      </c>
      <c r="J7" s="369">
        <v>3</v>
      </c>
      <c r="L7" s="368" t="s">
        <v>958</v>
      </c>
      <c r="M7" s="369">
        <v>14</v>
      </c>
    </row>
    <row r="8" spans="2:13" ht="13">
      <c r="C8" s="3"/>
      <c r="F8" s="368" t="s">
        <v>32</v>
      </c>
      <c r="G8" s="369">
        <v>2</v>
      </c>
      <c r="I8" s="368" t="s">
        <v>1313</v>
      </c>
      <c r="J8" s="369">
        <v>7</v>
      </c>
      <c r="L8" s="368" t="s">
        <v>1138</v>
      </c>
      <c r="M8" s="369">
        <v>9</v>
      </c>
    </row>
    <row r="9" spans="2:13" ht="13">
      <c r="C9" s="3"/>
      <c r="F9" s="368" t="s">
        <v>24</v>
      </c>
      <c r="G9" s="369">
        <v>29</v>
      </c>
      <c r="I9" s="368" t="s">
        <v>1191</v>
      </c>
      <c r="J9" s="369">
        <v>1</v>
      </c>
      <c r="L9" s="368" t="s">
        <v>882</v>
      </c>
      <c r="M9" s="369">
        <v>20</v>
      </c>
    </row>
    <row r="10" spans="2:13" ht="13">
      <c r="C10" s="3"/>
      <c r="F10" s="368" t="s">
        <v>37</v>
      </c>
      <c r="G10" s="369">
        <v>18</v>
      </c>
      <c r="I10" s="368" t="s">
        <v>1178</v>
      </c>
      <c r="J10" s="369">
        <v>2</v>
      </c>
      <c r="L10" s="368" t="s">
        <v>861</v>
      </c>
      <c r="M10" s="369">
        <v>46</v>
      </c>
    </row>
    <row r="11" spans="2:13" ht="13">
      <c r="C11" s="3"/>
      <c r="F11" s="368" t="s">
        <v>1733</v>
      </c>
      <c r="G11" s="369"/>
      <c r="I11" s="368" t="s">
        <v>914</v>
      </c>
      <c r="J11" s="369">
        <v>12</v>
      </c>
      <c r="L11" s="368" t="s">
        <v>1114</v>
      </c>
      <c r="M11" s="369">
        <v>18</v>
      </c>
    </row>
    <row r="12" spans="2:13" ht="13">
      <c r="C12" s="3"/>
      <c r="F12" s="364" t="s">
        <v>1736</v>
      </c>
      <c r="G12" s="370">
        <v>198</v>
      </c>
      <c r="I12" s="368" t="s">
        <v>1263</v>
      </c>
      <c r="J12" s="369">
        <v>4</v>
      </c>
      <c r="L12" s="368" t="s">
        <v>1733</v>
      </c>
      <c r="M12" s="369"/>
    </row>
    <row r="13" spans="2:13" ht="13">
      <c r="C13" s="3"/>
      <c r="I13" s="368" t="s">
        <v>958</v>
      </c>
      <c r="J13" s="369">
        <v>5</v>
      </c>
      <c r="L13" s="364" t="s">
        <v>1736</v>
      </c>
      <c r="M13" s="370">
        <v>163</v>
      </c>
    </row>
    <row r="14" spans="2:13" ht="13">
      <c r="C14" s="3"/>
      <c r="I14" s="368" t="s">
        <v>957</v>
      </c>
      <c r="J14" s="369">
        <v>9</v>
      </c>
    </row>
    <row r="15" spans="2:13" ht="13">
      <c r="C15" s="3"/>
      <c r="I15" s="368" t="s">
        <v>1138</v>
      </c>
      <c r="J15" s="369">
        <v>2</v>
      </c>
    </row>
    <row r="16" spans="2:13" ht="13">
      <c r="C16" s="3"/>
      <c r="I16" s="368" t="s">
        <v>1137</v>
      </c>
      <c r="J16" s="369">
        <v>4</v>
      </c>
    </row>
    <row r="17" spans="3:10" ht="13">
      <c r="C17" s="3"/>
      <c r="I17" s="368" t="s">
        <v>1154</v>
      </c>
      <c r="J17" s="369">
        <v>4</v>
      </c>
    </row>
    <row r="18" spans="3:10" ht="13">
      <c r="C18" s="3"/>
      <c r="I18" s="368" t="s">
        <v>881</v>
      </c>
      <c r="J18" s="369">
        <v>4</v>
      </c>
    </row>
    <row r="19" spans="3:10" ht="13">
      <c r="C19" s="3"/>
      <c r="I19" s="368" t="s">
        <v>1349</v>
      </c>
      <c r="J19" s="369">
        <v>4</v>
      </c>
    </row>
    <row r="20" spans="3:10" ht="13">
      <c r="C20" s="3"/>
      <c r="I20" s="368" t="s">
        <v>1091</v>
      </c>
      <c r="J20" s="369">
        <v>4</v>
      </c>
    </row>
    <row r="21" spans="3:10" ht="13">
      <c r="C21" s="3"/>
      <c r="I21" s="368" t="s">
        <v>1337</v>
      </c>
      <c r="J21" s="369">
        <v>3</v>
      </c>
    </row>
    <row r="22" spans="3:10" ht="13">
      <c r="C22" s="3"/>
      <c r="I22" s="368" t="s">
        <v>860</v>
      </c>
      <c r="J22" s="369">
        <v>15</v>
      </c>
    </row>
    <row r="23" spans="3:10" ht="13">
      <c r="C23" s="3"/>
      <c r="I23" s="368" t="s">
        <v>1367</v>
      </c>
      <c r="J23" s="369">
        <v>3</v>
      </c>
    </row>
    <row r="24" spans="3:10" ht="13">
      <c r="C24" s="3"/>
      <c r="I24" s="368" t="s">
        <v>1202</v>
      </c>
      <c r="J24" s="369">
        <v>4</v>
      </c>
    </row>
    <row r="25" spans="3:10" ht="13">
      <c r="C25" s="3"/>
      <c r="I25" s="368" t="s">
        <v>1212</v>
      </c>
      <c r="J25" s="369">
        <v>6</v>
      </c>
    </row>
    <row r="26" spans="3:10" ht="13">
      <c r="C26" s="3"/>
      <c r="I26" s="368" t="s">
        <v>1235</v>
      </c>
      <c r="J26" s="369">
        <v>8</v>
      </c>
    </row>
    <row r="27" spans="3:10" ht="13">
      <c r="C27" s="3"/>
      <c r="I27" s="368" t="s">
        <v>1232</v>
      </c>
      <c r="J27" s="369">
        <v>1</v>
      </c>
    </row>
    <row r="28" spans="3:10" ht="13">
      <c r="C28" s="3"/>
      <c r="I28" s="368" t="s">
        <v>913</v>
      </c>
      <c r="J28" s="369">
        <v>3</v>
      </c>
    </row>
    <row r="29" spans="3:10" ht="13">
      <c r="C29" s="3"/>
      <c r="I29" s="368" t="s">
        <v>926</v>
      </c>
      <c r="J29" s="369">
        <v>3</v>
      </c>
    </row>
    <row r="30" spans="3:10" ht="13">
      <c r="C30" s="3"/>
      <c r="I30" s="368" t="s">
        <v>1258</v>
      </c>
      <c r="J30" s="369">
        <v>4</v>
      </c>
    </row>
    <row r="31" spans="3:10" ht="13">
      <c r="C31" s="3"/>
      <c r="I31" s="368" t="s">
        <v>1183</v>
      </c>
      <c r="J31" s="369">
        <v>3</v>
      </c>
    </row>
    <row r="32" spans="3:10" ht="13">
      <c r="C32" s="3"/>
      <c r="I32" s="368" t="s">
        <v>1166</v>
      </c>
      <c r="J32" s="369">
        <v>4</v>
      </c>
    </row>
    <row r="33" spans="3:10" ht="13">
      <c r="C33" s="3"/>
      <c r="I33" s="368" t="s">
        <v>1382</v>
      </c>
      <c r="J33" s="369">
        <v>3</v>
      </c>
    </row>
    <row r="34" spans="3:10" ht="13">
      <c r="C34" s="3"/>
      <c r="I34" s="368" t="s">
        <v>1113</v>
      </c>
      <c r="J34" s="369">
        <v>8</v>
      </c>
    </row>
    <row r="35" spans="3:10" ht="13">
      <c r="C35" s="3"/>
      <c r="I35" s="368" t="s">
        <v>1328</v>
      </c>
      <c r="J35" s="369">
        <v>3</v>
      </c>
    </row>
    <row r="36" spans="3:10" ht="13">
      <c r="C36" s="3"/>
      <c r="I36" s="368" t="s">
        <v>1262</v>
      </c>
      <c r="J36" s="369">
        <v>4</v>
      </c>
    </row>
    <row r="37" spans="3:10" ht="13">
      <c r="C37" s="3"/>
      <c r="I37" s="368" t="s">
        <v>1274</v>
      </c>
      <c r="J37" s="369">
        <v>3</v>
      </c>
    </row>
    <row r="38" spans="3:10" ht="13">
      <c r="C38" s="3"/>
      <c r="I38" s="368" t="s">
        <v>1733</v>
      </c>
      <c r="J38" s="369"/>
    </row>
    <row r="39" spans="3:10" ht="13">
      <c r="C39" s="3"/>
      <c r="I39" s="364" t="s">
        <v>1736</v>
      </c>
      <c r="J39" s="370">
        <v>162</v>
      </c>
    </row>
    <row r="40" spans="3:10" ht="13">
      <c r="C40" s="3"/>
    </row>
    <row r="41" spans="3:10" ht="13">
      <c r="C41" s="3"/>
    </row>
    <row r="42" spans="3:10" ht="13">
      <c r="C42" s="3"/>
    </row>
    <row r="43" spans="3:10" ht="13">
      <c r="C43" s="3"/>
    </row>
    <row r="44" spans="3:10" ht="13">
      <c r="C44" s="3"/>
    </row>
    <row r="45" spans="3:10" ht="13">
      <c r="C45" s="3"/>
    </row>
    <row r="46" spans="3:10" ht="13">
      <c r="C46" s="3"/>
    </row>
    <row r="47" spans="3:10" ht="13">
      <c r="C47" s="3"/>
    </row>
    <row r="48" spans="3:10" ht="13">
      <c r="C48" s="3"/>
    </row>
    <row r="49" spans="1:8" ht="13">
      <c r="C49" s="3"/>
    </row>
    <row r="50" spans="1:8" ht="13">
      <c r="C50" s="3"/>
    </row>
    <row r="51" spans="1:8" ht="13">
      <c r="C51" s="3"/>
    </row>
    <row r="52" spans="1:8" ht="13">
      <c r="C52" s="3"/>
    </row>
    <row r="53" spans="1:8" ht="13">
      <c r="C53" s="3"/>
    </row>
    <row r="54" spans="1:8" ht="13">
      <c r="C54" s="3"/>
    </row>
    <row r="55" spans="1:8" ht="13">
      <c r="C55" s="3"/>
    </row>
    <row r="56" spans="1:8" ht="13">
      <c r="C56" s="3"/>
    </row>
    <row r="57" spans="1:8" ht="13">
      <c r="C57" s="3"/>
    </row>
    <row r="58" spans="1:8" ht="13">
      <c r="C58" s="3"/>
    </row>
    <row r="59" spans="1:8" ht="22.5" customHeight="1">
      <c r="C59" s="271" t="s">
        <v>1409</v>
      </c>
      <c r="D59" s="271" t="s">
        <v>1410</v>
      </c>
      <c r="F59" s="271" t="s">
        <v>1411</v>
      </c>
      <c r="G59" s="271" t="s">
        <v>1412</v>
      </c>
      <c r="H59" s="271" t="s">
        <v>1409</v>
      </c>
    </row>
    <row r="60" spans="1:8" ht="22.5" customHeight="1">
      <c r="A60" s="3">
        <v>1</v>
      </c>
      <c r="B60" s="272" t="s">
        <v>20</v>
      </c>
      <c r="C60" s="272">
        <v>5</v>
      </c>
      <c r="D60" s="272"/>
      <c r="F60" s="272">
        <v>1</v>
      </c>
      <c r="G60" s="272" t="s">
        <v>20</v>
      </c>
      <c r="H60" s="272">
        <v>43</v>
      </c>
    </row>
    <row r="61" spans="1:8" ht="22.5" customHeight="1">
      <c r="A61" s="3">
        <v>2</v>
      </c>
      <c r="B61" s="272" t="s">
        <v>245</v>
      </c>
      <c r="C61" s="272">
        <v>1</v>
      </c>
      <c r="D61" s="272"/>
      <c r="F61" s="272">
        <v>2</v>
      </c>
      <c r="G61" s="272" t="s">
        <v>35</v>
      </c>
      <c r="H61" s="272">
        <v>11</v>
      </c>
    </row>
    <row r="62" spans="1:8" ht="22.5" customHeight="1">
      <c r="A62" s="3">
        <v>3</v>
      </c>
      <c r="B62" s="272" t="s">
        <v>247</v>
      </c>
      <c r="C62" s="272">
        <v>1</v>
      </c>
      <c r="D62" s="272"/>
      <c r="F62" s="272">
        <v>3</v>
      </c>
      <c r="G62" s="272" t="s">
        <v>22</v>
      </c>
      <c r="H62" s="272">
        <v>38</v>
      </c>
    </row>
    <row r="63" spans="1:8" ht="22.5" customHeight="1">
      <c r="A63" s="3">
        <v>4</v>
      </c>
      <c r="B63" s="272" t="s">
        <v>253</v>
      </c>
      <c r="C63" s="272">
        <v>4</v>
      </c>
      <c r="D63" s="272"/>
      <c r="F63" s="272">
        <v>4</v>
      </c>
      <c r="G63" s="272" t="s">
        <v>36</v>
      </c>
      <c r="H63" s="272">
        <v>14</v>
      </c>
    </row>
    <row r="64" spans="1:8" ht="22.5" customHeight="1">
      <c r="A64" s="3">
        <v>5</v>
      </c>
      <c r="B64" s="272" t="s">
        <v>1047</v>
      </c>
      <c r="C64" s="272">
        <v>4</v>
      </c>
      <c r="D64" s="272"/>
      <c r="F64" s="272">
        <v>5</v>
      </c>
      <c r="G64" s="272" t="s">
        <v>17</v>
      </c>
      <c r="H64" s="272">
        <v>9</v>
      </c>
    </row>
    <row r="65" spans="1:8" ht="22.5" customHeight="1">
      <c r="A65" s="3">
        <v>6</v>
      </c>
      <c r="B65" s="272" t="s">
        <v>711</v>
      </c>
      <c r="C65" s="273">
        <v>1</v>
      </c>
      <c r="D65" s="273" t="s">
        <v>1413</v>
      </c>
      <c r="F65" s="272">
        <v>6</v>
      </c>
      <c r="G65" s="272" t="s">
        <v>1414</v>
      </c>
      <c r="H65" s="272">
        <v>1</v>
      </c>
    </row>
    <row r="66" spans="1:8" ht="22.5" customHeight="1">
      <c r="A66" s="3">
        <v>7</v>
      </c>
      <c r="B66" s="273" t="s">
        <v>638</v>
      </c>
      <c r="C66" s="273">
        <v>2</v>
      </c>
      <c r="D66" s="273" t="s">
        <v>1415</v>
      </c>
      <c r="F66" s="272">
        <v>7</v>
      </c>
      <c r="G66" s="272" t="s">
        <v>1416</v>
      </c>
      <c r="H66" s="272">
        <v>1</v>
      </c>
    </row>
    <row r="67" spans="1:8" ht="22.5" customHeight="1">
      <c r="A67" s="3">
        <v>8</v>
      </c>
      <c r="B67" s="272" t="s">
        <v>980</v>
      </c>
      <c r="C67" s="272">
        <v>13</v>
      </c>
      <c r="D67" s="272"/>
      <c r="F67" s="272">
        <v>8</v>
      </c>
      <c r="G67" s="272" t="s">
        <v>1417</v>
      </c>
      <c r="H67" s="272">
        <v>1</v>
      </c>
    </row>
    <row r="68" spans="1:8" ht="22.5" customHeight="1">
      <c r="A68" s="3">
        <v>9</v>
      </c>
      <c r="B68" s="272" t="s">
        <v>1083</v>
      </c>
      <c r="C68" s="272">
        <v>3</v>
      </c>
      <c r="D68" s="272"/>
      <c r="F68" s="272">
        <v>9</v>
      </c>
      <c r="G68" s="272" t="s">
        <v>1418</v>
      </c>
      <c r="H68" s="272">
        <v>1</v>
      </c>
    </row>
    <row r="69" spans="1:8" ht="22.5" customHeight="1">
      <c r="A69" s="3">
        <v>10</v>
      </c>
      <c r="B69" s="273" t="s">
        <v>1313</v>
      </c>
      <c r="C69" s="272">
        <v>6</v>
      </c>
      <c r="D69" s="272" t="s">
        <v>1419</v>
      </c>
      <c r="F69" s="272">
        <v>10</v>
      </c>
      <c r="G69" s="272" t="s">
        <v>32</v>
      </c>
      <c r="H69" s="272">
        <v>2</v>
      </c>
    </row>
    <row r="70" spans="1:8" ht="22.5" customHeight="1">
      <c r="A70" s="3">
        <v>11</v>
      </c>
      <c r="B70" s="272" t="s">
        <v>22</v>
      </c>
      <c r="C70" s="272">
        <v>6</v>
      </c>
      <c r="D70" s="272"/>
      <c r="F70" s="272">
        <v>11</v>
      </c>
      <c r="G70" s="272" t="s">
        <v>24</v>
      </c>
      <c r="H70" s="272">
        <v>24</v>
      </c>
    </row>
    <row r="71" spans="1:8" ht="22.5" customHeight="1">
      <c r="A71" s="3">
        <v>12</v>
      </c>
      <c r="B71" s="272" t="s">
        <v>237</v>
      </c>
      <c r="C71" s="272">
        <v>1</v>
      </c>
      <c r="D71" s="272"/>
      <c r="F71" s="272">
        <v>12</v>
      </c>
      <c r="G71" s="272" t="s">
        <v>37</v>
      </c>
      <c r="H71" s="272">
        <v>12</v>
      </c>
    </row>
    <row r="72" spans="1:8" ht="22.5" customHeight="1">
      <c r="A72" s="3">
        <v>13</v>
      </c>
      <c r="B72" s="272" t="s">
        <v>719</v>
      </c>
      <c r="C72" s="272">
        <v>4</v>
      </c>
      <c r="D72" s="272" t="s">
        <v>1420</v>
      </c>
      <c r="F72" s="272">
        <v>13</v>
      </c>
      <c r="G72" s="272" t="s">
        <v>1047</v>
      </c>
      <c r="H72" s="272">
        <v>4</v>
      </c>
    </row>
    <row r="73" spans="1:8" ht="22.5" customHeight="1">
      <c r="A73" s="3">
        <v>14</v>
      </c>
      <c r="B73" s="272" t="s">
        <v>241</v>
      </c>
      <c r="C73" s="272">
        <v>1</v>
      </c>
      <c r="D73" s="272"/>
      <c r="F73" s="272">
        <v>14</v>
      </c>
      <c r="G73" s="272" t="s">
        <v>980</v>
      </c>
      <c r="H73" s="272">
        <v>22</v>
      </c>
    </row>
    <row r="74" spans="1:8" ht="22.5" customHeight="1">
      <c r="A74" s="3">
        <v>15</v>
      </c>
      <c r="B74" s="272" t="s">
        <v>268</v>
      </c>
      <c r="C74" s="272">
        <v>4</v>
      </c>
      <c r="D74" s="272" t="s">
        <v>1421</v>
      </c>
      <c r="F74" s="272">
        <v>15</v>
      </c>
      <c r="G74" s="272" t="s">
        <v>914</v>
      </c>
      <c r="H74" s="272">
        <v>18</v>
      </c>
    </row>
    <row r="75" spans="1:8" ht="22.5" customHeight="1">
      <c r="A75" s="3">
        <v>16</v>
      </c>
      <c r="B75" s="272" t="s">
        <v>715</v>
      </c>
      <c r="C75" s="272">
        <v>1</v>
      </c>
      <c r="D75" s="272" t="s">
        <v>1422</v>
      </c>
      <c r="F75" s="272">
        <v>16</v>
      </c>
      <c r="G75" s="272" t="s">
        <v>1263</v>
      </c>
      <c r="H75" s="272">
        <v>11</v>
      </c>
    </row>
    <row r="76" spans="1:8" ht="22.5" customHeight="1">
      <c r="A76" s="3">
        <v>17</v>
      </c>
      <c r="B76" s="272" t="s">
        <v>642</v>
      </c>
      <c r="C76" s="272">
        <v>2</v>
      </c>
      <c r="D76" s="272"/>
      <c r="F76" s="272">
        <v>17</v>
      </c>
      <c r="G76" s="272" t="s">
        <v>958</v>
      </c>
      <c r="H76" s="272">
        <v>14</v>
      </c>
    </row>
    <row r="77" spans="1:8" ht="22.5" customHeight="1">
      <c r="A77" s="3">
        <v>18</v>
      </c>
      <c r="B77" s="272" t="s">
        <v>914</v>
      </c>
      <c r="C77" s="272">
        <v>12</v>
      </c>
      <c r="D77" s="272"/>
      <c r="F77" s="272">
        <v>18</v>
      </c>
      <c r="G77" s="272" t="s">
        <v>1138</v>
      </c>
      <c r="H77" s="272">
        <v>9</v>
      </c>
    </row>
    <row r="78" spans="1:8" ht="22.5" customHeight="1">
      <c r="A78" s="3">
        <v>19</v>
      </c>
      <c r="B78" s="272" t="s">
        <v>1263</v>
      </c>
      <c r="C78" s="272">
        <v>4</v>
      </c>
      <c r="D78" s="272"/>
      <c r="F78" s="272">
        <v>19</v>
      </c>
      <c r="G78" s="272" t="s">
        <v>882</v>
      </c>
      <c r="H78" s="272">
        <v>15</v>
      </c>
    </row>
    <row r="79" spans="1:8" ht="22.5" customHeight="1">
      <c r="A79" s="3">
        <v>20</v>
      </c>
      <c r="B79" s="272" t="s">
        <v>674</v>
      </c>
      <c r="C79" s="272">
        <v>3</v>
      </c>
      <c r="D79" s="272" t="s">
        <v>1423</v>
      </c>
      <c r="F79" s="272">
        <v>20</v>
      </c>
      <c r="G79" s="272" t="s">
        <v>861</v>
      </c>
      <c r="H79" s="272">
        <v>37</v>
      </c>
    </row>
    <row r="80" spans="1:8" ht="22.5" customHeight="1">
      <c r="A80" s="3">
        <v>21</v>
      </c>
      <c r="B80" s="272" t="s">
        <v>656</v>
      </c>
      <c r="C80" s="272">
        <v>7</v>
      </c>
      <c r="D80" s="272" t="s">
        <v>1424</v>
      </c>
      <c r="F80" s="272">
        <v>21</v>
      </c>
      <c r="G80" s="272" t="s">
        <v>1114</v>
      </c>
      <c r="H80" s="272">
        <v>12</v>
      </c>
    </row>
    <row r="81" spans="1:8" ht="22.5" customHeight="1">
      <c r="A81" s="3">
        <v>22</v>
      </c>
      <c r="B81" s="272" t="s">
        <v>687</v>
      </c>
      <c r="C81" s="272">
        <v>1</v>
      </c>
      <c r="D81" s="272"/>
      <c r="G81" s="272" t="s">
        <v>1425</v>
      </c>
      <c r="H81" s="272">
        <f>SUM(Table2[counta])</f>
        <v>299</v>
      </c>
    </row>
    <row r="82" spans="1:8" ht="22.5" customHeight="1">
      <c r="A82" s="3">
        <v>23</v>
      </c>
      <c r="B82" s="272" t="s">
        <v>958</v>
      </c>
      <c r="C82" s="272">
        <v>5</v>
      </c>
      <c r="D82" s="272"/>
    </row>
    <row r="83" spans="1:8" ht="22.5" customHeight="1">
      <c r="A83" s="3">
        <v>24</v>
      </c>
      <c r="B83" s="272" t="s">
        <v>957</v>
      </c>
      <c r="C83" s="272">
        <v>9</v>
      </c>
      <c r="D83" s="272"/>
    </row>
    <row r="84" spans="1:8" ht="22.5" customHeight="1">
      <c r="A84" s="3">
        <v>25</v>
      </c>
      <c r="B84" s="272" t="s">
        <v>1138</v>
      </c>
      <c r="C84" s="272">
        <v>2</v>
      </c>
      <c r="D84" s="272"/>
    </row>
    <row r="85" spans="1:8" ht="22.5" customHeight="1">
      <c r="A85" s="3">
        <v>26</v>
      </c>
      <c r="B85" s="272" t="s">
        <v>1137</v>
      </c>
      <c r="C85" s="272">
        <v>4</v>
      </c>
      <c r="D85" s="272" t="s">
        <v>1426</v>
      </c>
    </row>
    <row r="86" spans="1:8" ht="22.5" customHeight="1">
      <c r="A86" s="3">
        <v>27</v>
      </c>
      <c r="B86" s="272" t="s">
        <v>578</v>
      </c>
      <c r="C86" s="272">
        <v>4</v>
      </c>
      <c r="D86" s="272"/>
    </row>
    <row r="87" spans="1:8" ht="22.5" customHeight="1">
      <c r="A87" s="3">
        <v>28</v>
      </c>
      <c r="B87" s="272" t="s">
        <v>558</v>
      </c>
      <c r="C87" s="272">
        <v>6</v>
      </c>
      <c r="D87" s="272"/>
    </row>
    <row r="88" spans="1:8" ht="22.5" customHeight="1">
      <c r="A88" s="3">
        <v>29</v>
      </c>
      <c r="B88" s="272" t="s">
        <v>549</v>
      </c>
      <c r="C88" s="272">
        <v>2</v>
      </c>
      <c r="D88" s="272"/>
    </row>
    <row r="89" spans="1:8" ht="22.5" customHeight="1">
      <c r="A89" s="3">
        <v>30</v>
      </c>
      <c r="B89" s="272" t="s">
        <v>348</v>
      </c>
      <c r="C89" s="272">
        <v>6</v>
      </c>
      <c r="D89" s="272"/>
    </row>
    <row r="90" spans="1:8" ht="22.5" customHeight="1">
      <c r="A90" s="3">
        <v>31</v>
      </c>
      <c r="B90" s="272" t="s">
        <v>1154</v>
      </c>
      <c r="C90" s="272">
        <v>4</v>
      </c>
      <c r="D90" s="272"/>
    </row>
    <row r="91" spans="1:8" ht="22.5" customHeight="1">
      <c r="A91" s="3">
        <v>32</v>
      </c>
      <c r="B91" s="272" t="s">
        <v>881</v>
      </c>
      <c r="C91" s="272">
        <v>4</v>
      </c>
      <c r="D91" s="272"/>
    </row>
    <row r="92" spans="1:8" ht="22.5" customHeight="1">
      <c r="A92" s="3">
        <v>33</v>
      </c>
      <c r="B92" s="272" t="s">
        <v>1091</v>
      </c>
      <c r="C92" s="272">
        <v>4</v>
      </c>
      <c r="D92" s="272"/>
    </row>
    <row r="93" spans="1:8" ht="22.5" customHeight="1">
      <c r="A93" s="3">
        <v>34</v>
      </c>
      <c r="B93" s="272" t="s">
        <v>860</v>
      </c>
      <c r="C93" s="272">
        <v>15</v>
      </c>
      <c r="D93" s="272"/>
    </row>
    <row r="94" spans="1:8" ht="22.5" customHeight="1">
      <c r="A94" s="3">
        <v>35</v>
      </c>
      <c r="B94" s="272" t="s">
        <v>1202</v>
      </c>
      <c r="C94" s="272">
        <v>14</v>
      </c>
      <c r="D94" s="272"/>
    </row>
    <row r="95" spans="1:8" ht="22.5" customHeight="1">
      <c r="A95" s="3">
        <v>36</v>
      </c>
      <c r="B95" s="272" t="s">
        <v>1235</v>
      </c>
      <c r="C95" s="272">
        <v>8</v>
      </c>
      <c r="D95" s="272"/>
    </row>
    <row r="96" spans="1:8" ht="22.5" customHeight="1">
      <c r="A96" s="3">
        <v>37</v>
      </c>
      <c r="B96" s="272" t="s">
        <v>1232</v>
      </c>
      <c r="C96" s="272">
        <v>1</v>
      </c>
      <c r="D96" s="272"/>
    </row>
    <row r="97" spans="1:4" ht="22.5" customHeight="1">
      <c r="A97" s="3">
        <v>38</v>
      </c>
      <c r="B97" s="272" t="s">
        <v>1232</v>
      </c>
      <c r="C97" s="272">
        <v>1</v>
      </c>
      <c r="D97" s="272"/>
    </row>
    <row r="98" spans="1:4" ht="22.5" customHeight="1">
      <c r="A98" s="3">
        <v>39</v>
      </c>
      <c r="B98" s="272" t="s">
        <v>913</v>
      </c>
      <c r="C98" s="272">
        <v>3</v>
      </c>
      <c r="D98" s="272"/>
    </row>
    <row r="99" spans="1:4" ht="22.5" customHeight="1">
      <c r="A99" s="3">
        <v>40</v>
      </c>
      <c r="B99" s="272" t="s">
        <v>926</v>
      </c>
      <c r="C99" s="272">
        <v>3</v>
      </c>
      <c r="D99" s="272"/>
    </row>
    <row r="100" spans="1:4" ht="22.5" customHeight="1">
      <c r="A100" s="3">
        <v>41</v>
      </c>
      <c r="B100" s="272" t="s">
        <v>699</v>
      </c>
      <c r="C100" s="272">
        <v>1</v>
      </c>
      <c r="D100" s="272"/>
    </row>
    <row r="101" spans="1:4" ht="22.5" customHeight="1">
      <c r="A101" s="3">
        <v>42</v>
      </c>
      <c r="B101" s="272" t="s">
        <v>703</v>
      </c>
      <c r="C101" s="272">
        <v>1</v>
      </c>
      <c r="D101" s="272"/>
    </row>
    <row r="102" spans="1:4" ht="22.5" customHeight="1">
      <c r="A102" s="3">
        <v>43</v>
      </c>
      <c r="B102" s="272" t="s">
        <v>525</v>
      </c>
      <c r="C102" s="272">
        <v>3</v>
      </c>
      <c r="D102" s="272"/>
    </row>
    <row r="103" spans="1:4" ht="22.5" customHeight="1">
      <c r="A103" s="3">
        <v>44</v>
      </c>
      <c r="B103" s="272" t="s">
        <v>539</v>
      </c>
      <c r="C103" s="272">
        <v>2</v>
      </c>
      <c r="D103" s="272"/>
    </row>
    <row r="104" spans="1:4" ht="22.5" customHeight="1">
      <c r="A104" s="3">
        <v>45</v>
      </c>
      <c r="B104" s="272" t="s">
        <v>19</v>
      </c>
      <c r="C104" s="272">
        <v>2</v>
      </c>
      <c r="D104" s="272"/>
    </row>
    <row r="105" spans="1:4" ht="22.5" customHeight="1">
      <c r="A105" s="3">
        <v>46</v>
      </c>
      <c r="B105" s="272" t="s">
        <v>56</v>
      </c>
      <c r="C105" s="272">
        <v>6</v>
      </c>
      <c r="D105" s="272"/>
    </row>
    <row r="106" spans="1:4" ht="22.5" customHeight="1">
      <c r="A106" s="3">
        <v>47</v>
      </c>
      <c r="B106" s="272" t="s">
        <v>415</v>
      </c>
      <c r="C106" s="272">
        <v>1</v>
      </c>
      <c r="D106" s="272"/>
    </row>
    <row r="107" spans="1:4" ht="22.5" customHeight="1">
      <c r="A107" s="3">
        <v>48</v>
      </c>
      <c r="B107" s="272" t="s">
        <v>426</v>
      </c>
      <c r="C107" s="272">
        <v>2</v>
      </c>
      <c r="D107" s="272"/>
    </row>
    <row r="108" spans="1:4" ht="22.5" customHeight="1">
      <c r="A108" s="3">
        <v>49</v>
      </c>
      <c r="B108" s="272" t="s">
        <v>419</v>
      </c>
      <c r="C108" s="272">
        <v>1</v>
      </c>
      <c r="D108" s="272"/>
    </row>
    <row r="109" spans="1:4" ht="22.5" customHeight="1">
      <c r="A109" s="3">
        <v>50</v>
      </c>
      <c r="B109" s="272" t="s">
        <v>436</v>
      </c>
      <c r="C109" s="272">
        <v>2</v>
      </c>
      <c r="D109" s="272"/>
    </row>
    <row r="110" spans="1:4" ht="22.5" customHeight="1">
      <c r="A110" s="3">
        <v>51</v>
      </c>
      <c r="B110" s="272" t="s">
        <v>444</v>
      </c>
      <c r="C110" s="272">
        <v>2</v>
      </c>
      <c r="D110" s="272"/>
    </row>
    <row r="111" spans="1:4" ht="22.5" customHeight="1">
      <c r="A111" s="3">
        <v>52</v>
      </c>
      <c r="B111" s="272" t="s">
        <v>474</v>
      </c>
      <c r="C111" s="272">
        <v>9</v>
      </c>
      <c r="D111" s="272"/>
    </row>
    <row r="112" spans="1:4" ht="22.5" customHeight="1">
      <c r="A112" s="3">
        <v>53</v>
      </c>
      <c r="B112" s="272" t="s">
        <v>516</v>
      </c>
      <c r="C112" s="272">
        <v>1</v>
      </c>
      <c r="D112" s="272"/>
    </row>
    <row r="113" spans="1:4" ht="22.5" customHeight="1">
      <c r="A113" s="3">
        <v>54</v>
      </c>
      <c r="B113" s="272" t="s">
        <v>406</v>
      </c>
      <c r="C113" s="272">
        <v>1</v>
      </c>
      <c r="D113" s="272"/>
    </row>
    <row r="114" spans="1:4" ht="22.5" customHeight="1">
      <c r="A114" s="3">
        <v>55</v>
      </c>
      <c r="B114" s="272" t="s">
        <v>411</v>
      </c>
      <c r="C114" s="272">
        <v>1</v>
      </c>
      <c r="D114" s="272"/>
    </row>
    <row r="115" spans="1:4" ht="22.5" customHeight="1">
      <c r="A115" s="3">
        <v>56</v>
      </c>
      <c r="B115" s="272" t="s">
        <v>461</v>
      </c>
      <c r="C115" s="272">
        <v>2</v>
      </c>
      <c r="D115" s="272"/>
    </row>
    <row r="116" spans="1:4" ht="22.5" customHeight="1">
      <c r="A116" s="3">
        <v>57</v>
      </c>
      <c r="B116" s="272" t="s">
        <v>456</v>
      </c>
      <c r="C116" s="272">
        <v>2</v>
      </c>
      <c r="D116" s="272"/>
    </row>
    <row r="117" spans="1:4" ht="22.5" customHeight="1">
      <c r="A117" s="3">
        <v>58</v>
      </c>
      <c r="B117" s="272" t="s">
        <v>452</v>
      </c>
      <c r="C117" s="272">
        <v>2</v>
      </c>
      <c r="D117" s="272"/>
    </row>
    <row r="118" spans="1:4" ht="22.5" customHeight="1">
      <c r="A118" s="3">
        <v>59</v>
      </c>
      <c r="B118" s="272" t="s">
        <v>743</v>
      </c>
      <c r="C118" s="272">
        <v>9</v>
      </c>
      <c r="D118" s="272"/>
    </row>
    <row r="119" spans="1:4" ht="22.5" customHeight="1">
      <c r="A119" s="3">
        <v>60</v>
      </c>
      <c r="B119" s="272" t="s">
        <v>176</v>
      </c>
      <c r="C119" s="272">
        <v>9</v>
      </c>
      <c r="D119" s="272"/>
    </row>
    <row r="120" spans="1:4" ht="22.5" customHeight="1">
      <c r="A120" s="3">
        <v>61</v>
      </c>
      <c r="B120" s="272" t="s">
        <v>24</v>
      </c>
      <c r="C120" s="272">
        <v>4</v>
      </c>
      <c r="D120" s="272"/>
    </row>
    <row r="121" spans="1:4" ht="22.5" customHeight="1">
      <c r="A121" s="3">
        <v>62</v>
      </c>
      <c r="B121" s="272" t="s">
        <v>279</v>
      </c>
      <c r="C121" s="272">
        <v>4</v>
      </c>
      <c r="D121" s="272"/>
    </row>
    <row r="122" spans="1:4" ht="22.5" customHeight="1">
      <c r="A122" s="3">
        <v>63</v>
      </c>
      <c r="B122" s="272" t="s">
        <v>608</v>
      </c>
      <c r="C122" s="272">
        <v>5</v>
      </c>
      <c r="D122" s="272"/>
    </row>
    <row r="123" spans="1:4" ht="22.5" customHeight="1">
      <c r="A123" s="3">
        <v>64</v>
      </c>
      <c r="B123" s="272" t="s">
        <v>592</v>
      </c>
      <c r="C123" s="272">
        <v>5</v>
      </c>
      <c r="D123" s="272"/>
    </row>
    <row r="124" spans="1:4" ht="22.5" customHeight="1">
      <c r="A124" s="3">
        <v>65</v>
      </c>
      <c r="B124" s="272" t="s">
        <v>621</v>
      </c>
      <c r="C124" s="272">
        <v>5</v>
      </c>
      <c r="D124" s="272"/>
    </row>
    <row r="125" spans="1:4" ht="22.5" customHeight="1">
      <c r="A125" s="3">
        <v>66</v>
      </c>
      <c r="B125" s="272" t="s">
        <v>375</v>
      </c>
      <c r="C125" s="272">
        <v>3</v>
      </c>
      <c r="D125" s="272"/>
    </row>
    <row r="126" spans="1:4" ht="22.5" customHeight="1">
      <c r="A126" s="3">
        <v>67</v>
      </c>
      <c r="B126" s="272" t="s">
        <v>387</v>
      </c>
      <c r="C126" s="272">
        <v>3</v>
      </c>
      <c r="D126" s="272"/>
    </row>
    <row r="127" spans="1:4" ht="22.5" customHeight="1">
      <c r="A127" s="3">
        <v>68</v>
      </c>
      <c r="B127" s="272" t="s">
        <v>395</v>
      </c>
      <c r="C127" s="272">
        <v>3</v>
      </c>
      <c r="D127" s="272"/>
    </row>
    <row r="128" spans="1:4" ht="22.5" customHeight="1">
      <c r="A128" s="3">
        <v>69</v>
      </c>
      <c r="B128" s="272" t="s">
        <v>1258</v>
      </c>
      <c r="C128" s="272">
        <v>3</v>
      </c>
      <c r="D128" s="272"/>
    </row>
    <row r="129" spans="1:4" ht="22.5" customHeight="1">
      <c r="A129" s="3">
        <v>70</v>
      </c>
      <c r="B129" s="272" t="s">
        <v>1166</v>
      </c>
      <c r="C129" s="272">
        <v>4</v>
      </c>
      <c r="D129" s="272"/>
    </row>
    <row r="130" spans="1:4" ht="22.5" customHeight="1">
      <c r="A130" s="3">
        <v>71</v>
      </c>
      <c r="B130" s="272" t="s">
        <v>1113</v>
      </c>
      <c r="C130" s="272">
        <v>8</v>
      </c>
      <c r="D130" s="272"/>
    </row>
    <row r="131" spans="1:4" ht="22.5" customHeight="1">
      <c r="A131" s="3">
        <v>72</v>
      </c>
      <c r="B131" s="272" t="s">
        <v>1262</v>
      </c>
      <c r="C131" s="272">
        <v>4</v>
      </c>
      <c r="D131" s="272"/>
    </row>
    <row r="132" spans="1:4" ht="22.5" customHeight="1">
      <c r="A132" s="3">
        <v>73</v>
      </c>
      <c r="B132" s="272" t="s">
        <v>1274</v>
      </c>
      <c r="C132" s="272">
        <v>3</v>
      </c>
      <c r="D132" s="272"/>
    </row>
    <row r="133" spans="1:4" ht="22.5" customHeight="1">
      <c r="A133" s="3">
        <v>74</v>
      </c>
      <c r="B133" s="272" t="s">
        <v>707</v>
      </c>
      <c r="C133" s="272">
        <v>1</v>
      </c>
      <c r="D133" s="272"/>
    </row>
    <row r="134" spans="1:4" ht="22.5" customHeight="1">
      <c r="A134" s="3">
        <v>75</v>
      </c>
      <c r="B134" s="272" t="s">
        <v>633</v>
      </c>
      <c r="C134" s="272">
        <v>2</v>
      </c>
      <c r="D134" s="272"/>
    </row>
    <row r="135" spans="1:4" ht="22.5" customHeight="1">
      <c r="A135" s="3">
        <v>76</v>
      </c>
      <c r="B135" s="272" t="s">
        <v>1425</v>
      </c>
      <c r="C135" s="272" t="e">
        <f>SUM(#REF!)</f>
        <v>#REF!</v>
      </c>
      <c r="D135" s="272"/>
    </row>
  </sheetData>
  <phoneticPr fontId="61" type="noConversion"/>
  <pageMargins left="0.7" right="0.7" top="0.75" bottom="0.75" header="0.3" footer="0.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21"/>
  <sheetViews>
    <sheetView workbookViewId="0"/>
  </sheetViews>
  <sheetFormatPr baseColWidth="10" defaultColWidth="12.6640625" defaultRowHeight="15.75" customHeight="1"/>
  <cols>
    <col min="2" max="2" width="38.5" customWidth="1"/>
    <col min="3" max="3" width="13.6640625" customWidth="1"/>
    <col min="4" max="4" width="31.83203125" customWidth="1"/>
    <col min="7" max="7" width="13.1640625" customWidth="1"/>
    <col min="8" max="8" width="23.6640625" customWidth="1"/>
    <col min="10" max="10" width="32.33203125" customWidth="1"/>
  </cols>
  <sheetData>
    <row r="1" spans="1:12" ht="13">
      <c r="A1" s="353" t="s">
        <v>1427</v>
      </c>
      <c r="B1" s="354"/>
      <c r="C1" s="354"/>
      <c r="D1" s="354"/>
      <c r="E1" s="354"/>
      <c r="G1" s="274" t="s">
        <v>1428</v>
      </c>
      <c r="H1" s="275"/>
      <c r="I1" s="275"/>
      <c r="J1" s="275"/>
    </row>
    <row r="2" spans="1:12" ht="14">
      <c r="A2" s="276" t="s">
        <v>33</v>
      </c>
      <c r="B2" s="277" t="s">
        <v>154</v>
      </c>
      <c r="C2" s="277" t="s">
        <v>155</v>
      </c>
      <c r="D2" s="277" t="s">
        <v>1429</v>
      </c>
      <c r="E2" s="278">
        <v>4327</v>
      </c>
      <c r="G2" s="276" t="s">
        <v>26</v>
      </c>
      <c r="H2" s="277" t="s">
        <v>856</v>
      </c>
      <c r="I2" s="277" t="s">
        <v>857</v>
      </c>
      <c r="J2" s="279" t="s">
        <v>858</v>
      </c>
      <c r="L2" s="279" t="s">
        <v>858</v>
      </c>
    </row>
    <row r="3" spans="1:12" ht="14">
      <c r="A3" s="276" t="s">
        <v>61</v>
      </c>
      <c r="B3" s="277" t="s">
        <v>1430</v>
      </c>
      <c r="C3" s="277" t="s">
        <v>164</v>
      </c>
      <c r="D3" s="277" t="s">
        <v>1431</v>
      </c>
      <c r="E3" s="277"/>
      <c r="G3" s="276" t="s">
        <v>866</v>
      </c>
      <c r="H3" s="277" t="s">
        <v>867</v>
      </c>
      <c r="I3" s="277" t="s">
        <v>868</v>
      </c>
      <c r="J3" s="279" t="s">
        <v>869</v>
      </c>
      <c r="K3" s="3" t="s">
        <v>554</v>
      </c>
    </row>
    <row r="4" spans="1:12" ht="14">
      <c r="A4" s="276" t="s">
        <v>47</v>
      </c>
      <c r="B4" s="277" t="s">
        <v>168</v>
      </c>
      <c r="C4" s="277" t="s">
        <v>169</v>
      </c>
      <c r="D4" s="277" t="s">
        <v>170</v>
      </c>
      <c r="E4" s="277"/>
      <c r="G4" s="280" t="s">
        <v>877</v>
      </c>
      <c r="H4" s="281" t="s">
        <v>878</v>
      </c>
      <c r="I4" s="281" t="s">
        <v>879</v>
      </c>
      <c r="J4" s="279" t="s">
        <v>880</v>
      </c>
      <c r="K4" s="3" t="s">
        <v>554</v>
      </c>
    </row>
    <row r="5" spans="1:12" ht="14">
      <c r="A5" s="276" t="s">
        <v>52</v>
      </c>
      <c r="B5" s="277" t="s">
        <v>173</v>
      </c>
      <c r="C5" s="277" t="s">
        <v>174</v>
      </c>
      <c r="D5" s="277" t="s">
        <v>1432</v>
      </c>
      <c r="E5" s="278">
        <v>4500</v>
      </c>
      <c r="F5" s="3" t="s">
        <v>554</v>
      </c>
      <c r="G5" s="280" t="s">
        <v>909</v>
      </c>
      <c r="H5" s="281" t="s">
        <v>910</v>
      </c>
      <c r="I5" s="281" t="s">
        <v>911</v>
      </c>
      <c r="J5" s="279" t="s">
        <v>912</v>
      </c>
      <c r="K5" s="3" t="s">
        <v>554</v>
      </c>
    </row>
    <row r="6" spans="1:12" ht="14">
      <c r="A6" s="280" t="s">
        <v>49</v>
      </c>
      <c r="B6" s="281" t="s">
        <v>185</v>
      </c>
      <c r="C6" s="282">
        <v>504000</v>
      </c>
      <c r="D6" s="281" t="s">
        <v>186</v>
      </c>
      <c r="E6" s="281"/>
      <c r="G6" s="280" t="s">
        <v>47</v>
      </c>
      <c r="H6" s="281" t="s">
        <v>923</v>
      </c>
      <c r="I6" s="281" t="s">
        <v>924</v>
      </c>
      <c r="J6" s="279" t="s">
        <v>925</v>
      </c>
      <c r="K6" s="3" t="s">
        <v>554</v>
      </c>
    </row>
    <row r="7" spans="1:12" ht="13">
      <c r="A7" s="276" t="s">
        <v>15</v>
      </c>
      <c r="B7" s="277" t="s">
        <v>250</v>
      </c>
      <c r="C7" s="277" t="s">
        <v>251</v>
      </c>
      <c r="D7" s="277" t="s">
        <v>252</v>
      </c>
      <c r="E7" s="278">
        <v>4478</v>
      </c>
      <c r="G7" s="276" t="s">
        <v>33</v>
      </c>
      <c r="H7" s="277" t="s">
        <v>941</v>
      </c>
      <c r="I7" s="277" t="s">
        <v>956</v>
      </c>
      <c r="J7" s="277" t="s">
        <v>1112</v>
      </c>
      <c r="K7" s="3" t="s">
        <v>554</v>
      </c>
    </row>
    <row r="8" spans="1:12" ht="14">
      <c r="A8" s="276" t="s">
        <v>30</v>
      </c>
      <c r="B8" s="277" t="s">
        <v>345</v>
      </c>
      <c r="C8" s="277" t="s">
        <v>346</v>
      </c>
      <c r="D8" s="277" t="s">
        <v>1433</v>
      </c>
      <c r="E8" s="278">
        <v>4328</v>
      </c>
      <c r="G8" s="276" t="s">
        <v>44</v>
      </c>
      <c r="H8" s="277" t="s">
        <v>1434</v>
      </c>
      <c r="I8" s="277" t="s">
        <v>951</v>
      </c>
      <c r="J8" s="279" t="s">
        <v>952</v>
      </c>
      <c r="K8" s="3" t="s">
        <v>554</v>
      </c>
    </row>
    <row r="9" spans="1:12" ht="14">
      <c r="A9" s="276" t="s">
        <v>40</v>
      </c>
      <c r="B9" s="277" t="s">
        <v>372</v>
      </c>
      <c r="C9" s="277" t="s">
        <v>373</v>
      </c>
      <c r="D9" s="279" t="s">
        <v>374</v>
      </c>
      <c r="E9" s="278">
        <v>3040</v>
      </c>
      <c r="G9" s="280" t="s">
        <v>909</v>
      </c>
      <c r="H9" s="281" t="s">
        <v>977</v>
      </c>
      <c r="I9" s="281" t="s">
        <v>978</v>
      </c>
      <c r="J9" s="279" t="s">
        <v>979</v>
      </c>
      <c r="K9" s="3" t="s">
        <v>554</v>
      </c>
    </row>
    <row r="10" spans="1:12" ht="13">
      <c r="A10" s="276" t="s">
        <v>47</v>
      </c>
      <c r="B10" s="277" t="s">
        <v>403</v>
      </c>
      <c r="C10" s="277" t="s">
        <v>404</v>
      </c>
      <c r="D10" s="277" t="s">
        <v>1435</v>
      </c>
      <c r="E10" s="278">
        <v>4440</v>
      </c>
      <c r="F10" s="3" t="s">
        <v>554</v>
      </c>
      <c r="G10" s="276" t="s">
        <v>909</v>
      </c>
      <c r="H10" s="277" t="s">
        <v>1002</v>
      </c>
      <c r="I10" s="277" t="s">
        <v>1003</v>
      </c>
      <c r="J10" s="277" t="s">
        <v>1436</v>
      </c>
      <c r="K10" s="3" t="s">
        <v>554</v>
      </c>
    </row>
    <row r="11" spans="1:12" ht="14">
      <c r="A11" s="276" t="s">
        <v>60</v>
      </c>
      <c r="B11" s="277" t="s">
        <v>423</v>
      </c>
      <c r="C11" s="277" t="s">
        <v>424</v>
      </c>
      <c r="D11" s="277" t="s">
        <v>1437</v>
      </c>
      <c r="E11" s="278">
        <v>4347</v>
      </c>
      <c r="G11" s="276" t="s">
        <v>47</v>
      </c>
      <c r="H11" s="277" t="s">
        <v>1019</v>
      </c>
      <c r="I11" s="277" t="s">
        <v>1014</v>
      </c>
      <c r="J11" s="279" t="s">
        <v>1015</v>
      </c>
    </row>
    <row r="12" spans="1:12" ht="14">
      <c r="A12" s="276" t="s">
        <v>52</v>
      </c>
      <c r="B12" s="277" t="s">
        <v>501</v>
      </c>
      <c r="C12" s="277" t="s">
        <v>502</v>
      </c>
      <c r="D12" s="277" t="s">
        <v>503</v>
      </c>
      <c r="E12" s="278">
        <v>4500</v>
      </c>
      <c r="F12" s="3" t="s">
        <v>554</v>
      </c>
      <c r="G12" s="276" t="s">
        <v>47</v>
      </c>
      <c r="H12" s="277" t="s">
        <v>1080</v>
      </c>
      <c r="I12" s="277" t="s">
        <v>1081</v>
      </c>
      <c r="J12" s="279" t="s">
        <v>1082</v>
      </c>
      <c r="K12" s="3" t="s">
        <v>554</v>
      </c>
    </row>
    <row r="13" spans="1:12" ht="13">
      <c r="A13" s="276" t="s">
        <v>30</v>
      </c>
      <c r="B13" s="277" t="s">
        <v>513</v>
      </c>
      <c r="C13" s="277" t="s">
        <v>514</v>
      </c>
      <c r="D13" s="277" t="s">
        <v>1438</v>
      </c>
      <c r="E13" s="277"/>
      <c r="F13" s="3" t="s">
        <v>554</v>
      </c>
      <c r="G13" s="276" t="s">
        <v>40</v>
      </c>
      <c r="H13" s="277" t="s">
        <v>653</v>
      </c>
      <c r="I13" s="277" t="s">
        <v>654</v>
      </c>
      <c r="J13" s="3" t="s">
        <v>1439</v>
      </c>
      <c r="K13" s="3" t="s">
        <v>554</v>
      </c>
    </row>
    <row r="14" spans="1:12" ht="14">
      <c r="A14" s="280" t="s">
        <v>49</v>
      </c>
      <c r="B14" s="281" t="s">
        <v>521</v>
      </c>
      <c r="C14" s="281" t="s">
        <v>522</v>
      </c>
      <c r="D14" s="283" t="s">
        <v>523</v>
      </c>
      <c r="E14" s="284">
        <v>4337</v>
      </c>
      <c r="G14" s="276" t="s">
        <v>47</v>
      </c>
      <c r="H14" s="277" t="s">
        <v>671</v>
      </c>
      <c r="I14" s="277" t="s">
        <v>672</v>
      </c>
      <c r="J14" s="279" t="s">
        <v>673</v>
      </c>
      <c r="K14" s="3" t="s">
        <v>554</v>
      </c>
    </row>
    <row r="15" spans="1:12" ht="14">
      <c r="A15" s="276" t="s">
        <v>1440</v>
      </c>
      <c r="B15" s="277" t="s">
        <v>653</v>
      </c>
      <c r="C15" s="277" t="s">
        <v>654</v>
      </c>
      <c r="D15" s="5" t="s">
        <v>1439</v>
      </c>
      <c r="E15" s="5">
        <v>24422</v>
      </c>
      <c r="G15" s="276" t="s">
        <v>44</v>
      </c>
      <c r="H15" s="277" t="s">
        <v>684</v>
      </c>
      <c r="I15" s="277" t="s">
        <v>685</v>
      </c>
      <c r="J15" s="279" t="s">
        <v>686</v>
      </c>
      <c r="K15" s="3" t="s">
        <v>554</v>
      </c>
    </row>
    <row r="16" spans="1:12" ht="14">
      <c r="G16" s="280" t="s">
        <v>26</v>
      </c>
      <c r="H16" s="281" t="s">
        <v>689</v>
      </c>
      <c r="I16" s="281" t="s">
        <v>690</v>
      </c>
      <c r="J16" s="279" t="s">
        <v>691</v>
      </c>
      <c r="K16" s="3" t="s">
        <v>554</v>
      </c>
    </row>
    <row r="17" spans="7:11" ht="14">
      <c r="G17" s="276" t="s">
        <v>1105</v>
      </c>
      <c r="H17" s="277" t="s">
        <v>1106</v>
      </c>
      <c r="I17" s="277" t="s">
        <v>1107</v>
      </c>
      <c r="J17" s="279" t="s">
        <v>1108</v>
      </c>
      <c r="K17" s="3" t="s">
        <v>554</v>
      </c>
    </row>
    <row r="18" spans="7:11" ht="14">
      <c r="G18" s="276" t="s">
        <v>47</v>
      </c>
      <c r="H18" s="277" t="s">
        <v>695</v>
      </c>
      <c r="I18" s="277" t="s">
        <v>696</v>
      </c>
      <c r="J18" s="279" t="s">
        <v>697</v>
      </c>
      <c r="K18" s="3" t="s">
        <v>554</v>
      </c>
    </row>
    <row r="19" spans="7:11" ht="23.25" customHeight="1">
      <c r="G19" s="276" t="s">
        <v>47</v>
      </c>
      <c r="H19" s="277" t="s">
        <v>1441</v>
      </c>
      <c r="I19" s="277" t="s">
        <v>1442</v>
      </c>
      <c r="J19" s="285" t="s">
        <v>1443</v>
      </c>
      <c r="K19" s="3" t="s">
        <v>554</v>
      </c>
    </row>
    <row r="20" spans="7:11" ht="14">
      <c r="G20" s="280" t="s">
        <v>44</v>
      </c>
      <c r="H20" s="281" t="s">
        <v>1134</v>
      </c>
      <c r="I20" s="281" t="s">
        <v>1135</v>
      </c>
      <c r="J20" s="279" t="s">
        <v>1136</v>
      </c>
      <c r="K20" s="3" t="s">
        <v>554</v>
      </c>
    </row>
    <row r="21" spans="7:11" ht="15">
      <c r="G21" s="276" t="s">
        <v>877</v>
      </c>
      <c r="H21" s="277" t="s">
        <v>1209</v>
      </c>
      <c r="I21" s="277" t="s">
        <v>1210</v>
      </c>
      <c r="J21" s="286" t="s">
        <v>1444</v>
      </c>
      <c r="K21" s="3" t="s">
        <v>554</v>
      </c>
    </row>
  </sheetData>
  <mergeCells count="1">
    <mergeCell ref="A1:E1"/>
  </mergeCells>
  <phoneticPr fontId="61" type="noConversion"/>
  <hyperlinks>
    <hyperlink ref="J2" r:id="rId1" xr:uid="{00000000-0004-0000-0800-000000000000}"/>
    <hyperlink ref="L2" r:id="rId2" xr:uid="{00000000-0004-0000-0800-000001000000}"/>
    <hyperlink ref="J3" r:id="rId3" xr:uid="{00000000-0004-0000-0800-000002000000}"/>
    <hyperlink ref="J4" r:id="rId4" xr:uid="{00000000-0004-0000-0800-000003000000}"/>
    <hyperlink ref="J5" r:id="rId5" xr:uid="{00000000-0004-0000-0800-000004000000}"/>
    <hyperlink ref="J6" r:id="rId6" xr:uid="{00000000-0004-0000-0800-000005000000}"/>
    <hyperlink ref="J8" r:id="rId7" xr:uid="{00000000-0004-0000-0800-000006000000}"/>
    <hyperlink ref="D9" r:id="rId8" xr:uid="{00000000-0004-0000-0800-000007000000}"/>
    <hyperlink ref="J9" r:id="rId9" xr:uid="{00000000-0004-0000-0800-000008000000}"/>
    <hyperlink ref="J11" r:id="rId10" xr:uid="{00000000-0004-0000-0800-000009000000}"/>
    <hyperlink ref="J12" r:id="rId11" xr:uid="{00000000-0004-0000-0800-00000A000000}"/>
    <hyperlink ref="J14" r:id="rId12" xr:uid="{00000000-0004-0000-0800-00000B000000}"/>
    <hyperlink ref="J15" r:id="rId13" xr:uid="{00000000-0004-0000-0800-00000C000000}"/>
    <hyperlink ref="J16" r:id="rId14" xr:uid="{00000000-0004-0000-0800-00000D000000}"/>
    <hyperlink ref="J17" r:id="rId15" xr:uid="{00000000-0004-0000-0800-00000E000000}"/>
    <hyperlink ref="J18" r:id="rId16" xr:uid="{00000000-0004-0000-0800-00000F000000}"/>
    <hyperlink ref="J20" r:id="rId17" xr:uid="{00000000-0004-0000-0800-000010000000}"/>
    <hyperlink ref="J21" r:id="rId18" xr:uid="{00000000-0004-0000-0800-000011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206"/>
  <sheetViews>
    <sheetView showGridLines="0" workbookViewId="0"/>
  </sheetViews>
  <sheetFormatPr baseColWidth="10" defaultColWidth="12.6640625" defaultRowHeight="15.75" customHeight="1"/>
  <cols>
    <col min="3" max="3" width="54" customWidth="1"/>
  </cols>
  <sheetData>
    <row r="1" spans="1:15" ht="15.75" customHeight="1">
      <c r="A1" s="356" t="s">
        <v>4</v>
      </c>
      <c r="B1" s="356" t="s">
        <v>5</v>
      </c>
      <c r="C1" s="356" t="s">
        <v>2</v>
      </c>
      <c r="D1" s="356" t="s">
        <v>3</v>
      </c>
      <c r="E1" s="357" t="s">
        <v>126</v>
      </c>
      <c r="G1" s="287" t="s">
        <v>4</v>
      </c>
      <c r="H1" s="287" t="s">
        <v>5</v>
      </c>
      <c r="I1" s="287" t="s">
        <v>2</v>
      </c>
      <c r="J1" s="287" t="s">
        <v>3</v>
      </c>
      <c r="K1" s="287" t="s">
        <v>126</v>
      </c>
      <c r="L1" s="287" t="s">
        <v>1445</v>
      </c>
      <c r="M1" s="287" t="s">
        <v>1446</v>
      </c>
      <c r="N1" s="287" t="s">
        <v>1447</v>
      </c>
      <c r="O1" s="287" t="s">
        <v>1448</v>
      </c>
    </row>
    <row r="2" spans="1:15" ht="15.75" customHeight="1">
      <c r="A2" s="358" t="s">
        <v>16</v>
      </c>
      <c r="B2" s="358" t="s">
        <v>17</v>
      </c>
      <c r="C2" s="358" t="s">
        <v>14</v>
      </c>
      <c r="D2" s="358" t="s">
        <v>15</v>
      </c>
      <c r="E2" s="359">
        <v>3</v>
      </c>
    </row>
    <row r="3" spans="1:15" ht="15.75" customHeight="1">
      <c r="A3" s="360"/>
      <c r="B3" s="360"/>
      <c r="C3" s="358" t="s">
        <v>25</v>
      </c>
      <c r="D3" s="358" t="s">
        <v>26</v>
      </c>
      <c r="E3" s="359">
        <v>2</v>
      </c>
      <c r="H3" s="3" t="s">
        <v>20</v>
      </c>
      <c r="I3" s="3" t="s">
        <v>29</v>
      </c>
      <c r="J3" s="3" t="s">
        <v>33</v>
      </c>
      <c r="K3" s="3">
        <v>20</v>
      </c>
      <c r="L3" s="3" t="e">
        <f ca="1">Counifs('G Project MVA EQ Request '!$M:$M,'G Project MVA EQ Request '!$N:$N,'G Project MVA EQ Request '!$G:$G,'G Project MVA EQ Request '!$B:$B,'G Project MVA EQ Request '!$AA:$AA,"Done")</f>
        <v>#NAME?</v>
      </c>
    </row>
    <row r="4" spans="1:15" ht="15.75" customHeight="1">
      <c r="A4" s="360"/>
      <c r="B4" s="360"/>
      <c r="C4" s="360"/>
      <c r="D4" s="358" t="s">
        <v>28</v>
      </c>
      <c r="E4" s="359">
        <v>3</v>
      </c>
      <c r="I4" s="3" t="s">
        <v>39</v>
      </c>
      <c r="J4" s="3" t="s">
        <v>33</v>
      </c>
      <c r="K4" s="3">
        <v>160</v>
      </c>
    </row>
    <row r="5" spans="1:15" ht="15.75" customHeight="1">
      <c r="A5" s="360"/>
      <c r="B5" s="360"/>
      <c r="C5" s="358" t="s">
        <v>39</v>
      </c>
      <c r="D5" s="358" t="s">
        <v>40</v>
      </c>
      <c r="E5" s="359">
        <v>10</v>
      </c>
      <c r="I5" s="3" t="s">
        <v>42</v>
      </c>
      <c r="J5" s="3" t="s">
        <v>30</v>
      </c>
      <c r="K5" s="3">
        <v>1</v>
      </c>
    </row>
    <row r="6" spans="1:15" ht="15.75" customHeight="1">
      <c r="A6" s="360"/>
      <c r="B6" s="360"/>
      <c r="C6" s="358" t="s">
        <v>42</v>
      </c>
      <c r="D6" s="358" t="s">
        <v>26</v>
      </c>
      <c r="E6" s="359">
        <v>3</v>
      </c>
      <c r="J6" s="3" t="s">
        <v>33</v>
      </c>
      <c r="K6" s="3">
        <v>6</v>
      </c>
    </row>
    <row r="7" spans="1:15" ht="15.75" customHeight="1">
      <c r="A7" s="360"/>
      <c r="B7" s="360"/>
      <c r="C7" s="360"/>
      <c r="D7" s="358" t="s">
        <v>44</v>
      </c>
      <c r="E7" s="359">
        <v>2</v>
      </c>
      <c r="J7" s="3" t="s">
        <v>46</v>
      </c>
      <c r="K7" s="3">
        <v>26</v>
      </c>
    </row>
    <row r="8" spans="1:15" ht="15.75" customHeight="1">
      <c r="A8" s="360"/>
      <c r="B8" s="360"/>
      <c r="C8" s="360"/>
      <c r="D8" s="358" t="s">
        <v>45</v>
      </c>
      <c r="E8" s="359">
        <v>50</v>
      </c>
      <c r="I8" s="3" t="s">
        <v>53</v>
      </c>
      <c r="J8" s="3" t="s">
        <v>52</v>
      </c>
      <c r="K8" s="3">
        <v>3</v>
      </c>
    </row>
    <row r="9" spans="1:15" ht="15.75" customHeight="1">
      <c r="A9" s="360"/>
      <c r="B9" s="360"/>
      <c r="C9" s="360"/>
      <c r="D9" s="358" t="s">
        <v>47</v>
      </c>
      <c r="E9" s="359">
        <v>6</v>
      </c>
      <c r="I9" s="3" t="s">
        <v>54</v>
      </c>
      <c r="J9" s="3" t="s">
        <v>58</v>
      </c>
      <c r="K9" s="3">
        <v>38</v>
      </c>
    </row>
    <row r="10" spans="1:15" ht="15.75" customHeight="1">
      <c r="A10" s="360"/>
      <c r="B10" s="360"/>
      <c r="C10" s="358" t="s">
        <v>53</v>
      </c>
      <c r="D10" s="358" t="s">
        <v>40</v>
      </c>
      <c r="E10" s="359">
        <v>5</v>
      </c>
      <c r="J10" s="3" t="s">
        <v>55</v>
      </c>
      <c r="K10" s="3">
        <v>65</v>
      </c>
    </row>
    <row r="11" spans="1:15" ht="15.75" customHeight="1">
      <c r="A11" s="360"/>
      <c r="B11" s="360"/>
      <c r="C11" s="360"/>
      <c r="D11" s="358" t="s">
        <v>15</v>
      </c>
      <c r="E11" s="359">
        <v>2</v>
      </c>
      <c r="I11" s="3" t="s">
        <v>59</v>
      </c>
      <c r="J11" s="3" t="s">
        <v>33</v>
      </c>
      <c r="K11" s="3">
        <v>163</v>
      </c>
    </row>
    <row r="12" spans="1:15" ht="15.75" customHeight="1">
      <c r="A12" s="360"/>
      <c r="B12" s="360"/>
      <c r="C12" s="358" t="s">
        <v>54</v>
      </c>
      <c r="D12" s="358" t="s">
        <v>47</v>
      </c>
      <c r="E12" s="359">
        <v>2</v>
      </c>
      <c r="I12" s="3" t="s">
        <v>67</v>
      </c>
      <c r="J12" s="3" t="s">
        <v>46</v>
      </c>
      <c r="K12" s="3">
        <v>33</v>
      </c>
    </row>
    <row r="13" spans="1:15" ht="15.75" customHeight="1">
      <c r="A13" s="360"/>
      <c r="B13" s="360"/>
      <c r="C13" s="360"/>
      <c r="D13" s="360"/>
      <c r="E13" s="361">
        <v>10</v>
      </c>
      <c r="J13" s="3" t="s">
        <v>33</v>
      </c>
      <c r="K13" s="3">
        <v>138</v>
      </c>
    </row>
    <row r="14" spans="1:15" ht="15.75" customHeight="1">
      <c r="A14" s="360"/>
      <c r="B14" s="360"/>
      <c r="C14" s="358" t="s">
        <v>59</v>
      </c>
      <c r="D14" s="358" t="s">
        <v>45</v>
      </c>
      <c r="E14" s="359">
        <v>50</v>
      </c>
      <c r="H14" s="3" t="s">
        <v>22</v>
      </c>
      <c r="I14" s="3" t="s">
        <v>29</v>
      </c>
      <c r="J14" s="3" t="s">
        <v>33</v>
      </c>
      <c r="K14" s="3">
        <v>31</v>
      </c>
    </row>
    <row r="15" spans="1:15" ht="15.75" customHeight="1">
      <c r="A15" s="360"/>
      <c r="B15" s="360"/>
      <c r="C15" s="358" t="s">
        <v>62</v>
      </c>
      <c r="D15" s="358" t="s">
        <v>28</v>
      </c>
      <c r="E15" s="359">
        <v>2</v>
      </c>
      <c r="I15" s="3" t="s">
        <v>39</v>
      </c>
      <c r="J15" s="3" t="s">
        <v>33</v>
      </c>
      <c r="K15" s="3">
        <v>180</v>
      </c>
    </row>
    <row r="16" spans="1:15" ht="15.75" customHeight="1">
      <c r="A16" s="360"/>
      <c r="B16" s="360"/>
      <c r="C16" s="358" t="s">
        <v>65</v>
      </c>
      <c r="D16" s="358" t="s">
        <v>40</v>
      </c>
      <c r="E16" s="359">
        <v>5</v>
      </c>
      <c r="I16" s="3" t="s">
        <v>42</v>
      </c>
      <c r="J16" s="3" t="s">
        <v>33</v>
      </c>
      <c r="K16" s="3">
        <v>7</v>
      </c>
    </row>
    <row r="17" spans="1:11" ht="15.75" customHeight="1">
      <c r="A17" s="360"/>
      <c r="B17" s="360"/>
      <c r="C17" s="360"/>
      <c r="D17" s="358" t="s">
        <v>15</v>
      </c>
      <c r="E17" s="359">
        <v>2</v>
      </c>
      <c r="I17" s="3" t="s">
        <v>53</v>
      </c>
      <c r="J17" s="3" t="s">
        <v>52</v>
      </c>
      <c r="K17" s="3">
        <v>3</v>
      </c>
    </row>
    <row r="18" spans="1:11" ht="15.75" customHeight="1">
      <c r="A18" s="360"/>
      <c r="B18" s="360"/>
      <c r="C18" s="360"/>
      <c r="D18" s="358" t="s">
        <v>28</v>
      </c>
      <c r="E18" s="359">
        <v>5</v>
      </c>
      <c r="I18" s="3" t="s">
        <v>54</v>
      </c>
      <c r="J18" s="3" t="s">
        <v>58</v>
      </c>
      <c r="K18" s="3">
        <v>36</v>
      </c>
    </row>
    <row r="19" spans="1:11" ht="15.75" customHeight="1">
      <c r="A19" s="360"/>
      <c r="B19" s="360"/>
      <c r="C19" s="358" t="s">
        <v>67</v>
      </c>
      <c r="D19" s="358" t="s">
        <v>45</v>
      </c>
      <c r="E19" s="359">
        <v>50</v>
      </c>
      <c r="J19" s="3" t="s">
        <v>55</v>
      </c>
      <c r="K19" s="3">
        <v>76</v>
      </c>
    </row>
    <row r="20" spans="1:11" ht="15.75" customHeight="1">
      <c r="A20" s="360"/>
      <c r="B20" s="360"/>
      <c r="C20" s="358" t="s">
        <v>71</v>
      </c>
      <c r="D20" s="358" t="s">
        <v>15</v>
      </c>
      <c r="E20" s="359">
        <v>2</v>
      </c>
      <c r="I20" s="3" t="s">
        <v>59</v>
      </c>
      <c r="J20" s="3" t="s">
        <v>33</v>
      </c>
      <c r="K20" s="3">
        <v>184</v>
      </c>
    </row>
    <row r="21" spans="1:11" ht="15.75" customHeight="1">
      <c r="A21" s="358" t="s">
        <v>1728</v>
      </c>
      <c r="B21" s="362"/>
      <c r="C21" s="362"/>
      <c r="D21" s="362"/>
      <c r="E21" s="363"/>
      <c r="I21" s="3" t="s">
        <v>64</v>
      </c>
      <c r="J21" s="3" t="s">
        <v>33</v>
      </c>
      <c r="K21" s="3">
        <v>149</v>
      </c>
    </row>
    <row r="22" spans="1:11" ht="15.75" customHeight="1">
      <c r="A22" s="358" t="s">
        <v>31</v>
      </c>
      <c r="B22" s="358" t="s">
        <v>32</v>
      </c>
      <c r="C22" s="358" t="s">
        <v>29</v>
      </c>
      <c r="D22" s="358" t="s">
        <v>30</v>
      </c>
      <c r="E22" s="359">
        <v>7</v>
      </c>
      <c r="I22" s="3" t="s">
        <v>67</v>
      </c>
      <c r="J22" s="3" t="s">
        <v>33</v>
      </c>
      <c r="K22" s="3">
        <v>35</v>
      </c>
    </row>
    <row r="23" spans="1:11" ht="15.75" customHeight="1">
      <c r="A23" s="360"/>
      <c r="B23" s="360"/>
      <c r="C23" s="358" t="s">
        <v>71</v>
      </c>
      <c r="D23" s="358" t="s">
        <v>30</v>
      </c>
      <c r="E23" s="359">
        <v>1</v>
      </c>
      <c r="H23" s="3" t="s">
        <v>24</v>
      </c>
      <c r="I23" s="3" t="s">
        <v>29</v>
      </c>
      <c r="J23" s="3" t="s">
        <v>33</v>
      </c>
      <c r="K23" s="3">
        <v>21</v>
      </c>
    </row>
    <row r="24" spans="1:11" ht="15.75" customHeight="1">
      <c r="A24" s="358" t="s">
        <v>1729</v>
      </c>
      <c r="B24" s="362"/>
      <c r="C24" s="362"/>
      <c r="D24" s="362"/>
      <c r="E24" s="363"/>
      <c r="I24" s="3" t="s">
        <v>39</v>
      </c>
      <c r="J24" s="3" t="s">
        <v>33</v>
      </c>
      <c r="K24" s="3">
        <v>31</v>
      </c>
    </row>
    <row r="25" spans="1:11" ht="15.75" customHeight="1">
      <c r="A25" s="358" t="s">
        <v>19</v>
      </c>
      <c r="B25" s="358" t="s">
        <v>20</v>
      </c>
      <c r="C25" s="358" t="s">
        <v>14</v>
      </c>
      <c r="D25" s="358" t="s">
        <v>15</v>
      </c>
      <c r="E25" s="359">
        <v>1</v>
      </c>
      <c r="I25" s="3" t="s">
        <v>42</v>
      </c>
      <c r="J25" s="3" t="s">
        <v>30</v>
      </c>
      <c r="K25" s="3">
        <v>1</v>
      </c>
    </row>
    <row r="26" spans="1:11" ht="15.75" customHeight="1">
      <c r="A26" s="360"/>
      <c r="B26" s="360"/>
      <c r="C26" s="358" t="s">
        <v>29</v>
      </c>
      <c r="D26" s="358" t="s">
        <v>33</v>
      </c>
      <c r="E26" s="359">
        <v>20</v>
      </c>
      <c r="I26" s="3" t="s">
        <v>53</v>
      </c>
      <c r="J26" s="3" t="s">
        <v>52</v>
      </c>
      <c r="K26" s="3">
        <v>3</v>
      </c>
    </row>
    <row r="27" spans="1:11" ht="15.75" customHeight="1">
      <c r="A27" s="360"/>
      <c r="B27" s="360"/>
      <c r="C27" s="358" t="s">
        <v>39</v>
      </c>
      <c r="D27" s="358" t="s">
        <v>33</v>
      </c>
      <c r="E27" s="359">
        <v>160</v>
      </c>
      <c r="I27" s="3" t="s">
        <v>59</v>
      </c>
      <c r="J27" s="3" t="s">
        <v>33</v>
      </c>
      <c r="K27" s="3">
        <v>31</v>
      </c>
    </row>
    <row r="28" spans="1:11" ht="15.75" customHeight="1">
      <c r="A28" s="360"/>
      <c r="B28" s="360"/>
      <c r="C28" s="358" t="s">
        <v>42</v>
      </c>
      <c r="D28" s="358" t="s">
        <v>30</v>
      </c>
      <c r="E28" s="359">
        <v>1</v>
      </c>
      <c r="I28" s="3" t="s">
        <v>67</v>
      </c>
      <c r="J28" s="3" t="s">
        <v>33</v>
      </c>
      <c r="K28" s="3">
        <v>31</v>
      </c>
    </row>
    <row r="29" spans="1:11" ht="15.75" customHeight="1">
      <c r="A29" s="360"/>
      <c r="B29" s="360"/>
      <c r="C29" s="360"/>
      <c r="D29" s="358" t="s">
        <v>33</v>
      </c>
      <c r="E29" s="359">
        <v>6</v>
      </c>
      <c r="G29" s="3" t="s">
        <v>1449</v>
      </c>
    </row>
    <row r="30" spans="1:11" ht="15.75" customHeight="1">
      <c r="A30" s="360"/>
      <c r="B30" s="360"/>
      <c r="C30" s="360"/>
      <c r="D30" s="358" t="s">
        <v>46</v>
      </c>
      <c r="E30" s="359">
        <v>26</v>
      </c>
      <c r="G30" s="3" t="s">
        <v>16</v>
      </c>
      <c r="H30" s="3" t="s">
        <v>17</v>
      </c>
      <c r="I30" s="3" t="s">
        <v>39</v>
      </c>
      <c r="J30" s="3" t="s">
        <v>40</v>
      </c>
      <c r="K30" s="3">
        <v>10</v>
      </c>
    </row>
    <row r="31" spans="1:11" ht="15.75" customHeight="1">
      <c r="A31" s="360"/>
      <c r="B31" s="360"/>
      <c r="C31" s="358" t="s">
        <v>48</v>
      </c>
      <c r="D31" s="358" t="s">
        <v>49</v>
      </c>
      <c r="E31" s="359">
        <v>2</v>
      </c>
      <c r="I31" s="3" t="s">
        <v>42</v>
      </c>
      <c r="J31" s="3" t="s">
        <v>44</v>
      </c>
      <c r="K31" s="3">
        <v>2</v>
      </c>
    </row>
    <row r="32" spans="1:11" ht="15.75" customHeight="1">
      <c r="A32" s="360"/>
      <c r="B32" s="360"/>
      <c r="C32" s="358" t="s">
        <v>50</v>
      </c>
      <c r="D32" s="358" t="s">
        <v>30</v>
      </c>
      <c r="E32" s="359">
        <v>1</v>
      </c>
      <c r="J32" s="3" t="s">
        <v>26</v>
      </c>
      <c r="K32" s="3">
        <v>3</v>
      </c>
    </row>
    <row r="33" spans="1:11" ht="15.75" customHeight="1">
      <c r="A33" s="360"/>
      <c r="B33" s="360"/>
      <c r="C33" s="360"/>
      <c r="D33" s="358" t="s">
        <v>46</v>
      </c>
      <c r="E33" s="359">
        <v>33</v>
      </c>
      <c r="J33" s="3" t="s">
        <v>47</v>
      </c>
      <c r="K33" s="3">
        <v>12</v>
      </c>
    </row>
    <row r="34" spans="1:11" ht="15.75" customHeight="1">
      <c r="A34" s="360"/>
      <c r="B34" s="360"/>
      <c r="C34" s="358" t="s">
        <v>51</v>
      </c>
      <c r="D34" s="358" t="s">
        <v>52</v>
      </c>
      <c r="E34" s="359">
        <v>5</v>
      </c>
      <c r="I34" s="3" t="s">
        <v>53</v>
      </c>
      <c r="J34" s="3" t="s">
        <v>40</v>
      </c>
      <c r="K34" s="3">
        <v>5</v>
      </c>
    </row>
    <row r="35" spans="1:11" ht="15.75" customHeight="1">
      <c r="A35" s="360"/>
      <c r="B35" s="360"/>
      <c r="C35" s="358" t="s">
        <v>53</v>
      </c>
      <c r="D35" s="358" t="s">
        <v>52</v>
      </c>
      <c r="E35" s="359">
        <v>3</v>
      </c>
      <c r="I35" s="3" t="s">
        <v>54</v>
      </c>
      <c r="J35" s="3" t="s">
        <v>47</v>
      </c>
      <c r="K35" s="3">
        <v>2</v>
      </c>
    </row>
    <row r="36" spans="1:11" ht="15.75" customHeight="1">
      <c r="A36" s="360"/>
      <c r="B36" s="360"/>
      <c r="C36" s="360"/>
      <c r="D36" s="360"/>
      <c r="E36" s="361">
        <v>5</v>
      </c>
      <c r="J36" s="3" t="s">
        <v>47</v>
      </c>
      <c r="K36" s="3">
        <v>10</v>
      </c>
    </row>
    <row r="37" spans="1:11" ht="15.75" customHeight="1">
      <c r="A37" s="360"/>
      <c r="B37" s="360"/>
      <c r="C37" s="360"/>
      <c r="D37" s="358" t="s">
        <v>15</v>
      </c>
      <c r="E37" s="359">
        <v>4</v>
      </c>
      <c r="I37" s="3" t="s">
        <v>65</v>
      </c>
      <c r="J37" s="3" t="s">
        <v>40</v>
      </c>
      <c r="K37" s="3">
        <v>5</v>
      </c>
    </row>
    <row r="38" spans="1:11" ht="15.75" customHeight="1">
      <c r="A38" s="360"/>
      <c r="B38" s="360"/>
      <c r="C38" s="358" t="s">
        <v>54</v>
      </c>
      <c r="D38" s="358" t="s">
        <v>55</v>
      </c>
      <c r="E38" s="359">
        <v>65</v>
      </c>
      <c r="G38" s="3" t="s">
        <v>1450</v>
      </c>
    </row>
    <row r="39" spans="1:11" ht="15.75" customHeight="1">
      <c r="A39" s="360"/>
      <c r="B39" s="360"/>
      <c r="C39" s="360"/>
      <c r="D39" s="358" t="s">
        <v>58</v>
      </c>
      <c r="E39" s="359">
        <v>38</v>
      </c>
      <c r="G39" s="3" t="s">
        <v>31</v>
      </c>
      <c r="I39" s="3" t="s">
        <v>29</v>
      </c>
      <c r="J39" s="3" t="s">
        <v>30</v>
      </c>
      <c r="K39" s="3">
        <v>7</v>
      </c>
    </row>
    <row r="40" spans="1:11" ht="15.75" customHeight="1">
      <c r="A40" s="360"/>
      <c r="B40" s="360"/>
      <c r="C40" s="358" t="s">
        <v>59</v>
      </c>
      <c r="D40" s="358" t="s">
        <v>60</v>
      </c>
      <c r="E40" s="359">
        <v>12</v>
      </c>
      <c r="I40" s="3" t="s">
        <v>71</v>
      </c>
      <c r="J40" s="3" t="s">
        <v>30</v>
      </c>
      <c r="K40" s="3">
        <v>1</v>
      </c>
    </row>
    <row r="41" spans="1:11" ht="15.75" customHeight="1">
      <c r="A41" s="360"/>
      <c r="B41" s="360"/>
      <c r="C41" s="360"/>
      <c r="D41" s="358" t="s">
        <v>33</v>
      </c>
      <c r="E41" s="359">
        <v>163</v>
      </c>
      <c r="G41" s="3" t="s">
        <v>1451</v>
      </c>
    </row>
    <row r="42" spans="1:11" ht="15.75" customHeight="1">
      <c r="A42" s="360"/>
      <c r="B42" s="360"/>
      <c r="C42" s="358" t="s">
        <v>63</v>
      </c>
      <c r="D42" s="358" t="s">
        <v>47</v>
      </c>
      <c r="E42" s="359">
        <v>1</v>
      </c>
      <c r="G42" s="3" t="s">
        <v>19</v>
      </c>
      <c r="I42" s="3" t="s">
        <v>48</v>
      </c>
      <c r="J42" s="3" t="s">
        <v>49</v>
      </c>
      <c r="K42" s="3">
        <v>2</v>
      </c>
    </row>
    <row r="43" spans="1:11" ht="15.75" customHeight="1">
      <c r="A43" s="360"/>
      <c r="B43" s="360"/>
      <c r="C43" s="360"/>
      <c r="D43" s="360"/>
      <c r="E43" s="361">
        <v>26</v>
      </c>
      <c r="I43" s="3" t="s">
        <v>67</v>
      </c>
      <c r="J43" s="3" t="s">
        <v>49</v>
      </c>
      <c r="K43" s="3">
        <v>7</v>
      </c>
    </row>
    <row r="44" spans="1:11" ht="15.75" customHeight="1">
      <c r="A44" s="360"/>
      <c r="B44" s="360"/>
      <c r="C44" s="358" t="s">
        <v>65</v>
      </c>
      <c r="D44" s="358" t="s">
        <v>15</v>
      </c>
      <c r="E44" s="359">
        <v>5</v>
      </c>
      <c r="H44" s="3" t="s">
        <v>20</v>
      </c>
      <c r="I44" s="3" t="s">
        <v>29</v>
      </c>
      <c r="J44" s="3" t="s">
        <v>15</v>
      </c>
      <c r="K44" s="3">
        <v>2</v>
      </c>
    </row>
    <row r="45" spans="1:11" ht="15.75" customHeight="1">
      <c r="A45" s="360"/>
      <c r="B45" s="360"/>
      <c r="C45" s="358" t="s">
        <v>67</v>
      </c>
      <c r="D45" s="358" t="s">
        <v>30</v>
      </c>
      <c r="E45" s="359">
        <v>1</v>
      </c>
      <c r="I45" s="3" t="s">
        <v>50</v>
      </c>
      <c r="J45" s="3" t="s">
        <v>30</v>
      </c>
      <c r="K45" s="3">
        <v>1</v>
      </c>
    </row>
    <row r="46" spans="1:11" ht="15.75" customHeight="1">
      <c r="A46" s="360"/>
      <c r="B46" s="360"/>
      <c r="C46" s="360"/>
      <c r="D46" s="358" t="s">
        <v>60</v>
      </c>
      <c r="E46" s="359">
        <v>12</v>
      </c>
      <c r="J46" s="3" t="s">
        <v>46</v>
      </c>
      <c r="K46" s="3">
        <v>33</v>
      </c>
    </row>
    <row r="47" spans="1:11" ht="15.75" customHeight="1">
      <c r="A47" s="360"/>
      <c r="B47" s="360"/>
      <c r="C47" s="360"/>
      <c r="D47" s="358" t="s">
        <v>33</v>
      </c>
      <c r="E47" s="359">
        <v>138</v>
      </c>
      <c r="I47" s="3" t="s">
        <v>51</v>
      </c>
      <c r="J47" s="3" t="s">
        <v>52</v>
      </c>
      <c r="K47" s="3">
        <v>5</v>
      </c>
    </row>
    <row r="48" spans="1:11" ht="15.75" customHeight="1">
      <c r="A48" s="360"/>
      <c r="B48" s="360"/>
      <c r="C48" s="360"/>
      <c r="D48" s="358" t="s">
        <v>46</v>
      </c>
      <c r="E48" s="359">
        <v>33</v>
      </c>
      <c r="I48" s="3" t="s">
        <v>53</v>
      </c>
      <c r="J48" s="3" t="s">
        <v>15</v>
      </c>
      <c r="K48" s="3">
        <v>4</v>
      </c>
    </row>
    <row r="49" spans="1:11" ht="15.75" customHeight="1">
      <c r="A49" s="360"/>
      <c r="B49" s="360"/>
      <c r="C49" s="360"/>
      <c r="D49" s="358" t="s">
        <v>49</v>
      </c>
      <c r="E49" s="359">
        <v>7</v>
      </c>
      <c r="I49" s="3" t="s">
        <v>59</v>
      </c>
      <c r="J49" s="3" t="s">
        <v>60</v>
      </c>
      <c r="K49" s="3">
        <v>12</v>
      </c>
    </row>
    <row r="50" spans="1:11" ht="15.75" customHeight="1">
      <c r="A50" s="360"/>
      <c r="B50" s="360"/>
      <c r="C50" s="358" t="s">
        <v>71</v>
      </c>
      <c r="D50" s="358" t="s">
        <v>15</v>
      </c>
      <c r="E50" s="359">
        <v>1</v>
      </c>
      <c r="I50" s="3" t="s">
        <v>63</v>
      </c>
      <c r="J50" s="3" t="s">
        <v>47</v>
      </c>
      <c r="K50" s="3">
        <v>1</v>
      </c>
    </row>
    <row r="51" spans="1:11" ht="15.75" customHeight="1">
      <c r="A51" s="360"/>
      <c r="B51" s="360"/>
      <c r="C51" s="358" t="s">
        <v>72</v>
      </c>
      <c r="D51" s="358" t="s">
        <v>15</v>
      </c>
      <c r="E51" s="359">
        <v>2</v>
      </c>
      <c r="J51" s="3" t="s">
        <v>47</v>
      </c>
      <c r="K51" s="3">
        <v>26</v>
      </c>
    </row>
    <row r="52" spans="1:11" ht="15.75" customHeight="1">
      <c r="A52" s="360"/>
      <c r="B52" s="358" t="s">
        <v>22</v>
      </c>
      <c r="C52" s="358" t="s">
        <v>14</v>
      </c>
      <c r="D52" s="358" t="s">
        <v>15</v>
      </c>
      <c r="E52" s="359">
        <v>1</v>
      </c>
      <c r="I52" s="3" t="s">
        <v>65</v>
      </c>
      <c r="J52" s="3" t="s">
        <v>15</v>
      </c>
      <c r="K52" s="3">
        <v>5</v>
      </c>
    </row>
    <row r="53" spans="1:11" ht="15.75" customHeight="1">
      <c r="A53" s="360"/>
      <c r="B53" s="360"/>
      <c r="C53" s="358" t="s">
        <v>29</v>
      </c>
      <c r="D53" s="358" t="s">
        <v>33</v>
      </c>
      <c r="E53" s="359">
        <v>31</v>
      </c>
      <c r="I53" s="3" t="s">
        <v>67</v>
      </c>
      <c r="J53" s="3" t="s">
        <v>30</v>
      </c>
      <c r="K53" s="3">
        <v>1</v>
      </c>
    </row>
    <row r="54" spans="1:11" ht="15.75" customHeight="1">
      <c r="A54" s="360"/>
      <c r="B54" s="360"/>
      <c r="C54" s="358" t="s">
        <v>39</v>
      </c>
      <c r="D54" s="358" t="s">
        <v>33</v>
      </c>
      <c r="E54" s="359">
        <v>180</v>
      </c>
      <c r="J54" s="3" t="s">
        <v>60</v>
      </c>
      <c r="K54" s="3">
        <v>12</v>
      </c>
    </row>
    <row r="55" spans="1:11" ht="15.75" customHeight="1">
      <c r="A55" s="360"/>
      <c r="B55" s="360"/>
      <c r="C55" s="358" t="s">
        <v>42</v>
      </c>
      <c r="D55" s="358" t="s">
        <v>33</v>
      </c>
      <c r="E55" s="359">
        <v>7</v>
      </c>
      <c r="H55" s="3" t="s">
        <v>22</v>
      </c>
      <c r="I55" s="3" t="s">
        <v>29</v>
      </c>
      <c r="J55" s="3" t="s">
        <v>15</v>
      </c>
      <c r="K55" s="3">
        <v>2</v>
      </c>
    </row>
    <row r="56" spans="1:11" ht="15.75" customHeight="1">
      <c r="A56" s="360"/>
      <c r="B56" s="360"/>
      <c r="C56" s="360"/>
      <c r="D56" s="358" t="s">
        <v>46</v>
      </c>
      <c r="E56" s="359">
        <v>31</v>
      </c>
      <c r="I56" s="3" t="s">
        <v>42</v>
      </c>
      <c r="J56" s="3" t="s">
        <v>46</v>
      </c>
      <c r="K56" s="3">
        <v>31</v>
      </c>
    </row>
    <row r="57" spans="1:11" ht="15.75" customHeight="1">
      <c r="A57" s="360"/>
      <c r="B57" s="360"/>
      <c r="C57" s="358" t="s">
        <v>50</v>
      </c>
      <c r="D57" s="358" t="s">
        <v>30</v>
      </c>
      <c r="E57" s="359">
        <v>1</v>
      </c>
      <c r="I57" s="3" t="s">
        <v>50</v>
      </c>
      <c r="J57" s="3" t="s">
        <v>30</v>
      </c>
      <c r="K57" s="3">
        <v>1</v>
      </c>
    </row>
    <row r="58" spans="1:11" ht="15.75" customHeight="1">
      <c r="A58" s="360"/>
      <c r="B58" s="360"/>
      <c r="C58" s="360"/>
      <c r="D58" s="358" t="s">
        <v>46</v>
      </c>
      <c r="E58" s="359">
        <v>38</v>
      </c>
      <c r="J58" s="3" t="s">
        <v>46</v>
      </c>
      <c r="K58" s="3">
        <v>38</v>
      </c>
    </row>
    <row r="59" spans="1:11" ht="15.75" customHeight="1">
      <c r="A59" s="360"/>
      <c r="B59" s="360"/>
      <c r="C59" s="358" t="s">
        <v>51</v>
      </c>
      <c r="D59" s="358" t="s">
        <v>52</v>
      </c>
      <c r="E59" s="359">
        <v>5</v>
      </c>
      <c r="I59" s="3" t="s">
        <v>51</v>
      </c>
      <c r="J59" s="3" t="s">
        <v>52</v>
      </c>
      <c r="K59" s="3">
        <v>5</v>
      </c>
    </row>
    <row r="60" spans="1:11" ht="15.75" customHeight="1">
      <c r="A60" s="360"/>
      <c r="B60" s="360"/>
      <c r="C60" s="358" t="s">
        <v>53</v>
      </c>
      <c r="D60" s="358" t="s">
        <v>52</v>
      </c>
      <c r="E60" s="359">
        <v>3</v>
      </c>
      <c r="I60" s="3" t="s">
        <v>53</v>
      </c>
      <c r="J60" s="3" t="s">
        <v>15</v>
      </c>
      <c r="K60" s="3">
        <v>5</v>
      </c>
    </row>
    <row r="61" spans="1:11" ht="15.75" customHeight="1">
      <c r="A61" s="360"/>
      <c r="B61" s="360"/>
      <c r="C61" s="360"/>
      <c r="D61" s="360"/>
      <c r="E61" s="361">
        <v>5</v>
      </c>
      <c r="I61" s="3" t="s">
        <v>59</v>
      </c>
      <c r="J61" s="3" t="s">
        <v>60</v>
      </c>
      <c r="K61" s="3">
        <v>12</v>
      </c>
    </row>
    <row r="62" spans="1:11" ht="15.75" customHeight="1">
      <c r="A62" s="360"/>
      <c r="B62" s="360"/>
      <c r="C62" s="360"/>
      <c r="D62" s="358" t="s">
        <v>15</v>
      </c>
      <c r="E62" s="359">
        <v>5</v>
      </c>
      <c r="I62" s="3" t="s">
        <v>63</v>
      </c>
      <c r="J62" s="3" t="s">
        <v>47</v>
      </c>
      <c r="K62" s="3">
        <v>1</v>
      </c>
    </row>
    <row r="63" spans="1:11" ht="15.75" customHeight="1">
      <c r="A63" s="360"/>
      <c r="B63" s="360"/>
      <c r="C63" s="358" t="s">
        <v>59</v>
      </c>
      <c r="D63" s="358" t="s">
        <v>60</v>
      </c>
      <c r="E63" s="359">
        <v>12</v>
      </c>
      <c r="J63" s="3" t="s">
        <v>47</v>
      </c>
      <c r="K63" s="3">
        <v>22</v>
      </c>
    </row>
    <row r="64" spans="1:11" ht="15.75" customHeight="1">
      <c r="A64" s="360"/>
      <c r="B64" s="360"/>
      <c r="C64" s="360"/>
      <c r="D64" s="358" t="s">
        <v>33</v>
      </c>
      <c r="E64" s="359">
        <v>184</v>
      </c>
      <c r="I64" s="3" t="s">
        <v>65</v>
      </c>
      <c r="J64" s="3" t="s">
        <v>15</v>
      </c>
      <c r="K64" s="3">
        <v>4</v>
      </c>
    </row>
    <row r="65" spans="1:11" ht="15.75" customHeight="1">
      <c r="A65" s="360"/>
      <c r="B65" s="360"/>
      <c r="C65" s="358" t="s">
        <v>63</v>
      </c>
      <c r="D65" s="358" t="s">
        <v>47</v>
      </c>
      <c r="E65" s="359">
        <v>1</v>
      </c>
      <c r="I65" s="3" t="s">
        <v>67</v>
      </c>
      <c r="J65" s="3" t="s">
        <v>30</v>
      </c>
      <c r="K65" s="3">
        <v>1</v>
      </c>
    </row>
    <row r="66" spans="1:11" ht="15.75" customHeight="1">
      <c r="A66" s="360"/>
      <c r="B66" s="360"/>
      <c r="C66" s="360"/>
      <c r="D66" s="360"/>
      <c r="E66" s="361">
        <v>22</v>
      </c>
      <c r="J66" s="3" t="s">
        <v>60</v>
      </c>
      <c r="K66" s="3">
        <v>12</v>
      </c>
    </row>
    <row r="67" spans="1:11" ht="15.75" customHeight="1">
      <c r="A67" s="360"/>
      <c r="B67" s="360"/>
      <c r="C67" s="358" t="s">
        <v>64</v>
      </c>
      <c r="D67" s="358" t="s">
        <v>33</v>
      </c>
      <c r="E67" s="359">
        <v>149</v>
      </c>
      <c r="J67" s="3" t="s">
        <v>46</v>
      </c>
      <c r="K67" s="3">
        <v>38</v>
      </c>
    </row>
    <row r="68" spans="1:11" ht="15.75" customHeight="1">
      <c r="A68" s="360"/>
      <c r="B68" s="360"/>
      <c r="C68" s="358" t="s">
        <v>65</v>
      </c>
      <c r="D68" s="358" t="s">
        <v>15</v>
      </c>
      <c r="E68" s="359">
        <v>4</v>
      </c>
      <c r="H68" s="3" t="s">
        <v>24</v>
      </c>
      <c r="I68" s="3" t="s">
        <v>29</v>
      </c>
      <c r="J68" s="3" t="s">
        <v>15</v>
      </c>
      <c r="K68" s="3">
        <v>2</v>
      </c>
    </row>
    <row r="69" spans="1:11" ht="15.75" customHeight="1">
      <c r="A69" s="360"/>
      <c r="B69" s="360"/>
      <c r="C69" s="358" t="s">
        <v>67</v>
      </c>
      <c r="D69" s="358" t="s">
        <v>30</v>
      </c>
      <c r="E69" s="359">
        <v>1</v>
      </c>
      <c r="I69" s="3" t="s">
        <v>50</v>
      </c>
      <c r="J69" s="3" t="s">
        <v>30</v>
      </c>
      <c r="K69" s="3">
        <v>1</v>
      </c>
    </row>
    <row r="70" spans="1:11" ht="15.75" customHeight="1">
      <c r="A70" s="360"/>
      <c r="B70" s="360"/>
      <c r="C70" s="360"/>
      <c r="D70" s="358" t="s">
        <v>60</v>
      </c>
      <c r="E70" s="359">
        <v>12</v>
      </c>
      <c r="I70" s="3" t="s">
        <v>51</v>
      </c>
      <c r="J70" s="3" t="s">
        <v>52</v>
      </c>
      <c r="K70" s="3">
        <v>5</v>
      </c>
    </row>
    <row r="71" spans="1:11" ht="15.75" customHeight="1">
      <c r="A71" s="360"/>
      <c r="B71" s="360"/>
      <c r="C71" s="360"/>
      <c r="D71" s="358" t="s">
        <v>33</v>
      </c>
      <c r="E71" s="359">
        <v>35</v>
      </c>
      <c r="I71" s="3" t="s">
        <v>53</v>
      </c>
      <c r="J71" s="3" t="s">
        <v>15</v>
      </c>
      <c r="K71" s="3">
        <v>3</v>
      </c>
    </row>
    <row r="72" spans="1:11" ht="15.75" customHeight="1">
      <c r="A72" s="360"/>
      <c r="B72" s="360"/>
      <c r="C72" s="360"/>
      <c r="D72" s="358" t="s">
        <v>46</v>
      </c>
      <c r="E72" s="359">
        <v>38</v>
      </c>
      <c r="I72" s="3" t="s">
        <v>67</v>
      </c>
      <c r="J72" s="3" t="s">
        <v>30</v>
      </c>
      <c r="K72" s="3">
        <v>1</v>
      </c>
    </row>
    <row r="73" spans="1:11" ht="15.75" customHeight="1">
      <c r="A73" s="360"/>
      <c r="B73" s="360"/>
      <c r="C73" s="358" t="s">
        <v>71</v>
      </c>
      <c r="D73" s="358" t="s">
        <v>15</v>
      </c>
      <c r="E73" s="359">
        <v>1</v>
      </c>
      <c r="G73" s="3" t="s">
        <v>1452</v>
      </c>
    </row>
    <row r="74" spans="1:11" ht="15.75" customHeight="1">
      <c r="A74" s="360"/>
      <c r="B74" s="360"/>
      <c r="C74" s="358" t="s">
        <v>72</v>
      </c>
      <c r="D74" s="358" t="s">
        <v>15</v>
      </c>
      <c r="E74" s="359">
        <v>2</v>
      </c>
      <c r="G74" s="3" t="s">
        <v>56</v>
      </c>
      <c r="H74" s="3" t="s">
        <v>20</v>
      </c>
      <c r="I74" s="3" t="s">
        <v>59</v>
      </c>
      <c r="J74" s="3" t="s">
        <v>47</v>
      </c>
      <c r="K74" s="3">
        <v>6</v>
      </c>
    </row>
    <row r="75" spans="1:11" ht="15.75" customHeight="1">
      <c r="A75" s="360"/>
      <c r="B75" s="358" t="s">
        <v>24</v>
      </c>
      <c r="C75" s="358" t="s">
        <v>29</v>
      </c>
      <c r="D75" s="358" t="s">
        <v>33</v>
      </c>
      <c r="E75" s="359">
        <v>21</v>
      </c>
      <c r="J75" s="3" t="s">
        <v>61</v>
      </c>
      <c r="K75" s="3">
        <v>23</v>
      </c>
    </row>
    <row r="76" spans="1:11" ht="15.75" customHeight="1">
      <c r="A76" s="360"/>
      <c r="B76" s="360"/>
      <c r="C76" s="358" t="s">
        <v>39</v>
      </c>
      <c r="D76" s="358" t="s">
        <v>33</v>
      </c>
      <c r="E76" s="359">
        <v>31</v>
      </c>
      <c r="J76" s="3" t="s">
        <v>33</v>
      </c>
      <c r="K76" s="3">
        <v>49</v>
      </c>
    </row>
    <row r="77" spans="1:11" ht="15.75" customHeight="1">
      <c r="A77" s="360"/>
      <c r="B77" s="360"/>
      <c r="C77" s="358" t="s">
        <v>42</v>
      </c>
      <c r="D77" s="358" t="s">
        <v>30</v>
      </c>
      <c r="E77" s="359">
        <v>1</v>
      </c>
      <c r="I77" s="3" t="s">
        <v>64</v>
      </c>
      <c r="J77" s="3" t="s">
        <v>61</v>
      </c>
      <c r="K77" s="3">
        <v>23</v>
      </c>
    </row>
    <row r="78" spans="1:11" ht="15.75" customHeight="1">
      <c r="A78" s="360"/>
      <c r="B78" s="360"/>
      <c r="C78" s="358" t="s">
        <v>50</v>
      </c>
      <c r="D78" s="358" t="s">
        <v>30</v>
      </c>
      <c r="E78" s="359">
        <v>1</v>
      </c>
      <c r="J78" s="3" t="s">
        <v>47</v>
      </c>
      <c r="K78" s="3">
        <v>29</v>
      </c>
    </row>
    <row r="79" spans="1:11" ht="15.75" customHeight="1">
      <c r="A79" s="360"/>
      <c r="B79" s="360"/>
      <c r="C79" s="358" t="s">
        <v>51</v>
      </c>
      <c r="D79" s="358" t="s">
        <v>52</v>
      </c>
      <c r="E79" s="359">
        <v>5</v>
      </c>
      <c r="J79" s="3" t="s">
        <v>33</v>
      </c>
      <c r="K79" s="3">
        <v>49</v>
      </c>
    </row>
    <row r="80" spans="1:11" ht="15.75" customHeight="1">
      <c r="A80" s="360"/>
      <c r="B80" s="360"/>
      <c r="C80" s="358" t="s">
        <v>53</v>
      </c>
      <c r="D80" s="358" t="s">
        <v>52</v>
      </c>
      <c r="E80" s="359">
        <v>3</v>
      </c>
      <c r="G80" s="3" t="s">
        <v>1453</v>
      </c>
    </row>
    <row r="81" spans="1:11" ht="13">
      <c r="A81" s="360"/>
      <c r="B81" s="360"/>
      <c r="C81" s="360"/>
      <c r="D81" s="360"/>
      <c r="E81" s="361">
        <v>5</v>
      </c>
      <c r="G81" s="3" t="s">
        <v>23</v>
      </c>
      <c r="I81" s="3" t="s">
        <v>71</v>
      </c>
      <c r="J81" s="3" t="s">
        <v>30</v>
      </c>
      <c r="K81" s="3">
        <v>1</v>
      </c>
    </row>
    <row r="82" spans="1:11" ht="13">
      <c r="A82" s="360"/>
      <c r="B82" s="360"/>
      <c r="C82" s="360"/>
      <c r="D82" s="358" t="s">
        <v>15</v>
      </c>
      <c r="E82" s="359">
        <v>3</v>
      </c>
      <c r="H82" s="3" t="s">
        <v>20</v>
      </c>
      <c r="I82" s="3" t="s">
        <v>14</v>
      </c>
      <c r="J82" s="3" t="s">
        <v>15</v>
      </c>
      <c r="K82" s="3">
        <v>1</v>
      </c>
    </row>
    <row r="83" spans="1:11" ht="13">
      <c r="A83" s="360"/>
      <c r="B83" s="360"/>
      <c r="C83" s="358" t="s">
        <v>59</v>
      </c>
      <c r="D83" s="358" t="s">
        <v>33</v>
      </c>
      <c r="E83" s="359">
        <v>31</v>
      </c>
      <c r="I83" s="3" t="s">
        <v>42</v>
      </c>
      <c r="J83" s="3" t="s">
        <v>47</v>
      </c>
      <c r="K83" s="3">
        <v>2</v>
      </c>
    </row>
    <row r="84" spans="1:11" ht="13">
      <c r="A84" s="360"/>
      <c r="B84" s="360"/>
      <c r="C84" s="358" t="s">
        <v>65</v>
      </c>
      <c r="D84" s="358" t="s">
        <v>15</v>
      </c>
      <c r="E84" s="359">
        <v>3</v>
      </c>
      <c r="J84" s="3" t="s">
        <v>40</v>
      </c>
      <c r="K84" s="3">
        <v>19</v>
      </c>
    </row>
    <row r="85" spans="1:11" ht="13">
      <c r="A85" s="360"/>
      <c r="B85" s="360"/>
      <c r="C85" s="358" t="s">
        <v>67</v>
      </c>
      <c r="D85" s="358" t="s">
        <v>30</v>
      </c>
      <c r="E85" s="359">
        <v>1</v>
      </c>
      <c r="I85" s="3" t="s">
        <v>50</v>
      </c>
      <c r="J85" s="3" t="s">
        <v>40</v>
      </c>
      <c r="K85" s="3">
        <v>21</v>
      </c>
    </row>
    <row r="86" spans="1:11" ht="13">
      <c r="A86" s="360"/>
      <c r="B86" s="360"/>
      <c r="C86" s="360"/>
      <c r="D86" s="358" t="s">
        <v>33</v>
      </c>
      <c r="E86" s="359">
        <v>31</v>
      </c>
      <c r="I86" s="3" t="s">
        <v>53</v>
      </c>
      <c r="J86" s="3" t="s">
        <v>15</v>
      </c>
      <c r="K86" s="3">
        <v>3</v>
      </c>
    </row>
    <row r="87" spans="1:11" ht="13">
      <c r="A87" s="360"/>
      <c r="B87" s="360"/>
      <c r="C87" s="358" t="s">
        <v>72</v>
      </c>
      <c r="D87" s="358" t="s">
        <v>15</v>
      </c>
      <c r="E87" s="359">
        <v>2</v>
      </c>
      <c r="I87" s="3" t="s">
        <v>54</v>
      </c>
      <c r="J87" s="3" t="s">
        <v>47</v>
      </c>
      <c r="K87" s="3">
        <v>10</v>
      </c>
    </row>
    <row r="88" spans="1:11" ht="13">
      <c r="A88" s="358" t="s">
        <v>1730</v>
      </c>
      <c r="B88" s="362"/>
      <c r="C88" s="362"/>
      <c r="D88" s="362"/>
      <c r="E88" s="363"/>
      <c r="I88" s="3" t="s">
        <v>59</v>
      </c>
      <c r="J88" s="3" t="s">
        <v>60</v>
      </c>
      <c r="K88" s="3">
        <v>1</v>
      </c>
    </row>
    <row r="89" spans="1:11" ht="13">
      <c r="A89" s="358" t="s">
        <v>56</v>
      </c>
      <c r="B89" s="358" t="s">
        <v>20</v>
      </c>
      <c r="C89" s="358" t="s">
        <v>59</v>
      </c>
      <c r="D89" s="358" t="s">
        <v>33</v>
      </c>
      <c r="E89" s="359">
        <v>49</v>
      </c>
      <c r="I89" s="3" t="s">
        <v>65</v>
      </c>
      <c r="J89" s="3" t="s">
        <v>15</v>
      </c>
      <c r="K89" s="3">
        <v>3</v>
      </c>
    </row>
    <row r="90" spans="1:11" ht="13">
      <c r="A90" s="360"/>
      <c r="B90" s="360"/>
      <c r="C90" s="360"/>
      <c r="D90" s="358" t="s">
        <v>61</v>
      </c>
      <c r="E90" s="359">
        <v>23</v>
      </c>
      <c r="I90" s="3" t="s">
        <v>67</v>
      </c>
      <c r="J90" s="3" t="s">
        <v>60</v>
      </c>
      <c r="K90" s="3">
        <v>1</v>
      </c>
    </row>
    <row r="91" spans="1:11" ht="13">
      <c r="A91" s="360"/>
      <c r="B91" s="360"/>
      <c r="C91" s="360"/>
      <c r="D91" s="358" t="s">
        <v>47</v>
      </c>
      <c r="E91" s="359">
        <v>6</v>
      </c>
      <c r="J91" s="3" t="s">
        <v>40</v>
      </c>
      <c r="K91" s="3">
        <v>21</v>
      </c>
    </row>
    <row r="92" spans="1:11" ht="13">
      <c r="A92" s="360"/>
      <c r="B92" s="360"/>
      <c r="C92" s="358" t="s">
        <v>64</v>
      </c>
      <c r="D92" s="358" t="s">
        <v>33</v>
      </c>
      <c r="E92" s="359">
        <v>49</v>
      </c>
      <c r="I92" s="3" t="s">
        <v>71</v>
      </c>
      <c r="J92" s="3" t="s">
        <v>15</v>
      </c>
      <c r="K92" s="3">
        <v>1</v>
      </c>
    </row>
    <row r="93" spans="1:11" ht="13">
      <c r="A93" s="360"/>
      <c r="B93" s="360"/>
      <c r="C93" s="360"/>
      <c r="D93" s="358" t="s">
        <v>61</v>
      </c>
      <c r="E93" s="359">
        <v>23</v>
      </c>
      <c r="H93" s="3" t="s">
        <v>22</v>
      </c>
      <c r="I93" s="3" t="s">
        <v>14</v>
      </c>
      <c r="J93" s="3" t="s">
        <v>15</v>
      </c>
      <c r="K93" s="3">
        <v>1</v>
      </c>
    </row>
    <row r="94" spans="1:11" ht="13">
      <c r="A94" s="360"/>
      <c r="B94" s="360"/>
      <c r="C94" s="360"/>
      <c r="D94" s="358" t="s">
        <v>47</v>
      </c>
      <c r="E94" s="359">
        <v>6</v>
      </c>
      <c r="I94" s="3" t="s">
        <v>42</v>
      </c>
      <c r="J94" s="3" t="s">
        <v>47</v>
      </c>
      <c r="K94" s="3">
        <v>2</v>
      </c>
    </row>
    <row r="95" spans="1:11" ht="13">
      <c r="A95" s="360"/>
      <c r="B95" s="358" t="s">
        <v>22</v>
      </c>
      <c r="C95" s="358" t="s">
        <v>54</v>
      </c>
      <c r="D95" s="358" t="s">
        <v>55</v>
      </c>
      <c r="E95" s="359">
        <v>76</v>
      </c>
      <c r="I95" s="3" t="s">
        <v>53</v>
      </c>
      <c r="J95" s="3" t="s">
        <v>15</v>
      </c>
      <c r="K95" s="3">
        <v>3</v>
      </c>
    </row>
    <row r="96" spans="1:11" ht="13">
      <c r="A96" s="360"/>
      <c r="B96" s="360"/>
      <c r="C96" s="360"/>
      <c r="D96" s="358" t="s">
        <v>58</v>
      </c>
      <c r="E96" s="359">
        <v>36</v>
      </c>
      <c r="I96" s="3" t="s">
        <v>54</v>
      </c>
      <c r="J96" s="3" t="s">
        <v>47</v>
      </c>
      <c r="K96" s="3">
        <v>10</v>
      </c>
    </row>
    <row r="97" spans="1:11" ht="13">
      <c r="A97" s="360"/>
      <c r="B97" s="360"/>
      <c r="C97" s="358" t="s">
        <v>62</v>
      </c>
      <c r="D97" s="358" t="s">
        <v>46</v>
      </c>
      <c r="E97" s="359">
        <v>21</v>
      </c>
      <c r="I97" s="3" t="s">
        <v>59</v>
      </c>
      <c r="J97" s="3" t="s">
        <v>60</v>
      </c>
      <c r="K97" s="3">
        <v>1</v>
      </c>
    </row>
    <row r="98" spans="1:11" ht="13">
      <c r="A98" s="360"/>
      <c r="B98" s="360"/>
      <c r="C98" s="358" t="s">
        <v>69</v>
      </c>
      <c r="D98" s="358" t="s">
        <v>60</v>
      </c>
      <c r="E98" s="359">
        <v>12</v>
      </c>
      <c r="I98" s="3" t="s">
        <v>65</v>
      </c>
      <c r="J98" s="3" t="s">
        <v>15</v>
      </c>
      <c r="K98" s="3">
        <v>3</v>
      </c>
    </row>
    <row r="99" spans="1:11" ht="13">
      <c r="A99" s="360"/>
      <c r="B99" s="360"/>
      <c r="C99" s="360"/>
      <c r="D99" s="358" t="s">
        <v>46</v>
      </c>
      <c r="E99" s="359">
        <v>21</v>
      </c>
      <c r="I99" s="3" t="s">
        <v>67</v>
      </c>
      <c r="J99" s="3" t="s">
        <v>60</v>
      </c>
      <c r="K99" s="3">
        <v>1</v>
      </c>
    </row>
    <row r="100" spans="1:11" ht="13">
      <c r="A100" s="360"/>
      <c r="B100" s="360"/>
      <c r="C100" s="360"/>
      <c r="D100" s="358" t="s">
        <v>47</v>
      </c>
      <c r="E100" s="359">
        <v>53</v>
      </c>
      <c r="I100" s="3" t="s">
        <v>71</v>
      </c>
      <c r="J100" s="3" t="s">
        <v>15</v>
      </c>
      <c r="K100" s="3">
        <v>1</v>
      </c>
    </row>
    <row r="101" spans="1:11" ht="13">
      <c r="A101" s="358" t="s">
        <v>1731</v>
      </c>
      <c r="B101" s="362"/>
      <c r="C101" s="362"/>
      <c r="D101" s="362"/>
      <c r="E101" s="363"/>
      <c r="H101" s="3" t="s">
        <v>24</v>
      </c>
      <c r="I101" s="3" t="s">
        <v>14</v>
      </c>
      <c r="J101" s="3" t="s">
        <v>15</v>
      </c>
      <c r="K101" s="3">
        <v>1</v>
      </c>
    </row>
    <row r="102" spans="1:11" ht="13">
      <c r="A102" s="358" t="s">
        <v>23</v>
      </c>
      <c r="B102" s="358" t="s">
        <v>20</v>
      </c>
      <c r="C102" s="358" t="s">
        <v>38</v>
      </c>
      <c r="D102" s="358" t="s">
        <v>33</v>
      </c>
      <c r="E102" s="359">
        <v>14</v>
      </c>
      <c r="I102" s="3" t="s">
        <v>42</v>
      </c>
      <c r="J102" s="3" t="s">
        <v>47</v>
      </c>
      <c r="K102" s="3">
        <v>2</v>
      </c>
    </row>
    <row r="103" spans="1:11" ht="13">
      <c r="A103" s="360"/>
      <c r="B103" s="360"/>
      <c r="C103" s="358" t="s">
        <v>39</v>
      </c>
      <c r="D103" s="358" t="s">
        <v>33</v>
      </c>
      <c r="E103" s="359">
        <v>51</v>
      </c>
      <c r="J103" s="3" t="s">
        <v>40</v>
      </c>
      <c r="K103" s="3">
        <v>20</v>
      </c>
    </row>
    <row r="104" spans="1:11" ht="13">
      <c r="A104" s="360"/>
      <c r="B104" s="360"/>
      <c r="C104" s="358" t="s">
        <v>42</v>
      </c>
      <c r="D104" s="358" t="s">
        <v>40</v>
      </c>
      <c r="E104" s="359">
        <v>19</v>
      </c>
      <c r="I104" s="3" t="s">
        <v>50</v>
      </c>
      <c r="J104" s="3" t="s">
        <v>40</v>
      </c>
      <c r="K104" s="3">
        <v>21</v>
      </c>
    </row>
    <row r="105" spans="1:11" ht="13">
      <c r="A105" s="360"/>
      <c r="B105" s="360"/>
      <c r="C105" s="360"/>
      <c r="D105" s="358" t="s">
        <v>33</v>
      </c>
      <c r="E105" s="359">
        <v>9</v>
      </c>
      <c r="I105" s="3" t="s">
        <v>53</v>
      </c>
      <c r="J105" s="3" t="s">
        <v>15</v>
      </c>
      <c r="K105" s="3">
        <v>3</v>
      </c>
    </row>
    <row r="106" spans="1:11" ht="13">
      <c r="A106" s="360"/>
      <c r="B106" s="360"/>
      <c r="C106" s="360"/>
      <c r="D106" s="358" t="s">
        <v>47</v>
      </c>
      <c r="E106" s="359">
        <v>2</v>
      </c>
      <c r="I106" s="3" t="s">
        <v>54</v>
      </c>
      <c r="J106" s="3" t="s">
        <v>47</v>
      </c>
      <c r="K106" s="3">
        <v>10</v>
      </c>
    </row>
    <row r="107" spans="1:11" ht="13">
      <c r="A107" s="360"/>
      <c r="B107" s="360"/>
      <c r="C107" s="358" t="s">
        <v>50</v>
      </c>
      <c r="D107" s="358" t="s">
        <v>40</v>
      </c>
      <c r="E107" s="359">
        <v>21</v>
      </c>
      <c r="I107" s="3" t="s">
        <v>59</v>
      </c>
      <c r="J107" s="3" t="s">
        <v>60</v>
      </c>
      <c r="K107" s="3">
        <v>1</v>
      </c>
    </row>
    <row r="108" spans="1:11" ht="13">
      <c r="A108" s="360"/>
      <c r="B108" s="360"/>
      <c r="C108" s="358" t="s">
        <v>53</v>
      </c>
      <c r="D108" s="358" t="s">
        <v>15</v>
      </c>
      <c r="E108" s="359">
        <v>3</v>
      </c>
      <c r="I108" s="3" t="s">
        <v>65</v>
      </c>
      <c r="J108" s="3" t="s">
        <v>15</v>
      </c>
      <c r="K108" s="3">
        <v>3</v>
      </c>
    </row>
    <row r="109" spans="1:11" ht="13">
      <c r="A109" s="360"/>
      <c r="B109" s="360"/>
      <c r="C109" s="358" t="s">
        <v>54</v>
      </c>
      <c r="D109" s="358" t="s">
        <v>47</v>
      </c>
      <c r="E109" s="359">
        <v>10</v>
      </c>
      <c r="I109" s="3" t="s">
        <v>67</v>
      </c>
      <c r="J109" s="3" t="s">
        <v>60</v>
      </c>
      <c r="K109" s="3">
        <v>1</v>
      </c>
    </row>
    <row r="110" spans="1:11" ht="13">
      <c r="A110" s="360"/>
      <c r="B110" s="360"/>
      <c r="C110" s="358" t="s">
        <v>59</v>
      </c>
      <c r="D110" s="358" t="s">
        <v>60</v>
      </c>
      <c r="E110" s="359">
        <v>1</v>
      </c>
      <c r="J110" s="3" t="s">
        <v>40</v>
      </c>
      <c r="K110" s="3">
        <v>21</v>
      </c>
    </row>
    <row r="111" spans="1:11" ht="13">
      <c r="A111" s="360"/>
      <c r="B111" s="360"/>
      <c r="C111" s="360"/>
      <c r="D111" s="358" t="s">
        <v>33</v>
      </c>
      <c r="E111" s="359">
        <v>33</v>
      </c>
      <c r="I111" s="3" t="s">
        <v>71</v>
      </c>
      <c r="J111" s="3" t="s">
        <v>15</v>
      </c>
      <c r="K111" s="3">
        <v>1</v>
      </c>
    </row>
    <row r="112" spans="1:11" ht="13">
      <c r="A112" s="360"/>
      <c r="B112" s="360"/>
      <c r="C112" s="358" t="s">
        <v>65</v>
      </c>
      <c r="D112" s="358" t="s">
        <v>15</v>
      </c>
      <c r="E112" s="359">
        <v>3</v>
      </c>
      <c r="G112" s="3" t="s">
        <v>1454</v>
      </c>
    </row>
    <row r="113" spans="1:11" ht="13">
      <c r="A113" s="360"/>
      <c r="B113" s="360"/>
      <c r="C113" s="358" t="s">
        <v>67</v>
      </c>
      <c r="D113" s="358" t="s">
        <v>60</v>
      </c>
      <c r="E113" s="359">
        <v>1</v>
      </c>
      <c r="G113" s="3" t="s">
        <v>34</v>
      </c>
      <c r="I113" s="3" t="s">
        <v>53</v>
      </c>
      <c r="J113" s="3" t="s">
        <v>49</v>
      </c>
      <c r="K113" s="3">
        <v>2</v>
      </c>
    </row>
    <row r="114" spans="1:11" ht="13">
      <c r="A114" s="360"/>
      <c r="B114" s="360"/>
      <c r="C114" s="360"/>
      <c r="D114" s="358" t="s">
        <v>40</v>
      </c>
      <c r="E114" s="359">
        <v>21</v>
      </c>
      <c r="I114" s="3" t="s">
        <v>67</v>
      </c>
      <c r="J114" s="3" t="s">
        <v>49</v>
      </c>
      <c r="K114" s="3">
        <v>4</v>
      </c>
    </row>
    <row r="115" spans="1:11" ht="13">
      <c r="A115" s="360"/>
      <c r="B115" s="360"/>
      <c r="C115" s="360"/>
      <c r="D115" s="358" t="s">
        <v>33</v>
      </c>
      <c r="E115" s="359">
        <v>33</v>
      </c>
      <c r="I115" s="3" t="s">
        <v>70</v>
      </c>
      <c r="J115" s="3" t="s">
        <v>49</v>
      </c>
      <c r="K115" s="3">
        <v>3</v>
      </c>
    </row>
    <row r="116" spans="1:11" ht="13">
      <c r="A116" s="360"/>
      <c r="B116" s="360"/>
      <c r="C116" s="358" t="s">
        <v>71</v>
      </c>
      <c r="D116" s="358" t="s">
        <v>30</v>
      </c>
      <c r="E116" s="359">
        <v>1</v>
      </c>
      <c r="H116" s="3" t="s">
        <v>35</v>
      </c>
      <c r="I116" s="3" t="s">
        <v>29</v>
      </c>
      <c r="J116" s="3" t="s">
        <v>33</v>
      </c>
      <c r="K116" s="3">
        <v>18</v>
      </c>
    </row>
    <row r="117" spans="1:11" ht="13">
      <c r="A117" s="360"/>
      <c r="B117" s="358" t="s">
        <v>22</v>
      </c>
      <c r="C117" s="358" t="s">
        <v>38</v>
      </c>
      <c r="D117" s="358" t="s">
        <v>33</v>
      </c>
      <c r="E117" s="359">
        <v>14</v>
      </c>
      <c r="I117" s="3" t="s">
        <v>39</v>
      </c>
      <c r="J117" s="3" t="s">
        <v>33</v>
      </c>
      <c r="K117" s="3">
        <v>75</v>
      </c>
    </row>
    <row r="118" spans="1:11" ht="13">
      <c r="A118" s="360"/>
      <c r="B118" s="360"/>
      <c r="C118" s="358" t="s">
        <v>39</v>
      </c>
      <c r="D118" s="358" t="s">
        <v>33</v>
      </c>
      <c r="E118" s="359">
        <v>44</v>
      </c>
      <c r="I118" s="3" t="s">
        <v>42</v>
      </c>
      <c r="J118" s="3" t="s">
        <v>33</v>
      </c>
      <c r="K118" s="3">
        <v>6</v>
      </c>
    </row>
    <row r="119" spans="1:11" ht="13">
      <c r="A119" s="360"/>
      <c r="B119" s="360"/>
      <c r="C119" s="358" t="s">
        <v>42</v>
      </c>
      <c r="D119" s="358" t="s">
        <v>40</v>
      </c>
      <c r="E119" s="359">
        <v>19</v>
      </c>
      <c r="J119" s="3" t="s">
        <v>47</v>
      </c>
      <c r="K119" s="3">
        <v>7</v>
      </c>
    </row>
    <row r="120" spans="1:11" ht="13">
      <c r="A120" s="360"/>
      <c r="B120" s="360"/>
      <c r="C120" s="360"/>
      <c r="D120" s="358" t="s">
        <v>33</v>
      </c>
      <c r="E120" s="359">
        <v>6</v>
      </c>
      <c r="I120" s="3" t="s">
        <v>54</v>
      </c>
      <c r="J120" s="3" t="s">
        <v>47</v>
      </c>
      <c r="K120" s="3">
        <v>67</v>
      </c>
    </row>
    <row r="121" spans="1:11" ht="13">
      <c r="A121" s="360"/>
      <c r="B121" s="360"/>
      <c r="C121" s="360"/>
      <c r="D121" s="358" t="s">
        <v>47</v>
      </c>
      <c r="E121" s="359">
        <v>2</v>
      </c>
      <c r="I121" s="3" t="s">
        <v>59</v>
      </c>
      <c r="J121" s="3" t="s">
        <v>33</v>
      </c>
      <c r="K121" s="3">
        <v>93</v>
      </c>
    </row>
    <row r="122" spans="1:11" ht="13">
      <c r="A122" s="360"/>
      <c r="B122" s="360"/>
      <c r="C122" s="358" t="s">
        <v>50</v>
      </c>
      <c r="D122" s="358" t="s">
        <v>40</v>
      </c>
      <c r="E122" s="359">
        <v>21</v>
      </c>
      <c r="I122" s="3" t="s">
        <v>67</v>
      </c>
      <c r="J122" s="3" t="s">
        <v>33</v>
      </c>
      <c r="K122" s="3">
        <v>93</v>
      </c>
    </row>
    <row r="123" spans="1:11" ht="13">
      <c r="A123" s="360"/>
      <c r="B123" s="360"/>
      <c r="C123" s="358" t="s">
        <v>53</v>
      </c>
      <c r="D123" s="358" t="s">
        <v>15</v>
      </c>
      <c r="E123" s="359">
        <v>3</v>
      </c>
      <c r="H123" s="3" t="s">
        <v>36</v>
      </c>
      <c r="I123" s="3" t="s">
        <v>29</v>
      </c>
      <c r="J123" s="3" t="s">
        <v>33</v>
      </c>
      <c r="K123" s="3">
        <v>15</v>
      </c>
    </row>
    <row r="124" spans="1:11" ht="13">
      <c r="A124" s="360"/>
      <c r="B124" s="360"/>
      <c r="C124" s="358" t="s">
        <v>54</v>
      </c>
      <c r="D124" s="358" t="s">
        <v>47</v>
      </c>
      <c r="E124" s="359">
        <v>10</v>
      </c>
      <c r="I124" s="3" t="s">
        <v>39</v>
      </c>
      <c r="J124" s="3" t="s">
        <v>33</v>
      </c>
      <c r="K124" s="3">
        <v>68</v>
      </c>
    </row>
    <row r="125" spans="1:11" ht="13">
      <c r="A125" s="360"/>
      <c r="B125" s="360"/>
      <c r="C125" s="358" t="s">
        <v>59</v>
      </c>
      <c r="D125" s="358" t="s">
        <v>60</v>
      </c>
      <c r="E125" s="359">
        <v>1</v>
      </c>
      <c r="I125" s="3" t="s">
        <v>42</v>
      </c>
      <c r="J125" s="3" t="s">
        <v>33</v>
      </c>
      <c r="K125" s="3">
        <v>6</v>
      </c>
    </row>
    <row r="126" spans="1:11" ht="13">
      <c r="A126" s="360"/>
      <c r="B126" s="360"/>
      <c r="C126" s="360"/>
      <c r="D126" s="358" t="s">
        <v>33</v>
      </c>
      <c r="E126" s="359">
        <v>40</v>
      </c>
      <c r="J126" s="3" t="s">
        <v>47</v>
      </c>
      <c r="K126" s="3">
        <v>7</v>
      </c>
    </row>
    <row r="127" spans="1:11" ht="13">
      <c r="A127" s="360"/>
      <c r="B127" s="360"/>
      <c r="C127" s="358" t="s">
        <v>65</v>
      </c>
      <c r="D127" s="358" t="s">
        <v>15</v>
      </c>
      <c r="E127" s="359">
        <v>3</v>
      </c>
      <c r="I127" s="3" t="s">
        <v>54</v>
      </c>
      <c r="J127" s="3" t="s">
        <v>47</v>
      </c>
      <c r="K127" s="3">
        <v>67</v>
      </c>
    </row>
    <row r="128" spans="1:11" ht="13">
      <c r="A128" s="360"/>
      <c r="B128" s="360"/>
      <c r="C128" s="358" t="s">
        <v>67</v>
      </c>
      <c r="D128" s="358" t="s">
        <v>60</v>
      </c>
      <c r="E128" s="359">
        <v>1</v>
      </c>
      <c r="I128" s="3" t="s">
        <v>59</v>
      </c>
      <c r="J128" s="3" t="s">
        <v>33</v>
      </c>
      <c r="K128" s="3">
        <v>93</v>
      </c>
    </row>
    <row r="129" spans="1:11" ht="13">
      <c r="A129" s="360"/>
      <c r="B129" s="360"/>
      <c r="C129" s="360"/>
      <c r="D129" s="358" t="s">
        <v>40</v>
      </c>
      <c r="E129" s="359">
        <v>21</v>
      </c>
      <c r="I129" s="3" t="s">
        <v>67</v>
      </c>
      <c r="J129" s="3" t="s">
        <v>33</v>
      </c>
      <c r="K129" s="3">
        <v>93</v>
      </c>
    </row>
    <row r="130" spans="1:11" ht="13">
      <c r="A130" s="360"/>
      <c r="B130" s="360"/>
      <c r="C130" s="360"/>
      <c r="D130" s="358" t="s">
        <v>33</v>
      </c>
      <c r="E130" s="359">
        <v>40</v>
      </c>
      <c r="H130" s="3" t="s">
        <v>37</v>
      </c>
      <c r="I130" s="3" t="s">
        <v>29</v>
      </c>
      <c r="J130" s="3" t="s">
        <v>33</v>
      </c>
      <c r="K130" s="3">
        <v>18</v>
      </c>
    </row>
    <row r="131" spans="1:11" ht="13">
      <c r="A131" s="360"/>
      <c r="B131" s="358" t="s">
        <v>24</v>
      </c>
      <c r="C131" s="358" t="s">
        <v>14</v>
      </c>
      <c r="D131" s="358" t="s">
        <v>15</v>
      </c>
      <c r="E131" s="359">
        <v>1</v>
      </c>
      <c r="I131" s="3" t="s">
        <v>39</v>
      </c>
      <c r="J131" s="3" t="s">
        <v>33</v>
      </c>
      <c r="K131" s="3">
        <v>72</v>
      </c>
    </row>
    <row r="132" spans="1:11" ht="13">
      <c r="A132" s="360"/>
      <c r="B132" s="360"/>
      <c r="C132" s="358" t="s">
        <v>38</v>
      </c>
      <c r="D132" s="358" t="s">
        <v>33</v>
      </c>
      <c r="E132" s="359">
        <v>15</v>
      </c>
      <c r="I132" s="3" t="s">
        <v>42</v>
      </c>
      <c r="J132" s="3" t="s">
        <v>33</v>
      </c>
      <c r="K132" s="3">
        <v>6</v>
      </c>
    </row>
    <row r="133" spans="1:11" ht="13">
      <c r="A133" s="360"/>
      <c r="B133" s="360"/>
      <c r="C133" s="358" t="s">
        <v>39</v>
      </c>
      <c r="D133" s="358" t="s">
        <v>33</v>
      </c>
      <c r="E133" s="359">
        <v>49</v>
      </c>
      <c r="J133" s="3" t="s">
        <v>47</v>
      </c>
      <c r="K133" s="3">
        <v>7</v>
      </c>
    </row>
    <row r="134" spans="1:11" ht="13">
      <c r="A134" s="360"/>
      <c r="B134" s="360"/>
      <c r="C134" s="358" t="s">
        <v>42</v>
      </c>
      <c r="D134" s="358" t="s">
        <v>40</v>
      </c>
      <c r="E134" s="359">
        <v>20</v>
      </c>
      <c r="I134" s="3" t="s">
        <v>54</v>
      </c>
      <c r="J134" s="3" t="s">
        <v>47</v>
      </c>
      <c r="K134" s="3">
        <v>65</v>
      </c>
    </row>
    <row r="135" spans="1:11" ht="13">
      <c r="A135" s="360"/>
      <c r="B135" s="360"/>
      <c r="C135" s="360"/>
      <c r="D135" s="358" t="s">
        <v>33</v>
      </c>
      <c r="E135" s="359">
        <v>5</v>
      </c>
      <c r="I135" s="3" t="s">
        <v>59</v>
      </c>
      <c r="J135" s="3" t="s">
        <v>33</v>
      </c>
      <c r="K135" s="3">
        <v>92</v>
      </c>
    </row>
    <row r="136" spans="1:11" ht="13">
      <c r="A136" s="360"/>
      <c r="B136" s="360"/>
      <c r="C136" s="360"/>
      <c r="D136" s="358" t="s">
        <v>47</v>
      </c>
      <c r="E136" s="359">
        <v>2</v>
      </c>
      <c r="I136" s="3" t="s">
        <v>67</v>
      </c>
      <c r="J136" s="3" t="s">
        <v>33</v>
      </c>
      <c r="K136" s="3">
        <v>92</v>
      </c>
    </row>
    <row r="137" spans="1:11" ht="13">
      <c r="A137" s="360"/>
      <c r="B137" s="360"/>
      <c r="C137" s="358" t="s">
        <v>50</v>
      </c>
      <c r="D137" s="358" t="s">
        <v>40</v>
      </c>
      <c r="E137" s="359">
        <v>21</v>
      </c>
      <c r="G137" s="3" t="s">
        <v>1455</v>
      </c>
    </row>
    <row r="138" spans="1:11" ht="13">
      <c r="A138" s="360"/>
      <c r="B138" s="360"/>
      <c r="C138" s="358" t="s">
        <v>53</v>
      </c>
      <c r="D138" s="358" t="s">
        <v>15</v>
      </c>
      <c r="E138" s="359">
        <v>3</v>
      </c>
      <c r="G138" s="3" t="s">
        <v>73</v>
      </c>
    </row>
    <row r="139" spans="1:11" ht="13">
      <c r="A139" s="360"/>
      <c r="B139" s="360"/>
      <c r="C139" s="358" t="s">
        <v>54</v>
      </c>
      <c r="D139" s="358" t="s">
        <v>47</v>
      </c>
      <c r="E139" s="359">
        <v>10</v>
      </c>
    </row>
    <row r="140" spans="1:11" ht="13">
      <c r="A140" s="360"/>
      <c r="B140" s="360"/>
      <c r="C140" s="358" t="s">
        <v>59</v>
      </c>
      <c r="D140" s="358" t="s">
        <v>60</v>
      </c>
      <c r="E140" s="359">
        <v>1</v>
      </c>
    </row>
    <row r="141" spans="1:11" ht="13">
      <c r="A141" s="360"/>
      <c r="B141" s="360"/>
      <c r="C141" s="360"/>
      <c r="D141" s="358" t="s">
        <v>33</v>
      </c>
      <c r="E141" s="359">
        <v>48</v>
      </c>
    </row>
    <row r="142" spans="1:11" ht="13">
      <c r="A142" s="360"/>
      <c r="B142" s="360"/>
      <c r="C142" s="358" t="s">
        <v>65</v>
      </c>
      <c r="D142" s="358" t="s">
        <v>15</v>
      </c>
      <c r="E142" s="359">
        <v>3</v>
      </c>
    </row>
    <row r="143" spans="1:11" ht="13">
      <c r="A143" s="360"/>
      <c r="B143" s="360"/>
      <c r="C143" s="358" t="s">
        <v>67</v>
      </c>
      <c r="D143" s="358" t="s">
        <v>60</v>
      </c>
      <c r="E143" s="359">
        <v>1</v>
      </c>
    </row>
    <row r="144" spans="1:11" ht="13">
      <c r="A144" s="360"/>
      <c r="B144" s="360"/>
      <c r="C144" s="360"/>
      <c r="D144" s="358" t="s">
        <v>40</v>
      </c>
      <c r="E144" s="359">
        <v>21</v>
      </c>
    </row>
    <row r="145" spans="1:5" ht="13">
      <c r="A145" s="360"/>
      <c r="B145" s="360"/>
      <c r="C145" s="360"/>
      <c r="D145" s="358" t="s">
        <v>33</v>
      </c>
      <c r="E145" s="359">
        <v>48</v>
      </c>
    </row>
    <row r="146" spans="1:5" ht="13">
      <c r="A146" s="360"/>
      <c r="B146" s="360"/>
      <c r="C146" s="358" t="s">
        <v>71</v>
      </c>
      <c r="D146" s="358" t="s">
        <v>15</v>
      </c>
      <c r="E146" s="359">
        <v>1</v>
      </c>
    </row>
    <row r="147" spans="1:5" ht="13">
      <c r="A147" s="358" t="s">
        <v>1732</v>
      </c>
      <c r="B147" s="362"/>
      <c r="C147" s="362"/>
      <c r="D147" s="362"/>
      <c r="E147" s="363"/>
    </row>
    <row r="148" spans="1:5" ht="13">
      <c r="A148" s="358" t="s">
        <v>34</v>
      </c>
      <c r="B148" s="358" t="s">
        <v>35</v>
      </c>
      <c r="C148" s="358" t="s">
        <v>29</v>
      </c>
      <c r="D148" s="358" t="s">
        <v>33</v>
      </c>
      <c r="E148" s="359">
        <v>18</v>
      </c>
    </row>
    <row r="149" spans="1:5" ht="13">
      <c r="A149" s="360"/>
      <c r="B149" s="360"/>
      <c r="C149" s="358" t="s">
        <v>39</v>
      </c>
      <c r="D149" s="358" t="s">
        <v>26</v>
      </c>
      <c r="E149" s="359">
        <v>6</v>
      </c>
    </row>
    <row r="150" spans="1:5" ht="13">
      <c r="A150" s="360"/>
      <c r="B150" s="360"/>
      <c r="C150" s="360"/>
      <c r="D150" s="358" t="s">
        <v>33</v>
      </c>
      <c r="E150" s="359">
        <v>75</v>
      </c>
    </row>
    <row r="151" spans="1:5" ht="13">
      <c r="A151" s="360"/>
      <c r="B151" s="360"/>
      <c r="C151" s="360"/>
      <c r="D151" s="358" t="s">
        <v>41</v>
      </c>
      <c r="E151" s="359">
        <v>2</v>
      </c>
    </row>
    <row r="152" spans="1:5" ht="13">
      <c r="A152" s="360"/>
      <c r="B152" s="360"/>
      <c r="C152" s="358" t="s">
        <v>42</v>
      </c>
      <c r="D152" s="358" t="s">
        <v>26</v>
      </c>
      <c r="E152" s="359">
        <v>1</v>
      </c>
    </row>
    <row r="153" spans="1:5" ht="13">
      <c r="A153" s="360"/>
      <c r="B153" s="360"/>
      <c r="C153" s="360"/>
      <c r="D153" s="358" t="s">
        <v>33</v>
      </c>
      <c r="E153" s="359">
        <v>6</v>
      </c>
    </row>
    <row r="154" spans="1:5" ht="13">
      <c r="A154" s="360"/>
      <c r="B154" s="360"/>
      <c r="C154" s="360"/>
      <c r="D154" s="358" t="s">
        <v>46</v>
      </c>
      <c r="E154" s="359">
        <v>11</v>
      </c>
    </row>
    <row r="155" spans="1:5" ht="13">
      <c r="A155" s="360"/>
      <c r="B155" s="360"/>
      <c r="C155" s="360"/>
      <c r="D155" s="358" t="s">
        <v>47</v>
      </c>
      <c r="E155" s="359">
        <v>7</v>
      </c>
    </row>
    <row r="156" spans="1:5" ht="13">
      <c r="A156" s="360"/>
      <c r="B156" s="360"/>
      <c r="C156" s="358" t="s">
        <v>53</v>
      </c>
      <c r="D156" s="358" t="s">
        <v>46</v>
      </c>
      <c r="E156" s="359">
        <v>14</v>
      </c>
    </row>
    <row r="157" spans="1:5" ht="13">
      <c r="A157" s="360"/>
      <c r="B157" s="360"/>
      <c r="C157" s="358" t="s">
        <v>54</v>
      </c>
      <c r="D157" s="358" t="s">
        <v>47</v>
      </c>
      <c r="E157" s="359">
        <v>58</v>
      </c>
    </row>
    <row r="158" spans="1:5" ht="13">
      <c r="A158" s="360"/>
      <c r="B158" s="360"/>
      <c r="C158" s="360"/>
      <c r="D158" s="360"/>
      <c r="E158" s="361">
        <v>67</v>
      </c>
    </row>
    <row r="159" spans="1:5" ht="13">
      <c r="A159" s="360"/>
      <c r="B159" s="360"/>
      <c r="C159" s="358" t="s">
        <v>59</v>
      </c>
      <c r="D159" s="358" t="s">
        <v>33</v>
      </c>
      <c r="E159" s="359">
        <v>93</v>
      </c>
    </row>
    <row r="160" spans="1:5" ht="13">
      <c r="A160" s="360"/>
      <c r="B160" s="360"/>
      <c r="C160" s="358" t="s">
        <v>66</v>
      </c>
      <c r="D160" s="358" t="s">
        <v>41</v>
      </c>
      <c r="E160" s="359">
        <v>4</v>
      </c>
    </row>
    <row r="161" spans="1:5" ht="13">
      <c r="A161" s="360"/>
      <c r="B161" s="360"/>
      <c r="C161" s="358" t="s">
        <v>67</v>
      </c>
      <c r="D161" s="358" t="s">
        <v>33</v>
      </c>
      <c r="E161" s="359">
        <v>93</v>
      </c>
    </row>
    <row r="162" spans="1:5" ht="13">
      <c r="A162" s="360"/>
      <c r="B162" s="360"/>
      <c r="C162" s="358" t="s">
        <v>68</v>
      </c>
      <c r="D162" s="358" t="s">
        <v>41</v>
      </c>
      <c r="E162" s="359">
        <v>2</v>
      </c>
    </row>
    <row r="163" spans="1:5" ht="13">
      <c r="A163" s="360"/>
      <c r="B163" s="360"/>
      <c r="C163" s="360"/>
      <c r="D163" s="358" t="s">
        <v>46</v>
      </c>
      <c r="E163" s="359">
        <v>14</v>
      </c>
    </row>
    <row r="164" spans="1:5" ht="13">
      <c r="A164" s="360"/>
      <c r="B164" s="360"/>
      <c r="C164" s="358" t="s">
        <v>71</v>
      </c>
      <c r="D164" s="358" t="s">
        <v>41</v>
      </c>
      <c r="E164" s="359">
        <v>1</v>
      </c>
    </row>
    <row r="165" spans="1:5" ht="13">
      <c r="A165" s="360"/>
      <c r="B165" s="358" t="s">
        <v>36</v>
      </c>
      <c r="C165" s="358" t="s">
        <v>29</v>
      </c>
      <c r="D165" s="358" t="s">
        <v>33</v>
      </c>
      <c r="E165" s="359">
        <v>15</v>
      </c>
    </row>
    <row r="166" spans="1:5" ht="13">
      <c r="A166" s="360"/>
      <c r="B166" s="360"/>
      <c r="C166" s="358" t="s">
        <v>39</v>
      </c>
      <c r="D166" s="358" t="s">
        <v>26</v>
      </c>
      <c r="E166" s="359">
        <v>6</v>
      </c>
    </row>
    <row r="167" spans="1:5" ht="13">
      <c r="A167" s="360"/>
      <c r="B167" s="360"/>
      <c r="C167" s="360"/>
      <c r="D167" s="358" t="s">
        <v>33</v>
      </c>
      <c r="E167" s="359">
        <v>68</v>
      </c>
    </row>
    <row r="168" spans="1:5" ht="13">
      <c r="A168" s="360"/>
      <c r="B168" s="360"/>
      <c r="C168" s="358" t="s">
        <v>42</v>
      </c>
      <c r="D168" s="358" t="s">
        <v>26</v>
      </c>
      <c r="E168" s="359">
        <v>1</v>
      </c>
    </row>
    <row r="169" spans="1:5" ht="13">
      <c r="A169" s="360"/>
      <c r="B169" s="360"/>
      <c r="C169" s="360"/>
      <c r="D169" s="358" t="s">
        <v>33</v>
      </c>
      <c r="E169" s="359">
        <v>6</v>
      </c>
    </row>
    <row r="170" spans="1:5" ht="13">
      <c r="A170" s="360"/>
      <c r="B170" s="360"/>
      <c r="C170" s="360"/>
      <c r="D170" s="358" t="s">
        <v>41</v>
      </c>
      <c r="E170" s="359">
        <v>2</v>
      </c>
    </row>
    <row r="171" spans="1:5" ht="13">
      <c r="A171" s="360"/>
      <c r="B171" s="360"/>
      <c r="C171" s="360"/>
      <c r="D171" s="358" t="s">
        <v>46</v>
      </c>
      <c r="E171" s="359">
        <v>11</v>
      </c>
    </row>
    <row r="172" spans="1:5" ht="13">
      <c r="A172" s="360"/>
      <c r="B172" s="360"/>
      <c r="C172" s="360"/>
      <c r="D172" s="358" t="s">
        <v>47</v>
      </c>
      <c r="E172" s="359">
        <v>7</v>
      </c>
    </row>
    <row r="173" spans="1:5" ht="13">
      <c r="A173" s="360"/>
      <c r="B173" s="360"/>
      <c r="C173" s="358" t="s">
        <v>53</v>
      </c>
      <c r="D173" s="358" t="s">
        <v>46</v>
      </c>
      <c r="E173" s="359">
        <v>14</v>
      </c>
    </row>
    <row r="174" spans="1:5" ht="13">
      <c r="A174" s="360"/>
      <c r="B174" s="360"/>
      <c r="C174" s="360"/>
      <c r="D174" s="358" t="s">
        <v>49</v>
      </c>
      <c r="E174" s="359">
        <v>2</v>
      </c>
    </row>
    <row r="175" spans="1:5" ht="13">
      <c r="A175" s="360"/>
      <c r="B175" s="360"/>
      <c r="C175" s="358" t="s">
        <v>54</v>
      </c>
      <c r="D175" s="358" t="s">
        <v>47</v>
      </c>
      <c r="E175" s="359">
        <v>58</v>
      </c>
    </row>
    <row r="176" spans="1:5" ht="13">
      <c r="A176" s="360"/>
      <c r="B176" s="360"/>
      <c r="C176" s="360"/>
      <c r="D176" s="360"/>
      <c r="E176" s="361">
        <v>67</v>
      </c>
    </row>
    <row r="177" spans="1:5" ht="13">
      <c r="A177" s="360"/>
      <c r="B177" s="360"/>
      <c r="C177" s="358" t="s">
        <v>59</v>
      </c>
      <c r="D177" s="358" t="s">
        <v>33</v>
      </c>
      <c r="E177" s="359">
        <v>93</v>
      </c>
    </row>
    <row r="178" spans="1:5" ht="13">
      <c r="A178" s="360"/>
      <c r="B178" s="360"/>
      <c r="C178" s="358" t="s">
        <v>66</v>
      </c>
      <c r="D178" s="358" t="s">
        <v>41</v>
      </c>
      <c r="E178" s="359">
        <v>4</v>
      </c>
    </row>
    <row r="179" spans="1:5" ht="13">
      <c r="A179" s="360"/>
      <c r="B179" s="360"/>
      <c r="C179" s="358" t="s">
        <v>67</v>
      </c>
      <c r="D179" s="358" t="s">
        <v>33</v>
      </c>
      <c r="E179" s="359">
        <v>93</v>
      </c>
    </row>
    <row r="180" spans="1:5" ht="13">
      <c r="A180" s="360"/>
      <c r="B180" s="360"/>
      <c r="C180" s="360"/>
      <c r="D180" s="358" t="s">
        <v>49</v>
      </c>
      <c r="E180" s="359">
        <v>4</v>
      </c>
    </row>
    <row r="181" spans="1:5" ht="13">
      <c r="A181" s="360"/>
      <c r="B181" s="360"/>
      <c r="C181" s="358" t="s">
        <v>68</v>
      </c>
      <c r="D181" s="358" t="s">
        <v>41</v>
      </c>
      <c r="E181" s="359">
        <v>2</v>
      </c>
    </row>
    <row r="182" spans="1:5" ht="13">
      <c r="A182" s="360"/>
      <c r="B182" s="360"/>
      <c r="C182" s="360"/>
      <c r="D182" s="358" t="s">
        <v>46</v>
      </c>
      <c r="E182" s="359">
        <v>14</v>
      </c>
    </row>
    <row r="183" spans="1:5" ht="13">
      <c r="A183" s="360"/>
      <c r="B183" s="360"/>
      <c r="C183" s="358" t="s">
        <v>70</v>
      </c>
      <c r="D183" s="358" t="s">
        <v>49</v>
      </c>
      <c r="E183" s="359">
        <v>3</v>
      </c>
    </row>
    <row r="184" spans="1:5" ht="13">
      <c r="A184" s="360"/>
      <c r="B184" s="360"/>
      <c r="C184" s="358" t="s">
        <v>71</v>
      </c>
      <c r="D184" s="358" t="s">
        <v>41</v>
      </c>
      <c r="E184" s="359">
        <v>1</v>
      </c>
    </row>
    <row r="185" spans="1:5" ht="13">
      <c r="A185" s="360"/>
      <c r="B185" s="358" t="s">
        <v>37</v>
      </c>
      <c r="C185" s="358" t="s">
        <v>29</v>
      </c>
      <c r="D185" s="358" t="s">
        <v>33</v>
      </c>
      <c r="E185" s="359">
        <v>18</v>
      </c>
    </row>
    <row r="186" spans="1:5" ht="13">
      <c r="A186" s="360"/>
      <c r="B186" s="360"/>
      <c r="C186" s="358" t="s">
        <v>39</v>
      </c>
      <c r="D186" s="358" t="s">
        <v>26</v>
      </c>
      <c r="E186" s="359">
        <v>6</v>
      </c>
    </row>
    <row r="187" spans="1:5" ht="13">
      <c r="A187" s="360"/>
      <c r="B187" s="360"/>
      <c r="C187" s="360"/>
      <c r="D187" s="358" t="s">
        <v>33</v>
      </c>
      <c r="E187" s="359">
        <v>72</v>
      </c>
    </row>
    <row r="188" spans="1:5" ht="13">
      <c r="A188" s="360"/>
      <c r="B188" s="360"/>
      <c r="C188" s="360"/>
      <c r="D188" s="358" t="s">
        <v>41</v>
      </c>
      <c r="E188" s="359">
        <v>2</v>
      </c>
    </row>
    <row r="189" spans="1:5" ht="13">
      <c r="A189" s="360"/>
      <c r="B189" s="360"/>
      <c r="C189" s="358" t="s">
        <v>42</v>
      </c>
      <c r="D189" s="358" t="s">
        <v>26</v>
      </c>
      <c r="E189" s="359">
        <v>1</v>
      </c>
    </row>
    <row r="190" spans="1:5" ht="13">
      <c r="A190" s="360"/>
      <c r="B190" s="360"/>
      <c r="C190" s="360"/>
      <c r="D190" s="358" t="s">
        <v>33</v>
      </c>
      <c r="E190" s="359">
        <v>6</v>
      </c>
    </row>
    <row r="191" spans="1:5" ht="13">
      <c r="A191" s="360"/>
      <c r="B191" s="360"/>
      <c r="C191" s="360"/>
      <c r="D191" s="358" t="s">
        <v>46</v>
      </c>
      <c r="E191" s="359">
        <v>11</v>
      </c>
    </row>
    <row r="192" spans="1:5" ht="13">
      <c r="A192" s="360"/>
      <c r="B192" s="360"/>
      <c r="C192" s="360"/>
      <c r="D192" s="358" t="s">
        <v>47</v>
      </c>
      <c r="E192" s="359">
        <v>7</v>
      </c>
    </row>
    <row r="193" spans="1:5" ht="13">
      <c r="A193" s="360"/>
      <c r="B193" s="360"/>
      <c r="C193" s="358" t="s">
        <v>53</v>
      </c>
      <c r="D193" s="358" t="s">
        <v>46</v>
      </c>
      <c r="E193" s="359">
        <v>14</v>
      </c>
    </row>
    <row r="194" spans="1:5" ht="13">
      <c r="A194" s="360"/>
      <c r="B194" s="360"/>
      <c r="C194" s="360"/>
      <c r="D194" s="358" t="s">
        <v>1733</v>
      </c>
      <c r="E194" s="359">
        <v>1</v>
      </c>
    </row>
    <row r="195" spans="1:5" ht="13">
      <c r="A195" s="360"/>
      <c r="B195" s="360"/>
      <c r="C195" s="358" t="s">
        <v>54</v>
      </c>
      <c r="D195" s="358" t="s">
        <v>47</v>
      </c>
      <c r="E195" s="359">
        <v>54</v>
      </c>
    </row>
    <row r="196" spans="1:5" ht="13">
      <c r="A196" s="360"/>
      <c r="B196" s="360"/>
      <c r="C196" s="360"/>
      <c r="D196" s="360"/>
      <c r="E196" s="361">
        <v>65</v>
      </c>
    </row>
    <row r="197" spans="1:5" ht="13">
      <c r="A197" s="360"/>
      <c r="B197" s="360"/>
      <c r="C197" s="358" t="s">
        <v>59</v>
      </c>
      <c r="D197" s="358" t="s">
        <v>33</v>
      </c>
      <c r="E197" s="359">
        <v>92</v>
      </c>
    </row>
    <row r="198" spans="1:5" ht="13">
      <c r="A198" s="360"/>
      <c r="B198" s="360"/>
      <c r="C198" s="358" t="s">
        <v>66</v>
      </c>
      <c r="D198" s="358" t="s">
        <v>41</v>
      </c>
      <c r="E198" s="359">
        <v>4</v>
      </c>
    </row>
    <row r="199" spans="1:5" ht="13">
      <c r="A199" s="360"/>
      <c r="B199" s="360"/>
      <c r="C199" s="358" t="s">
        <v>67</v>
      </c>
      <c r="D199" s="358" t="s">
        <v>33</v>
      </c>
      <c r="E199" s="359">
        <v>92</v>
      </c>
    </row>
    <row r="200" spans="1:5" ht="13">
      <c r="A200" s="360"/>
      <c r="B200" s="360"/>
      <c r="C200" s="358" t="s">
        <v>68</v>
      </c>
      <c r="D200" s="358" t="s">
        <v>41</v>
      </c>
      <c r="E200" s="359">
        <v>2</v>
      </c>
    </row>
    <row r="201" spans="1:5" ht="13">
      <c r="A201" s="360"/>
      <c r="B201" s="360"/>
      <c r="C201" s="360"/>
      <c r="D201" s="358" t="s">
        <v>46</v>
      </c>
      <c r="E201" s="359">
        <v>14</v>
      </c>
    </row>
    <row r="202" spans="1:5" ht="13">
      <c r="A202" s="360"/>
      <c r="B202" s="360"/>
      <c r="C202" s="358" t="s">
        <v>71</v>
      </c>
      <c r="D202" s="358" t="s">
        <v>41</v>
      </c>
      <c r="E202" s="359">
        <v>1</v>
      </c>
    </row>
    <row r="203" spans="1:5" ht="13">
      <c r="A203" s="358" t="s">
        <v>1734</v>
      </c>
      <c r="B203" s="362"/>
      <c r="C203" s="362"/>
      <c r="D203" s="362"/>
      <c r="E203" s="363"/>
    </row>
    <row r="204" spans="1:5" ht="13">
      <c r="A204" s="358" t="s">
        <v>1733</v>
      </c>
      <c r="B204" s="358" t="s">
        <v>1733</v>
      </c>
      <c r="C204" s="358" t="s">
        <v>1733</v>
      </c>
      <c r="D204" s="358" t="s">
        <v>1733</v>
      </c>
      <c r="E204" s="359" t="s">
        <v>1733</v>
      </c>
    </row>
    <row r="205" spans="1:5" ht="13">
      <c r="A205" s="358" t="s">
        <v>1735</v>
      </c>
      <c r="B205" s="362"/>
      <c r="C205" s="362"/>
      <c r="D205" s="362"/>
      <c r="E205" s="363"/>
    </row>
    <row r="206" spans="1:5" ht="13">
      <c r="A206" s="364" t="s">
        <v>1736</v>
      </c>
      <c r="B206" s="365"/>
      <c r="C206" s="365"/>
      <c r="D206" s="365"/>
      <c r="E206" s="366"/>
    </row>
  </sheetData>
  <phoneticPr fontId="6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407"/>
  <sheetViews>
    <sheetView workbookViewId="0"/>
  </sheetViews>
  <sheetFormatPr baseColWidth="10" defaultColWidth="12.6640625" defaultRowHeight="15.75" customHeight="1"/>
  <cols>
    <col min="3" max="3" width="21.5" customWidth="1"/>
  </cols>
  <sheetData>
    <row r="1" spans="1:4" ht="15.75" customHeight="1">
      <c r="A1" s="288" t="s">
        <v>1456</v>
      </c>
      <c r="B1" s="288" t="s">
        <v>1457</v>
      </c>
      <c r="C1" s="288" t="s">
        <v>1458</v>
      </c>
      <c r="D1" s="288" t="s">
        <v>1459</v>
      </c>
    </row>
    <row r="2" spans="1:4" ht="15.75" customHeight="1">
      <c r="A2" s="238" t="s">
        <v>1460</v>
      </c>
      <c r="B2" s="138"/>
      <c r="C2" s="138"/>
      <c r="D2" s="238">
        <v>4</v>
      </c>
    </row>
    <row r="3" spans="1:4" ht="15.75" customHeight="1">
      <c r="A3" s="238" t="s">
        <v>1461</v>
      </c>
      <c r="B3" s="138"/>
      <c r="C3" s="138"/>
      <c r="D3" s="238">
        <v>23</v>
      </c>
    </row>
    <row r="4" spans="1:4" ht="15.75" customHeight="1">
      <c r="A4" s="238" t="s">
        <v>1462</v>
      </c>
      <c r="B4" s="138"/>
      <c r="C4" s="138"/>
      <c r="D4" s="238">
        <v>7</v>
      </c>
    </row>
    <row r="5" spans="1:4" ht="15.75" customHeight="1">
      <c r="A5" s="238" t="s">
        <v>1463</v>
      </c>
      <c r="B5" s="138"/>
      <c r="C5" s="138"/>
      <c r="D5" s="238">
        <v>6</v>
      </c>
    </row>
    <row r="6" spans="1:4" ht="15.75" customHeight="1">
      <c r="A6" s="147"/>
      <c r="B6" s="147"/>
      <c r="C6" s="147"/>
      <c r="D6" s="147"/>
    </row>
    <row r="7" spans="1:4" ht="15.75" customHeight="1">
      <c r="A7" s="289"/>
      <c r="B7" s="147"/>
      <c r="C7" s="147"/>
      <c r="D7" s="147"/>
    </row>
    <row r="8" spans="1:4" ht="15.75" customHeight="1">
      <c r="A8" s="238" t="s">
        <v>1464</v>
      </c>
      <c r="B8" s="289"/>
      <c r="C8" s="238" t="s">
        <v>1465</v>
      </c>
      <c r="D8" s="103">
        <v>56</v>
      </c>
    </row>
    <row r="9" spans="1:4" ht="15.75" customHeight="1">
      <c r="A9" s="238" t="s">
        <v>1466</v>
      </c>
      <c r="B9" s="138"/>
      <c r="C9" s="238" t="s">
        <v>1467</v>
      </c>
      <c r="D9" s="103">
        <v>145</v>
      </c>
    </row>
    <row r="10" spans="1:4" ht="15.75" customHeight="1">
      <c r="A10" s="238" t="s">
        <v>1468</v>
      </c>
      <c r="B10" s="147"/>
      <c r="C10" s="103" t="s">
        <v>1469</v>
      </c>
      <c r="D10" s="103">
        <v>42</v>
      </c>
    </row>
    <row r="11" spans="1:4" ht="15.75" customHeight="1">
      <c r="A11" s="238" t="s">
        <v>1470</v>
      </c>
      <c r="B11" s="138"/>
      <c r="C11" s="238" t="s">
        <v>1471</v>
      </c>
      <c r="D11" s="103">
        <v>18</v>
      </c>
    </row>
    <row r="12" spans="1:4" ht="15.75" customHeight="1">
      <c r="A12" s="238" t="s">
        <v>1472</v>
      </c>
      <c r="B12" s="289"/>
      <c r="C12" s="238" t="s">
        <v>1473</v>
      </c>
      <c r="D12" s="103">
        <v>815</v>
      </c>
    </row>
    <row r="13" spans="1:4" ht="15.75" customHeight="1">
      <c r="A13" s="238" t="s">
        <v>1468</v>
      </c>
      <c r="B13" s="147"/>
      <c r="C13" s="103" t="s">
        <v>1469</v>
      </c>
      <c r="D13" s="103">
        <v>124</v>
      </c>
    </row>
    <row r="14" spans="1:4" ht="15.75" customHeight="1">
      <c r="A14" s="238" t="s">
        <v>1474</v>
      </c>
      <c r="B14" s="138"/>
      <c r="C14" s="238" t="s">
        <v>1475</v>
      </c>
      <c r="D14" s="103">
        <v>585</v>
      </c>
    </row>
    <row r="15" spans="1:4" ht="15.75" customHeight="1">
      <c r="A15" s="238" t="s">
        <v>1476</v>
      </c>
      <c r="B15" s="138"/>
      <c r="C15" s="238" t="s">
        <v>1469</v>
      </c>
      <c r="D15" s="103">
        <v>510</v>
      </c>
    </row>
    <row r="16" spans="1:4" ht="15.75" customHeight="1">
      <c r="A16" s="238" t="s">
        <v>1477</v>
      </c>
      <c r="B16" s="138"/>
      <c r="C16" s="238" t="s">
        <v>1475</v>
      </c>
      <c r="D16" s="103">
        <v>224</v>
      </c>
    </row>
    <row r="17" spans="1:4" ht="15.75" customHeight="1">
      <c r="A17" s="103" t="s">
        <v>1478</v>
      </c>
      <c r="B17" s="147"/>
      <c r="C17" s="103" t="s">
        <v>1479</v>
      </c>
      <c r="D17" s="103">
        <v>292</v>
      </c>
    </row>
    <row r="18" spans="1:4" ht="15.75" customHeight="1">
      <c r="A18" s="103" t="s">
        <v>1480</v>
      </c>
      <c r="B18" s="147"/>
      <c r="C18" s="103" t="s">
        <v>1469</v>
      </c>
      <c r="D18" s="290">
        <v>5</v>
      </c>
    </row>
    <row r="19" spans="1:4" ht="15.75" customHeight="1">
      <c r="A19" s="291" t="s">
        <v>1481</v>
      </c>
      <c r="B19" s="138"/>
      <c r="C19" s="238" t="s">
        <v>1482</v>
      </c>
      <c r="D19" s="290">
        <v>352</v>
      </c>
    </row>
    <row r="20" spans="1:4" ht="15.75" customHeight="1">
      <c r="A20" s="103" t="s">
        <v>1483</v>
      </c>
      <c r="B20" s="147"/>
      <c r="C20" s="103" t="s">
        <v>1484</v>
      </c>
      <c r="D20" s="103">
        <v>50</v>
      </c>
    </row>
    <row r="21" spans="1:4" ht="15.75" customHeight="1">
      <c r="A21" s="238" t="s">
        <v>1485</v>
      </c>
      <c r="B21" s="138"/>
      <c r="C21" s="238" t="s">
        <v>1486</v>
      </c>
      <c r="D21" s="103">
        <v>10</v>
      </c>
    </row>
    <row r="22" spans="1:4" ht="15.75" customHeight="1">
      <c r="A22" s="103" t="s">
        <v>1478</v>
      </c>
      <c r="B22" s="147"/>
      <c r="C22" s="103" t="s">
        <v>1479</v>
      </c>
      <c r="D22" s="103">
        <v>235</v>
      </c>
    </row>
    <row r="23" spans="1:4" ht="15.75" customHeight="1">
      <c r="A23" s="138"/>
      <c r="B23" s="147"/>
      <c r="C23" s="103" t="s">
        <v>1469</v>
      </c>
      <c r="D23" s="103">
        <v>7</v>
      </c>
    </row>
    <row r="24" spans="1:4" ht="15.75" customHeight="1">
      <c r="A24" s="238" t="s">
        <v>1487</v>
      </c>
      <c r="B24" s="138"/>
      <c r="C24" s="238" t="s">
        <v>1475</v>
      </c>
      <c r="D24" s="103">
        <v>130</v>
      </c>
    </row>
    <row r="25" spans="1:4" ht="15.75" customHeight="1">
      <c r="A25" s="103" t="s">
        <v>1488</v>
      </c>
      <c r="B25" s="147"/>
      <c r="C25" s="103" t="s">
        <v>1489</v>
      </c>
      <c r="D25" s="103">
        <v>139</v>
      </c>
    </row>
    <row r="26" spans="1:4" ht="15.75" customHeight="1">
      <c r="A26" s="238" t="s">
        <v>1490</v>
      </c>
      <c r="B26" s="147"/>
      <c r="C26" s="103" t="s">
        <v>1491</v>
      </c>
      <c r="D26" s="103">
        <v>12</v>
      </c>
    </row>
    <row r="27" spans="1:4" ht="15.75" customHeight="1">
      <c r="A27" s="292" t="s">
        <v>1492</v>
      </c>
      <c r="B27" s="138"/>
      <c r="C27" s="238" t="s">
        <v>1475</v>
      </c>
      <c r="D27" s="103">
        <v>10</v>
      </c>
    </row>
    <row r="28" spans="1:4" ht="15.75" customHeight="1">
      <c r="A28" s="103" t="s">
        <v>1493</v>
      </c>
      <c r="B28" s="147"/>
      <c r="C28" s="103" t="s">
        <v>1469</v>
      </c>
      <c r="D28" s="103">
        <v>315</v>
      </c>
    </row>
    <row r="29" spans="1:4" ht="15.75" customHeight="1">
      <c r="A29" s="238" t="s">
        <v>1494</v>
      </c>
      <c r="B29" s="138"/>
      <c r="C29" s="238" t="s">
        <v>1495</v>
      </c>
      <c r="D29" s="103">
        <v>163</v>
      </c>
    </row>
    <row r="30" spans="1:4" ht="15.75" customHeight="1">
      <c r="A30" s="103" t="s">
        <v>1496</v>
      </c>
      <c r="B30" s="147"/>
      <c r="C30" s="103" t="s">
        <v>1497</v>
      </c>
      <c r="D30" s="103">
        <v>20</v>
      </c>
    </row>
    <row r="31" spans="1:4" ht="15.75" customHeight="1">
      <c r="A31" s="292" t="s">
        <v>1496</v>
      </c>
      <c r="B31" s="147"/>
      <c r="C31" s="103" t="s">
        <v>1498</v>
      </c>
      <c r="D31" s="103">
        <v>12</v>
      </c>
    </row>
    <row r="32" spans="1:4" ht="15.75" customHeight="1">
      <c r="A32" s="238" t="s">
        <v>1499</v>
      </c>
      <c r="B32" s="138"/>
      <c r="C32" s="238" t="s">
        <v>1495</v>
      </c>
      <c r="D32" s="103">
        <v>331</v>
      </c>
    </row>
    <row r="33" spans="1:4" ht="15.75" customHeight="1">
      <c r="A33" s="103" t="s">
        <v>1500</v>
      </c>
      <c r="B33" s="289"/>
      <c r="C33" s="103" t="s">
        <v>1501</v>
      </c>
      <c r="D33" s="103">
        <v>1090</v>
      </c>
    </row>
    <row r="34" spans="1:4" ht="15.75" customHeight="1">
      <c r="A34" s="103" t="s">
        <v>1502</v>
      </c>
      <c r="B34" s="147"/>
      <c r="C34" s="103" t="s">
        <v>1497</v>
      </c>
      <c r="D34" s="103">
        <v>37</v>
      </c>
    </row>
    <row r="35" spans="1:4" ht="15.75" customHeight="1">
      <c r="A35" s="103" t="s">
        <v>1502</v>
      </c>
      <c r="B35" s="147"/>
      <c r="C35" s="103" t="s">
        <v>1498</v>
      </c>
      <c r="D35" s="103">
        <v>10</v>
      </c>
    </row>
    <row r="36" spans="1:4" ht="15.75" customHeight="1">
      <c r="A36" s="238" t="s">
        <v>1503</v>
      </c>
      <c r="B36" s="289"/>
      <c r="C36" s="103" t="s">
        <v>1504</v>
      </c>
      <c r="D36" s="103">
        <v>3</v>
      </c>
    </row>
    <row r="37" spans="1:4" ht="15.75" customHeight="1">
      <c r="A37" s="103" t="s">
        <v>1505</v>
      </c>
      <c r="B37" s="147"/>
      <c r="C37" s="103" t="s">
        <v>1506</v>
      </c>
      <c r="D37" s="290">
        <v>20</v>
      </c>
    </row>
    <row r="38" spans="1:4" ht="15.75" customHeight="1">
      <c r="A38" s="138"/>
      <c r="B38" s="138"/>
      <c r="C38" s="138"/>
      <c r="D38" s="138"/>
    </row>
    <row r="39" spans="1:4" ht="15.75" customHeight="1">
      <c r="A39" s="138"/>
      <c r="B39" s="138"/>
      <c r="C39" s="138"/>
      <c r="D39" s="138"/>
    </row>
    <row r="40" spans="1:4" ht="15.75" customHeight="1">
      <c r="A40" s="103" t="s">
        <v>1507</v>
      </c>
      <c r="B40" s="147"/>
      <c r="C40" s="103" t="s">
        <v>1508</v>
      </c>
      <c r="D40" s="103">
        <v>2</v>
      </c>
    </row>
    <row r="41" spans="1:4" ht="15.75" customHeight="1">
      <c r="A41" s="103" t="s">
        <v>1509</v>
      </c>
      <c r="B41" s="147"/>
      <c r="C41" s="238" t="s">
        <v>1510</v>
      </c>
      <c r="D41" s="103">
        <v>3</v>
      </c>
    </row>
    <row r="42" spans="1:4" ht="15.75" customHeight="1">
      <c r="A42" s="103" t="s">
        <v>1511</v>
      </c>
      <c r="B42" s="147"/>
      <c r="C42" s="238" t="s">
        <v>1512</v>
      </c>
      <c r="D42" s="103">
        <v>92</v>
      </c>
    </row>
    <row r="43" spans="1:4" ht="15.75" customHeight="1">
      <c r="A43" s="103" t="s">
        <v>1513</v>
      </c>
      <c r="B43" s="147"/>
      <c r="C43" s="103" t="s">
        <v>1514</v>
      </c>
      <c r="D43" s="103">
        <v>58</v>
      </c>
    </row>
    <row r="44" spans="1:4" ht="15.75" customHeight="1">
      <c r="A44" s="103" t="s">
        <v>1515</v>
      </c>
      <c r="B44" s="147"/>
      <c r="C44" s="103" t="s">
        <v>1497</v>
      </c>
      <c r="D44" s="103">
        <v>5</v>
      </c>
    </row>
    <row r="45" spans="1:4" ht="15.75" customHeight="1">
      <c r="A45" s="103" t="s">
        <v>1516</v>
      </c>
      <c r="B45" s="147"/>
      <c r="C45" s="103" t="s">
        <v>1517</v>
      </c>
      <c r="D45" s="103">
        <v>18</v>
      </c>
    </row>
    <row r="46" spans="1:4" ht="15.75" customHeight="1">
      <c r="A46" s="292" t="s">
        <v>1515</v>
      </c>
      <c r="B46" s="147"/>
      <c r="C46" s="103" t="s">
        <v>1518</v>
      </c>
      <c r="D46" s="103">
        <v>87</v>
      </c>
    </row>
    <row r="47" spans="1:4" ht="15.75" customHeight="1">
      <c r="A47" s="103" t="s">
        <v>1519</v>
      </c>
      <c r="B47" s="147"/>
      <c r="C47" s="289"/>
      <c r="D47" s="103">
        <v>92</v>
      </c>
    </row>
    <row r="48" spans="1:4" ht="15.75" customHeight="1">
      <c r="A48" s="103" t="s">
        <v>1520</v>
      </c>
      <c r="B48" s="289"/>
      <c r="C48" s="238" t="s">
        <v>1521</v>
      </c>
      <c r="D48" s="103">
        <v>92</v>
      </c>
    </row>
    <row r="49" spans="1:4" ht="15.75" customHeight="1">
      <c r="A49" s="103" t="s">
        <v>1522</v>
      </c>
      <c r="B49" s="147"/>
      <c r="C49" s="103" t="s">
        <v>1053</v>
      </c>
      <c r="D49" s="103">
        <v>23</v>
      </c>
    </row>
    <row r="50" spans="1:4" ht="15.75" customHeight="1">
      <c r="A50" s="103" t="s">
        <v>161</v>
      </c>
      <c r="B50" s="147"/>
      <c r="C50" s="103" t="s">
        <v>1053</v>
      </c>
      <c r="D50" s="103">
        <v>79</v>
      </c>
    </row>
    <row r="51" spans="1:4" ht="15.75" customHeight="1">
      <c r="A51" s="147"/>
      <c r="B51" s="147"/>
      <c r="C51" s="147"/>
      <c r="D51" s="147"/>
    </row>
    <row r="52" spans="1:4" ht="15.75" customHeight="1">
      <c r="A52" s="147"/>
      <c r="B52" s="147"/>
      <c r="C52" s="147"/>
      <c r="D52" s="147"/>
    </row>
    <row r="53" spans="1:4" ht="15.75" customHeight="1">
      <c r="A53" s="147"/>
      <c r="B53" s="147"/>
      <c r="C53" s="147"/>
      <c r="D53" s="147"/>
    </row>
    <row r="54" spans="1:4" ht="15.75" customHeight="1">
      <c r="A54" s="147"/>
      <c r="B54" s="147"/>
      <c r="C54" s="147"/>
      <c r="D54" s="147"/>
    </row>
    <row r="55" spans="1:4" ht="15.75" customHeight="1">
      <c r="A55" s="238" t="s">
        <v>1523</v>
      </c>
      <c r="B55" s="138"/>
      <c r="C55" s="238" t="s">
        <v>1524</v>
      </c>
      <c r="D55" s="238">
        <v>34</v>
      </c>
    </row>
    <row r="56" spans="1:4" ht="15.75" customHeight="1">
      <c r="A56" s="103" t="s">
        <v>1525</v>
      </c>
      <c r="B56" s="147"/>
      <c r="C56" s="103" t="s">
        <v>1514</v>
      </c>
      <c r="D56" s="238">
        <v>2</v>
      </c>
    </row>
    <row r="57" spans="1:4" ht="15.75" customHeight="1">
      <c r="A57" s="147"/>
      <c r="B57" s="147"/>
      <c r="C57" s="147"/>
      <c r="D57" s="147"/>
    </row>
    <row r="58" spans="1:4" ht="15.75" customHeight="1">
      <c r="A58" s="147"/>
      <c r="B58" s="147"/>
      <c r="C58" s="147"/>
      <c r="D58" s="147"/>
    </row>
    <row r="59" spans="1:4" ht="15.75" customHeight="1">
      <c r="A59" s="147"/>
      <c r="B59" s="147"/>
      <c r="C59" s="147"/>
      <c r="D59" s="147"/>
    </row>
    <row r="60" spans="1:4" ht="15.75" customHeight="1">
      <c r="A60" s="147"/>
      <c r="B60" s="147"/>
      <c r="C60" s="147"/>
      <c r="D60" s="147"/>
    </row>
    <row r="61" spans="1:4" ht="15.75" customHeight="1">
      <c r="A61" s="147"/>
      <c r="B61" s="147"/>
      <c r="C61" s="147"/>
      <c r="D61" s="147"/>
    </row>
    <row r="62" spans="1:4" ht="15.75" customHeight="1">
      <c r="A62" s="147"/>
      <c r="B62" s="147"/>
      <c r="C62" s="147"/>
      <c r="D62" s="147"/>
    </row>
    <row r="63" spans="1:4" ht="15.75" customHeight="1">
      <c r="A63" s="147"/>
      <c r="B63" s="147"/>
      <c r="C63" s="147"/>
      <c r="D63" s="147"/>
    </row>
    <row r="64" spans="1:4" ht="15.75" customHeight="1">
      <c r="A64" s="147"/>
      <c r="B64" s="147"/>
      <c r="C64" s="147"/>
      <c r="D64" s="147"/>
    </row>
    <row r="65" spans="1:4" ht="15.75" customHeight="1">
      <c r="A65" s="147"/>
      <c r="B65" s="147"/>
      <c r="C65" s="147"/>
      <c r="D65" s="147"/>
    </row>
    <row r="66" spans="1:4" ht="15.75" customHeight="1">
      <c r="A66" s="147"/>
      <c r="B66" s="147"/>
      <c r="C66" s="147"/>
      <c r="D66" s="147"/>
    </row>
    <row r="67" spans="1:4" ht="15.75" customHeight="1">
      <c r="A67" s="147"/>
      <c r="B67" s="147"/>
      <c r="C67" s="147"/>
      <c r="D67" s="147"/>
    </row>
    <row r="68" spans="1:4" ht="15.75" customHeight="1">
      <c r="A68" s="147"/>
      <c r="B68" s="147"/>
      <c r="C68" s="147"/>
      <c r="D68" s="147"/>
    </row>
    <row r="69" spans="1:4" ht="15.75" customHeight="1">
      <c r="A69" s="147"/>
      <c r="B69" s="147"/>
      <c r="C69" s="147"/>
      <c r="D69" s="147"/>
    </row>
    <row r="70" spans="1:4" ht="15.75" customHeight="1">
      <c r="A70" s="147"/>
      <c r="B70" s="147"/>
      <c r="C70" s="147"/>
      <c r="D70" s="147"/>
    </row>
    <row r="71" spans="1:4" ht="15.75" customHeight="1">
      <c r="A71" s="147"/>
      <c r="B71" s="147"/>
      <c r="C71" s="147"/>
      <c r="D71" s="147"/>
    </row>
    <row r="72" spans="1:4" ht="15.75" customHeight="1">
      <c r="A72" s="103" t="s">
        <v>1526</v>
      </c>
      <c r="B72" s="147"/>
      <c r="C72" s="103" t="s">
        <v>1486</v>
      </c>
      <c r="D72" s="103">
        <v>3</v>
      </c>
    </row>
    <row r="73" spans="1:4" ht="15.75" customHeight="1">
      <c r="A73" s="103" t="s">
        <v>1527</v>
      </c>
      <c r="B73" s="147"/>
      <c r="C73" s="103" t="s">
        <v>1528</v>
      </c>
      <c r="D73" s="103">
        <v>3</v>
      </c>
    </row>
    <row r="74" spans="1:4" ht="15.75" customHeight="1">
      <c r="A74" s="293" t="s">
        <v>1529</v>
      </c>
      <c r="B74" s="147"/>
      <c r="C74" s="103" t="s">
        <v>1530</v>
      </c>
      <c r="D74" s="103">
        <v>4</v>
      </c>
    </row>
    <row r="75" spans="1:4" ht="15.75" customHeight="1">
      <c r="A75" s="103" t="s">
        <v>1531</v>
      </c>
      <c r="B75" s="147"/>
      <c r="C75" s="103" t="s">
        <v>1532</v>
      </c>
      <c r="D75" s="103">
        <v>60</v>
      </c>
    </row>
    <row r="76" spans="1:4" ht="15.75" customHeight="1">
      <c r="A76" s="103" t="s">
        <v>1533</v>
      </c>
      <c r="B76" s="147"/>
      <c r="C76" s="103" t="s">
        <v>1534</v>
      </c>
      <c r="D76" s="103">
        <v>10</v>
      </c>
    </row>
    <row r="77" spans="1:4" ht="15.75" customHeight="1">
      <c r="A77" s="103" t="s">
        <v>1533</v>
      </c>
      <c r="B77" s="147"/>
      <c r="C77" s="103" t="s">
        <v>1534</v>
      </c>
      <c r="D77" s="103">
        <v>10</v>
      </c>
    </row>
    <row r="78" spans="1:4" ht="15.75" customHeight="1">
      <c r="A78" s="103" t="s">
        <v>1533</v>
      </c>
      <c r="B78" s="147"/>
      <c r="C78" s="103" t="s">
        <v>1534</v>
      </c>
      <c r="D78" s="103">
        <v>10</v>
      </c>
    </row>
    <row r="79" spans="1:4" ht="15.75" customHeight="1">
      <c r="A79" s="103" t="s">
        <v>1535</v>
      </c>
      <c r="B79" s="147"/>
      <c r="C79" s="103" t="s">
        <v>1536</v>
      </c>
      <c r="D79" s="103">
        <v>4</v>
      </c>
    </row>
    <row r="80" spans="1:4" ht="15.75" customHeight="1">
      <c r="A80" s="238" t="s">
        <v>1537</v>
      </c>
      <c r="B80" s="138"/>
      <c r="C80" s="238" t="s">
        <v>1538</v>
      </c>
      <c r="D80" s="103">
        <v>3</v>
      </c>
    </row>
    <row r="81" spans="1:4" ht="30">
      <c r="A81" s="238" t="s">
        <v>1539</v>
      </c>
      <c r="B81" s="138"/>
      <c r="C81" s="238" t="s">
        <v>1540</v>
      </c>
      <c r="D81" s="103">
        <v>60</v>
      </c>
    </row>
    <row r="82" spans="1:4" ht="30">
      <c r="A82" s="103" t="s">
        <v>875</v>
      </c>
      <c r="B82" s="147"/>
      <c r="C82" s="103" t="s">
        <v>1541</v>
      </c>
      <c r="D82" s="103">
        <v>2</v>
      </c>
    </row>
    <row r="83" spans="1:4" ht="15">
      <c r="A83" s="238" t="s">
        <v>1542</v>
      </c>
      <c r="B83" s="138"/>
      <c r="C83" s="238" t="s">
        <v>273</v>
      </c>
      <c r="D83" s="103">
        <v>4</v>
      </c>
    </row>
    <row r="84" spans="1:4" ht="30">
      <c r="A84" s="103" t="s">
        <v>1543</v>
      </c>
      <c r="B84" s="138"/>
      <c r="C84" s="238" t="s">
        <v>1544</v>
      </c>
      <c r="D84" s="103">
        <v>1</v>
      </c>
    </row>
    <row r="85" spans="1:4" ht="30">
      <c r="A85" s="103" t="s">
        <v>1545</v>
      </c>
      <c r="B85" s="138"/>
      <c r="C85" s="238" t="s">
        <v>1544</v>
      </c>
      <c r="D85" s="103">
        <v>1</v>
      </c>
    </row>
    <row r="86" spans="1:4" ht="30">
      <c r="A86" s="103" t="s">
        <v>1546</v>
      </c>
      <c r="B86" s="147"/>
      <c r="C86" s="236" t="s">
        <v>1547</v>
      </c>
      <c r="D86" s="103">
        <v>1</v>
      </c>
    </row>
    <row r="87" spans="1:4" ht="30">
      <c r="A87" s="103" t="s">
        <v>1546</v>
      </c>
      <c r="B87" s="147"/>
      <c r="C87" s="236" t="s">
        <v>1547</v>
      </c>
      <c r="D87" s="103">
        <v>1</v>
      </c>
    </row>
    <row r="88" spans="1:4" ht="30">
      <c r="A88" s="103" t="s">
        <v>1548</v>
      </c>
      <c r="B88" s="147"/>
      <c r="C88" s="103" t="s">
        <v>1549</v>
      </c>
      <c r="D88" s="103">
        <v>1</v>
      </c>
    </row>
    <row r="89" spans="1:4" ht="30">
      <c r="A89" s="103" t="s">
        <v>1550</v>
      </c>
      <c r="B89" s="147"/>
      <c r="C89" s="103" t="s">
        <v>1551</v>
      </c>
      <c r="D89" s="103">
        <v>3</v>
      </c>
    </row>
    <row r="90" spans="1:4" ht="15">
      <c r="A90" s="238" t="s">
        <v>1552</v>
      </c>
      <c r="B90" s="138"/>
      <c r="C90" s="238" t="s">
        <v>1553</v>
      </c>
      <c r="D90" s="238">
        <v>80</v>
      </c>
    </row>
    <row r="91" spans="1:4" ht="15">
      <c r="A91" s="103" t="s">
        <v>1554</v>
      </c>
      <c r="B91" s="147"/>
      <c r="C91" s="103" t="s">
        <v>1555</v>
      </c>
      <c r="D91" s="103">
        <v>80</v>
      </c>
    </row>
    <row r="92" spans="1:4" ht="13">
      <c r="A92" s="147"/>
      <c r="B92" s="147"/>
      <c r="C92" s="147"/>
      <c r="D92" s="147"/>
    </row>
    <row r="93" spans="1:4" ht="13">
      <c r="A93" s="147"/>
      <c r="B93" s="147"/>
      <c r="C93" s="147"/>
      <c r="D93" s="147"/>
    </row>
    <row r="94" spans="1:4" ht="105">
      <c r="A94" s="238" t="s">
        <v>1556</v>
      </c>
      <c r="B94" s="238" t="s">
        <v>1557</v>
      </c>
      <c r="C94" s="138"/>
      <c r="D94" s="238">
        <v>1</v>
      </c>
    </row>
    <row r="95" spans="1:4" ht="30">
      <c r="A95" s="103" t="s">
        <v>875</v>
      </c>
      <c r="B95" s="147"/>
      <c r="C95" s="103" t="s">
        <v>1558</v>
      </c>
      <c r="D95" s="238">
        <v>1</v>
      </c>
    </row>
    <row r="96" spans="1:4" ht="30">
      <c r="A96" s="103" t="s">
        <v>1559</v>
      </c>
      <c r="B96" s="147"/>
      <c r="C96" s="103" t="s">
        <v>409</v>
      </c>
      <c r="D96" s="103">
        <v>1</v>
      </c>
    </row>
    <row r="97" spans="1:4" ht="30">
      <c r="A97" s="103" t="s">
        <v>1560</v>
      </c>
      <c r="B97" s="103" t="s">
        <v>1561</v>
      </c>
      <c r="C97" s="147"/>
      <c r="D97" s="147"/>
    </row>
    <row r="98" spans="1:4" ht="13">
      <c r="A98" s="147"/>
      <c r="B98" s="147"/>
      <c r="C98" s="147"/>
      <c r="D98" s="147"/>
    </row>
    <row r="99" spans="1:4" ht="13">
      <c r="A99" s="147"/>
      <c r="B99" s="147"/>
      <c r="C99" s="147"/>
      <c r="D99" s="147"/>
    </row>
    <row r="100" spans="1:4" ht="13">
      <c r="A100" s="147"/>
      <c r="B100" s="147"/>
      <c r="C100" s="147"/>
      <c r="D100" s="147"/>
    </row>
    <row r="101" spans="1:4" ht="15">
      <c r="A101" s="103" t="s">
        <v>1562</v>
      </c>
      <c r="B101" s="147"/>
      <c r="C101" s="103" t="s">
        <v>1553</v>
      </c>
      <c r="D101" s="103">
        <v>2</v>
      </c>
    </row>
    <row r="102" spans="1:4" ht="15">
      <c r="A102" s="103" t="s">
        <v>864</v>
      </c>
      <c r="B102" s="147"/>
      <c r="C102" s="103" t="s">
        <v>1563</v>
      </c>
      <c r="D102" s="103">
        <v>4</v>
      </c>
    </row>
    <row r="103" spans="1:4" ht="30">
      <c r="A103" s="103" t="s">
        <v>1564</v>
      </c>
      <c r="B103" s="147"/>
      <c r="C103" s="103" t="s">
        <v>1565</v>
      </c>
      <c r="D103" s="103">
        <v>2</v>
      </c>
    </row>
    <row r="104" spans="1:4" ht="15">
      <c r="A104" s="238" t="s">
        <v>159</v>
      </c>
      <c r="B104" s="147"/>
      <c r="C104" s="294" t="s">
        <v>1521</v>
      </c>
      <c r="D104" s="103">
        <v>78</v>
      </c>
    </row>
    <row r="105" spans="1:4" ht="90">
      <c r="A105" s="103" t="s">
        <v>1566</v>
      </c>
      <c r="B105" s="103" t="s">
        <v>1567</v>
      </c>
      <c r="C105" s="103" t="s">
        <v>1568</v>
      </c>
      <c r="D105" s="103">
        <v>200</v>
      </c>
    </row>
    <row r="106" spans="1:4" ht="150">
      <c r="A106" s="103" t="s">
        <v>1569</v>
      </c>
      <c r="B106" s="147"/>
      <c r="C106" s="103" t="s">
        <v>1570</v>
      </c>
      <c r="D106" s="103">
        <v>360</v>
      </c>
    </row>
    <row r="107" spans="1:4" ht="15">
      <c r="A107" s="103" t="s">
        <v>900</v>
      </c>
      <c r="B107" s="147"/>
      <c r="C107" s="103" t="s">
        <v>1571</v>
      </c>
      <c r="D107" s="103">
        <v>16</v>
      </c>
    </row>
    <row r="108" spans="1:4" ht="45">
      <c r="A108" s="103" t="s">
        <v>897</v>
      </c>
      <c r="B108" s="147"/>
      <c r="C108" s="103" t="s">
        <v>1572</v>
      </c>
      <c r="D108" s="103">
        <v>330</v>
      </c>
    </row>
    <row r="109" spans="1:4" ht="15">
      <c r="A109" s="103" t="s">
        <v>179</v>
      </c>
      <c r="B109" s="147"/>
      <c r="C109" s="103" t="s">
        <v>1497</v>
      </c>
      <c r="D109" s="103">
        <v>15</v>
      </c>
    </row>
    <row r="110" spans="1:4" ht="15">
      <c r="A110" s="103" t="s">
        <v>1573</v>
      </c>
      <c r="B110" s="147"/>
      <c r="C110" s="294" t="s">
        <v>1574</v>
      </c>
      <c r="D110" s="103">
        <v>80</v>
      </c>
    </row>
    <row r="111" spans="1:4" ht="15">
      <c r="A111" s="103" t="s">
        <v>1575</v>
      </c>
      <c r="B111" s="147"/>
      <c r="C111" s="103" t="s">
        <v>1497</v>
      </c>
      <c r="D111" s="103">
        <v>4</v>
      </c>
    </row>
    <row r="112" spans="1:4" ht="15">
      <c r="A112" s="103" t="s">
        <v>907</v>
      </c>
      <c r="B112" s="147"/>
      <c r="C112" s="103" t="s">
        <v>1563</v>
      </c>
      <c r="D112" s="103">
        <v>4</v>
      </c>
    </row>
    <row r="113" spans="1:4" ht="14">
      <c r="A113" s="147"/>
      <c r="B113" s="147"/>
      <c r="C113" s="147"/>
      <c r="D113" s="103">
        <v>1</v>
      </c>
    </row>
    <row r="114" spans="1:4" ht="15">
      <c r="A114" s="103" t="s">
        <v>934</v>
      </c>
      <c r="B114" s="147"/>
      <c r="C114" s="103" t="s">
        <v>1576</v>
      </c>
      <c r="D114" s="103">
        <v>4</v>
      </c>
    </row>
    <row r="115" spans="1:4" ht="30">
      <c r="A115" s="103" t="s">
        <v>921</v>
      </c>
      <c r="B115" s="147"/>
      <c r="C115" s="103" t="s">
        <v>1577</v>
      </c>
      <c r="D115" s="103">
        <v>27</v>
      </c>
    </row>
    <row r="116" spans="1:4" ht="30">
      <c r="A116" s="103" t="s">
        <v>921</v>
      </c>
      <c r="B116" s="147"/>
      <c r="C116" s="103" t="s">
        <v>1577</v>
      </c>
      <c r="D116" s="103">
        <v>3</v>
      </c>
    </row>
    <row r="117" spans="1:4" ht="15">
      <c r="A117" s="103" t="s">
        <v>932</v>
      </c>
      <c r="B117" s="147"/>
      <c r="C117" s="103" t="s">
        <v>1555</v>
      </c>
      <c r="D117" s="103">
        <v>3</v>
      </c>
    </row>
    <row r="118" spans="1:4" ht="15">
      <c r="A118" s="103" t="s">
        <v>1578</v>
      </c>
      <c r="B118" s="147"/>
      <c r="C118" s="103" t="s">
        <v>1579</v>
      </c>
      <c r="D118" s="103">
        <v>32</v>
      </c>
    </row>
    <row r="119" spans="1:4" ht="15">
      <c r="A119" s="103" t="s">
        <v>927</v>
      </c>
      <c r="B119" s="147"/>
      <c r="C119" s="103" t="s">
        <v>1580</v>
      </c>
      <c r="D119" s="103">
        <v>8</v>
      </c>
    </row>
    <row r="120" spans="1:4" ht="15">
      <c r="A120" s="103" t="s">
        <v>945</v>
      </c>
      <c r="B120" s="147"/>
      <c r="C120" s="103" t="s">
        <v>1580</v>
      </c>
      <c r="D120" s="103">
        <v>1</v>
      </c>
    </row>
    <row r="121" spans="1:4" ht="15">
      <c r="A121" s="103" t="s">
        <v>916</v>
      </c>
      <c r="B121" s="147"/>
      <c r="C121" s="103" t="s">
        <v>1581</v>
      </c>
      <c r="D121" s="103">
        <v>27</v>
      </c>
    </row>
    <row r="122" spans="1:4" ht="30">
      <c r="A122" s="293" t="s">
        <v>921</v>
      </c>
      <c r="B122" s="103" t="s">
        <v>1582</v>
      </c>
      <c r="C122" s="147"/>
      <c r="D122" s="147"/>
    </row>
    <row r="123" spans="1:4" ht="13">
      <c r="A123" s="147"/>
      <c r="B123" s="147"/>
      <c r="C123" s="147"/>
      <c r="D123" s="147"/>
    </row>
    <row r="124" spans="1:4" ht="13">
      <c r="A124" s="147"/>
      <c r="B124" s="147"/>
      <c r="C124" s="147"/>
      <c r="D124" s="147"/>
    </row>
    <row r="125" spans="1:4" ht="13">
      <c r="A125" s="147"/>
      <c r="B125" s="147"/>
      <c r="C125" s="147"/>
      <c r="D125" s="147"/>
    </row>
    <row r="126" spans="1:4" ht="13">
      <c r="A126" s="147"/>
      <c r="B126" s="147"/>
      <c r="C126" s="147"/>
      <c r="D126" s="147"/>
    </row>
    <row r="127" spans="1:4" ht="13">
      <c r="A127" s="147"/>
      <c r="B127" s="147"/>
      <c r="C127" s="147"/>
      <c r="D127" s="147"/>
    </row>
    <row r="128" spans="1:4" ht="30">
      <c r="A128" s="238" t="s">
        <v>1583</v>
      </c>
      <c r="B128" s="238" t="s">
        <v>1584</v>
      </c>
      <c r="C128" s="138"/>
      <c r="D128" s="138"/>
    </row>
    <row r="129" spans="1:4" ht="13">
      <c r="A129" s="147"/>
      <c r="B129" s="147"/>
      <c r="C129" s="147"/>
      <c r="D129" s="147"/>
    </row>
    <row r="130" spans="1:4" ht="13">
      <c r="A130" s="147"/>
      <c r="B130" s="147"/>
      <c r="C130" s="147"/>
      <c r="D130" s="147"/>
    </row>
    <row r="131" spans="1:4" ht="13">
      <c r="A131" s="147"/>
      <c r="B131" s="147"/>
      <c r="C131" s="147"/>
      <c r="D131" s="147"/>
    </row>
    <row r="132" spans="1:4" ht="13">
      <c r="A132" s="147"/>
      <c r="B132" s="147"/>
      <c r="C132" s="147"/>
      <c r="D132" s="147"/>
    </row>
    <row r="133" spans="1:4" ht="15">
      <c r="A133" s="103" t="s">
        <v>960</v>
      </c>
      <c r="B133" s="147"/>
      <c r="C133" s="103" t="s">
        <v>1010</v>
      </c>
      <c r="D133" s="290">
        <v>18</v>
      </c>
    </row>
    <row r="134" spans="1:4" ht="15">
      <c r="A134" s="238" t="s">
        <v>962</v>
      </c>
      <c r="B134" s="138"/>
      <c r="C134" s="138"/>
      <c r="D134" s="103">
        <v>18</v>
      </c>
    </row>
    <row r="135" spans="1:4" ht="13">
      <c r="A135" s="147"/>
      <c r="B135" s="147"/>
      <c r="C135" s="147"/>
      <c r="D135" s="147"/>
    </row>
    <row r="136" spans="1:4" ht="13">
      <c r="A136" s="147"/>
      <c r="B136" s="147"/>
      <c r="C136" s="147"/>
      <c r="D136" s="147"/>
    </row>
    <row r="137" spans="1:4" ht="30">
      <c r="A137" s="103" t="s">
        <v>1585</v>
      </c>
      <c r="B137" s="147"/>
      <c r="C137" s="103" t="s">
        <v>1586</v>
      </c>
      <c r="D137" s="103">
        <v>92</v>
      </c>
    </row>
    <row r="138" spans="1:4" ht="13">
      <c r="A138" s="147"/>
      <c r="B138" s="147"/>
      <c r="C138" s="147"/>
      <c r="D138" s="147"/>
    </row>
    <row r="139" spans="1:4" ht="15">
      <c r="A139" s="103" t="s">
        <v>973</v>
      </c>
      <c r="B139" s="289"/>
      <c r="C139" s="103" t="s">
        <v>1010</v>
      </c>
      <c r="D139" s="290">
        <v>3</v>
      </c>
    </row>
    <row r="140" spans="1:4" ht="13">
      <c r="A140" s="147"/>
      <c r="B140" s="147"/>
      <c r="C140" s="147"/>
      <c r="D140" s="147"/>
    </row>
    <row r="141" spans="1:4" ht="13">
      <c r="A141" s="147"/>
      <c r="B141" s="147"/>
      <c r="C141" s="147"/>
      <c r="D141" s="147"/>
    </row>
    <row r="142" spans="1:4" ht="13">
      <c r="A142" s="147"/>
      <c r="B142" s="147"/>
      <c r="C142" s="147"/>
      <c r="D142" s="147"/>
    </row>
    <row r="143" spans="1:4" ht="15">
      <c r="A143" s="103" t="s">
        <v>982</v>
      </c>
      <c r="B143" s="103" t="s">
        <v>1587</v>
      </c>
      <c r="C143" s="147"/>
      <c r="D143" s="147"/>
    </row>
    <row r="144" spans="1:4" ht="15">
      <c r="A144" s="103" t="s">
        <v>999</v>
      </c>
      <c r="B144" s="147"/>
      <c r="C144" s="103" t="s">
        <v>1588</v>
      </c>
      <c r="D144" s="103">
        <v>4</v>
      </c>
    </row>
    <row r="145" spans="1:4" ht="15">
      <c r="A145" s="103" t="s">
        <v>1009</v>
      </c>
      <c r="B145" s="289"/>
      <c r="C145" s="103" t="s">
        <v>1010</v>
      </c>
      <c r="D145" s="290">
        <v>6</v>
      </c>
    </row>
    <row r="146" spans="1:4" ht="13">
      <c r="A146" s="147"/>
      <c r="B146" s="147"/>
      <c r="C146" s="147"/>
      <c r="D146" s="147"/>
    </row>
    <row r="147" spans="1:4" ht="30">
      <c r="A147" s="103" t="s">
        <v>1589</v>
      </c>
      <c r="B147" s="147"/>
      <c r="C147" s="147"/>
      <c r="D147" s="147"/>
    </row>
    <row r="148" spans="1:4" ht="120">
      <c r="A148" s="103" t="s">
        <v>239</v>
      </c>
      <c r="B148" s="147"/>
      <c r="C148" s="103" t="s">
        <v>1590</v>
      </c>
      <c r="D148" s="103">
        <v>141</v>
      </c>
    </row>
    <row r="149" spans="1:4" ht="15">
      <c r="A149" s="103" t="s">
        <v>1591</v>
      </c>
      <c r="B149" s="147"/>
      <c r="C149" s="103" t="s">
        <v>661</v>
      </c>
      <c r="D149" s="103">
        <v>9</v>
      </c>
    </row>
    <row r="150" spans="1:4" ht="15">
      <c r="A150" s="103" t="s">
        <v>1592</v>
      </c>
      <c r="B150" s="147"/>
      <c r="C150" s="147"/>
      <c r="D150" s="147"/>
    </row>
    <row r="151" spans="1:4" ht="15">
      <c r="A151" s="103" t="s">
        <v>1025</v>
      </c>
      <c r="B151" s="147"/>
      <c r="C151" s="103" t="s">
        <v>1593</v>
      </c>
      <c r="D151" s="103">
        <v>1</v>
      </c>
    </row>
    <row r="152" spans="1:4" ht="13">
      <c r="A152" s="147"/>
      <c r="B152" s="147"/>
      <c r="C152" s="147"/>
      <c r="D152" s="147"/>
    </row>
    <row r="153" spans="1:4" ht="13">
      <c r="A153" s="147"/>
      <c r="B153" s="147"/>
      <c r="C153" s="147"/>
      <c r="D153" s="147"/>
    </row>
    <row r="154" spans="1:4" ht="15">
      <c r="A154" s="103" t="s">
        <v>192</v>
      </c>
      <c r="B154" s="103" t="s">
        <v>1587</v>
      </c>
      <c r="C154" s="147"/>
      <c r="D154" s="147"/>
    </row>
    <row r="155" spans="1:4" ht="15">
      <c r="A155" s="103" t="s">
        <v>987</v>
      </c>
      <c r="B155" s="147"/>
      <c r="C155" s="147"/>
      <c r="D155" s="147"/>
    </row>
    <row r="156" spans="1:4" ht="15">
      <c r="A156" s="103" t="s">
        <v>194</v>
      </c>
      <c r="B156" s="147"/>
      <c r="C156" s="147"/>
      <c r="D156" s="147"/>
    </row>
    <row r="157" spans="1:4" ht="15">
      <c r="A157" s="103" t="s">
        <v>201</v>
      </c>
      <c r="B157" s="147"/>
      <c r="C157" s="147"/>
      <c r="D157" s="147"/>
    </row>
    <row r="158" spans="1:4" ht="15">
      <c r="A158" s="103" t="s">
        <v>206</v>
      </c>
      <c r="B158" s="103" t="s">
        <v>1594</v>
      </c>
      <c r="C158" s="147"/>
      <c r="D158" s="147"/>
    </row>
    <row r="159" spans="1:4" ht="60">
      <c r="A159" s="103" t="s">
        <v>210</v>
      </c>
      <c r="B159" s="147"/>
      <c r="C159" s="147"/>
      <c r="D159" s="147"/>
    </row>
    <row r="160" spans="1:4" ht="15">
      <c r="A160" s="103" t="s">
        <v>218</v>
      </c>
      <c r="B160" s="147"/>
      <c r="C160" s="147"/>
      <c r="D160" s="147"/>
    </row>
    <row r="161" spans="1:4" ht="15">
      <c r="A161" s="103" t="s">
        <v>224</v>
      </c>
      <c r="B161" s="103" t="s">
        <v>1587</v>
      </c>
      <c r="C161" s="147"/>
      <c r="D161" s="147"/>
    </row>
    <row r="162" spans="1:4" ht="60">
      <c r="A162" s="103" t="s">
        <v>221</v>
      </c>
      <c r="B162" s="147"/>
      <c r="C162" s="147"/>
      <c r="D162" s="147"/>
    </row>
    <row r="163" spans="1:4" ht="60">
      <c r="A163" s="103" t="s">
        <v>232</v>
      </c>
      <c r="B163" s="147"/>
      <c r="C163" s="147"/>
      <c r="D163" s="147"/>
    </row>
    <row r="164" spans="1:4" ht="15">
      <c r="A164" s="103" t="s">
        <v>235</v>
      </c>
      <c r="B164" s="147"/>
      <c r="C164" s="103" t="s">
        <v>1053</v>
      </c>
      <c r="D164" s="103">
        <v>149</v>
      </c>
    </row>
    <row r="165" spans="1:4" ht="15">
      <c r="A165" s="103" t="s">
        <v>1032</v>
      </c>
      <c r="B165" s="147"/>
      <c r="C165" s="103" t="s">
        <v>1065</v>
      </c>
      <c r="D165" s="103">
        <v>3</v>
      </c>
    </row>
    <row r="166" spans="1:4" ht="15">
      <c r="A166" s="103" t="s">
        <v>1035</v>
      </c>
      <c r="B166" s="147"/>
      <c r="C166" s="103" t="s">
        <v>1053</v>
      </c>
      <c r="D166" s="103">
        <v>3</v>
      </c>
    </row>
    <row r="167" spans="1:4" ht="15">
      <c r="A167" s="103" t="s">
        <v>1041</v>
      </c>
      <c r="B167" s="147"/>
      <c r="C167" s="147"/>
      <c r="D167" s="147"/>
    </row>
    <row r="168" spans="1:4" ht="30">
      <c r="A168" s="103" t="s">
        <v>1045</v>
      </c>
      <c r="B168" s="103" t="s">
        <v>1582</v>
      </c>
      <c r="C168" s="147"/>
      <c r="D168" s="147"/>
    </row>
    <row r="169" spans="1:4" ht="15">
      <c r="A169" s="103" t="s">
        <v>1049</v>
      </c>
      <c r="B169" s="147"/>
      <c r="C169" s="147" t="s">
        <v>1065</v>
      </c>
      <c r="D169" s="103">
        <v>3</v>
      </c>
    </row>
    <row r="170" spans="1:4" ht="15">
      <c r="A170" s="103" t="s">
        <v>1052</v>
      </c>
      <c r="B170" s="147"/>
      <c r="C170" s="147" t="s">
        <v>1053</v>
      </c>
      <c r="D170" s="103">
        <v>3</v>
      </c>
    </row>
    <row r="171" spans="1:4" ht="30">
      <c r="A171" s="103" t="s">
        <v>1060</v>
      </c>
      <c r="B171" s="103" t="s">
        <v>1582</v>
      </c>
      <c r="C171" s="147"/>
      <c r="D171" s="147"/>
    </row>
    <row r="172" spans="1:4" ht="15">
      <c r="A172" s="103" t="s">
        <v>1064</v>
      </c>
      <c r="B172" s="147"/>
      <c r="C172" s="147" t="s">
        <v>1595</v>
      </c>
      <c r="D172" s="103"/>
    </row>
    <row r="173" spans="1:4" ht="15">
      <c r="A173" s="103" t="s">
        <v>1596</v>
      </c>
      <c r="B173" s="147"/>
      <c r="C173" s="147"/>
      <c r="D173" s="103">
        <v>74</v>
      </c>
    </row>
    <row r="174" spans="1:4" ht="15">
      <c r="A174" s="103" t="s">
        <v>1093</v>
      </c>
      <c r="B174" s="103"/>
      <c r="C174" s="147"/>
      <c r="D174" s="147"/>
    </row>
    <row r="175" spans="1:4" ht="15">
      <c r="A175" s="103" t="s">
        <v>1095</v>
      </c>
      <c r="B175" s="147"/>
      <c r="C175" s="147"/>
      <c r="D175" s="147"/>
    </row>
    <row r="176" spans="1:4" ht="15">
      <c r="A176" s="103" t="s">
        <v>350</v>
      </c>
      <c r="B176" s="147"/>
      <c r="C176" s="147"/>
      <c r="D176" s="103"/>
    </row>
    <row r="177" spans="1:4" ht="15">
      <c r="A177" s="103" t="s">
        <v>362</v>
      </c>
      <c r="B177" s="147"/>
      <c r="C177" s="147"/>
      <c r="D177" s="103">
        <v>1</v>
      </c>
    </row>
    <row r="178" spans="1:4" ht="15">
      <c r="A178" s="103" t="s">
        <v>354</v>
      </c>
      <c r="B178" s="147"/>
      <c r="C178" s="103"/>
      <c r="D178" s="103">
        <v>1</v>
      </c>
    </row>
    <row r="179" spans="1:4" ht="15">
      <c r="A179" s="238" t="s">
        <v>366</v>
      </c>
      <c r="B179" s="295"/>
      <c r="C179" s="238"/>
      <c r="D179" s="238">
        <v>1</v>
      </c>
    </row>
    <row r="180" spans="1:4" ht="15">
      <c r="A180" s="103" t="s">
        <v>359</v>
      </c>
      <c r="B180" s="108"/>
      <c r="C180" s="238"/>
      <c r="D180" s="103">
        <v>1</v>
      </c>
    </row>
    <row r="181" spans="1:4" ht="15">
      <c r="A181" s="103" t="s">
        <v>369</v>
      </c>
      <c r="B181" s="108"/>
      <c r="C181" s="238"/>
      <c r="D181" s="103">
        <v>1</v>
      </c>
    </row>
    <row r="182" spans="1:4" ht="30">
      <c r="A182" s="103" t="s">
        <v>967</v>
      </c>
      <c r="B182" s="147"/>
      <c r="C182" s="147" t="s">
        <v>266</v>
      </c>
      <c r="D182" s="147">
        <v>18</v>
      </c>
    </row>
    <row r="183" spans="1:4" ht="30">
      <c r="A183" s="103" t="s">
        <v>967</v>
      </c>
      <c r="B183" s="289"/>
      <c r="C183" s="103" t="s">
        <v>266</v>
      </c>
      <c r="D183" s="103">
        <v>8</v>
      </c>
    </row>
    <row r="184" spans="1:4" ht="30">
      <c r="A184" s="103" t="s">
        <v>967</v>
      </c>
      <c r="B184" s="103"/>
      <c r="C184" s="147" t="s">
        <v>266</v>
      </c>
      <c r="D184" s="147">
        <v>32</v>
      </c>
    </row>
    <row r="185" spans="1:4" ht="30">
      <c r="A185" s="103" t="s">
        <v>1029</v>
      </c>
      <c r="B185" s="289"/>
      <c r="C185" s="103" t="s">
        <v>266</v>
      </c>
      <c r="D185" s="103">
        <v>13</v>
      </c>
    </row>
    <row r="186" spans="1:4" ht="15">
      <c r="A186" s="103" t="s">
        <v>1099</v>
      </c>
      <c r="B186" s="103"/>
      <c r="C186" s="147"/>
      <c r="D186" s="147"/>
    </row>
    <row r="187" spans="1:4" ht="13">
      <c r="A187" s="147" t="s">
        <v>573</v>
      </c>
      <c r="B187" s="147" t="s">
        <v>467</v>
      </c>
      <c r="C187" s="147"/>
      <c r="D187" s="147"/>
    </row>
    <row r="188" spans="1:4" ht="13">
      <c r="A188" s="147"/>
      <c r="B188" s="147"/>
      <c r="C188" s="147"/>
      <c r="D188" s="147"/>
    </row>
    <row r="189" spans="1:4" ht="13">
      <c r="A189" s="147" t="s">
        <v>560</v>
      </c>
      <c r="B189" s="147"/>
      <c r="C189" s="147"/>
      <c r="D189" s="147"/>
    </row>
    <row r="190" spans="1:4" ht="13">
      <c r="A190" s="147" t="s">
        <v>563</v>
      </c>
      <c r="B190" s="147" t="s">
        <v>230</v>
      </c>
      <c r="C190" s="147"/>
      <c r="D190" s="147"/>
    </row>
    <row r="191" spans="1:4" ht="13">
      <c r="A191" s="147" t="s">
        <v>565</v>
      </c>
      <c r="B191" s="147"/>
      <c r="C191" s="147"/>
      <c r="D191" s="147">
        <v>33</v>
      </c>
    </row>
    <row r="192" spans="1:4" ht="15">
      <c r="A192" s="103" t="s">
        <v>569</v>
      </c>
      <c r="B192" s="147" t="s">
        <v>570</v>
      </c>
      <c r="C192" s="147"/>
      <c r="D192" s="103"/>
    </row>
    <row r="193" spans="1:4" ht="30">
      <c r="A193" s="103" t="s">
        <v>573</v>
      </c>
      <c r="B193" s="147" t="s">
        <v>467</v>
      </c>
      <c r="C193" s="147"/>
      <c r="D193" s="147"/>
    </row>
    <row r="194" spans="1:4" ht="14">
      <c r="A194" s="103"/>
      <c r="B194" s="147"/>
      <c r="C194" s="147"/>
      <c r="D194" s="147"/>
    </row>
    <row r="195" spans="1:4" ht="15">
      <c r="A195" s="103" t="s">
        <v>575</v>
      </c>
      <c r="B195" s="147"/>
      <c r="C195" s="147"/>
      <c r="D195" s="147">
        <v>38</v>
      </c>
    </row>
    <row r="196" spans="1:4" ht="30">
      <c r="A196" s="103" t="s">
        <v>198</v>
      </c>
      <c r="B196" s="138" t="s">
        <v>230</v>
      </c>
      <c r="C196" s="147"/>
      <c r="D196" s="238"/>
    </row>
    <row r="197" spans="1:4" ht="30">
      <c r="A197" s="103" t="s">
        <v>1597</v>
      </c>
      <c r="B197" s="147" t="s">
        <v>230</v>
      </c>
      <c r="C197" s="147"/>
      <c r="D197" s="103"/>
    </row>
    <row r="198" spans="1:4" ht="30">
      <c r="A198" s="103" t="s">
        <v>1597</v>
      </c>
      <c r="B198" s="138" t="s">
        <v>230</v>
      </c>
      <c r="C198" s="147"/>
      <c r="D198" s="238"/>
    </row>
    <row r="199" spans="1:4" ht="30">
      <c r="A199" s="103" t="s">
        <v>228</v>
      </c>
      <c r="B199" s="147" t="s">
        <v>230</v>
      </c>
      <c r="C199" s="147"/>
      <c r="D199" s="103"/>
    </row>
    <row r="200" spans="1:4" ht="30">
      <c r="A200" s="103" t="s">
        <v>228</v>
      </c>
      <c r="B200" s="138" t="s">
        <v>230</v>
      </c>
      <c r="C200" s="147"/>
      <c r="D200" s="238"/>
    </row>
    <row r="201" spans="1:4" ht="15">
      <c r="A201" s="103" t="s">
        <v>658</v>
      </c>
      <c r="B201" s="147" t="s">
        <v>661</v>
      </c>
      <c r="C201" s="238"/>
      <c r="D201" s="103">
        <v>7</v>
      </c>
    </row>
    <row r="202" spans="1:4" ht="15">
      <c r="A202" s="103" t="s">
        <v>660</v>
      </c>
      <c r="B202" s="147" t="s">
        <v>570</v>
      </c>
      <c r="C202" s="238"/>
      <c r="D202" s="103"/>
    </row>
    <row r="203" spans="1:4" ht="30">
      <c r="A203" s="103" t="s">
        <v>667</v>
      </c>
      <c r="B203" s="147" t="s">
        <v>1582</v>
      </c>
      <c r="C203" s="238"/>
      <c r="D203" s="103"/>
    </row>
    <row r="204" spans="1:4" ht="30">
      <c r="A204" s="103" t="s">
        <v>667</v>
      </c>
      <c r="B204" s="108"/>
      <c r="C204" s="238"/>
      <c r="D204" s="103"/>
    </row>
    <row r="205" spans="1:4" ht="30">
      <c r="A205" s="103" t="s">
        <v>323</v>
      </c>
      <c r="B205" s="147" t="s">
        <v>230</v>
      </c>
      <c r="C205" s="147"/>
      <c r="D205" s="147"/>
    </row>
    <row r="206" spans="1:4" ht="30">
      <c r="A206" s="103" t="s">
        <v>1598</v>
      </c>
      <c r="B206" s="103" t="s">
        <v>1599</v>
      </c>
      <c r="C206" s="147"/>
      <c r="D206" s="147"/>
    </row>
    <row r="207" spans="1:4" ht="30">
      <c r="A207" s="103" t="s">
        <v>1598</v>
      </c>
      <c r="B207" s="147" t="s">
        <v>1599</v>
      </c>
      <c r="C207" s="147"/>
      <c r="D207" s="147"/>
    </row>
    <row r="208" spans="1:4" ht="30">
      <c r="A208" s="103" t="s">
        <v>1600</v>
      </c>
      <c r="B208" s="103" t="s">
        <v>1599</v>
      </c>
      <c r="C208" s="147"/>
      <c r="D208" s="147"/>
    </row>
    <row r="209" spans="1:4" ht="30">
      <c r="A209" s="103" t="s">
        <v>1600</v>
      </c>
      <c r="B209" s="147" t="s">
        <v>1599</v>
      </c>
      <c r="C209" s="147"/>
      <c r="D209" s="103"/>
    </row>
    <row r="210" spans="1:4" ht="30">
      <c r="A210" s="103" t="s">
        <v>1601</v>
      </c>
      <c r="B210" s="103" t="s">
        <v>1602</v>
      </c>
      <c r="C210" s="147"/>
      <c r="D210" s="147"/>
    </row>
    <row r="211" spans="1:4" ht="30">
      <c r="A211" s="103" t="s">
        <v>573</v>
      </c>
      <c r="B211" s="103" t="s">
        <v>467</v>
      </c>
      <c r="C211" s="147"/>
      <c r="D211" s="147"/>
    </row>
    <row r="212" spans="1:4" ht="14">
      <c r="A212" s="103"/>
      <c r="B212" s="138"/>
      <c r="C212" s="147"/>
      <c r="D212" s="238"/>
    </row>
    <row r="213" spans="1:4" ht="15">
      <c r="A213" s="103" t="s">
        <v>408</v>
      </c>
      <c r="B213" s="103"/>
      <c r="C213" s="147"/>
      <c r="D213" s="147">
        <v>26</v>
      </c>
    </row>
    <row r="214" spans="1:4" ht="15">
      <c r="A214" s="103" t="s">
        <v>413</v>
      </c>
      <c r="B214" s="103"/>
      <c r="C214" s="147"/>
      <c r="D214" s="147">
        <v>22</v>
      </c>
    </row>
    <row r="215" spans="1:4" ht="14">
      <c r="A215" s="103"/>
      <c r="B215" s="103"/>
      <c r="C215" s="147"/>
      <c r="D215" s="147"/>
    </row>
    <row r="216" spans="1:4" ht="15">
      <c r="A216" s="103" t="s">
        <v>378</v>
      </c>
      <c r="B216" s="103"/>
      <c r="C216" s="147"/>
      <c r="D216" s="147"/>
    </row>
    <row r="217" spans="1:4" ht="45">
      <c r="A217" s="103" t="s">
        <v>381</v>
      </c>
      <c r="B217" s="103" t="s">
        <v>230</v>
      </c>
      <c r="C217" s="147"/>
      <c r="D217" s="147"/>
    </row>
    <row r="218" spans="1:4" ht="15">
      <c r="A218" s="103" t="s">
        <v>383</v>
      </c>
      <c r="B218" s="103"/>
      <c r="C218" s="147"/>
      <c r="D218" s="103">
        <v>21</v>
      </c>
    </row>
    <row r="219" spans="1:4" ht="15">
      <c r="A219" s="103" t="s">
        <v>389</v>
      </c>
      <c r="B219" s="103"/>
      <c r="C219" s="147"/>
      <c r="D219" s="147"/>
    </row>
    <row r="220" spans="1:4" ht="45">
      <c r="A220" s="103" t="s">
        <v>381</v>
      </c>
      <c r="B220" s="103" t="s">
        <v>230</v>
      </c>
      <c r="C220" s="147"/>
      <c r="D220" s="147"/>
    </row>
    <row r="221" spans="1:4" ht="15">
      <c r="A221" s="103" t="s">
        <v>393</v>
      </c>
      <c r="B221" s="147"/>
      <c r="C221" s="147"/>
      <c r="D221" s="147">
        <v>21</v>
      </c>
    </row>
    <row r="222" spans="1:4" ht="15">
      <c r="A222" s="103" t="s">
        <v>397</v>
      </c>
      <c r="B222" s="103"/>
      <c r="C222" s="147"/>
      <c r="D222" s="147"/>
    </row>
    <row r="223" spans="1:4" ht="45">
      <c r="A223" s="103" t="s">
        <v>381</v>
      </c>
      <c r="B223" s="103" t="s">
        <v>230</v>
      </c>
      <c r="C223" s="147"/>
      <c r="D223" s="147"/>
    </row>
    <row r="224" spans="1:4" ht="15">
      <c r="A224" s="103" t="s">
        <v>401</v>
      </c>
      <c r="B224" s="103"/>
      <c r="C224" s="147"/>
      <c r="D224" s="147">
        <v>21</v>
      </c>
    </row>
    <row r="225" spans="1:4" ht="15">
      <c r="A225" s="103" t="s">
        <v>293</v>
      </c>
      <c r="B225" s="103"/>
      <c r="C225" s="147"/>
      <c r="D225" s="147"/>
    </row>
    <row r="226" spans="1:4" ht="15">
      <c r="A226" s="103" t="s">
        <v>1603</v>
      </c>
      <c r="B226" s="103"/>
      <c r="C226" s="147"/>
      <c r="D226" s="147"/>
    </row>
    <row r="227" spans="1:4" ht="30">
      <c r="A227" s="103" t="s">
        <v>305</v>
      </c>
      <c r="B227" s="147"/>
      <c r="C227" s="147" t="s">
        <v>266</v>
      </c>
      <c r="D227" s="147">
        <v>51</v>
      </c>
    </row>
    <row r="228" spans="1:4" ht="30">
      <c r="A228" s="103" t="s">
        <v>305</v>
      </c>
      <c r="B228" s="103" t="s">
        <v>467</v>
      </c>
      <c r="C228" s="147"/>
      <c r="D228" s="147"/>
    </row>
    <row r="229" spans="1:4" ht="14">
      <c r="A229" s="103"/>
      <c r="B229" s="147"/>
      <c r="C229" s="147"/>
      <c r="D229" s="103"/>
    </row>
    <row r="230" spans="1:4" ht="15">
      <c r="A230" s="103" t="s">
        <v>310</v>
      </c>
      <c r="B230" s="147"/>
      <c r="C230" s="147"/>
      <c r="D230" s="103"/>
    </row>
    <row r="231" spans="1:4" ht="13">
      <c r="A231" s="147" t="s">
        <v>314</v>
      </c>
      <c r="B231" s="147"/>
      <c r="C231" s="147"/>
      <c r="D231" s="147"/>
    </row>
    <row r="232" spans="1:4" ht="15">
      <c r="A232" s="103" t="s">
        <v>1604</v>
      </c>
      <c r="B232" s="147"/>
      <c r="C232" s="147"/>
      <c r="D232" s="147"/>
    </row>
    <row r="233" spans="1:4" ht="45">
      <c r="A233" s="103" t="s">
        <v>323</v>
      </c>
      <c r="B233" s="103" t="s">
        <v>230</v>
      </c>
      <c r="C233" s="147"/>
      <c r="D233" s="147"/>
    </row>
    <row r="234" spans="1:4" ht="30">
      <c r="A234" s="103" t="s">
        <v>323</v>
      </c>
      <c r="B234" s="147" t="s">
        <v>230</v>
      </c>
      <c r="C234" s="147"/>
      <c r="D234" s="103"/>
    </row>
    <row r="235" spans="1:4" ht="15">
      <c r="A235" s="103" t="s">
        <v>327</v>
      </c>
      <c r="B235" s="147"/>
      <c r="C235" s="147"/>
      <c r="D235" s="147"/>
    </row>
    <row r="236" spans="1:4" ht="15">
      <c r="A236" s="103" t="s">
        <v>331</v>
      </c>
      <c r="B236" s="103"/>
      <c r="C236" s="147"/>
      <c r="D236" s="147"/>
    </row>
    <row r="237" spans="1:4" ht="14">
      <c r="A237" s="103"/>
      <c r="B237" s="147"/>
      <c r="C237" s="147"/>
      <c r="D237" s="103"/>
    </row>
    <row r="238" spans="1:4" ht="30">
      <c r="A238" s="103" t="s">
        <v>323</v>
      </c>
      <c r="B238" s="147" t="s">
        <v>230</v>
      </c>
      <c r="C238" s="147"/>
      <c r="D238" s="147"/>
    </row>
    <row r="239" spans="1:4" ht="45">
      <c r="A239" s="103" t="s">
        <v>323</v>
      </c>
      <c r="B239" s="103" t="s">
        <v>230</v>
      </c>
      <c r="C239" s="147"/>
      <c r="D239" s="147"/>
    </row>
    <row r="240" spans="1:4" ht="15">
      <c r="A240" s="103" t="s">
        <v>342</v>
      </c>
      <c r="B240" s="147"/>
      <c r="C240" s="147"/>
      <c r="D240" s="103"/>
    </row>
    <row r="241" spans="1:4" ht="15">
      <c r="A241" s="103" t="s">
        <v>256</v>
      </c>
      <c r="B241" s="147" t="s">
        <v>570</v>
      </c>
      <c r="C241" s="147"/>
      <c r="D241" s="147"/>
    </row>
    <row r="242" spans="1:4" ht="15">
      <c r="A242" s="103" t="s">
        <v>258</v>
      </c>
      <c r="B242" s="147" t="s">
        <v>661</v>
      </c>
      <c r="C242" s="147"/>
      <c r="D242" s="147">
        <v>3</v>
      </c>
    </row>
    <row r="243" spans="1:4" ht="30">
      <c r="A243" s="103" t="s">
        <v>263</v>
      </c>
      <c r="B243" s="147" t="s">
        <v>1582</v>
      </c>
      <c r="C243" s="238"/>
      <c r="D243" s="103"/>
    </row>
    <row r="244" spans="1:4" ht="30">
      <c r="A244" s="103" t="s">
        <v>263</v>
      </c>
      <c r="B244" s="103"/>
      <c r="C244" s="147" t="s">
        <v>266</v>
      </c>
      <c r="D244" s="147">
        <v>1</v>
      </c>
    </row>
    <row r="245" spans="1:4" ht="15">
      <c r="A245" s="103" t="s">
        <v>270</v>
      </c>
      <c r="B245" s="147" t="s">
        <v>570</v>
      </c>
      <c r="C245" s="147"/>
      <c r="D245" s="147"/>
    </row>
    <row r="246" spans="1:4" ht="15">
      <c r="A246" s="103" t="s">
        <v>272</v>
      </c>
      <c r="B246" s="147" t="s">
        <v>661</v>
      </c>
      <c r="C246" s="147"/>
      <c r="D246" s="147">
        <v>3</v>
      </c>
    </row>
    <row r="247" spans="1:4" ht="30">
      <c r="A247" s="103" t="s">
        <v>263</v>
      </c>
      <c r="B247" s="147" t="s">
        <v>1582</v>
      </c>
      <c r="C247" s="147"/>
      <c r="D247" s="147"/>
    </row>
    <row r="248" spans="1:4" ht="30">
      <c r="A248" s="238" t="s">
        <v>263</v>
      </c>
      <c r="B248" s="103"/>
      <c r="C248" s="147" t="s">
        <v>266</v>
      </c>
      <c r="D248" s="138">
        <v>1</v>
      </c>
    </row>
    <row r="249" spans="1:4" ht="15">
      <c r="A249" s="147" t="s">
        <v>1605</v>
      </c>
      <c r="B249" s="103" t="s">
        <v>570</v>
      </c>
      <c r="C249" s="147"/>
      <c r="D249" s="138"/>
    </row>
    <row r="250" spans="1:4" ht="13">
      <c r="A250" s="147" t="s">
        <v>283</v>
      </c>
      <c r="B250" s="147" t="s">
        <v>661</v>
      </c>
      <c r="C250" s="147"/>
      <c r="D250" s="147">
        <v>3</v>
      </c>
    </row>
    <row r="251" spans="1:4" ht="13">
      <c r="A251" s="147" t="s">
        <v>263</v>
      </c>
      <c r="B251" s="147" t="s">
        <v>1582</v>
      </c>
      <c r="C251" s="147"/>
      <c r="D251" s="147"/>
    </row>
    <row r="252" spans="1:4" ht="13">
      <c r="A252" s="147" t="s">
        <v>263</v>
      </c>
      <c r="B252" s="147"/>
      <c r="C252" s="147" t="s">
        <v>266</v>
      </c>
      <c r="D252" s="147">
        <v>1</v>
      </c>
    </row>
    <row r="253" spans="1:4" ht="14">
      <c r="A253" s="147" t="s">
        <v>580</v>
      </c>
      <c r="B253" s="103"/>
      <c r="C253" s="147"/>
      <c r="D253" s="147"/>
    </row>
    <row r="254" spans="1:4" ht="14">
      <c r="A254" s="147" t="s">
        <v>583</v>
      </c>
      <c r="B254" s="103"/>
      <c r="C254" s="147"/>
      <c r="D254" s="147"/>
    </row>
    <row r="255" spans="1:4" ht="15">
      <c r="A255" s="103" t="s">
        <v>587</v>
      </c>
      <c r="B255" s="147"/>
      <c r="C255" s="147"/>
      <c r="D255" s="147"/>
    </row>
    <row r="256" spans="1:4" ht="15">
      <c r="A256" s="103" t="s">
        <v>590</v>
      </c>
      <c r="B256" s="103"/>
      <c r="C256" s="147"/>
      <c r="D256" s="147"/>
    </row>
    <row r="257" spans="1:4" ht="15">
      <c r="A257" s="103" t="s">
        <v>417</v>
      </c>
      <c r="B257" s="103"/>
      <c r="C257" s="147"/>
      <c r="D257" s="103">
        <v>1</v>
      </c>
    </row>
    <row r="258" spans="1:4" ht="15">
      <c r="A258" s="103" t="s">
        <v>421</v>
      </c>
      <c r="B258" s="103"/>
      <c r="C258" s="147"/>
      <c r="D258" s="147">
        <v>1</v>
      </c>
    </row>
    <row r="259" spans="1:4" ht="30">
      <c r="A259" s="103" t="s">
        <v>552</v>
      </c>
      <c r="B259" s="147" t="s">
        <v>467</v>
      </c>
      <c r="C259" s="238"/>
      <c r="D259" s="103"/>
    </row>
    <row r="260" spans="1:4" ht="14">
      <c r="A260" s="103"/>
      <c r="B260" s="103"/>
      <c r="C260" s="147"/>
      <c r="D260" s="147"/>
    </row>
    <row r="261" spans="1:4" ht="30">
      <c r="A261" s="103" t="s">
        <v>552</v>
      </c>
      <c r="B261" s="103" t="s">
        <v>467</v>
      </c>
      <c r="C261" s="147"/>
      <c r="D261" s="103"/>
    </row>
    <row r="262" spans="1:4" ht="14">
      <c r="A262" s="103"/>
      <c r="B262" s="103"/>
      <c r="C262" s="147"/>
      <c r="D262" s="147"/>
    </row>
    <row r="263" spans="1:4" ht="14">
      <c r="A263" s="103"/>
      <c r="B263" s="108"/>
      <c r="C263" s="238"/>
      <c r="D263" s="103"/>
    </row>
    <row r="264" spans="1:4" ht="14">
      <c r="A264" s="103"/>
      <c r="B264" s="103"/>
      <c r="C264" s="147"/>
      <c r="D264" s="147"/>
    </row>
    <row r="265" spans="1:4" ht="15">
      <c r="A265" s="103" t="s">
        <v>527</v>
      </c>
      <c r="B265" s="103"/>
      <c r="C265" s="147"/>
      <c r="D265" s="103"/>
    </row>
    <row r="266" spans="1:4" ht="14">
      <c r="A266" s="103"/>
      <c r="B266" s="103"/>
      <c r="C266" s="147"/>
      <c r="D266" s="147"/>
    </row>
    <row r="267" spans="1:4" ht="15">
      <c r="A267" s="103" t="s">
        <v>536</v>
      </c>
      <c r="B267" s="108"/>
      <c r="C267" s="238"/>
      <c r="D267" s="103">
        <v>3</v>
      </c>
    </row>
    <row r="268" spans="1:4" ht="15">
      <c r="A268" s="103" t="s">
        <v>701</v>
      </c>
      <c r="B268" s="147"/>
      <c r="C268" s="147"/>
      <c r="D268" s="147">
        <v>10</v>
      </c>
    </row>
    <row r="269" spans="1:4" ht="15">
      <c r="A269" s="103" t="s">
        <v>705</v>
      </c>
      <c r="B269" s="147"/>
      <c r="C269" s="147"/>
      <c r="D269" s="147">
        <v>2</v>
      </c>
    </row>
    <row r="270" spans="1:4" ht="14">
      <c r="A270" s="103"/>
      <c r="B270" s="147"/>
      <c r="C270" s="147"/>
      <c r="D270" s="147"/>
    </row>
    <row r="271" spans="1:4" ht="14">
      <c r="A271" s="103"/>
      <c r="B271" s="147"/>
      <c r="C271" s="147"/>
      <c r="D271" s="147"/>
    </row>
    <row r="272" spans="1:4" ht="14">
      <c r="A272" s="103"/>
      <c r="B272" s="147"/>
      <c r="C272" s="147"/>
      <c r="D272" s="103"/>
    </row>
    <row r="273" spans="1:4" ht="14">
      <c r="A273" s="103"/>
      <c r="B273" s="147"/>
      <c r="C273" s="147"/>
      <c r="D273" s="103"/>
    </row>
    <row r="274" spans="1:4" ht="14">
      <c r="A274" s="238"/>
      <c r="B274" s="147"/>
      <c r="C274" s="147"/>
      <c r="D274" s="147"/>
    </row>
    <row r="275" spans="1:4" ht="14">
      <c r="A275" s="103"/>
      <c r="B275" s="147"/>
      <c r="C275" s="147"/>
      <c r="D275" s="147"/>
    </row>
    <row r="276" spans="1:4" ht="13">
      <c r="A276" s="147"/>
      <c r="B276" s="147"/>
      <c r="C276" s="147"/>
      <c r="D276" s="147"/>
    </row>
    <row r="277" spans="1:4" ht="13">
      <c r="A277" s="147"/>
      <c r="B277" s="147"/>
      <c r="C277" s="147"/>
      <c r="D277" s="147"/>
    </row>
    <row r="278" spans="1:4" ht="15">
      <c r="A278" s="103" t="s">
        <v>428</v>
      </c>
      <c r="B278" s="147"/>
      <c r="C278" s="147"/>
      <c r="D278" s="147"/>
    </row>
    <row r="279" spans="1:4" ht="13">
      <c r="A279" s="147"/>
      <c r="B279" s="147"/>
      <c r="C279" s="147"/>
      <c r="D279" s="147"/>
    </row>
    <row r="280" spans="1:4" ht="15">
      <c r="A280" s="103" t="s">
        <v>438</v>
      </c>
      <c r="B280" s="147"/>
      <c r="C280" s="147"/>
      <c r="D280" s="103"/>
    </row>
    <row r="281" spans="1:4" ht="14">
      <c r="A281" s="103"/>
      <c r="B281" s="147"/>
      <c r="C281" s="147"/>
      <c r="D281" s="103"/>
    </row>
    <row r="282" spans="1:4" ht="15">
      <c r="A282" s="103" t="s">
        <v>446</v>
      </c>
      <c r="B282" s="147"/>
      <c r="C282" s="147"/>
      <c r="D282" s="103"/>
    </row>
    <row r="283" spans="1:4" ht="13">
      <c r="A283" s="147"/>
      <c r="B283" s="147"/>
      <c r="C283" s="147"/>
      <c r="D283" s="147"/>
    </row>
    <row r="284" spans="1:4" ht="13">
      <c r="A284" s="147" t="s">
        <v>463</v>
      </c>
      <c r="B284" s="147"/>
      <c r="C284" s="147"/>
      <c r="D284" s="147">
        <v>10</v>
      </c>
    </row>
    <row r="285" spans="1:4" ht="13">
      <c r="A285" s="147" t="s">
        <v>466</v>
      </c>
      <c r="B285" s="147" t="s">
        <v>467</v>
      </c>
      <c r="C285" s="147"/>
      <c r="D285" s="147"/>
    </row>
    <row r="286" spans="1:4" ht="13">
      <c r="A286" s="147"/>
      <c r="B286" s="147"/>
      <c r="C286" s="147"/>
      <c r="D286" s="147"/>
    </row>
    <row r="287" spans="1:4" ht="13">
      <c r="A287" s="147" t="s">
        <v>458</v>
      </c>
      <c r="B287" s="147"/>
      <c r="C287" s="147"/>
      <c r="D287" s="147">
        <v>10</v>
      </c>
    </row>
    <row r="288" spans="1:4" ht="13">
      <c r="A288" s="147" t="s">
        <v>466</v>
      </c>
      <c r="B288" s="147" t="s">
        <v>467</v>
      </c>
      <c r="C288" s="147"/>
      <c r="D288" s="147"/>
    </row>
    <row r="289" spans="1:4" ht="13">
      <c r="A289" s="147"/>
      <c r="B289" s="147"/>
      <c r="C289" s="147"/>
      <c r="D289" s="147"/>
    </row>
    <row r="290" spans="1:4" ht="13">
      <c r="A290" s="147" t="s">
        <v>454</v>
      </c>
      <c r="B290" s="147"/>
      <c r="C290" s="147"/>
      <c r="D290" s="147">
        <v>10</v>
      </c>
    </row>
    <row r="291" spans="1:4" ht="30">
      <c r="A291" s="103" t="s">
        <v>466</v>
      </c>
      <c r="B291" s="147" t="s">
        <v>467</v>
      </c>
      <c r="C291" s="147"/>
      <c r="D291" s="147"/>
    </row>
    <row r="292" spans="1:4" ht="13">
      <c r="A292" s="147"/>
      <c r="B292" s="147"/>
      <c r="C292" s="147"/>
      <c r="D292" s="147"/>
    </row>
    <row r="293" spans="1:4" ht="30">
      <c r="A293" s="103" t="s">
        <v>1606</v>
      </c>
      <c r="B293" s="147"/>
      <c r="C293" s="147"/>
      <c r="D293" s="147"/>
    </row>
    <row r="294" spans="1:4" ht="13">
      <c r="A294" s="147" t="s">
        <v>1607</v>
      </c>
      <c r="B294" s="147"/>
      <c r="C294" s="147"/>
      <c r="D294" s="147"/>
    </row>
    <row r="295" spans="1:4" ht="14">
      <c r="A295" s="238"/>
      <c r="B295" s="147"/>
      <c r="C295" s="147"/>
      <c r="D295" s="138"/>
    </row>
    <row r="296" spans="1:4" ht="13">
      <c r="A296" s="138"/>
      <c r="B296" s="147"/>
      <c r="C296" s="138"/>
      <c r="D296" s="138"/>
    </row>
    <row r="297" spans="1:4" ht="30">
      <c r="A297" s="103" t="s">
        <v>1608</v>
      </c>
      <c r="B297" s="147"/>
      <c r="C297" s="147"/>
      <c r="D297" s="103"/>
    </row>
    <row r="298" spans="1:4" ht="30">
      <c r="A298" s="103" t="s">
        <v>1608</v>
      </c>
      <c r="B298" s="147"/>
      <c r="C298" s="147"/>
      <c r="D298" s="147"/>
    </row>
    <row r="299" spans="1:4" ht="30">
      <c r="A299" s="103" t="s">
        <v>1608</v>
      </c>
      <c r="B299" s="147"/>
      <c r="C299" s="147"/>
      <c r="D299" s="103"/>
    </row>
    <row r="300" spans="1:4" ht="30">
      <c r="A300" s="103" t="s">
        <v>1608</v>
      </c>
      <c r="B300" s="147"/>
      <c r="C300" s="147"/>
      <c r="D300" s="147"/>
    </row>
    <row r="301" spans="1:4" ht="15">
      <c r="A301" s="103" t="s">
        <v>594</v>
      </c>
      <c r="B301" s="147"/>
      <c r="C301" s="147"/>
      <c r="D301" s="103"/>
    </row>
    <row r="302" spans="1:4" ht="14">
      <c r="A302" s="103"/>
      <c r="B302" s="147"/>
      <c r="C302" s="147"/>
      <c r="D302" s="147"/>
    </row>
    <row r="303" spans="1:4" ht="30">
      <c r="A303" s="103" t="s">
        <v>601</v>
      </c>
      <c r="B303" s="147" t="s">
        <v>1609</v>
      </c>
      <c r="C303" s="147"/>
      <c r="D303" s="147"/>
    </row>
    <row r="304" spans="1:4" ht="30">
      <c r="A304" s="103" t="s">
        <v>601</v>
      </c>
      <c r="B304" s="147" t="s">
        <v>467</v>
      </c>
      <c r="C304" s="147"/>
      <c r="D304" s="147"/>
    </row>
    <row r="305" spans="1:4" ht="13">
      <c r="A305" s="147"/>
      <c r="B305" s="147"/>
      <c r="C305" s="147"/>
      <c r="D305" s="147"/>
    </row>
    <row r="306" spans="1:4" ht="13">
      <c r="A306" s="147" t="s">
        <v>606</v>
      </c>
      <c r="B306" s="147"/>
      <c r="C306" s="147"/>
      <c r="D306" s="147"/>
    </row>
    <row r="307" spans="1:4" ht="15">
      <c r="A307" s="103" t="s">
        <v>610</v>
      </c>
      <c r="B307" s="147"/>
      <c r="C307" s="147"/>
      <c r="D307" s="147"/>
    </row>
    <row r="308" spans="1:4" ht="14">
      <c r="A308" s="103"/>
      <c r="B308" s="147"/>
      <c r="C308" s="147"/>
      <c r="D308" s="147"/>
    </row>
    <row r="309" spans="1:4" ht="30">
      <c r="A309" s="103" t="s">
        <v>601</v>
      </c>
      <c r="B309" s="147" t="s">
        <v>1610</v>
      </c>
      <c r="C309" s="147"/>
      <c r="D309" s="147"/>
    </row>
    <row r="310" spans="1:4" ht="14">
      <c r="A310" s="103"/>
      <c r="B310" s="147"/>
      <c r="C310" s="147"/>
      <c r="D310" s="147"/>
    </row>
    <row r="311" spans="1:4" ht="30">
      <c r="A311" s="103" t="s">
        <v>601</v>
      </c>
      <c r="B311" s="147" t="s">
        <v>467</v>
      </c>
      <c r="C311" s="147"/>
      <c r="D311" s="147"/>
    </row>
    <row r="312" spans="1:4" ht="13">
      <c r="A312" s="147"/>
      <c r="B312" s="147"/>
      <c r="C312" s="147"/>
      <c r="D312" s="147"/>
    </row>
    <row r="313" spans="1:4" ht="15">
      <c r="A313" s="238" t="s">
        <v>619</v>
      </c>
      <c r="B313" s="238"/>
      <c r="C313" s="147"/>
      <c r="D313" s="138"/>
    </row>
    <row r="314" spans="1:4" ht="15">
      <c r="A314" s="238" t="s">
        <v>623</v>
      </c>
      <c r="B314" s="103"/>
      <c r="C314" s="147"/>
      <c r="D314" s="138"/>
    </row>
    <row r="315" spans="1:4" ht="14">
      <c r="A315" s="103"/>
      <c r="B315" s="147"/>
      <c r="C315" s="147"/>
      <c r="D315" s="147"/>
    </row>
    <row r="316" spans="1:4" ht="30">
      <c r="A316" s="103" t="s">
        <v>601</v>
      </c>
      <c r="B316" s="147" t="s">
        <v>230</v>
      </c>
      <c r="C316" s="147"/>
      <c r="D316" s="147"/>
    </row>
    <row r="317" spans="1:4" ht="13">
      <c r="A317" s="147" t="s">
        <v>601</v>
      </c>
      <c r="B317" s="147" t="s">
        <v>467</v>
      </c>
      <c r="C317" s="147"/>
      <c r="D317" s="147"/>
    </row>
    <row r="318" spans="1:4" ht="14">
      <c r="A318" s="103"/>
      <c r="B318" s="103"/>
      <c r="C318" s="147"/>
      <c r="D318" s="147"/>
    </row>
    <row r="319" spans="1:4" ht="15">
      <c r="A319" s="103" t="s">
        <v>631</v>
      </c>
      <c r="B319" s="103"/>
      <c r="C319" s="147"/>
      <c r="D319" s="147"/>
    </row>
    <row r="320" spans="1:4" ht="30">
      <c r="A320" s="103" t="s">
        <v>1611</v>
      </c>
      <c r="B320" s="147"/>
      <c r="C320" s="147"/>
      <c r="D320" s="147"/>
    </row>
    <row r="321" spans="1:4" ht="15">
      <c r="A321" s="103" t="s">
        <v>488</v>
      </c>
      <c r="B321" s="147" t="s">
        <v>570</v>
      </c>
      <c r="C321" s="147"/>
      <c r="D321" s="147"/>
    </row>
    <row r="322" spans="1:4" ht="13">
      <c r="A322" s="147" t="s">
        <v>490</v>
      </c>
      <c r="B322" s="147"/>
      <c r="C322" s="147" t="s">
        <v>661</v>
      </c>
      <c r="D322" s="147">
        <v>4</v>
      </c>
    </row>
    <row r="323" spans="1:4" ht="14">
      <c r="A323" s="103"/>
      <c r="B323" s="103"/>
      <c r="C323" s="147"/>
      <c r="D323" s="147"/>
    </row>
    <row r="324" spans="1:4" ht="15">
      <c r="A324" s="103" t="s">
        <v>483</v>
      </c>
      <c r="B324" s="103" t="s">
        <v>570</v>
      </c>
      <c r="C324" s="289"/>
      <c r="D324" s="147"/>
    </row>
    <row r="325" spans="1:4" ht="15">
      <c r="A325" s="103" t="s">
        <v>485</v>
      </c>
      <c r="B325" s="147"/>
      <c r="C325" s="147" t="s">
        <v>661</v>
      </c>
      <c r="D325" s="147">
        <v>5</v>
      </c>
    </row>
    <row r="326" spans="1:4" ht="14">
      <c r="A326" s="103"/>
      <c r="B326" s="147"/>
      <c r="C326" s="147"/>
      <c r="D326" s="147"/>
    </row>
    <row r="327" spans="1:4" ht="15">
      <c r="A327" s="238" t="s">
        <v>477</v>
      </c>
      <c r="B327" s="147" t="s">
        <v>570</v>
      </c>
      <c r="C327" s="138"/>
      <c r="D327" s="138"/>
    </row>
    <row r="328" spans="1:4" ht="15">
      <c r="A328" s="238" t="s">
        <v>480</v>
      </c>
      <c r="B328" s="147"/>
      <c r="C328" s="103" t="s">
        <v>661</v>
      </c>
      <c r="D328" s="103">
        <v>3</v>
      </c>
    </row>
    <row r="329" spans="1:4" ht="13">
      <c r="A329" s="147"/>
      <c r="B329" s="147"/>
      <c r="C329" s="147"/>
      <c r="D329" s="147"/>
    </row>
    <row r="330" spans="1:4" ht="14">
      <c r="A330" s="103"/>
      <c r="B330" s="147"/>
      <c r="C330" s="147"/>
      <c r="D330" s="147"/>
    </row>
    <row r="331" spans="1:4" ht="14">
      <c r="A331" s="103"/>
      <c r="B331" s="147"/>
      <c r="C331" s="103"/>
      <c r="D331" s="103"/>
    </row>
    <row r="332" spans="1:4" ht="13">
      <c r="A332" s="147"/>
      <c r="B332" s="147"/>
      <c r="C332" s="147"/>
      <c r="D332" s="147"/>
    </row>
    <row r="333" spans="1:4" ht="14">
      <c r="A333" s="238"/>
      <c r="B333" s="147"/>
      <c r="C333" s="147"/>
      <c r="D333" s="147"/>
    </row>
    <row r="334" spans="1:4" ht="14">
      <c r="A334" s="103"/>
      <c r="B334" s="147"/>
      <c r="C334" s="103"/>
      <c r="D334" s="103"/>
    </row>
    <row r="335" spans="1:4" ht="13">
      <c r="A335" s="147"/>
      <c r="B335" s="147"/>
      <c r="C335" s="147"/>
      <c r="D335" s="147"/>
    </row>
    <row r="336" spans="1:4" ht="13">
      <c r="A336" s="147"/>
      <c r="B336" s="147"/>
      <c r="C336" s="147"/>
      <c r="D336" s="147"/>
    </row>
    <row r="337" spans="1:4" ht="13">
      <c r="A337" s="147"/>
      <c r="B337" s="147"/>
      <c r="C337" s="147"/>
      <c r="D337" s="147"/>
    </row>
    <row r="338" spans="1:4" ht="13">
      <c r="A338" s="147"/>
      <c r="B338" s="147"/>
      <c r="C338" s="147"/>
      <c r="D338" s="147"/>
    </row>
    <row r="339" spans="1:4" ht="13">
      <c r="A339" s="147"/>
      <c r="B339" s="147"/>
      <c r="C339" s="147"/>
      <c r="D339" s="147"/>
    </row>
    <row r="340" spans="1:4" ht="13">
      <c r="A340" s="147"/>
      <c r="B340" s="147"/>
      <c r="C340" s="147"/>
      <c r="D340" s="147"/>
    </row>
    <row r="341" spans="1:4" ht="13">
      <c r="A341" s="147"/>
      <c r="B341" s="147"/>
      <c r="C341" s="147"/>
      <c r="D341" s="147"/>
    </row>
    <row r="342" spans="1:4" ht="13">
      <c r="A342" s="147"/>
      <c r="B342" s="147"/>
      <c r="C342" s="147"/>
      <c r="D342" s="147"/>
    </row>
    <row r="343" spans="1:4" ht="13">
      <c r="A343" s="147" t="s">
        <v>1146</v>
      </c>
      <c r="B343" s="147"/>
      <c r="C343" s="147" t="s">
        <v>1612</v>
      </c>
      <c r="D343" s="147">
        <v>5</v>
      </c>
    </row>
    <row r="344" spans="1:4" ht="13">
      <c r="A344" s="147" t="s">
        <v>323</v>
      </c>
      <c r="B344" s="147" t="s">
        <v>230</v>
      </c>
      <c r="C344" s="147"/>
      <c r="D344" s="147"/>
    </row>
    <row r="345" spans="1:4" ht="13">
      <c r="A345" s="147" t="s">
        <v>1613</v>
      </c>
      <c r="B345" s="147"/>
      <c r="C345" s="147"/>
      <c r="D345" s="147"/>
    </row>
    <row r="346" spans="1:4" ht="13">
      <c r="A346" s="147" t="s">
        <v>1142</v>
      </c>
      <c r="B346" s="147"/>
      <c r="C346" s="147"/>
      <c r="D346" s="147"/>
    </row>
    <row r="347" spans="1:4" ht="13">
      <c r="A347" s="147" t="s">
        <v>541</v>
      </c>
      <c r="B347" s="147"/>
      <c r="C347" s="147"/>
      <c r="D347" s="147"/>
    </row>
    <row r="348" spans="1:4" ht="13">
      <c r="A348" s="147" t="s">
        <v>519</v>
      </c>
      <c r="B348" s="147"/>
      <c r="C348" s="147"/>
      <c r="D348" s="147"/>
    </row>
    <row r="349" spans="1:4" ht="30">
      <c r="A349" s="103" t="s">
        <v>519</v>
      </c>
      <c r="B349" s="147"/>
      <c r="C349" s="103"/>
      <c r="D349" s="103"/>
    </row>
    <row r="350" spans="1:4" ht="14">
      <c r="A350" s="103"/>
      <c r="B350" s="103"/>
      <c r="C350" s="147"/>
      <c r="D350" s="147"/>
    </row>
    <row r="351" spans="1:4" ht="14">
      <c r="A351" s="103"/>
      <c r="B351" s="147"/>
      <c r="C351" s="147"/>
      <c r="D351" s="147"/>
    </row>
    <row r="352" spans="1:4" ht="14">
      <c r="A352" s="103"/>
      <c r="B352" s="147"/>
      <c r="C352" s="147"/>
      <c r="D352" s="147"/>
    </row>
    <row r="353" spans="1:4" ht="14">
      <c r="A353" s="103"/>
      <c r="B353" s="147"/>
      <c r="C353" s="147"/>
      <c r="D353" s="147"/>
    </row>
    <row r="354" spans="1:4" ht="14">
      <c r="A354" s="103"/>
      <c r="B354" s="147"/>
      <c r="C354" s="147"/>
      <c r="D354" s="147"/>
    </row>
    <row r="355" spans="1:4" ht="14">
      <c r="A355" s="103"/>
      <c r="B355" s="147"/>
      <c r="C355" s="147"/>
      <c r="D355" s="147"/>
    </row>
    <row r="356" spans="1:4" ht="13">
      <c r="A356" s="147" t="s">
        <v>1149</v>
      </c>
      <c r="B356" s="147"/>
      <c r="C356" s="147"/>
      <c r="D356" s="147"/>
    </row>
    <row r="357" spans="1:4" ht="13">
      <c r="A357" s="147" t="s">
        <v>1151</v>
      </c>
      <c r="B357" s="147"/>
      <c r="C357" s="147"/>
      <c r="D357" s="147"/>
    </row>
    <row r="358" spans="1:4" ht="13">
      <c r="A358" s="147"/>
      <c r="B358" s="147"/>
      <c r="C358" s="147"/>
      <c r="D358" s="147"/>
    </row>
    <row r="359" spans="1:4" ht="13">
      <c r="A359" s="147"/>
      <c r="B359" s="147"/>
      <c r="C359" s="147"/>
      <c r="D359" s="147"/>
    </row>
    <row r="360" spans="1:4" ht="13">
      <c r="A360" s="147"/>
      <c r="B360" s="147"/>
      <c r="C360" s="147"/>
      <c r="D360" s="147"/>
    </row>
    <row r="361" spans="1:4" ht="13">
      <c r="A361" s="147"/>
      <c r="B361" s="147"/>
      <c r="C361" s="147"/>
      <c r="D361" s="147"/>
    </row>
    <row r="362" spans="1:4" ht="14">
      <c r="A362" s="103"/>
      <c r="B362" s="147"/>
      <c r="C362" s="147"/>
      <c r="D362" s="147"/>
    </row>
    <row r="363" spans="1:4" ht="14">
      <c r="A363" s="103"/>
      <c r="B363" s="147"/>
      <c r="C363" s="147"/>
      <c r="D363" s="147"/>
    </row>
    <row r="364" spans="1:4" ht="13">
      <c r="A364" s="147"/>
      <c r="B364" s="147"/>
      <c r="C364" s="147"/>
      <c r="D364" s="147"/>
    </row>
    <row r="365" spans="1:4" ht="13">
      <c r="A365" s="147"/>
      <c r="B365" s="147"/>
      <c r="C365" s="147"/>
      <c r="D365" s="147"/>
    </row>
    <row r="366" spans="1:4" ht="13">
      <c r="A366" s="147"/>
      <c r="B366" s="147"/>
      <c r="C366" s="147"/>
      <c r="D366" s="147"/>
    </row>
    <row r="367" spans="1:4" ht="13">
      <c r="A367" s="147" t="s">
        <v>636</v>
      </c>
      <c r="B367" s="147"/>
      <c r="C367" s="147"/>
      <c r="D367" s="147"/>
    </row>
    <row r="368" spans="1:4" ht="13">
      <c r="A368" s="147"/>
      <c r="B368" s="147"/>
      <c r="C368" s="147"/>
      <c r="D368" s="147"/>
    </row>
    <row r="369" spans="1:4" ht="13">
      <c r="A369" s="147"/>
      <c r="B369" s="147"/>
      <c r="C369" s="147"/>
      <c r="D369" s="147"/>
    </row>
    <row r="370" spans="1:4" ht="13">
      <c r="A370" s="147" t="s">
        <v>1162</v>
      </c>
      <c r="B370" s="147"/>
      <c r="C370" s="147"/>
      <c r="D370" s="147"/>
    </row>
    <row r="371" spans="1:4" ht="13">
      <c r="A371" s="147"/>
      <c r="B371" s="147"/>
      <c r="C371" s="147"/>
      <c r="D371" s="147"/>
    </row>
    <row r="372" spans="1:4" ht="13">
      <c r="A372" s="147"/>
      <c r="B372" s="147"/>
      <c r="C372" s="147"/>
      <c r="D372" s="147"/>
    </row>
    <row r="373" spans="1:4" ht="30">
      <c r="A373" s="103" t="s">
        <v>1162</v>
      </c>
      <c r="B373" s="147"/>
      <c r="C373" s="147"/>
      <c r="D373" s="147"/>
    </row>
    <row r="374" spans="1:4" ht="13">
      <c r="A374" s="147" t="s">
        <v>1162</v>
      </c>
      <c r="B374" s="147"/>
      <c r="C374" s="147"/>
      <c r="D374" s="147"/>
    </row>
    <row r="375" spans="1:4" ht="13">
      <c r="A375" s="147"/>
      <c r="B375" s="147"/>
      <c r="C375" s="147"/>
      <c r="D375" s="147"/>
    </row>
    <row r="376" spans="1:4" ht="14">
      <c r="A376" s="103"/>
      <c r="B376" s="147"/>
      <c r="C376" s="147"/>
      <c r="D376" s="147"/>
    </row>
    <row r="377" spans="1:4" ht="13">
      <c r="A377" s="147"/>
      <c r="B377" s="147"/>
      <c r="C377" s="147"/>
      <c r="D377" s="147"/>
    </row>
    <row r="378" spans="1:4" ht="13">
      <c r="A378" s="147"/>
      <c r="B378" s="147"/>
      <c r="C378" s="147"/>
      <c r="D378" s="147"/>
    </row>
    <row r="379" spans="1:4" ht="14">
      <c r="A379" s="103"/>
      <c r="B379" s="147"/>
      <c r="C379" s="147"/>
      <c r="D379" s="147"/>
    </row>
    <row r="380" spans="1:4" ht="14">
      <c r="A380" s="103"/>
      <c r="B380" s="147"/>
      <c r="C380" s="147"/>
      <c r="D380" s="147"/>
    </row>
    <row r="381" spans="1:4" ht="13">
      <c r="A381" s="147"/>
      <c r="B381" s="147"/>
      <c r="C381" s="147"/>
      <c r="D381" s="147"/>
    </row>
    <row r="382" spans="1:4" ht="13">
      <c r="A382" s="147"/>
      <c r="B382" s="147"/>
      <c r="C382" s="147"/>
      <c r="D382" s="147"/>
    </row>
    <row r="383" spans="1:4" ht="13">
      <c r="A383" s="147"/>
      <c r="B383" s="147"/>
      <c r="C383" s="147"/>
      <c r="D383" s="147"/>
    </row>
    <row r="384" spans="1:4" ht="13">
      <c r="A384" s="147"/>
      <c r="B384" s="147"/>
      <c r="C384" s="147"/>
      <c r="D384" s="147"/>
    </row>
    <row r="385" spans="1:4" ht="13">
      <c r="A385" s="147"/>
      <c r="B385" s="147"/>
      <c r="C385" s="147"/>
      <c r="D385" s="147"/>
    </row>
    <row r="386" spans="1:4" ht="13">
      <c r="A386" s="147"/>
      <c r="B386" s="147"/>
      <c r="C386" s="147"/>
      <c r="D386" s="147"/>
    </row>
    <row r="387" spans="1:4" ht="13">
      <c r="A387" s="147"/>
      <c r="B387" s="147"/>
      <c r="C387" s="147"/>
      <c r="D387" s="147"/>
    </row>
    <row r="388" spans="1:4" ht="13">
      <c r="A388" s="147"/>
      <c r="B388" s="147"/>
      <c r="C388" s="147"/>
      <c r="D388" s="147"/>
    </row>
    <row r="389" spans="1:4" ht="13">
      <c r="A389" s="147"/>
      <c r="B389" s="147"/>
      <c r="C389" s="147"/>
      <c r="D389" s="147"/>
    </row>
    <row r="390" spans="1:4" ht="13">
      <c r="A390" s="147"/>
      <c r="B390" s="147"/>
      <c r="C390" s="147"/>
      <c r="D390" s="147"/>
    </row>
    <row r="391" spans="1:4" ht="13">
      <c r="A391" s="147"/>
      <c r="B391" s="147"/>
      <c r="C391" s="147"/>
      <c r="D391" s="147"/>
    </row>
    <row r="392" spans="1:4" ht="13">
      <c r="A392" s="147"/>
      <c r="B392" s="147"/>
      <c r="C392" s="147"/>
      <c r="D392" s="147"/>
    </row>
    <row r="393" spans="1:4" ht="13">
      <c r="A393" s="147"/>
      <c r="B393" s="147"/>
      <c r="C393" s="147"/>
      <c r="D393" s="147"/>
    </row>
    <row r="394" spans="1:4" ht="13">
      <c r="A394" s="147"/>
      <c r="B394" s="147"/>
      <c r="C394" s="147"/>
      <c r="D394" s="147"/>
    </row>
    <row r="395" spans="1:4" ht="13">
      <c r="A395" s="147"/>
      <c r="B395" s="147"/>
      <c r="C395" s="147"/>
      <c r="D395" s="147"/>
    </row>
    <row r="396" spans="1:4" ht="13">
      <c r="A396" s="147"/>
      <c r="B396" s="147"/>
      <c r="C396" s="147"/>
      <c r="D396" s="147"/>
    </row>
    <row r="397" spans="1:4" ht="13">
      <c r="A397" s="147"/>
      <c r="B397" s="147"/>
      <c r="C397" s="147"/>
      <c r="D397" s="147"/>
    </row>
    <row r="398" spans="1:4" ht="13">
      <c r="A398" s="147"/>
      <c r="B398" s="147"/>
      <c r="C398" s="147"/>
      <c r="D398" s="147"/>
    </row>
    <row r="399" spans="1:4" ht="13">
      <c r="A399" s="147"/>
      <c r="B399" s="147"/>
      <c r="C399" s="147"/>
      <c r="D399" s="147"/>
    </row>
    <row r="400" spans="1:4" ht="13">
      <c r="A400" s="147"/>
      <c r="B400" s="147"/>
      <c r="C400" s="147"/>
      <c r="D400" s="147"/>
    </row>
    <row r="401" spans="1:4" ht="13">
      <c r="A401" s="147"/>
      <c r="B401" s="147"/>
      <c r="C401" s="147"/>
      <c r="D401" s="147"/>
    </row>
    <row r="402" spans="1:4" ht="13">
      <c r="A402" s="147"/>
      <c r="B402" s="147"/>
      <c r="C402" s="147"/>
      <c r="D402" s="147"/>
    </row>
    <row r="403" spans="1:4" ht="13">
      <c r="A403" s="147"/>
      <c r="B403" s="147"/>
      <c r="C403" s="147"/>
      <c r="D403" s="147"/>
    </row>
    <row r="404" spans="1:4" ht="13">
      <c r="A404" s="147"/>
      <c r="B404" s="147"/>
      <c r="C404" s="147"/>
      <c r="D404" s="147"/>
    </row>
    <row r="405" spans="1:4" ht="13">
      <c r="A405" s="147"/>
      <c r="B405" s="147"/>
      <c r="C405" s="147"/>
      <c r="D405" s="147"/>
    </row>
    <row r="406" spans="1:4" ht="13">
      <c r="A406" s="147"/>
      <c r="B406" s="147"/>
      <c r="C406" s="147"/>
      <c r="D406" s="147"/>
    </row>
    <row r="407" spans="1:4" ht="13">
      <c r="A407" s="147"/>
      <c r="B407" s="147"/>
      <c r="C407" s="147"/>
      <c r="D407" s="147"/>
    </row>
  </sheetData>
  <phoneticPr fontId="6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5:S27"/>
  <sheetViews>
    <sheetView workbookViewId="0"/>
  </sheetViews>
  <sheetFormatPr baseColWidth="10" defaultColWidth="12.6640625" defaultRowHeight="15.75" customHeight="1"/>
  <cols>
    <col min="10" max="10" width="28.33203125" customWidth="1"/>
    <col min="11" max="11" width="15" customWidth="1"/>
  </cols>
  <sheetData>
    <row r="5" spans="2:19" ht="15.75" customHeight="1">
      <c r="K5" s="10"/>
      <c r="L5" s="355" t="s">
        <v>74</v>
      </c>
      <c r="M5" s="354"/>
      <c r="N5" s="354"/>
      <c r="O5" s="354"/>
      <c r="P5" s="354"/>
      <c r="Q5" s="354"/>
      <c r="R5" s="354"/>
      <c r="S5" s="354"/>
    </row>
    <row r="6" spans="2:19" ht="15.75" customHeight="1">
      <c r="K6" s="10"/>
      <c r="L6" s="354"/>
      <c r="M6" s="354"/>
      <c r="N6" s="354"/>
      <c r="O6" s="354"/>
      <c r="P6" s="354"/>
      <c r="Q6" s="354"/>
      <c r="R6" s="354"/>
      <c r="S6" s="354"/>
    </row>
    <row r="7" spans="2:19" ht="15.75" customHeight="1">
      <c r="C7" s="13" t="s">
        <v>76</v>
      </c>
      <c r="D7" s="13" t="s">
        <v>77</v>
      </c>
      <c r="E7" s="13" t="s">
        <v>78</v>
      </c>
      <c r="F7" s="13" t="s">
        <v>79</v>
      </c>
      <c r="G7" s="13" t="s">
        <v>80</v>
      </c>
      <c r="H7" s="13" t="s">
        <v>81</v>
      </c>
      <c r="I7" s="13" t="s">
        <v>82</v>
      </c>
      <c r="K7" s="10"/>
      <c r="L7" s="354"/>
      <c r="M7" s="354"/>
      <c r="N7" s="354"/>
      <c r="O7" s="354"/>
      <c r="P7" s="354"/>
      <c r="Q7" s="354"/>
      <c r="R7" s="354"/>
      <c r="S7" s="354"/>
    </row>
    <row r="8" spans="2:19" ht="15.75" customHeight="1">
      <c r="C8" s="5" t="s">
        <v>1614</v>
      </c>
      <c r="D8" s="5" t="s">
        <v>18</v>
      </c>
      <c r="E8" s="5" t="s">
        <v>27</v>
      </c>
      <c r="F8" s="5" t="s">
        <v>57</v>
      </c>
      <c r="G8" s="5" t="s">
        <v>43</v>
      </c>
      <c r="H8" s="5" t="s">
        <v>86</v>
      </c>
      <c r="I8" s="5" t="s">
        <v>21</v>
      </c>
      <c r="K8" s="10"/>
      <c r="L8" s="354"/>
      <c r="M8" s="354"/>
      <c r="N8" s="354"/>
      <c r="O8" s="354"/>
      <c r="P8" s="354"/>
      <c r="Q8" s="354"/>
      <c r="R8" s="354"/>
      <c r="S8" s="354"/>
    </row>
    <row r="9" spans="2:19" ht="15.75" customHeight="1">
      <c r="K9" s="10"/>
      <c r="L9" s="354"/>
      <c r="M9" s="354"/>
      <c r="N9" s="354"/>
      <c r="O9" s="354"/>
      <c r="P9" s="354"/>
      <c r="Q9" s="354"/>
      <c r="R9" s="354"/>
      <c r="S9" s="354"/>
    </row>
    <row r="10" spans="2:19" ht="15.75" customHeight="1">
      <c r="B10" s="13" t="s">
        <v>87</v>
      </c>
      <c r="C10" s="14" t="s">
        <v>5</v>
      </c>
      <c r="D10" s="14" t="s">
        <v>89</v>
      </c>
      <c r="E10" s="14" t="s">
        <v>89</v>
      </c>
      <c r="F10" s="14" t="s">
        <v>89</v>
      </c>
      <c r="G10" s="14" t="s">
        <v>89</v>
      </c>
      <c r="H10" s="14" t="s">
        <v>89</v>
      </c>
      <c r="I10" s="14" t="s">
        <v>89</v>
      </c>
      <c r="J10" s="3" t="s">
        <v>1615</v>
      </c>
      <c r="K10" s="10"/>
      <c r="L10" s="354"/>
      <c r="M10" s="354"/>
      <c r="N10" s="354"/>
      <c r="O10" s="354"/>
      <c r="P10" s="354"/>
      <c r="Q10" s="354"/>
      <c r="R10" s="354"/>
      <c r="S10" s="354"/>
    </row>
    <row r="11" spans="2:19" ht="15.75" customHeight="1">
      <c r="B11" s="176"/>
      <c r="C11" s="5" t="s">
        <v>1616</v>
      </c>
      <c r="D11" s="6"/>
      <c r="E11" s="6"/>
      <c r="F11" s="6"/>
      <c r="G11" s="6"/>
      <c r="H11" s="6">
        <v>46147</v>
      </c>
      <c r="I11" s="6"/>
      <c r="K11" s="10"/>
      <c r="L11" s="354"/>
      <c r="M11" s="354"/>
      <c r="N11" s="354"/>
      <c r="O11" s="354"/>
      <c r="P11" s="354"/>
      <c r="Q11" s="354"/>
      <c r="R11" s="354"/>
      <c r="S11" s="354"/>
    </row>
    <row r="12" spans="2:19" ht="15.75" customHeight="1">
      <c r="B12" s="176"/>
      <c r="C12" s="5" t="s">
        <v>1617</v>
      </c>
      <c r="D12" s="6"/>
      <c r="E12" s="6"/>
      <c r="F12" s="6"/>
      <c r="G12" s="6"/>
      <c r="H12" s="5"/>
      <c r="I12" s="6"/>
      <c r="K12" s="10"/>
      <c r="L12" s="354"/>
      <c r="M12" s="354"/>
      <c r="N12" s="354"/>
      <c r="O12" s="354"/>
      <c r="P12" s="354"/>
      <c r="Q12" s="354"/>
      <c r="R12" s="354"/>
      <c r="S12" s="354"/>
    </row>
    <row r="13" spans="2:19" ht="15.75" customHeight="1">
      <c r="B13" s="176"/>
      <c r="C13" s="5" t="s">
        <v>1618</v>
      </c>
      <c r="D13" s="6"/>
      <c r="E13" s="6"/>
      <c r="F13" s="6"/>
      <c r="G13" s="6"/>
      <c r="H13" s="6"/>
      <c r="I13" s="6"/>
      <c r="K13" s="10"/>
      <c r="L13" s="354"/>
      <c r="M13" s="354"/>
      <c r="N13" s="354"/>
      <c r="O13" s="354"/>
      <c r="P13" s="354"/>
      <c r="Q13" s="354"/>
      <c r="R13" s="354"/>
      <c r="S13" s="354"/>
    </row>
    <row r="14" spans="2:19" ht="15.75" customHeight="1">
      <c r="B14" s="176"/>
      <c r="C14" s="5" t="s">
        <v>1619</v>
      </c>
      <c r="D14" s="6"/>
      <c r="E14" s="6"/>
      <c r="F14" s="6"/>
      <c r="G14" s="6"/>
      <c r="H14" s="6"/>
      <c r="I14" s="6"/>
      <c r="K14" s="10"/>
      <c r="L14" s="354"/>
      <c r="M14" s="354"/>
      <c r="N14" s="354"/>
      <c r="O14" s="354"/>
      <c r="P14" s="354"/>
      <c r="Q14" s="354"/>
      <c r="R14" s="354"/>
      <c r="S14" s="354"/>
    </row>
    <row r="15" spans="2:19" ht="15.75" customHeight="1">
      <c r="B15" s="176"/>
      <c r="C15" s="5" t="s">
        <v>1620</v>
      </c>
      <c r="D15" s="6"/>
      <c r="E15" s="6"/>
      <c r="F15" s="6"/>
      <c r="G15" s="6"/>
      <c r="H15" s="6"/>
      <c r="I15" s="6"/>
      <c r="K15" s="10"/>
      <c r="L15" s="354"/>
      <c r="M15" s="354"/>
      <c r="N15" s="354"/>
      <c r="O15" s="354"/>
      <c r="P15" s="354"/>
      <c r="Q15" s="354"/>
      <c r="R15" s="354"/>
      <c r="S15" s="354"/>
    </row>
    <row r="16" spans="2:19" ht="15.75" customHeight="1">
      <c r="B16" s="176"/>
      <c r="C16" s="5" t="s">
        <v>1621</v>
      </c>
      <c r="D16" s="6"/>
      <c r="E16" s="6"/>
      <c r="F16" s="6"/>
      <c r="G16" s="6"/>
      <c r="H16" s="6"/>
      <c r="I16" s="6"/>
      <c r="K16" s="10"/>
      <c r="L16" s="354"/>
      <c r="M16" s="354"/>
      <c r="N16" s="354"/>
      <c r="O16" s="354"/>
      <c r="P16" s="354"/>
      <c r="Q16" s="354"/>
      <c r="R16" s="354"/>
      <c r="S16" s="354"/>
    </row>
    <row r="17" spans="2:14" ht="15.75" customHeight="1">
      <c r="B17" s="176"/>
      <c r="C17" s="5" t="s">
        <v>1622</v>
      </c>
      <c r="D17" s="6"/>
      <c r="E17" s="6"/>
      <c r="F17" s="6"/>
      <c r="G17" s="6"/>
      <c r="H17" s="6"/>
      <c r="I17" s="6"/>
    </row>
    <row r="18" spans="2:14" ht="15.75" customHeight="1">
      <c r="B18" s="176"/>
      <c r="C18" s="5" t="s">
        <v>1623</v>
      </c>
      <c r="D18" s="6"/>
      <c r="E18" s="6"/>
      <c r="F18" s="6"/>
      <c r="G18" s="6"/>
      <c r="H18" s="6"/>
      <c r="I18" s="6"/>
    </row>
    <row r="19" spans="2:14" ht="15.75" customHeight="1">
      <c r="B19" s="176"/>
      <c r="C19" s="5" t="s">
        <v>958</v>
      </c>
      <c r="D19" s="6"/>
      <c r="E19" s="6"/>
      <c r="F19" s="6"/>
      <c r="G19" s="6"/>
      <c r="H19" s="6"/>
      <c r="I19" s="6"/>
    </row>
    <row r="20" spans="2:14" ht="15.75" customHeight="1">
      <c r="B20" s="176"/>
      <c r="C20" s="5" t="s">
        <v>1624</v>
      </c>
      <c r="D20" s="6"/>
      <c r="E20" s="6"/>
      <c r="F20" s="6"/>
      <c r="G20" s="6"/>
      <c r="H20" s="6"/>
      <c r="I20" s="6"/>
      <c r="K20" s="3"/>
      <c r="L20" s="3" t="s">
        <v>5</v>
      </c>
      <c r="M20" s="3" t="s">
        <v>1621</v>
      </c>
    </row>
    <row r="21" spans="2:14" ht="15.75" customHeight="1">
      <c r="B21" s="176"/>
      <c r="C21" s="5" t="s">
        <v>1625</v>
      </c>
      <c r="D21" s="6"/>
      <c r="E21" s="6"/>
      <c r="F21" s="6"/>
      <c r="G21" s="6"/>
      <c r="H21" s="6"/>
      <c r="I21" s="6"/>
      <c r="K21" s="3"/>
      <c r="L21" s="3" t="s">
        <v>6</v>
      </c>
      <c r="M21" s="3" t="s">
        <v>86</v>
      </c>
    </row>
    <row r="22" spans="2:14" ht="15.75" customHeight="1">
      <c r="B22" s="176"/>
      <c r="C22" s="5" t="s">
        <v>1626</v>
      </c>
      <c r="D22" s="6"/>
      <c r="E22" s="6"/>
      <c r="F22" s="6"/>
      <c r="G22" s="6"/>
      <c r="H22" s="6"/>
      <c r="I22" s="6"/>
    </row>
    <row r="23" spans="2:14" ht="15.75" customHeight="1">
      <c r="B23" s="176"/>
      <c r="C23" s="5" t="s">
        <v>882</v>
      </c>
      <c r="D23" s="6"/>
      <c r="E23" s="6"/>
      <c r="F23" s="6"/>
      <c r="G23" s="6"/>
      <c r="H23" s="6"/>
      <c r="I23" s="6"/>
      <c r="J23" s="59" t="s">
        <v>1392</v>
      </c>
    </row>
    <row r="24" spans="2:14" ht="15.75" customHeight="1">
      <c r="B24" s="176"/>
      <c r="C24" s="5" t="s">
        <v>861</v>
      </c>
      <c r="D24" s="6"/>
      <c r="E24" s="6"/>
      <c r="F24" s="6"/>
      <c r="G24" s="6"/>
      <c r="H24" s="6"/>
      <c r="I24" s="6"/>
      <c r="J24" s="59" t="s">
        <v>1393</v>
      </c>
      <c r="K24" s="296"/>
      <c r="L24" s="2" t="s">
        <v>1627</v>
      </c>
      <c r="M24" s="9">
        <f t="array" ref="M24">INDEX($D$11:$I$25,MATCH(M20,$C$11:$C$16,0),MATCH(M21,$D$8:$I$8,0))</f>
        <v>0</v>
      </c>
    </row>
    <row r="25" spans="2:14" ht="15.75" customHeight="1">
      <c r="B25" s="176"/>
      <c r="C25" s="5" t="s">
        <v>1628</v>
      </c>
      <c r="D25" s="6"/>
      <c r="E25" s="6"/>
      <c r="F25" s="6"/>
      <c r="G25" s="6"/>
      <c r="H25" s="6"/>
      <c r="I25" s="6"/>
      <c r="K25" s="3"/>
      <c r="L25" s="3" t="s">
        <v>1629</v>
      </c>
      <c r="M25" s="9">
        <f>M24-14</f>
        <v>-14</v>
      </c>
      <c r="N25" s="61" t="s">
        <v>1630</v>
      </c>
    </row>
    <row r="26" spans="2:14" ht="15.75" customHeight="1">
      <c r="B26" s="5"/>
      <c r="C26" s="5" t="s">
        <v>1114</v>
      </c>
      <c r="D26" s="5"/>
      <c r="E26" s="5"/>
      <c r="F26" s="5"/>
      <c r="G26" s="5"/>
      <c r="H26" s="5"/>
      <c r="I26" s="5"/>
      <c r="J26" s="59" t="s">
        <v>1394</v>
      </c>
    </row>
    <row r="27" spans="2:14" ht="15.75" customHeight="1">
      <c r="C27" s="3" t="s">
        <v>1047</v>
      </c>
    </row>
  </sheetData>
  <autoFilter ref="C10:I27" xr:uid="{00000000-0009-0000-0000-00000B000000}"/>
  <mergeCells count="1">
    <mergeCell ref="L5:S16"/>
  </mergeCells>
  <phoneticPr fontId="61" type="noConversion"/>
  <dataValidations count="2">
    <dataValidation type="list" allowBlank="1" showErrorMessage="1" sqref="M20" xr:uid="{00000000-0002-0000-0B00-000000000000}">
      <formula1>$C$11:$C$16</formula1>
    </dataValidation>
    <dataValidation type="list" allowBlank="1" showErrorMessage="1" sqref="M21" xr:uid="{00000000-0002-0000-0B00-000001000000}">
      <formula1>$D$8:$I$8</formula1>
    </dataValidation>
  </dataValidations>
  <hyperlinks>
    <hyperlink ref="J23" r:id="rId1" xr:uid="{00000000-0004-0000-0B00-000000000000}"/>
    <hyperlink ref="J24" r:id="rId2" xr:uid="{00000000-0004-0000-0B00-000001000000}"/>
    <hyperlink ref="J26" r:id="rId3" xr:uid="{00000000-0004-0000-0B00-000002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3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" max="1" width="14.1640625" customWidth="1"/>
    <col min="2" max="2" width="31" customWidth="1"/>
    <col min="3" max="3" width="4.5" customWidth="1"/>
    <col min="4" max="4" width="5.1640625" customWidth="1"/>
    <col min="5" max="5" width="4.33203125" customWidth="1"/>
    <col min="6" max="6" width="32.6640625" customWidth="1"/>
    <col min="7" max="7" width="49" customWidth="1"/>
    <col min="8" max="8" width="46" customWidth="1"/>
    <col min="9" max="9" width="17.83203125" customWidth="1"/>
    <col min="10" max="10" width="18.33203125" customWidth="1"/>
    <col min="11" max="11" width="16.6640625" customWidth="1"/>
    <col min="12" max="12" width="10.1640625" customWidth="1"/>
    <col min="13" max="13" width="11.6640625" customWidth="1"/>
    <col min="15" max="15" width="15.5" customWidth="1"/>
    <col min="16" max="16" width="14.1640625" customWidth="1"/>
    <col min="17" max="17" width="16.5" customWidth="1"/>
    <col min="18" max="18" width="15.6640625" customWidth="1"/>
  </cols>
  <sheetData>
    <row r="1" spans="1:18" ht="13">
      <c r="A1" s="297"/>
      <c r="B1" s="297"/>
      <c r="C1" s="297"/>
      <c r="D1" s="297"/>
      <c r="E1" s="297"/>
      <c r="F1" s="297"/>
      <c r="G1" s="298"/>
      <c r="H1" s="298"/>
      <c r="I1" s="299"/>
      <c r="J1" s="297"/>
      <c r="K1" s="297"/>
      <c r="L1" s="297"/>
      <c r="M1" s="297"/>
      <c r="N1" s="300"/>
      <c r="O1" s="203"/>
      <c r="P1" s="203"/>
      <c r="Q1" s="3" t="s">
        <v>1631</v>
      </c>
      <c r="R1" s="3" t="s">
        <v>1632</v>
      </c>
    </row>
    <row r="2" spans="1:18" ht="28">
      <c r="A2" s="297" t="s">
        <v>1633</v>
      </c>
      <c r="B2" s="301" t="s">
        <v>1634</v>
      </c>
      <c r="C2" s="301" t="s">
        <v>1635</v>
      </c>
      <c r="D2" s="301" t="s">
        <v>1636</v>
      </c>
      <c r="E2" s="301" t="s">
        <v>1637</v>
      </c>
      <c r="F2" s="301" t="s">
        <v>1638</v>
      </c>
      <c r="G2" s="302" t="s">
        <v>1639</v>
      </c>
      <c r="H2" s="302" t="s">
        <v>1640</v>
      </c>
      <c r="I2" s="303" t="s">
        <v>1641</v>
      </c>
      <c r="J2" s="301" t="s">
        <v>1642</v>
      </c>
      <c r="K2" s="301" t="s">
        <v>1643</v>
      </c>
      <c r="L2" s="301" t="s">
        <v>3</v>
      </c>
      <c r="M2" s="297" t="s">
        <v>138</v>
      </c>
      <c r="N2" s="300" t="s">
        <v>1644</v>
      </c>
      <c r="O2" s="255" t="s">
        <v>1645</v>
      </c>
      <c r="P2" s="255" t="s">
        <v>133</v>
      </c>
      <c r="Q2" s="53">
        <v>46208</v>
      </c>
      <c r="R2" s="53">
        <v>46216</v>
      </c>
    </row>
    <row r="3" spans="1:18" ht="13">
      <c r="A3" s="297"/>
      <c r="B3" s="301"/>
      <c r="C3" s="301"/>
      <c r="D3" s="301"/>
      <c r="E3" s="301"/>
      <c r="F3" s="301"/>
      <c r="G3" s="302"/>
      <c r="H3" s="302"/>
      <c r="I3" s="303"/>
      <c r="J3" s="301"/>
      <c r="K3" s="301"/>
      <c r="L3" s="301"/>
      <c r="M3" s="297"/>
      <c r="N3" s="300"/>
      <c r="O3" s="255"/>
      <c r="P3" s="255"/>
      <c r="Q3" s="50" t="s">
        <v>1646</v>
      </c>
      <c r="R3" s="50" t="s">
        <v>1646</v>
      </c>
    </row>
    <row r="4" spans="1:18" ht="42">
      <c r="A4" s="304" t="s">
        <v>1647</v>
      </c>
      <c r="B4" s="305" t="s">
        <v>48</v>
      </c>
      <c r="C4" s="304" t="s">
        <v>1648</v>
      </c>
      <c r="D4" s="304" t="s">
        <v>1649</v>
      </c>
      <c r="E4" s="306">
        <v>512</v>
      </c>
      <c r="F4" s="304" t="s">
        <v>1650</v>
      </c>
      <c r="G4" s="304" t="s">
        <v>1651</v>
      </c>
      <c r="H4" s="304" t="s">
        <v>1652</v>
      </c>
      <c r="I4" s="307">
        <v>10870000</v>
      </c>
      <c r="J4" s="308">
        <v>46025</v>
      </c>
      <c r="K4" s="308">
        <v>46052</v>
      </c>
      <c r="L4" s="138"/>
      <c r="M4" s="309">
        <v>18400000</v>
      </c>
      <c r="N4" s="15">
        <v>30</v>
      </c>
      <c r="O4" s="5">
        <v>20</v>
      </c>
      <c r="P4" s="5">
        <f t="shared" ref="P4:P34" si="0">N4+O4</f>
        <v>50</v>
      </c>
    </row>
    <row r="5" spans="1:18" ht="56">
      <c r="A5" s="304" t="s">
        <v>1647</v>
      </c>
      <c r="B5" s="305" t="s">
        <v>51</v>
      </c>
      <c r="C5" s="304" t="s">
        <v>1653</v>
      </c>
      <c r="D5" s="304" t="s">
        <v>1654</v>
      </c>
      <c r="E5" s="304" t="s">
        <v>1655</v>
      </c>
      <c r="F5" s="304" t="s">
        <v>1656</v>
      </c>
      <c r="G5" s="304" t="s">
        <v>1657</v>
      </c>
      <c r="H5" s="304" t="s">
        <v>1658</v>
      </c>
      <c r="I5" s="307">
        <v>14200000</v>
      </c>
      <c r="J5" s="308">
        <v>46025</v>
      </c>
      <c r="K5" s="308">
        <v>46052</v>
      </c>
      <c r="L5" s="138"/>
      <c r="M5" s="309">
        <v>27000000</v>
      </c>
      <c r="N5" s="15">
        <v>50</v>
      </c>
      <c r="O5" s="5">
        <v>20</v>
      </c>
      <c r="P5" s="5">
        <f t="shared" si="0"/>
        <v>70</v>
      </c>
    </row>
    <row r="6" spans="1:18" ht="28">
      <c r="A6" s="304" t="s">
        <v>1647</v>
      </c>
      <c r="B6" s="305" t="s">
        <v>902</v>
      </c>
      <c r="C6" s="304" t="s">
        <v>1659</v>
      </c>
      <c r="D6" s="304" t="s">
        <v>1654</v>
      </c>
      <c r="E6" s="306">
        <v>512</v>
      </c>
      <c r="F6" s="304" t="s">
        <v>1660</v>
      </c>
      <c r="G6" s="304" t="s">
        <v>1661</v>
      </c>
      <c r="H6" s="304" t="s">
        <v>1658</v>
      </c>
      <c r="I6" s="307">
        <v>19280000</v>
      </c>
      <c r="J6" s="308">
        <v>46025</v>
      </c>
      <c r="K6" s="308">
        <v>46052</v>
      </c>
      <c r="L6" s="138"/>
      <c r="M6" s="309">
        <v>32940000</v>
      </c>
      <c r="N6" s="15">
        <v>50</v>
      </c>
      <c r="O6" s="5">
        <v>20</v>
      </c>
      <c r="P6" s="5">
        <f t="shared" si="0"/>
        <v>70</v>
      </c>
    </row>
    <row r="7" spans="1:18" ht="28">
      <c r="A7" s="310" t="s">
        <v>1647</v>
      </c>
      <c r="B7" s="311" t="s">
        <v>59</v>
      </c>
      <c r="C7" s="310" t="s">
        <v>1648</v>
      </c>
      <c r="D7" s="310" t="s">
        <v>1654</v>
      </c>
      <c r="E7" s="312">
        <v>256</v>
      </c>
      <c r="F7" s="310" t="s">
        <v>1662</v>
      </c>
      <c r="G7" s="310" t="s">
        <v>1663</v>
      </c>
      <c r="H7" s="310" t="s">
        <v>1664</v>
      </c>
      <c r="I7" s="313">
        <v>7800000</v>
      </c>
      <c r="J7" s="314">
        <v>46038</v>
      </c>
      <c r="K7" s="314">
        <v>46081</v>
      </c>
      <c r="L7" s="138"/>
      <c r="M7" s="315">
        <f>I7+1000000</f>
        <v>8800000</v>
      </c>
      <c r="N7" s="15">
        <v>60</v>
      </c>
      <c r="O7" s="5">
        <v>20</v>
      </c>
      <c r="P7" s="5">
        <f t="shared" si="0"/>
        <v>80</v>
      </c>
      <c r="Q7" s="6">
        <f t="shared" ref="Q7:Q34" si="1">Q$2-P7</f>
        <v>46128</v>
      </c>
      <c r="R7" s="6">
        <f t="shared" ref="R7:R21" si="2">R$2-P7</f>
        <v>46136</v>
      </c>
    </row>
    <row r="8" spans="1:18" ht="28">
      <c r="A8" s="310" t="s">
        <v>1665</v>
      </c>
      <c r="B8" s="310" t="s">
        <v>66</v>
      </c>
      <c r="C8" s="138"/>
      <c r="D8" s="138"/>
      <c r="E8" s="138"/>
      <c r="F8" s="310" t="s">
        <v>1666</v>
      </c>
      <c r="G8" s="310" t="s">
        <v>473</v>
      </c>
      <c r="H8" s="310" t="s">
        <v>1667</v>
      </c>
      <c r="I8" s="313">
        <v>1980000</v>
      </c>
      <c r="J8" s="314">
        <v>46038</v>
      </c>
      <c r="K8" s="314">
        <v>46053</v>
      </c>
      <c r="L8" s="313">
        <v>2080000</v>
      </c>
      <c r="M8" s="315">
        <v>2250000</v>
      </c>
      <c r="N8" s="15">
        <v>30</v>
      </c>
      <c r="O8" s="5">
        <v>20</v>
      </c>
      <c r="P8" s="5">
        <f t="shared" si="0"/>
        <v>50</v>
      </c>
      <c r="Q8" s="6">
        <f t="shared" si="1"/>
        <v>46158</v>
      </c>
      <c r="R8" s="6">
        <f t="shared" si="2"/>
        <v>46166</v>
      </c>
    </row>
    <row r="9" spans="1:18" ht="28">
      <c r="A9" s="310" t="s">
        <v>1665</v>
      </c>
      <c r="B9" s="310" t="s">
        <v>68</v>
      </c>
      <c r="C9" s="138"/>
      <c r="D9" s="138"/>
      <c r="E9" s="138"/>
      <c r="F9" s="310" t="s">
        <v>1668</v>
      </c>
      <c r="G9" s="310" t="s">
        <v>290</v>
      </c>
      <c r="H9" s="310" t="s">
        <v>1667</v>
      </c>
      <c r="I9" s="313">
        <v>1240000</v>
      </c>
      <c r="J9" s="314">
        <v>46038</v>
      </c>
      <c r="K9" s="314">
        <v>46053</v>
      </c>
      <c r="L9" s="138"/>
      <c r="M9" s="315">
        <f>I9+100000</f>
        <v>1340000</v>
      </c>
      <c r="N9" s="15">
        <v>30</v>
      </c>
      <c r="O9" s="5">
        <v>20</v>
      </c>
      <c r="P9" s="5">
        <f t="shared" si="0"/>
        <v>50</v>
      </c>
      <c r="Q9" s="6">
        <f t="shared" si="1"/>
        <v>46158</v>
      </c>
      <c r="R9" s="6">
        <f t="shared" si="2"/>
        <v>46166</v>
      </c>
    </row>
    <row r="10" spans="1:18" ht="28">
      <c r="A10" s="310" t="s">
        <v>1665</v>
      </c>
      <c r="B10" s="310" t="s">
        <v>1669</v>
      </c>
      <c r="C10" s="138"/>
      <c r="D10" s="138"/>
      <c r="E10" s="138"/>
      <c r="F10" s="310" t="s">
        <v>1670</v>
      </c>
      <c r="G10" s="310" t="s">
        <v>1671</v>
      </c>
      <c r="H10" s="310" t="s">
        <v>1667</v>
      </c>
      <c r="I10" s="313">
        <v>1550000</v>
      </c>
      <c r="J10" s="314">
        <v>46038</v>
      </c>
      <c r="K10" s="314">
        <v>46081</v>
      </c>
      <c r="L10" s="138"/>
      <c r="M10" s="316"/>
      <c r="N10" s="15">
        <v>60</v>
      </c>
      <c r="O10" s="5">
        <v>20</v>
      </c>
      <c r="P10" s="5">
        <f t="shared" si="0"/>
        <v>80</v>
      </c>
      <c r="Q10" s="6">
        <f t="shared" si="1"/>
        <v>46128</v>
      </c>
      <c r="R10" s="6">
        <f t="shared" si="2"/>
        <v>46136</v>
      </c>
    </row>
    <row r="11" spans="1:18" ht="28">
      <c r="A11" s="310" t="s">
        <v>1665</v>
      </c>
      <c r="B11" s="310" t="s">
        <v>69</v>
      </c>
      <c r="C11" s="138"/>
      <c r="D11" s="138"/>
      <c r="E11" s="138"/>
      <c r="F11" s="310" t="s">
        <v>1672</v>
      </c>
      <c r="G11" s="310" t="s">
        <v>1673</v>
      </c>
      <c r="H11" s="310" t="s">
        <v>1667</v>
      </c>
      <c r="I11" s="313">
        <v>1815000</v>
      </c>
      <c r="J11" s="314">
        <v>46038</v>
      </c>
      <c r="K11" s="314">
        <v>46081</v>
      </c>
      <c r="L11" s="138"/>
      <c r="M11" s="316"/>
      <c r="N11" s="15">
        <v>60</v>
      </c>
      <c r="O11" s="5">
        <v>20</v>
      </c>
      <c r="P11" s="5">
        <f t="shared" si="0"/>
        <v>80</v>
      </c>
      <c r="Q11" s="6">
        <f t="shared" si="1"/>
        <v>46128</v>
      </c>
      <c r="R11" s="6">
        <f t="shared" si="2"/>
        <v>46136</v>
      </c>
    </row>
    <row r="12" spans="1:18" ht="28">
      <c r="A12" s="310" t="s">
        <v>1674</v>
      </c>
      <c r="B12" s="310" t="s">
        <v>895</v>
      </c>
      <c r="C12" s="138"/>
      <c r="D12" s="138"/>
      <c r="E12" s="138"/>
      <c r="F12" s="310" t="s">
        <v>1675</v>
      </c>
      <c r="G12" s="310" t="s">
        <v>1676</v>
      </c>
      <c r="H12" s="310" t="s">
        <v>1677</v>
      </c>
      <c r="I12" s="313">
        <v>2400000</v>
      </c>
      <c r="J12" s="314">
        <v>46025</v>
      </c>
      <c r="K12" s="314">
        <v>46081</v>
      </c>
      <c r="L12" s="138"/>
      <c r="M12" s="315">
        <f>I12+500000</f>
        <v>2900000</v>
      </c>
      <c r="N12" s="15">
        <v>15</v>
      </c>
      <c r="O12" s="5">
        <v>20</v>
      </c>
      <c r="P12" s="5">
        <f t="shared" si="0"/>
        <v>35</v>
      </c>
      <c r="Q12" s="6">
        <f t="shared" si="1"/>
        <v>46173</v>
      </c>
      <c r="R12" s="6">
        <f t="shared" si="2"/>
        <v>46181</v>
      </c>
    </row>
    <row r="13" spans="1:18" ht="28">
      <c r="A13" s="310" t="s">
        <v>1674</v>
      </c>
      <c r="B13" s="310" t="s">
        <v>39</v>
      </c>
      <c r="C13" s="138"/>
      <c r="D13" s="138"/>
      <c r="E13" s="138"/>
      <c r="F13" s="310" t="s">
        <v>1678</v>
      </c>
      <c r="G13" s="310" t="s">
        <v>303</v>
      </c>
      <c r="H13" s="310" t="s">
        <v>1679</v>
      </c>
      <c r="I13" s="313">
        <v>2300000</v>
      </c>
      <c r="J13" s="314">
        <v>46091</v>
      </c>
      <c r="K13" s="314">
        <f t="shared" ref="K13:K14" si="3">J13+60</f>
        <v>46151</v>
      </c>
      <c r="L13" s="138"/>
      <c r="M13" s="315">
        <v>2500000</v>
      </c>
      <c r="N13" s="15">
        <v>30</v>
      </c>
      <c r="O13" s="5">
        <v>20</v>
      </c>
      <c r="P13" s="5">
        <f t="shared" si="0"/>
        <v>50</v>
      </c>
      <c r="Q13" s="6">
        <f t="shared" si="1"/>
        <v>46158</v>
      </c>
      <c r="R13" s="6">
        <f t="shared" si="2"/>
        <v>46166</v>
      </c>
    </row>
    <row r="14" spans="1:18" ht="28">
      <c r="A14" s="310" t="s">
        <v>1674</v>
      </c>
      <c r="B14" s="310" t="s">
        <v>42</v>
      </c>
      <c r="C14" s="138"/>
      <c r="D14" s="138"/>
      <c r="E14" s="138"/>
      <c r="F14" s="310" t="s">
        <v>1680</v>
      </c>
      <c r="G14" s="310" t="s">
        <v>307</v>
      </c>
      <c r="H14" s="310" t="s">
        <v>1679</v>
      </c>
      <c r="I14" s="313">
        <v>3300000</v>
      </c>
      <c r="J14" s="314">
        <v>46091</v>
      </c>
      <c r="K14" s="314">
        <f t="shared" si="3"/>
        <v>46151</v>
      </c>
      <c r="L14" s="138"/>
      <c r="M14" s="315">
        <v>3500000</v>
      </c>
      <c r="N14" s="15">
        <v>30</v>
      </c>
      <c r="O14" s="5">
        <v>20</v>
      </c>
      <c r="P14" s="5">
        <f t="shared" si="0"/>
        <v>50</v>
      </c>
      <c r="Q14" s="6">
        <f t="shared" si="1"/>
        <v>46158</v>
      </c>
      <c r="R14" s="6">
        <f t="shared" si="2"/>
        <v>46166</v>
      </c>
    </row>
    <row r="15" spans="1:18" ht="28">
      <c r="A15" s="310" t="s">
        <v>1674</v>
      </c>
      <c r="B15" s="310" t="s">
        <v>14</v>
      </c>
      <c r="C15" s="138"/>
      <c r="D15" s="138"/>
      <c r="E15" s="138"/>
      <c r="F15" s="310" t="s">
        <v>1681</v>
      </c>
      <c r="G15" s="310" t="s">
        <v>1312</v>
      </c>
      <c r="H15" s="310" t="s">
        <v>1679</v>
      </c>
      <c r="I15" s="313">
        <v>5800000</v>
      </c>
      <c r="J15" s="314">
        <v>46025</v>
      </c>
      <c r="K15" s="314">
        <v>46081</v>
      </c>
      <c r="L15" s="138"/>
      <c r="M15" s="315">
        <f>I15+500000</f>
        <v>6300000</v>
      </c>
      <c r="N15" s="15">
        <v>45</v>
      </c>
      <c r="O15" s="5">
        <v>20</v>
      </c>
      <c r="P15" s="5">
        <f t="shared" si="0"/>
        <v>65</v>
      </c>
      <c r="Q15" s="6">
        <f t="shared" si="1"/>
        <v>46143</v>
      </c>
      <c r="R15" s="6">
        <f t="shared" si="2"/>
        <v>46151</v>
      </c>
    </row>
    <row r="16" spans="1:18" ht="28">
      <c r="A16" s="310" t="s">
        <v>1682</v>
      </c>
      <c r="B16" s="310" t="s">
        <v>29</v>
      </c>
      <c r="C16" s="138"/>
      <c r="D16" s="138"/>
      <c r="E16" s="138"/>
      <c r="F16" s="310" t="s">
        <v>1683</v>
      </c>
      <c r="G16" s="310" t="s">
        <v>1684</v>
      </c>
      <c r="H16" s="310" t="s">
        <v>1685</v>
      </c>
      <c r="I16" s="313">
        <v>48800000</v>
      </c>
      <c r="J16" s="314">
        <v>46025</v>
      </c>
      <c r="K16" s="314">
        <v>46081</v>
      </c>
      <c r="L16" s="138"/>
      <c r="M16" s="315">
        <v>57500000</v>
      </c>
      <c r="N16" s="15">
        <v>30</v>
      </c>
      <c r="O16" s="5">
        <v>20</v>
      </c>
      <c r="P16" s="5">
        <f t="shared" si="0"/>
        <v>50</v>
      </c>
      <c r="Q16" s="6">
        <f t="shared" si="1"/>
        <v>46158</v>
      </c>
      <c r="R16" s="6">
        <f t="shared" si="2"/>
        <v>46166</v>
      </c>
    </row>
    <row r="17" spans="1:18" ht="28">
      <c r="A17" s="310" t="s">
        <v>1682</v>
      </c>
      <c r="B17" s="310" t="s">
        <v>1686</v>
      </c>
      <c r="C17" s="138"/>
      <c r="D17" s="138"/>
      <c r="E17" s="138"/>
      <c r="F17" s="310" t="s">
        <v>1687</v>
      </c>
      <c r="G17" s="310" t="s">
        <v>1684</v>
      </c>
      <c r="H17" s="310" t="s">
        <v>1685</v>
      </c>
      <c r="I17" s="313">
        <v>52300000</v>
      </c>
      <c r="J17" s="314">
        <v>46161</v>
      </c>
      <c r="K17" s="314">
        <f>J17+60</f>
        <v>46221</v>
      </c>
      <c r="L17" s="138"/>
      <c r="M17" s="315">
        <v>57500000</v>
      </c>
      <c r="N17" s="15">
        <v>30</v>
      </c>
      <c r="O17" s="5">
        <v>20</v>
      </c>
      <c r="P17" s="5">
        <f t="shared" si="0"/>
        <v>50</v>
      </c>
      <c r="Q17" s="6">
        <f t="shared" si="1"/>
        <v>46158</v>
      </c>
      <c r="R17" s="6">
        <f t="shared" si="2"/>
        <v>46166</v>
      </c>
    </row>
    <row r="18" spans="1:18" ht="28">
      <c r="A18" s="317" t="s">
        <v>1688</v>
      </c>
      <c r="B18" s="317" t="s">
        <v>64</v>
      </c>
      <c r="C18" s="318"/>
      <c r="D18" s="318"/>
      <c r="E18" s="318"/>
      <c r="F18" s="318"/>
      <c r="G18" s="317" t="s">
        <v>1689</v>
      </c>
      <c r="H18" s="310" t="s">
        <v>1667</v>
      </c>
      <c r="I18" s="319">
        <v>1815000</v>
      </c>
      <c r="J18" s="318"/>
      <c r="K18" s="318"/>
      <c r="L18" s="318"/>
      <c r="M18" s="319">
        <v>2815000</v>
      </c>
      <c r="N18" s="15">
        <v>60</v>
      </c>
      <c r="O18" s="5">
        <v>20</v>
      </c>
      <c r="P18" s="5">
        <f t="shared" si="0"/>
        <v>80</v>
      </c>
      <c r="Q18" s="6">
        <f t="shared" si="1"/>
        <v>46128</v>
      </c>
      <c r="R18" s="6">
        <f t="shared" si="2"/>
        <v>46136</v>
      </c>
    </row>
    <row r="19" spans="1:18" ht="38.25" customHeight="1">
      <c r="A19" s="320" t="s">
        <v>1690</v>
      </c>
      <c r="B19" s="320" t="s">
        <v>1691</v>
      </c>
      <c r="C19" s="318"/>
      <c r="D19" s="318"/>
      <c r="E19" s="318"/>
      <c r="F19" s="318"/>
      <c r="G19" s="317" t="s">
        <v>1692</v>
      </c>
      <c r="H19" s="310" t="s">
        <v>1667</v>
      </c>
      <c r="I19" s="319">
        <v>1550000</v>
      </c>
      <c r="J19" s="318"/>
      <c r="K19" s="318"/>
      <c r="L19" s="318"/>
      <c r="M19" s="318"/>
      <c r="N19" s="15">
        <v>60</v>
      </c>
      <c r="O19" s="5">
        <v>20</v>
      </c>
      <c r="P19" s="5">
        <f t="shared" si="0"/>
        <v>80</v>
      </c>
      <c r="Q19" s="6">
        <f t="shared" si="1"/>
        <v>46128</v>
      </c>
      <c r="R19" s="6">
        <f t="shared" si="2"/>
        <v>46136</v>
      </c>
    </row>
    <row r="20" spans="1:18" ht="42">
      <c r="A20" s="321" t="s">
        <v>1647</v>
      </c>
      <c r="B20" s="321" t="s">
        <v>1693</v>
      </c>
      <c r="C20" s="318"/>
      <c r="D20" s="318"/>
      <c r="E20" s="318"/>
      <c r="F20" s="318"/>
      <c r="G20" s="321" t="s">
        <v>1694</v>
      </c>
      <c r="H20" s="318"/>
      <c r="I20" s="322"/>
      <c r="J20" s="318"/>
      <c r="K20" s="318"/>
      <c r="L20" s="318"/>
      <c r="M20" s="318"/>
      <c r="N20" s="15"/>
      <c r="O20" s="5">
        <v>20</v>
      </c>
      <c r="P20" s="5">
        <f t="shared" si="0"/>
        <v>20</v>
      </c>
      <c r="Q20" s="6">
        <f t="shared" si="1"/>
        <v>46188</v>
      </c>
      <c r="R20" s="6">
        <f t="shared" si="2"/>
        <v>46196</v>
      </c>
    </row>
    <row r="21" spans="1:18" ht="42">
      <c r="A21" s="138" t="s">
        <v>1695</v>
      </c>
      <c r="B21" s="323" t="s">
        <v>71</v>
      </c>
      <c r="C21" s="138"/>
      <c r="D21" s="138"/>
      <c r="E21" s="138"/>
      <c r="F21" s="138" t="s">
        <v>1696</v>
      </c>
      <c r="G21" s="310" t="s">
        <v>544</v>
      </c>
      <c r="H21" s="310" t="s">
        <v>1679</v>
      </c>
      <c r="I21" s="324">
        <v>15500000</v>
      </c>
      <c r="J21" s="314">
        <v>46055</v>
      </c>
      <c r="K21" s="325">
        <f>J21+60</f>
        <v>46115</v>
      </c>
      <c r="L21" s="138"/>
      <c r="M21" s="324">
        <f>I21</f>
        <v>15500000</v>
      </c>
      <c r="N21" s="15">
        <v>45</v>
      </c>
      <c r="O21" s="5">
        <v>20</v>
      </c>
      <c r="P21" s="5">
        <f t="shared" si="0"/>
        <v>65</v>
      </c>
      <c r="Q21" s="6">
        <f t="shared" si="1"/>
        <v>46143</v>
      </c>
      <c r="R21" s="6">
        <f t="shared" si="2"/>
        <v>46151</v>
      </c>
    </row>
    <row r="22" spans="1:18" ht="14">
      <c r="A22" s="326" t="s">
        <v>1647</v>
      </c>
      <c r="B22" s="327" t="s">
        <v>50</v>
      </c>
      <c r="C22" s="326"/>
      <c r="D22" s="326"/>
      <c r="E22" s="326"/>
      <c r="F22" s="326" t="s">
        <v>1697</v>
      </c>
      <c r="G22" s="328" t="s">
        <v>1698</v>
      </c>
      <c r="H22" s="304" t="s">
        <v>1652</v>
      </c>
      <c r="I22" s="329">
        <v>13888000</v>
      </c>
      <c r="J22" s="308">
        <v>46083</v>
      </c>
      <c r="K22" s="326"/>
      <c r="L22" s="326"/>
      <c r="M22" s="326"/>
      <c r="N22" s="330">
        <v>30</v>
      </c>
      <c r="O22" s="221">
        <v>20</v>
      </c>
      <c r="P22" s="221">
        <f t="shared" si="0"/>
        <v>50</v>
      </c>
      <c r="Q22" s="331">
        <f t="shared" si="1"/>
        <v>46158</v>
      </c>
      <c r="R22" s="5"/>
    </row>
    <row r="23" spans="1:18" ht="56">
      <c r="A23" s="138" t="s">
        <v>1647</v>
      </c>
      <c r="B23" s="138" t="s">
        <v>53</v>
      </c>
      <c r="C23" s="138"/>
      <c r="D23" s="138"/>
      <c r="E23" s="138"/>
      <c r="F23" s="138" t="s">
        <v>1699</v>
      </c>
      <c r="G23" s="310" t="s">
        <v>530</v>
      </c>
      <c r="H23" s="310" t="s">
        <v>1652</v>
      </c>
      <c r="I23" s="324">
        <v>18717000</v>
      </c>
      <c r="J23" s="314">
        <v>46083</v>
      </c>
      <c r="K23" s="138"/>
      <c r="L23" s="138"/>
      <c r="M23" s="138"/>
      <c r="N23" s="15">
        <v>50</v>
      </c>
      <c r="O23" s="5">
        <v>20</v>
      </c>
      <c r="P23" s="5">
        <f t="shared" si="0"/>
        <v>70</v>
      </c>
      <c r="Q23" s="6">
        <f t="shared" si="1"/>
        <v>46138</v>
      </c>
      <c r="R23" s="6">
        <f t="shared" ref="R23:R34" si="4">R$2-P23</f>
        <v>46146</v>
      </c>
    </row>
    <row r="24" spans="1:18" ht="56">
      <c r="A24" s="138" t="s">
        <v>1647</v>
      </c>
      <c r="B24" s="138" t="s">
        <v>54</v>
      </c>
      <c r="C24" s="138"/>
      <c r="D24" s="138"/>
      <c r="E24" s="138"/>
      <c r="F24" s="138" t="s">
        <v>1700</v>
      </c>
      <c r="G24" s="310" t="s">
        <v>698</v>
      </c>
      <c r="H24" s="310" t="s">
        <v>1652</v>
      </c>
      <c r="I24" s="324">
        <v>26752000</v>
      </c>
      <c r="J24" s="314">
        <v>46083</v>
      </c>
      <c r="K24" s="138"/>
      <c r="L24" s="138"/>
      <c r="M24" s="138"/>
      <c r="N24" s="15">
        <v>50</v>
      </c>
      <c r="O24" s="5">
        <v>20</v>
      </c>
      <c r="P24" s="5">
        <f t="shared" si="0"/>
        <v>70</v>
      </c>
      <c r="Q24" s="6">
        <f t="shared" si="1"/>
        <v>46138</v>
      </c>
      <c r="R24" s="6">
        <f t="shared" si="4"/>
        <v>46146</v>
      </c>
    </row>
    <row r="25" spans="1:18" ht="28">
      <c r="A25" s="138" t="s">
        <v>1647</v>
      </c>
      <c r="B25" s="138" t="s">
        <v>1023</v>
      </c>
      <c r="C25" s="138"/>
      <c r="D25" s="138"/>
      <c r="E25" s="138"/>
      <c r="F25" s="138" t="s">
        <v>1701</v>
      </c>
      <c r="G25" s="310" t="s">
        <v>1702</v>
      </c>
      <c r="H25" s="310" t="s">
        <v>1652</v>
      </c>
      <c r="I25" s="324">
        <v>20870000</v>
      </c>
      <c r="J25" s="138"/>
      <c r="K25" s="138"/>
      <c r="L25" s="138"/>
      <c r="M25" s="138"/>
      <c r="N25" s="15">
        <v>30</v>
      </c>
      <c r="O25" s="5">
        <v>20</v>
      </c>
      <c r="P25" s="5">
        <f t="shared" si="0"/>
        <v>50</v>
      </c>
      <c r="Q25" s="6">
        <f t="shared" si="1"/>
        <v>46158</v>
      </c>
      <c r="R25" s="6">
        <f t="shared" si="4"/>
        <v>46166</v>
      </c>
    </row>
    <row r="26" spans="1:18" ht="29">
      <c r="A26" s="138" t="s">
        <v>1647</v>
      </c>
      <c r="B26" s="310" t="s">
        <v>62</v>
      </c>
      <c r="C26" s="138"/>
      <c r="D26" s="138"/>
      <c r="E26" s="138"/>
      <c r="F26" s="138" t="s">
        <v>1703</v>
      </c>
      <c r="G26" s="310" t="s">
        <v>1704</v>
      </c>
      <c r="H26" s="310" t="s">
        <v>1652</v>
      </c>
      <c r="I26" s="332">
        <v>9680000</v>
      </c>
      <c r="J26" s="138"/>
      <c r="K26" s="138"/>
      <c r="L26" s="138"/>
      <c r="M26" s="138"/>
      <c r="N26" s="15">
        <v>30</v>
      </c>
      <c r="O26" s="5">
        <v>20</v>
      </c>
      <c r="P26" s="5">
        <f t="shared" si="0"/>
        <v>50</v>
      </c>
      <c r="Q26" s="6">
        <f t="shared" si="1"/>
        <v>46158</v>
      </c>
      <c r="R26" s="6">
        <f t="shared" si="4"/>
        <v>46166</v>
      </c>
    </row>
    <row r="27" spans="1:18" ht="28">
      <c r="A27" s="138" t="s">
        <v>1705</v>
      </c>
      <c r="B27" s="323" t="s">
        <v>70</v>
      </c>
      <c r="C27" s="138"/>
      <c r="D27" s="138"/>
      <c r="E27" s="138"/>
      <c r="F27" s="310" t="s">
        <v>1706</v>
      </c>
      <c r="G27" s="138" t="s">
        <v>534</v>
      </c>
      <c r="H27" s="310" t="s">
        <v>1667</v>
      </c>
      <c r="I27" s="324">
        <v>1970000</v>
      </c>
      <c r="J27" s="314">
        <v>46098</v>
      </c>
      <c r="K27" s="138"/>
      <c r="L27" s="138"/>
      <c r="M27" s="138"/>
      <c r="N27" s="15">
        <v>30</v>
      </c>
      <c r="O27" s="5">
        <v>20</v>
      </c>
      <c r="P27" s="5">
        <f t="shared" si="0"/>
        <v>50</v>
      </c>
      <c r="Q27" s="6">
        <f t="shared" si="1"/>
        <v>46158</v>
      </c>
      <c r="R27" s="6">
        <f t="shared" si="4"/>
        <v>46166</v>
      </c>
    </row>
    <row r="28" spans="1:18" ht="28">
      <c r="A28" s="326" t="s">
        <v>1647</v>
      </c>
      <c r="B28" s="326" t="s">
        <v>1707</v>
      </c>
      <c r="C28" s="326"/>
      <c r="D28" s="326"/>
      <c r="E28" s="326"/>
      <c r="F28" s="326" t="s">
        <v>1708</v>
      </c>
      <c r="G28" s="304" t="s">
        <v>1709</v>
      </c>
      <c r="H28" s="304" t="s">
        <v>1658</v>
      </c>
      <c r="I28" s="329">
        <v>24500000</v>
      </c>
      <c r="J28" s="308">
        <v>46112</v>
      </c>
      <c r="K28" s="326"/>
      <c r="L28" s="326"/>
      <c r="M28" s="326"/>
      <c r="N28" s="330"/>
      <c r="O28" s="5">
        <v>20</v>
      </c>
      <c r="P28" s="5">
        <f t="shared" si="0"/>
        <v>20</v>
      </c>
      <c r="Q28" s="6">
        <f t="shared" si="1"/>
        <v>46188</v>
      </c>
      <c r="R28" s="6">
        <f t="shared" si="4"/>
        <v>46196</v>
      </c>
    </row>
    <row r="29" spans="1:18" ht="33.75" customHeight="1">
      <c r="A29" s="138" t="s">
        <v>1665</v>
      </c>
      <c r="B29" s="138" t="s">
        <v>65</v>
      </c>
      <c r="C29" s="5"/>
      <c r="D29" s="5"/>
      <c r="E29" s="5"/>
      <c r="F29" s="5" t="s">
        <v>1710</v>
      </c>
      <c r="G29" s="5" t="s">
        <v>473</v>
      </c>
      <c r="H29" s="310" t="s">
        <v>1667</v>
      </c>
      <c r="I29" s="8">
        <v>2020000</v>
      </c>
      <c r="J29" s="333">
        <v>46129</v>
      </c>
      <c r="K29" s="5"/>
      <c r="L29" s="5"/>
      <c r="M29" s="5"/>
      <c r="N29" s="15">
        <v>30</v>
      </c>
      <c r="O29" s="5">
        <v>20</v>
      </c>
      <c r="P29" s="5">
        <f t="shared" si="0"/>
        <v>50</v>
      </c>
      <c r="Q29" s="6">
        <f t="shared" si="1"/>
        <v>46158</v>
      </c>
      <c r="R29" s="6">
        <f t="shared" si="4"/>
        <v>46166</v>
      </c>
    </row>
    <row r="30" spans="1:18" ht="61.5" customHeight="1">
      <c r="A30" s="138" t="s">
        <v>1665</v>
      </c>
      <c r="B30" s="323" t="s">
        <v>67</v>
      </c>
      <c r="C30" s="5"/>
      <c r="D30" s="5"/>
      <c r="E30" s="5"/>
      <c r="F30" s="5" t="s">
        <v>1711</v>
      </c>
      <c r="G30" s="310" t="s">
        <v>290</v>
      </c>
      <c r="H30" s="310" t="s">
        <v>1667</v>
      </c>
      <c r="I30" s="8">
        <v>1265000</v>
      </c>
      <c r="J30" s="333">
        <v>46129</v>
      </c>
      <c r="K30" s="5"/>
      <c r="L30" s="5"/>
      <c r="M30" s="5"/>
      <c r="N30" s="15">
        <v>30</v>
      </c>
      <c r="O30" s="5">
        <v>20</v>
      </c>
      <c r="P30" s="5">
        <f t="shared" si="0"/>
        <v>50</v>
      </c>
      <c r="Q30" s="6">
        <f t="shared" si="1"/>
        <v>46158</v>
      </c>
      <c r="R30" s="6">
        <f t="shared" si="4"/>
        <v>46166</v>
      </c>
    </row>
    <row r="31" spans="1:18" ht="13">
      <c r="A31" s="138" t="s">
        <v>1665</v>
      </c>
      <c r="B31" s="5" t="s">
        <v>1712</v>
      </c>
      <c r="C31" s="5"/>
      <c r="D31" s="5"/>
      <c r="E31" s="5"/>
      <c r="F31" s="5" t="s">
        <v>1713</v>
      </c>
      <c r="G31" s="5" t="s">
        <v>1714</v>
      </c>
      <c r="H31" s="5"/>
      <c r="I31" s="8">
        <v>15150000</v>
      </c>
      <c r="J31" s="5"/>
      <c r="K31" s="5"/>
      <c r="L31" s="5"/>
      <c r="M31" s="5"/>
      <c r="N31" s="15"/>
      <c r="O31" s="5">
        <v>20</v>
      </c>
      <c r="P31" s="5">
        <f t="shared" si="0"/>
        <v>20</v>
      </c>
      <c r="Q31" s="6">
        <f t="shared" si="1"/>
        <v>46188</v>
      </c>
      <c r="R31" s="6">
        <f t="shared" si="4"/>
        <v>46196</v>
      </c>
    </row>
    <row r="32" spans="1:18" ht="13">
      <c r="A32" s="138" t="s">
        <v>1665</v>
      </c>
      <c r="B32" s="5" t="s">
        <v>1715</v>
      </c>
      <c r="C32" s="5"/>
      <c r="D32" s="5"/>
      <c r="E32" s="5"/>
      <c r="F32" s="5" t="s">
        <v>1713</v>
      </c>
      <c r="G32" s="5" t="s">
        <v>1716</v>
      </c>
      <c r="H32" s="5"/>
      <c r="I32" s="8">
        <v>11450000</v>
      </c>
      <c r="J32" s="5"/>
      <c r="K32" s="5"/>
      <c r="L32" s="5"/>
      <c r="M32" s="5"/>
      <c r="N32" s="15"/>
      <c r="O32" s="5">
        <v>20</v>
      </c>
      <c r="P32" s="5">
        <f t="shared" si="0"/>
        <v>20</v>
      </c>
      <c r="Q32" s="6">
        <f t="shared" si="1"/>
        <v>46188</v>
      </c>
      <c r="R32" s="6">
        <f t="shared" si="4"/>
        <v>46196</v>
      </c>
    </row>
    <row r="33" spans="1:26" ht="56">
      <c r="A33" s="310" t="s">
        <v>1647</v>
      </c>
      <c r="B33" s="60" t="s">
        <v>1198</v>
      </c>
      <c r="C33" s="60"/>
      <c r="D33" s="60"/>
      <c r="E33" s="60"/>
      <c r="F33" s="60" t="s">
        <v>1717</v>
      </c>
      <c r="G33" s="60" t="s">
        <v>1718</v>
      </c>
      <c r="H33" s="60" t="s">
        <v>1719</v>
      </c>
      <c r="I33" s="334">
        <v>22750000</v>
      </c>
      <c r="J33" s="335">
        <v>46133</v>
      </c>
      <c r="K33" s="60"/>
      <c r="L33" s="60"/>
      <c r="M33" s="60"/>
      <c r="N33" s="336">
        <v>30</v>
      </c>
      <c r="O33" s="5">
        <v>20</v>
      </c>
      <c r="P33" s="5">
        <f t="shared" si="0"/>
        <v>50</v>
      </c>
      <c r="Q33" s="6">
        <f t="shared" si="1"/>
        <v>46158</v>
      </c>
      <c r="R33" s="6">
        <f t="shared" si="4"/>
        <v>46166</v>
      </c>
      <c r="S33" s="337"/>
      <c r="T33" s="337"/>
      <c r="U33" s="337"/>
      <c r="V33" s="337"/>
      <c r="W33" s="337"/>
      <c r="X33" s="337"/>
      <c r="Y33" s="337"/>
      <c r="Z33" s="337"/>
    </row>
    <row r="34" spans="1:26" ht="28">
      <c r="A34" s="60" t="s">
        <v>1682</v>
      </c>
      <c r="B34" s="60" t="s">
        <v>72</v>
      </c>
      <c r="C34" s="60"/>
      <c r="D34" s="60"/>
      <c r="E34" s="60"/>
      <c r="F34" s="60" t="s">
        <v>1720</v>
      </c>
      <c r="G34" s="60" t="s">
        <v>1721</v>
      </c>
      <c r="H34" s="60" t="s">
        <v>1722</v>
      </c>
      <c r="I34" s="334">
        <v>31150000</v>
      </c>
      <c r="J34" s="335">
        <v>46133</v>
      </c>
      <c r="K34" s="5"/>
      <c r="L34" s="5"/>
      <c r="M34" s="5"/>
      <c r="N34" s="15">
        <v>28</v>
      </c>
      <c r="O34" s="5">
        <v>20</v>
      </c>
      <c r="P34" s="5">
        <f t="shared" si="0"/>
        <v>48</v>
      </c>
      <c r="Q34" s="6">
        <f t="shared" si="1"/>
        <v>46160</v>
      </c>
      <c r="R34" s="6">
        <f t="shared" si="4"/>
        <v>46168</v>
      </c>
    </row>
    <row r="35" spans="1:26" ht="13">
      <c r="A35" s="5" t="s">
        <v>1647</v>
      </c>
      <c r="B35" s="5" t="s">
        <v>25</v>
      </c>
      <c r="C35" s="5"/>
      <c r="D35" s="5"/>
      <c r="E35" s="5"/>
      <c r="F35" s="5" t="s">
        <v>1723</v>
      </c>
      <c r="G35" s="5" t="s">
        <v>1724</v>
      </c>
      <c r="H35" s="5" t="s">
        <v>1667</v>
      </c>
      <c r="I35" s="334">
        <v>16280000</v>
      </c>
      <c r="J35" s="335">
        <v>46176.879861111112</v>
      </c>
      <c r="K35" s="5"/>
      <c r="L35" s="5"/>
      <c r="M35" s="5"/>
      <c r="N35" s="15"/>
      <c r="O35" s="5"/>
      <c r="P35" s="5"/>
    </row>
    <row r="36" spans="1:26" ht="13">
      <c r="A36" s="5"/>
      <c r="B36" s="5"/>
      <c r="C36" s="5"/>
      <c r="D36" s="5"/>
      <c r="E36" s="5"/>
      <c r="F36" s="5"/>
      <c r="G36" s="5"/>
      <c r="H36" s="5"/>
      <c r="I36" s="334"/>
      <c r="J36" s="5"/>
      <c r="K36" s="5"/>
      <c r="L36" s="5"/>
      <c r="M36" s="5"/>
      <c r="N36" s="15"/>
      <c r="O36" s="5"/>
      <c r="P36" s="5"/>
    </row>
    <row r="37" spans="1:26" ht="13">
      <c r="A37" s="5"/>
      <c r="B37" s="5"/>
      <c r="C37" s="5"/>
      <c r="D37" s="5"/>
      <c r="E37" s="5"/>
      <c r="F37" s="5"/>
      <c r="G37" s="5"/>
      <c r="H37" s="5"/>
      <c r="I37" s="334"/>
      <c r="J37" s="5"/>
      <c r="K37" s="5"/>
      <c r="L37" s="5"/>
      <c r="M37" s="5"/>
      <c r="N37" s="15"/>
      <c r="O37" s="5"/>
      <c r="P37" s="5"/>
    </row>
    <row r="38" spans="1:26" ht="1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</row>
    <row r="39" spans="1:26" ht="1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15"/>
      <c r="O39" s="5"/>
      <c r="P39" s="5"/>
    </row>
    <row r="40" spans="1:26" ht="1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15"/>
      <c r="O40" s="5"/>
      <c r="P40" s="5"/>
    </row>
    <row r="41" spans="1:26" ht="1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15"/>
      <c r="O41" s="5"/>
      <c r="P41" s="5"/>
    </row>
    <row r="42" spans="1:26" ht="13">
      <c r="N42" s="11"/>
    </row>
    <row r="43" spans="1:26" ht="13">
      <c r="N43" s="11"/>
    </row>
    <row r="44" spans="1:26" ht="13">
      <c r="N44" s="11"/>
    </row>
    <row r="45" spans="1:26" ht="13">
      <c r="N45" s="11"/>
    </row>
    <row r="46" spans="1:26" ht="13">
      <c r="N46" s="11"/>
    </row>
    <row r="47" spans="1:26" ht="13">
      <c r="N47" s="11"/>
    </row>
    <row r="48" spans="1:26" ht="13">
      <c r="N48" s="11"/>
    </row>
    <row r="49" spans="14:14" ht="13">
      <c r="N49" s="11"/>
    </row>
    <row r="50" spans="14:14" ht="13">
      <c r="N50" s="11"/>
    </row>
    <row r="51" spans="14:14" ht="13">
      <c r="N51" s="11"/>
    </row>
    <row r="52" spans="14:14" ht="13">
      <c r="N52" s="11"/>
    </row>
    <row r="53" spans="14:14" ht="13">
      <c r="N53" s="11"/>
    </row>
    <row r="54" spans="14:14" ht="13">
      <c r="N54" s="11"/>
    </row>
    <row r="55" spans="14:14" ht="13">
      <c r="N55" s="11"/>
    </row>
    <row r="56" spans="14:14" ht="13">
      <c r="N56" s="11"/>
    </row>
    <row r="57" spans="14:14" ht="13">
      <c r="N57" s="11"/>
    </row>
    <row r="58" spans="14:14" ht="13">
      <c r="N58" s="11"/>
    </row>
    <row r="59" spans="14:14" ht="13">
      <c r="N59" s="11"/>
    </row>
    <row r="60" spans="14:14" ht="13">
      <c r="N60" s="11"/>
    </row>
    <row r="61" spans="14:14" ht="13">
      <c r="N61" s="11"/>
    </row>
    <row r="62" spans="14:14" ht="13">
      <c r="N62" s="11"/>
    </row>
    <row r="63" spans="14:14" ht="13">
      <c r="N63" s="11"/>
    </row>
    <row r="64" spans="14:14" ht="13">
      <c r="N64" s="11"/>
    </row>
    <row r="65" spans="14:14" ht="13">
      <c r="N65" s="11"/>
    </row>
    <row r="66" spans="14:14" ht="13">
      <c r="N66" s="11"/>
    </row>
    <row r="67" spans="14:14" ht="13">
      <c r="N67" s="11"/>
    </row>
    <row r="68" spans="14:14" ht="13">
      <c r="N68" s="11"/>
    </row>
    <row r="69" spans="14:14" ht="13">
      <c r="N69" s="11"/>
    </row>
    <row r="70" spans="14:14" ht="13">
      <c r="N70" s="11"/>
    </row>
    <row r="71" spans="14:14" ht="13">
      <c r="N71" s="11"/>
    </row>
    <row r="72" spans="14:14" ht="13">
      <c r="N72" s="11"/>
    </row>
    <row r="73" spans="14:14" ht="13">
      <c r="N73" s="11"/>
    </row>
    <row r="74" spans="14:14" ht="13">
      <c r="N74" s="11"/>
    </row>
    <row r="75" spans="14:14" ht="13">
      <c r="N75" s="11"/>
    </row>
    <row r="76" spans="14:14" ht="13">
      <c r="N76" s="11"/>
    </row>
    <row r="77" spans="14:14" ht="13">
      <c r="N77" s="11"/>
    </row>
    <row r="78" spans="14:14" ht="13">
      <c r="N78" s="11"/>
    </row>
    <row r="79" spans="14:14" ht="13">
      <c r="N79" s="11"/>
    </row>
    <row r="80" spans="14:14" ht="13">
      <c r="N80" s="11"/>
    </row>
    <row r="81" spans="14:14" ht="13">
      <c r="N81" s="11"/>
    </row>
    <row r="82" spans="14:14" ht="13">
      <c r="N82" s="11"/>
    </row>
    <row r="83" spans="14:14" ht="13">
      <c r="N83" s="11"/>
    </row>
    <row r="84" spans="14:14" ht="13">
      <c r="N84" s="11"/>
    </row>
    <row r="85" spans="14:14" ht="13">
      <c r="N85" s="11"/>
    </row>
    <row r="86" spans="14:14" ht="13">
      <c r="N86" s="11"/>
    </row>
    <row r="87" spans="14:14" ht="13">
      <c r="N87" s="11"/>
    </row>
    <row r="88" spans="14:14" ht="13">
      <c r="N88" s="11"/>
    </row>
    <row r="89" spans="14:14" ht="13">
      <c r="N89" s="11"/>
    </row>
    <row r="90" spans="14:14" ht="13">
      <c r="N90" s="11"/>
    </row>
    <row r="91" spans="14:14" ht="13">
      <c r="N91" s="11"/>
    </row>
    <row r="92" spans="14:14" ht="13">
      <c r="N92" s="11"/>
    </row>
    <row r="93" spans="14:14" ht="13">
      <c r="N93" s="11"/>
    </row>
    <row r="94" spans="14:14" ht="13">
      <c r="N94" s="11"/>
    </row>
    <row r="95" spans="14:14" ht="13">
      <c r="N95" s="11"/>
    </row>
    <row r="96" spans="14:14" ht="13">
      <c r="N96" s="11"/>
    </row>
    <row r="97" spans="14:14" ht="13">
      <c r="N97" s="11"/>
    </row>
    <row r="98" spans="14:14" ht="13">
      <c r="N98" s="11"/>
    </row>
    <row r="99" spans="14:14" ht="13">
      <c r="N99" s="11"/>
    </row>
    <row r="100" spans="14:14" ht="13">
      <c r="N100" s="11"/>
    </row>
    <row r="101" spans="14:14" ht="13">
      <c r="N101" s="11"/>
    </row>
    <row r="102" spans="14:14" ht="13">
      <c r="N102" s="11"/>
    </row>
    <row r="103" spans="14:14" ht="13">
      <c r="N103" s="11"/>
    </row>
    <row r="104" spans="14:14" ht="13">
      <c r="N104" s="11"/>
    </row>
    <row r="105" spans="14:14" ht="13">
      <c r="N105" s="11"/>
    </row>
    <row r="106" spans="14:14" ht="13">
      <c r="N106" s="11"/>
    </row>
    <row r="107" spans="14:14" ht="13">
      <c r="N107" s="11"/>
    </row>
    <row r="108" spans="14:14" ht="13">
      <c r="N108" s="11"/>
    </row>
    <row r="109" spans="14:14" ht="13">
      <c r="N109" s="11"/>
    </row>
    <row r="110" spans="14:14" ht="13">
      <c r="N110" s="11"/>
    </row>
    <row r="111" spans="14:14" ht="13">
      <c r="N111" s="11"/>
    </row>
    <row r="112" spans="14:14" ht="13">
      <c r="N112" s="11"/>
    </row>
    <row r="113" spans="14:14" ht="13">
      <c r="N113" s="11"/>
    </row>
    <row r="114" spans="14:14" ht="13">
      <c r="N114" s="11"/>
    </row>
    <row r="115" spans="14:14" ht="13">
      <c r="N115" s="11"/>
    </row>
    <row r="116" spans="14:14" ht="13">
      <c r="N116" s="11"/>
    </row>
    <row r="117" spans="14:14" ht="13">
      <c r="N117" s="11"/>
    </row>
    <row r="118" spans="14:14" ht="13">
      <c r="N118" s="11"/>
    </row>
    <row r="119" spans="14:14" ht="13">
      <c r="N119" s="11"/>
    </row>
    <row r="120" spans="14:14" ht="13">
      <c r="N120" s="11"/>
    </row>
    <row r="121" spans="14:14" ht="13">
      <c r="N121" s="11"/>
    </row>
    <row r="122" spans="14:14" ht="13">
      <c r="N122" s="11"/>
    </row>
    <row r="123" spans="14:14" ht="13">
      <c r="N123" s="11"/>
    </row>
    <row r="124" spans="14:14" ht="13">
      <c r="N124" s="11"/>
    </row>
    <row r="125" spans="14:14" ht="13">
      <c r="N125" s="11"/>
    </row>
    <row r="126" spans="14:14" ht="13">
      <c r="N126" s="11"/>
    </row>
    <row r="127" spans="14:14" ht="13">
      <c r="N127" s="11"/>
    </row>
    <row r="128" spans="14:14" ht="13">
      <c r="N128" s="11"/>
    </row>
    <row r="129" spans="14:14" ht="13">
      <c r="N129" s="11"/>
    </row>
    <row r="130" spans="14:14" ht="13">
      <c r="N130" s="11"/>
    </row>
    <row r="131" spans="14:14" ht="13">
      <c r="N131" s="11"/>
    </row>
    <row r="132" spans="14:14" ht="13">
      <c r="N132" s="11"/>
    </row>
    <row r="133" spans="14:14" ht="13">
      <c r="N133" s="11"/>
    </row>
    <row r="134" spans="14:14" ht="13">
      <c r="N134" s="11"/>
    </row>
    <row r="135" spans="14:14" ht="13">
      <c r="N135" s="11"/>
    </row>
    <row r="136" spans="14:14" ht="13">
      <c r="N136" s="11"/>
    </row>
    <row r="137" spans="14:14" ht="13">
      <c r="N137" s="11"/>
    </row>
    <row r="138" spans="14:14" ht="13">
      <c r="N138" s="11"/>
    </row>
    <row r="139" spans="14:14" ht="13">
      <c r="N139" s="11"/>
    </row>
    <row r="140" spans="14:14" ht="13">
      <c r="N140" s="11"/>
    </row>
    <row r="141" spans="14:14" ht="13">
      <c r="N141" s="11"/>
    </row>
    <row r="142" spans="14:14" ht="13">
      <c r="N142" s="11"/>
    </row>
    <row r="143" spans="14:14" ht="13">
      <c r="N143" s="11"/>
    </row>
    <row r="144" spans="14:14" ht="13">
      <c r="N144" s="11"/>
    </row>
    <row r="145" spans="14:14" ht="13">
      <c r="N145" s="11"/>
    </row>
    <row r="146" spans="14:14" ht="13">
      <c r="N146" s="11"/>
    </row>
    <row r="147" spans="14:14" ht="13">
      <c r="N147" s="11"/>
    </row>
    <row r="148" spans="14:14" ht="13">
      <c r="N148" s="11"/>
    </row>
    <row r="149" spans="14:14" ht="13">
      <c r="N149" s="11"/>
    </row>
    <row r="150" spans="14:14" ht="13">
      <c r="N150" s="11"/>
    </row>
    <row r="151" spans="14:14" ht="13">
      <c r="N151" s="11"/>
    </row>
    <row r="152" spans="14:14" ht="13">
      <c r="N152" s="11"/>
    </row>
    <row r="153" spans="14:14" ht="13">
      <c r="N153" s="11"/>
    </row>
    <row r="154" spans="14:14" ht="13">
      <c r="N154" s="11"/>
    </row>
    <row r="155" spans="14:14" ht="13">
      <c r="N155" s="11"/>
    </row>
    <row r="156" spans="14:14" ht="13">
      <c r="N156" s="11"/>
    </row>
    <row r="157" spans="14:14" ht="13">
      <c r="N157" s="11"/>
    </row>
    <row r="158" spans="14:14" ht="13">
      <c r="N158" s="11"/>
    </row>
    <row r="159" spans="14:14" ht="13">
      <c r="N159" s="11"/>
    </row>
    <row r="160" spans="14:14" ht="13">
      <c r="N160" s="11"/>
    </row>
    <row r="161" spans="14:14" ht="13">
      <c r="N161" s="11"/>
    </row>
    <row r="162" spans="14:14" ht="13">
      <c r="N162" s="11"/>
    </row>
    <row r="163" spans="14:14" ht="13">
      <c r="N163" s="11"/>
    </row>
    <row r="164" spans="14:14" ht="13">
      <c r="N164" s="11"/>
    </row>
    <row r="165" spans="14:14" ht="13">
      <c r="N165" s="11"/>
    </row>
    <row r="166" spans="14:14" ht="13">
      <c r="N166" s="11"/>
    </row>
    <row r="167" spans="14:14" ht="13">
      <c r="N167" s="11"/>
    </row>
    <row r="168" spans="14:14" ht="13">
      <c r="N168" s="11"/>
    </row>
    <row r="169" spans="14:14" ht="13">
      <c r="N169" s="11"/>
    </row>
    <row r="170" spans="14:14" ht="13">
      <c r="N170" s="11"/>
    </row>
    <row r="171" spans="14:14" ht="13">
      <c r="N171" s="11"/>
    </row>
    <row r="172" spans="14:14" ht="13">
      <c r="N172" s="11"/>
    </row>
    <row r="173" spans="14:14" ht="13">
      <c r="N173" s="11"/>
    </row>
    <row r="174" spans="14:14" ht="13">
      <c r="N174" s="11"/>
    </row>
    <row r="175" spans="14:14" ht="13">
      <c r="N175" s="11"/>
    </row>
    <row r="176" spans="14:14" ht="13">
      <c r="N176" s="11"/>
    </row>
    <row r="177" spans="14:14" ht="13">
      <c r="N177" s="11"/>
    </row>
    <row r="178" spans="14:14" ht="13">
      <c r="N178" s="11"/>
    </row>
    <row r="179" spans="14:14" ht="13">
      <c r="N179" s="11"/>
    </row>
    <row r="180" spans="14:14" ht="13">
      <c r="N180" s="11"/>
    </row>
    <row r="181" spans="14:14" ht="13">
      <c r="N181" s="11"/>
    </row>
    <row r="182" spans="14:14" ht="13">
      <c r="N182" s="11"/>
    </row>
    <row r="183" spans="14:14" ht="13">
      <c r="N183" s="11"/>
    </row>
    <row r="184" spans="14:14" ht="13">
      <c r="N184" s="11"/>
    </row>
    <row r="185" spans="14:14" ht="13">
      <c r="N185" s="11"/>
    </row>
    <row r="186" spans="14:14" ht="13">
      <c r="N186" s="11"/>
    </row>
    <row r="187" spans="14:14" ht="13">
      <c r="N187" s="11"/>
    </row>
    <row r="188" spans="14:14" ht="13">
      <c r="N188" s="11"/>
    </row>
    <row r="189" spans="14:14" ht="13">
      <c r="N189" s="11"/>
    </row>
    <row r="190" spans="14:14" ht="13">
      <c r="N190" s="11"/>
    </row>
    <row r="191" spans="14:14" ht="13">
      <c r="N191" s="11"/>
    </row>
    <row r="192" spans="14:14" ht="13">
      <c r="N192" s="11"/>
    </row>
    <row r="193" spans="14:14" ht="13">
      <c r="N193" s="11"/>
    </row>
    <row r="194" spans="14:14" ht="13">
      <c r="N194" s="11"/>
    </row>
    <row r="195" spans="14:14" ht="13">
      <c r="N195" s="11"/>
    </row>
    <row r="196" spans="14:14" ht="13">
      <c r="N196" s="11"/>
    </row>
    <row r="197" spans="14:14" ht="13">
      <c r="N197" s="11"/>
    </row>
    <row r="198" spans="14:14" ht="13">
      <c r="N198" s="11"/>
    </row>
    <row r="199" spans="14:14" ht="13">
      <c r="N199" s="11"/>
    </row>
    <row r="200" spans="14:14" ht="13">
      <c r="N200" s="11"/>
    </row>
    <row r="201" spans="14:14" ht="13">
      <c r="N201" s="11"/>
    </row>
    <row r="202" spans="14:14" ht="13">
      <c r="N202" s="11"/>
    </row>
    <row r="203" spans="14:14" ht="13">
      <c r="N203" s="11"/>
    </row>
    <row r="204" spans="14:14" ht="13">
      <c r="N204" s="11"/>
    </row>
    <row r="205" spans="14:14" ht="13">
      <c r="N205" s="11"/>
    </row>
    <row r="206" spans="14:14" ht="13">
      <c r="N206" s="11"/>
    </row>
    <row r="207" spans="14:14" ht="13">
      <c r="N207" s="11"/>
    </row>
    <row r="208" spans="14:14" ht="13">
      <c r="N208" s="11"/>
    </row>
    <row r="209" spans="14:14" ht="13">
      <c r="N209" s="11"/>
    </row>
    <row r="210" spans="14:14" ht="13">
      <c r="N210" s="11"/>
    </row>
    <row r="211" spans="14:14" ht="13">
      <c r="N211" s="11"/>
    </row>
    <row r="212" spans="14:14" ht="13">
      <c r="N212" s="11"/>
    </row>
    <row r="213" spans="14:14" ht="13">
      <c r="N213" s="11"/>
    </row>
    <row r="214" spans="14:14" ht="13">
      <c r="N214" s="11"/>
    </row>
    <row r="215" spans="14:14" ht="13">
      <c r="N215" s="11"/>
    </row>
    <row r="216" spans="14:14" ht="13">
      <c r="N216" s="11"/>
    </row>
    <row r="217" spans="14:14" ht="13">
      <c r="N217" s="11"/>
    </row>
    <row r="218" spans="14:14" ht="13">
      <c r="N218" s="11"/>
    </row>
    <row r="219" spans="14:14" ht="13">
      <c r="N219" s="11"/>
    </row>
    <row r="220" spans="14:14" ht="13">
      <c r="N220" s="11"/>
    </row>
    <row r="221" spans="14:14" ht="13">
      <c r="N221" s="11"/>
    </row>
    <row r="222" spans="14:14" ht="13">
      <c r="N222" s="11"/>
    </row>
    <row r="223" spans="14:14" ht="13">
      <c r="N223" s="11"/>
    </row>
    <row r="224" spans="14:14" ht="13">
      <c r="N224" s="11"/>
    </row>
    <row r="225" spans="14:14" ht="13">
      <c r="N225" s="11"/>
    </row>
    <row r="226" spans="14:14" ht="13">
      <c r="N226" s="11"/>
    </row>
    <row r="227" spans="14:14" ht="13">
      <c r="N227" s="11"/>
    </row>
    <row r="228" spans="14:14" ht="13">
      <c r="N228" s="11"/>
    </row>
    <row r="229" spans="14:14" ht="13">
      <c r="N229" s="11"/>
    </row>
    <row r="230" spans="14:14" ht="13">
      <c r="N230" s="11"/>
    </row>
    <row r="231" spans="14:14" ht="13">
      <c r="N231" s="11"/>
    </row>
    <row r="232" spans="14:14" ht="13">
      <c r="N232" s="11"/>
    </row>
    <row r="233" spans="14:14" ht="13">
      <c r="N233" s="11"/>
    </row>
    <row r="234" spans="14:14" ht="13">
      <c r="N234" s="11"/>
    </row>
    <row r="235" spans="14:14" ht="13">
      <c r="N235" s="11"/>
    </row>
    <row r="236" spans="14:14" ht="13">
      <c r="N236" s="11"/>
    </row>
    <row r="237" spans="14:14" ht="13">
      <c r="N237" s="11"/>
    </row>
    <row r="238" spans="14:14" ht="13">
      <c r="N238" s="11"/>
    </row>
    <row r="239" spans="14:14" ht="13">
      <c r="N239" s="11"/>
    </row>
    <row r="240" spans="14:14" ht="13">
      <c r="N240" s="11"/>
    </row>
    <row r="241" spans="14:14" ht="13">
      <c r="N241" s="11"/>
    </row>
    <row r="242" spans="14:14" ht="13">
      <c r="N242" s="11"/>
    </row>
    <row r="243" spans="14:14" ht="13">
      <c r="N243" s="11"/>
    </row>
    <row r="244" spans="14:14" ht="13">
      <c r="N244" s="11"/>
    </row>
    <row r="245" spans="14:14" ht="13">
      <c r="N245" s="11"/>
    </row>
    <row r="246" spans="14:14" ht="13">
      <c r="N246" s="11"/>
    </row>
    <row r="247" spans="14:14" ht="13">
      <c r="N247" s="11"/>
    </row>
    <row r="248" spans="14:14" ht="13">
      <c r="N248" s="11"/>
    </row>
    <row r="249" spans="14:14" ht="13">
      <c r="N249" s="11"/>
    </row>
    <row r="250" spans="14:14" ht="13">
      <c r="N250" s="11"/>
    </row>
    <row r="251" spans="14:14" ht="13">
      <c r="N251" s="11"/>
    </row>
    <row r="252" spans="14:14" ht="13">
      <c r="N252" s="11"/>
    </row>
    <row r="253" spans="14:14" ht="13">
      <c r="N253" s="11"/>
    </row>
    <row r="254" spans="14:14" ht="13">
      <c r="N254" s="11"/>
    </row>
    <row r="255" spans="14:14" ht="13">
      <c r="N255" s="11"/>
    </row>
    <row r="256" spans="14:14" ht="13">
      <c r="N256" s="11"/>
    </row>
    <row r="257" spans="14:14" ht="13">
      <c r="N257" s="11"/>
    </row>
    <row r="258" spans="14:14" ht="13">
      <c r="N258" s="11"/>
    </row>
    <row r="259" spans="14:14" ht="13">
      <c r="N259" s="11"/>
    </row>
    <row r="260" spans="14:14" ht="13">
      <c r="N260" s="11"/>
    </row>
    <row r="261" spans="14:14" ht="13">
      <c r="N261" s="11"/>
    </row>
    <row r="262" spans="14:14" ht="13">
      <c r="N262" s="11"/>
    </row>
    <row r="263" spans="14:14" ht="13">
      <c r="N263" s="11"/>
    </row>
    <row r="264" spans="14:14" ht="13">
      <c r="N264" s="11"/>
    </row>
    <row r="265" spans="14:14" ht="13">
      <c r="N265" s="11"/>
    </row>
    <row r="266" spans="14:14" ht="13">
      <c r="N266" s="11"/>
    </row>
    <row r="267" spans="14:14" ht="13">
      <c r="N267" s="11"/>
    </row>
    <row r="268" spans="14:14" ht="13">
      <c r="N268" s="11"/>
    </row>
    <row r="269" spans="14:14" ht="13">
      <c r="N269" s="11"/>
    </row>
    <row r="270" spans="14:14" ht="13">
      <c r="N270" s="11"/>
    </row>
    <row r="271" spans="14:14" ht="13">
      <c r="N271" s="11"/>
    </row>
    <row r="272" spans="14:14" ht="13">
      <c r="N272" s="11"/>
    </row>
    <row r="273" spans="14:14" ht="13">
      <c r="N273" s="11"/>
    </row>
    <row r="274" spans="14:14" ht="13">
      <c r="N274" s="11"/>
    </row>
    <row r="275" spans="14:14" ht="13">
      <c r="N275" s="11"/>
    </row>
    <row r="276" spans="14:14" ht="13">
      <c r="N276" s="11"/>
    </row>
    <row r="277" spans="14:14" ht="13">
      <c r="N277" s="11"/>
    </row>
    <row r="278" spans="14:14" ht="13">
      <c r="N278" s="11"/>
    </row>
    <row r="279" spans="14:14" ht="13">
      <c r="N279" s="11"/>
    </row>
    <row r="280" spans="14:14" ht="13">
      <c r="N280" s="11"/>
    </row>
    <row r="281" spans="14:14" ht="13">
      <c r="N281" s="11"/>
    </row>
    <row r="282" spans="14:14" ht="13">
      <c r="N282" s="11"/>
    </row>
    <row r="283" spans="14:14" ht="13">
      <c r="N283" s="11"/>
    </row>
    <row r="284" spans="14:14" ht="13">
      <c r="N284" s="11"/>
    </row>
    <row r="285" spans="14:14" ht="13">
      <c r="N285" s="11"/>
    </row>
    <row r="286" spans="14:14" ht="13">
      <c r="N286" s="11"/>
    </row>
    <row r="287" spans="14:14" ht="13">
      <c r="N287" s="11"/>
    </row>
    <row r="288" spans="14:14" ht="13">
      <c r="N288" s="11"/>
    </row>
    <row r="289" spans="14:14" ht="13">
      <c r="N289" s="11"/>
    </row>
    <row r="290" spans="14:14" ht="13">
      <c r="N290" s="11"/>
    </row>
    <row r="291" spans="14:14" ht="13">
      <c r="N291" s="11"/>
    </row>
    <row r="292" spans="14:14" ht="13">
      <c r="N292" s="11"/>
    </row>
    <row r="293" spans="14:14" ht="13">
      <c r="N293" s="11"/>
    </row>
    <row r="294" spans="14:14" ht="13">
      <c r="N294" s="11"/>
    </row>
    <row r="295" spans="14:14" ht="13">
      <c r="N295" s="11"/>
    </row>
    <row r="296" spans="14:14" ht="13">
      <c r="N296" s="11"/>
    </row>
    <row r="297" spans="14:14" ht="13">
      <c r="N297" s="11"/>
    </row>
    <row r="298" spans="14:14" ht="13">
      <c r="N298" s="11"/>
    </row>
    <row r="299" spans="14:14" ht="13">
      <c r="N299" s="11"/>
    </row>
    <row r="300" spans="14:14" ht="13">
      <c r="N300" s="11"/>
    </row>
    <row r="301" spans="14:14" ht="13">
      <c r="N301" s="11"/>
    </row>
    <row r="302" spans="14:14" ht="13">
      <c r="N302" s="11"/>
    </row>
    <row r="303" spans="14:14" ht="13">
      <c r="N303" s="11"/>
    </row>
    <row r="304" spans="14:14" ht="13">
      <c r="N304" s="11"/>
    </row>
    <row r="305" spans="14:14" ht="13">
      <c r="N305" s="11"/>
    </row>
    <row r="306" spans="14:14" ht="13">
      <c r="N306" s="11"/>
    </row>
    <row r="307" spans="14:14" ht="13">
      <c r="N307" s="11"/>
    </row>
    <row r="308" spans="14:14" ht="13">
      <c r="N308" s="11"/>
    </row>
    <row r="309" spans="14:14" ht="13">
      <c r="N309" s="11"/>
    </row>
    <row r="310" spans="14:14" ht="13">
      <c r="N310" s="11"/>
    </row>
    <row r="311" spans="14:14" ht="13">
      <c r="N311" s="11"/>
    </row>
    <row r="312" spans="14:14" ht="13">
      <c r="N312" s="11"/>
    </row>
    <row r="313" spans="14:14" ht="13">
      <c r="N313" s="11"/>
    </row>
    <row r="314" spans="14:14" ht="13">
      <c r="N314" s="11"/>
    </row>
    <row r="315" spans="14:14" ht="13">
      <c r="N315" s="11"/>
    </row>
    <row r="316" spans="14:14" ht="13">
      <c r="N316" s="11"/>
    </row>
    <row r="317" spans="14:14" ht="13">
      <c r="N317" s="11"/>
    </row>
    <row r="318" spans="14:14" ht="13">
      <c r="N318" s="11"/>
    </row>
    <row r="319" spans="14:14" ht="13">
      <c r="N319" s="11"/>
    </row>
    <row r="320" spans="14:14" ht="13">
      <c r="N320" s="11"/>
    </row>
    <row r="321" spans="14:14" ht="13">
      <c r="N321" s="11"/>
    </row>
    <row r="322" spans="14:14" ht="13">
      <c r="N322" s="11"/>
    </row>
    <row r="323" spans="14:14" ht="13">
      <c r="N323" s="11"/>
    </row>
    <row r="324" spans="14:14" ht="13">
      <c r="N324" s="11"/>
    </row>
    <row r="325" spans="14:14" ht="13">
      <c r="N325" s="11"/>
    </row>
    <row r="326" spans="14:14" ht="13">
      <c r="N326" s="11"/>
    </row>
    <row r="327" spans="14:14" ht="13">
      <c r="N327" s="11"/>
    </row>
    <row r="328" spans="14:14" ht="13">
      <c r="N328" s="11"/>
    </row>
    <row r="329" spans="14:14" ht="13">
      <c r="N329" s="11"/>
    </row>
    <row r="330" spans="14:14" ht="13">
      <c r="N330" s="11"/>
    </row>
    <row r="331" spans="14:14" ht="13">
      <c r="N331" s="11"/>
    </row>
    <row r="332" spans="14:14" ht="13">
      <c r="N332" s="11"/>
    </row>
    <row r="333" spans="14:14" ht="13">
      <c r="N333" s="11"/>
    </row>
    <row r="334" spans="14:14" ht="13">
      <c r="N334" s="11"/>
    </row>
    <row r="335" spans="14:14" ht="13">
      <c r="N335" s="11"/>
    </row>
    <row r="336" spans="14:14" ht="13">
      <c r="N336" s="11"/>
    </row>
    <row r="337" spans="14:14" ht="13">
      <c r="N337" s="11"/>
    </row>
    <row r="338" spans="14:14" ht="13">
      <c r="N338" s="11"/>
    </row>
    <row r="339" spans="14:14" ht="13">
      <c r="N339" s="11"/>
    </row>
    <row r="340" spans="14:14" ht="13">
      <c r="N340" s="11"/>
    </row>
    <row r="341" spans="14:14" ht="13">
      <c r="N341" s="11"/>
    </row>
    <row r="342" spans="14:14" ht="13">
      <c r="N342" s="11"/>
    </row>
    <row r="343" spans="14:14" ht="13">
      <c r="N343" s="11"/>
    </row>
    <row r="344" spans="14:14" ht="13">
      <c r="N344" s="11"/>
    </row>
    <row r="345" spans="14:14" ht="13">
      <c r="N345" s="11"/>
    </row>
    <row r="346" spans="14:14" ht="13">
      <c r="N346" s="11"/>
    </row>
    <row r="347" spans="14:14" ht="13">
      <c r="N347" s="11"/>
    </row>
    <row r="348" spans="14:14" ht="13">
      <c r="N348" s="11"/>
    </row>
    <row r="349" spans="14:14" ht="13">
      <c r="N349" s="11"/>
    </row>
    <row r="350" spans="14:14" ht="13">
      <c r="N350" s="11"/>
    </row>
    <row r="351" spans="14:14" ht="13">
      <c r="N351" s="11"/>
    </row>
    <row r="352" spans="14:14" ht="13">
      <c r="N352" s="11"/>
    </row>
    <row r="353" spans="14:14" ht="13">
      <c r="N353" s="11"/>
    </row>
    <row r="354" spans="14:14" ht="13">
      <c r="N354" s="11"/>
    </row>
    <row r="355" spans="14:14" ht="13">
      <c r="N355" s="11"/>
    </row>
    <row r="356" spans="14:14" ht="13">
      <c r="N356" s="11"/>
    </row>
    <row r="357" spans="14:14" ht="13">
      <c r="N357" s="11"/>
    </row>
    <row r="358" spans="14:14" ht="13">
      <c r="N358" s="11"/>
    </row>
    <row r="359" spans="14:14" ht="13">
      <c r="N359" s="11"/>
    </row>
    <row r="360" spans="14:14" ht="13">
      <c r="N360" s="11"/>
    </row>
    <row r="361" spans="14:14" ht="13">
      <c r="N361" s="11"/>
    </row>
    <row r="362" spans="14:14" ht="13">
      <c r="N362" s="11"/>
    </row>
    <row r="363" spans="14:14" ht="13">
      <c r="N363" s="11"/>
    </row>
    <row r="364" spans="14:14" ht="13">
      <c r="N364" s="11"/>
    </row>
    <row r="365" spans="14:14" ht="13">
      <c r="N365" s="11"/>
    </row>
    <row r="366" spans="14:14" ht="13">
      <c r="N366" s="11"/>
    </row>
    <row r="367" spans="14:14" ht="13">
      <c r="N367" s="11"/>
    </row>
    <row r="368" spans="14:14" ht="13">
      <c r="N368" s="11"/>
    </row>
    <row r="369" spans="14:14" ht="13">
      <c r="N369" s="11"/>
    </row>
    <row r="370" spans="14:14" ht="13">
      <c r="N370" s="11"/>
    </row>
    <row r="371" spans="14:14" ht="13">
      <c r="N371" s="11"/>
    </row>
    <row r="372" spans="14:14" ht="13">
      <c r="N372" s="11"/>
    </row>
    <row r="373" spans="14:14" ht="13">
      <c r="N373" s="11"/>
    </row>
    <row r="374" spans="14:14" ht="13">
      <c r="N374" s="11"/>
    </row>
    <row r="375" spans="14:14" ht="13">
      <c r="N375" s="11"/>
    </row>
    <row r="376" spans="14:14" ht="13">
      <c r="N376" s="11"/>
    </row>
    <row r="377" spans="14:14" ht="13">
      <c r="N377" s="11"/>
    </row>
    <row r="378" spans="14:14" ht="13">
      <c r="N378" s="11"/>
    </row>
    <row r="379" spans="14:14" ht="13">
      <c r="N379" s="11"/>
    </row>
    <row r="380" spans="14:14" ht="13">
      <c r="N380" s="11"/>
    </row>
    <row r="381" spans="14:14" ht="13">
      <c r="N381" s="11"/>
    </row>
    <row r="382" spans="14:14" ht="13">
      <c r="N382" s="11"/>
    </row>
    <row r="383" spans="14:14" ht="13">
      <c r="N383" s="11"/>
    </row>
    <row r="384" spans="14:14" ht="13">
      <c r="N384" s="11"/>
    </row>
    <row r="385" spans="14:14" ht="13">
      <c r="N385" s="11"/>
    </row>
    <row r="386" spans="14:14" ht="13">
      <c r="N386" s="11"/>
    </row>
    <row r="387" spans="14:14" ht="13">
      <c r="N387" s="11"/>
    </row>
    <row r="388" spans="14:14" ht="13">
      <c r="N388" s="11"/>
    </row>
    <row r="389" spans="14:14" ht="13">
      <c r="N389" s="11"/>
    </row>
    <row r="390" spans="14:14" ht="13">
      <c r="N390" s="11"/>
    </row>
    <row r="391" spans="14:14" ht="13">
      <c r="N391" s="11"/>
    </row>
    <row r="392" spans="14:14" ht="13">
      <c r="N392" s="11"/>
    </row>
    <row r="393" spans="14:14" ht="13">
      <c r="N393" s="11"/>
    </row>
    <row r="394" spans="14:14" ht="13">
      <c r="N394" s="11"/>
    </row>
    <row r="395" spans="14:14" ht="13">
      <c r="N395" s="11"/>
    </row>
    <row r="396" spans="14:14" ht="13">
      <c r="N396" s="11"/>
    </row>
    <row r="397" spans="14:14" ht="13">
      <c r="N397" s="11"/>
    </row>
    <row r="398" spans="14:14" ht="13">
      <c r="N398" s="11"/>
    </row>
    <row r="399" spans="14:14" ht="13">
      <c r="N399" s="11"/>
    </row>
    <row r="400" spans="14:14" ht="13">
      <c r="N400" s="11"/>
    </row>
    <row r="401" spans="14:14" ht="13">
      <c r="N401" s="11"/>
    </row>
    <row r="402" spans="14:14" ht="13">
      <c r="N402" s="11"/>
    </row>
    <row r="403" spans="14:14" ht="13">
      <c r="N403" s="11"/>
    </row>
    <row r="404" spans="14:14" ht="13">
      <c r="N404" s="11"/>
    </row>
    <row r="405" spans="14:14" ht="13">
      <c r="N405" s="11"/>
    </row>
    <row r="406" spans="14:14" ht="13">
      <c r="N406" s="11"/>
    </row>
    <row r="407" spans="14:14" ht="13">
      <c r="N407" s="11"/>
    </row>
    <row r="408" spans="14:14" ht="13">
      <c r="N408" s="11"/>
    </row>
    <row r="409" spans="14:14" ht="13">
      <c r="N409" s="11"/>
    </row>
    <row r="410" spans="14:14" ht="13">
      <c r="N410" s="11"/>
    </row>
    <row r="411" spans="14:14" ht="13">
      <c r="N411" s="11"/>
    </row>
    <row r="412" spans="14:14" ht="13">
      <c r="N412" s="11"/>
    </row>
    <row r="413" spans="14:14" ht="13">
      <c r="N413" s="11"/>
    </row>
    <row r="414" spans="14:14" ht="13">
      <c r="N414" s="11"/>
    </row>
    <row r="415" spans="14:14" ht="13">
      <c r="N415" s="11"/>
    </row>
    <row r="416" spans="14:14" ht="13">
      <c r="N416" s="11"/>
    </row>
    <row r="417" spans="14:14" ht="13">
      <c r="N417" s="11"/>
    </row>
    <row r="418" spans="14:14" ht="13">
      <c r="N418" s="11"/>
    </row>
    <row r="419" spans="14:14" ht="13">
      <c r="N419" s="11"/>
    </row>
    <row r="420" spans="14:14" ht="13">
      <c r="N420" s="11"/>
    </row>
    <row r="421" spans="14:14" ht="13">
      <c r="N421" s="11"/>
    </row>
    <row r="422" spans="14:14" ht="13">
      <c r="N422" s="11"/>
    </row>
    <row r="423" spans="14:14" ht="13">
      <c r="N423" s="11"/>
    </row>
    <row r="424" spans="14:14" ht="13">
      <c r="N424" s="11"/>
    </row>
    <row r="425" spans="14:14" ht="13">
      <c r="N425" s="11"/>
    </row>
    <row r="426" spans="14:14" ht="13">
      <c r="N426" s="11"/>
    </row>
    <row r="427" spans="14:14" ht="13">
      <c r="N427" s="11"/>
    </row>
    <row r="428" spans="14:14" ht="13">
      <c r="N428" s="11"/>
    </row>
    <row r="429" spans="14:14" ht="13">
      <c r="N429" s="11"/>
    </row>
    <row r="430" spans="14:14" ht="13">
      <c r="N430" s="11"/>
    </row>
    <row r="431" spans="14:14" ht="13">
      <c r="N431" s="11"/>
    </row>
    <row r="432" spans="14:14" ht="13">
      <c r="N432" s="11"/>
    </row>
    <row r="433" spans="14:14" ht="13">
      <c r="N433" s="11"/>
    </row>
    <row r="434" spans="14:14" ht="13">
      <c r="N434" s="11"/>
    </row>
    <row r="435" spans="14:14" ht="13">
      <c r="N435" s="11"/>
    </row>
    <row r="436" spans="14:14" ht="13">
      <c r="N436" s="11"/>
    </row>
    <row r="437" spans="14:14" ht="13">
      <c r="N437" s="11"/>
    </row>
    <row r="438" spans="14:14" ht="13">
      <c r="N438" s="11"/>
    </row>
    <row r="439" spans="14:14" ht="13">
      <c r="N439" s="11"/>
    </row>
    <row r="440" spans="14:14" ht="13">
      <c r="N440" s="11"/>
    </row>
    <row r="441" spans="14:14" ht="13">
      <c r="N441" s="11"/>
    </row>
    <row r="442" spans="14:14" ht="13">
      <c r="N442" s="11"/>
    </row>
    <row r="443" spans="14:14" ht="13">
      <c r="N443" s="11"/>
    </row>
    <row r="444" spans="14:14" ht="13">
      <c r="N444" s="11"/>
    </row>
    <row r="445" spans="14:14" ht="13">
      <c r="N445" s="11"/>
    </row>
    <row r="446" spans="14:14" ht="13">
      <c r="N446" s="11"/>
    </row>
    <row r="447" spans="14:14" ht="13">
      <c r="N447" s="11"/>
    </row>
    <row r="448" spans="14:14" ht="13">
      <c r="N448" s="11"/>
    </row>
    <row r="449" spans="14:14" ht="13">
      <c r="N449" s="11"/>
    </row>
    <row r="450" spans="14:14" ht="13">
      <c r="N450" s="11"/>
    </row>
    <row r="451" spans="14:14" ht="13">
      <c r="N451" s="11"/>
    </row>
    <row r="452" spans="14:14" ht="13">
      <c r="N452" s="11"/>
    </row>
    <row r="453" spans="14:14" ht="13">
      <c r="N453" s="11"/>
    </row>
    <row r="454" spans="14:14" ht="13">
      <c r="N454" s="11"/>
    </row>
    <row r="455" spans="14:14" ht="13">
      <c r="N455" s="11"/>
    </row>
    <row r="456" spans="14:14" ht="13">
      <c r="N456" s="11"/>
    </row>
    <row r="457" spans="14:14" ht="13">
      <c r="N457" s="11"/>
    </row>
    <row r="458" spans="14:14" ht="13">
      <c r="N458" s="11"/>
    </row>
    <row r="459" spans="14:14" ht="13">
      <c r="N459" s="11"/>
    </row>
    <row r="460" spans="14:14" ht="13">
      <c r="N460" s="11"/>
    </row>
    <row r="461" spans="14:14" ht="13">
      <c r="N461" s="11"/>
    </row>
    <row r="462" spans="14:14" ht="13">
      <c r="N462" s="11"/>
    </row>
    <row r="463" spans="14:14" ht="13">
      <c r="N463" s="11"/>
    </row>
    <row r="464" spans="14:14" ht="13">
      <c r="N464" s="11"/>
    </row>
    <row r="465" spans="14:14" ht="13">
      <c r="N465" s="11"/>
    </row>
    <row r="466" spans="14:14" ht="13">
      <c r="N466" s="11"/>
    </row>
    <row r="467" spans="14:14" ht="13">
      <c r="N467" s="11"/>
    </row>
    <row r="468" spans="14:14" ht="13">
      <c r="N468" s="11"/>
    </row>
    <row r="469" spans="14:14" ht="13">
      <c r="N469" s="11"/>
    </row>
    <row r="470" spans="14:14" ht="13">
      <c r="N470" s="11"/>
    </row>
    <row r="471" spans="14:14" ht="13">
      <c r="N471" s="11"/>
    </row>
    <row r="472" spans="14:14" ht="13">
      <c r="N472" s="11"/>
    </row>
    <row r="473" spans="14:14" ht="13">
      <c r="N473" s="11"/>
    </row>
    <row r="474" spans="14:14" ht="13">
      <c r="N474" s="11"/>
    </row>
    <row r="475" spans="14:14" ht="13">
      <c r="N475" s="11"/>
    </row>
    <row r="476" spans="14:14" ht="13">
      <c r="N476" s="11"/>
    </row>
    <row r="477" spans="14:14" ht="13">
      <c r="N477" s="11"/>
    </row>
    <row r="478" spans="14:14" ht="13">
      <c r="N478" s="11"/>
    </row>
    <row r="479" spans="14:14" ht="13">
      <c r="N479" s="11"/>
    </row>
    <row r="480" spans="14:14" ht="13">
      <c r="N480" s="11"/>
    </row>
    <row r="481" spans="14:14" ht="13">
      <c r="N481" s="11"/>
    </row>
    <row r="482" spans="14:14" ht="13">
      <c r="N482" s="11"/>
    </row>
    <row r="483" spans="14:14" ht="13">
      <c r="N483" s="11"/>
    </row>
    <row r="484" spans="14:14" ht="13">
      <c r="N484" s="11"/>
    </row>
    <row r="485" spans="14:14" ht="13">
      <c r="N485" s="11"/>
    </row>
    <row r="486" spans="14:14" ht="13">
      <c r="N486" s="11"/>
    </row>
    <row r="487" spans="14:14" ht="13">
      <c r="N487" s="11"/>
    </row>
    <row r="488" spans="14:14" ht="13">
      <c r="N488" s="11"/>
    </row>
    <row r="489" spans="14:14" ht="13">
      <c r="N489" s="11"/>
    </row>
    <row r="490" spans="14:14" ht="13">
      <c r="N490" s="11"/>
    </row>
    <row r="491" spans="14:14" ht="13">
      <c r="N491" s="11"/>
    </row>
    <row r="492" spans="14:14" ht="13">
      <c r="N492" s="11"/>
    </row>
    <row r="493" spans="14:14" ht="13">
      <c r="N493" s="11"/>
    </row>
    <row r="494" spans="14:14" ht="13">
      <c r="N494" s="11"/>
    </row>
    <row r="495" spans="14:14" ht="13">
      <c r="N495" s="11"/>
    </row>
    <row r="496" spans="14:14" ht="13">
      <c r="N496" s="11"/>
    </row>
    <row r="497" spans="14:14" ht="13">
      <c r="N497" s="11"/>
    </row>
    <row r="498" spans="14:14" ht="13">
      <c r="N498" s="11"/>
    </row>
    <row r="499" spans="14:14" ht="13">
      <c r="N499" s="11"/>
    </row>
    <row r="500" spans="14:14" ht="13">
      <c r="N500" s="11"/>
    </row>
    <row r="501" spans="14:14" ht="13">
      <c r="N501" s="11"/>
    </row>
    <row r="502" spans="14:14" ht="13">
      <c r="N502" s="11"/>
    </row>
    <row r="503" spans="14:14" ht="13">
      <c r="N503" s="11"/>
    </row>
    <row r="504" spans="14:14" ht="13">
      <c r="N504" s="11"/>
    </row>
    <row r="505" spans="14:14" ht="13">
      <c r="N505" s="11"/>
    </row>
    <row r="506" spans="14:14" ht="13">
      <c r="N506" s="11"/>
    </row>
    <row r="507" spans="14:14" ht="13">
      <c r="N507" s="11"/>
    </row>
    <row r="508" spans="14:14" ht="13">
      <c r="N508" s="11"/>
    </row>
    <row r="509" spans="14:14" ht="13">
      <c r="N509" s="11"/>
    </row>
    <row r="510" spans="14:14" ht="13">
      <c r="N510" s="11"/>
    </row>
    <row r="511" spans="14:14" ht="13">
      <c r="N511" s="11"/>
    </row>
    <row r="512" spans="14:14" ht="13">
      <c r="N512" s="11"/>
    </row>
    <row r="513" spans="14:14" ht="13">
      <c r="N513" s="11"/>
    </row>
    <row r="514" spans="14:14" ht="13">
      <c r="N514" s="11"/>
    </row>
    <row r="515" spans="14:14" ht="13">
      <c r="N515" s="11"/>
    </row>
    <row r="516" spans="14:14" ht="13">
      <c r="N516" s="11"/>
    </row>
    <row r="517" spans="14:14" ht="13">
      <c r="N517" s="11"/>
    </row>
    <row r="518" spans="14:14" ht="13">
      <c r="N518" s="11"/>
    </row>
    <row r="519" spans="14:14" ht="13">
      <c r="N519" s="11"/>
    </row>
    <row r="520" spans="14:14" ht="13">
      <c r="N520" s="11"/>
    </row>
    <row r="521" spans="14:14" ht="13">
      <c r="N521" s="11"/>
    </row>
    <row r="522" spans="14:14" ht="13">
      <c r="N522" s="11"/>
    </row>
    <row r="523" spans="14:14" ht="13">
      <c r="N523" s="11"/>
    </row>
    <row r="524" spans="14:14" ht="13">
      <c r="N524" s="11"/>
    </row>
    <row r="525" spans="14:14" ht="13">
      <c r="N525" s="11"/>
    </row>
    <row r="526" spans="14:14" ht="13">
      <c r="N526" s="11"/>
    </row>
    <row r="527" spans="14:14" ht="13">
      <c r="N527" s="11"/>
    </row>
    <row r="528" spans="14:14" ht="13">
      <c r="N528" s="11"/>
    </row>
    <row r="529" spans="14:14" ht="13">
      <c r="N529" s="11"/>
    </row>
    <row r="530" spans="14:14" ht="13">
      <c r="N530" s="11"/>
    </row>
    <row r="531" spans="14:14" ht="13">
      <c r="N531" s="11"/>
    </row>
    <row r="532" spans="14:14" ht="13">
      <c r="N532" s="11"/>
    </row>
    <row r="533" spans="14:14" ht="13">
      <c r="N533" s="11"/>
    </row>
    <row r="534" spans="14:14" ht="13">
      <c r="N534" s="11"/>
    </row>
    <row r="535" spans="14:14" ht="13">
      <c r="N535" s="11"/>
    </row>
    <row r="536" spans="14:14" ht="13">
      <c r="N536" s="11"/>
    </row>
    <row r="537" spans="14:14" ht="13">
      <c r="N537" s="11"/>
    </row>
    <row r="538" spans="14:14" ht="13">
      <c r="N538" s="11"/>
    </row>
    <row r="539" spans="14:14" ht="13">
      <c r="N539" s="11"/>
    </row>
    <row r="540" spans="14:14" ht="13">
      <c r="N540" s="11"/>
    </row>
    <row r="541" spans="14:14" ht="13">
      <c r="N541" s="11"/>
    </row>
    <row r="542" spans="14:14" ht="13">
      <c r="N542" s="11"/>
    </row>
    <row r="543" spans="14:14" ht="13">
      <c r="N543" s="11"/>
    </row>
    <row r="544" spans="14:14" ht="13">
      <c r="N544" s="11"/>
    </row>
    <row r="545" spans="14:14" ht="13">
      <c r="N545" s="11"/>
    </row>
    <row r="546" spans="14:14" ht="13">
      <c r="N546" s="11"/>
    </row>
    <row r="547" spans="14:14" ht="13">
      <c r="N547" s="11"/>
    </row>
    <row r="548" spans="14:14" ht="13">
      <c r="N548" s="11"/>
    </row>
    <row r="549" spans="14:14" ht="13">
      <c r="N549" s="11"/>
    </row>
    <row r="550" spans="14:14" ht="13">
      <c r="N550" s="11"/>
    </row>
    <row r="551" spans="14:14" ht="13">
      <c r="N551" s="11"/>
    </row>
    <row r="552" spans="14:14" ht="13">
      <c r="N552" s="11"/>
    </row>
    <row r="553" spans="14:14" ht="13">
      <c r="N553" s="11"/>
    </row>
    <row r="554" spans="14:14" ht="13">
      <c r="N554" s="11"/>
    </row>
    <row r="555" spans="14:14" ht="13">
      <c r="N555" s="11"/>
    </row>
    <row r="556" spans="14:14" ht="13">
      <c r="N556" s="11"/>
    </row>
    <row r="557" spans="14:14" ht="13">
      <c r="N557" s="11"/>
    </row>
    <row r="558" spans="14:14" ht="13">
      <c r="N558" s="11"/>
    </row>
    <row r="559" spans="14:14" ht="13">
      <c r="N559" s="11"/>
    </row>
    <row r="560" spans="14:14" ht="13">
      <c r="N560" s="11"/>
    </row>
    <row r="561" spans="14:14" ht="13">
      <c r="N561" s="11"/>
    </row>
    <row r="562" spans="14:14" ht="13">
      <c r="N562" s="11"/>
    </row>
    <row r="563" spans="14:14" ht="13">
      <c r="N563" s="11"/>
    </row>
    <row r="564" spans="14:14" ht="13">
      <c r="N564" s="11"/>
    </row>
    <row r="565" spans="14:14" ht="13">
      <c r="N565" s="11"/>
    </row>
    <row r="566" spans="14:14" ht="13">
      <c r="N566" s="11"/>
    </row>
    <row r="567" spans="14:14" ht="13">
      <c r="N567" s="11"/>
    </row>
    <row r="568" spans="14:14" ht="13">
      <c r="N568" s="11"/>
    </row>
    <row r="569" spans="14:14" ht="13">
      <c r="N569" s="11"/>
    </row>
    <row r="570" spans="14:14" ht="13">
      <c r="N570" s="11"/>
    </row>
    <row r="571" spans="14:14" ht="13">
      <c r="N571" s="11"/>
    </row>
    <row r="572" spans="14:14" ht="13">
      <c r="N572" s="11"/>
    </row>
    <row r="573" spans="14:14" ht="13">
      <c r="N573" s="11"/>
    </row>
    <row r="574" spans="14:14" ht="13">
      <c r="N574" s="11"/>
    </row>
    <row r="575" spans="14:14" ht="13">
      <c r="N575" s="11"/>
    </row>
    <row r="576" spans="14:14" ht="13">
      <c r="N576" s="11"/>
    </row>
    <row r="577" spans="14:14" ht="13">
      <c r="N577" s="11"/>
    </row>
    <row r="578" spans="14:14" ht="13">
      <c r="N578" s="11"/>
    </row>
    <row r="579" spans="14:14" ht="13">
      <c r="N579" s="11"/>
    </row>
    <row r="580" spans="14:14" ht="13">
      <c r="N580" s="11"/>
    </row>
    <row r="581" spans="14:14" ht="13">
      <c r="N581" s="11"/>
    </row>
    <row r="582" spans="14:14" ht="13">
      <c r="N582" s="11"/>
    </row>
    <row r="583" spans="14:14" ht="13">
      <c r="N583" s="11"/>
    </row>
    <row r="584" spans="14:14" ht="13">
      <c r="N584" s="11"/>
    </row>
    <row r="585" spans="14:14" ht="13">
      <c r="N585" s="11"/>
    </row>
    <row r="586" spans="14:14" ht="13">
      <c r="N586" s="11"/>
    </row>
    <row r="587" spans="14:14" ht="13">
      <c r="N587" s="11"/>
    </row>
    <row r="588" spans="14:14" ht="13">
      <c r="N588" s="11"/>
    </row>
    <row r="589" spans="14:14" ht="13">
      <c r="N589" s="11"/>
    </row>
    <row r="590" spans="14:14" ht="13">
      <c r="N590" s="11"/>
    </row>
    <row r="591" spans="14:14" ht="13">
      <c r="N591" s="11"/>
    </row>
    <row r="592" spans="14:14" ht="13">
      <c r="N592" s="11"/>
    </row>
    <row r="593" spans="14:14" ht="13">
      <c r="N593" s="11"/>
    </row>
    <row r="594" spans="14:14" ht="13">
      <c r="N594" s="11"/>
    </row>
    <row r="595" spans="14:14" ht="13">
      <c r="N595" s="11"/>
    </row>
    <row r="596" spans="14:14" ht="13">
      <c r="N596" s="11"/>
    </row>
    <row r="597" spans="14:14" ht="13">
      <c r="N597" s="11"/>
    </row>
    <row r="598" spans="14:14" ht="13">
      <c r="N598" s="11"/>
    </row>
    <row r="599" spans="14:14" ht="13">
      <c r="N599" s="11"/>
    </row>
    <row r="600" spans="14:14" ht="13">
      <c r="N600" s="11"/>
    </row>
    <row r="601" spans="14:14" ht="13">
      <c r="N601" s="11"/>
    </row>
    <row r="602" spans="14:14" ht="13">
      <c r="N602" s="11"/>
    </row>
    <row r="603" spans="14:14" ht="13">
      <c r="N603" s="11"/>
    </row>
    <row r="604" spans="14:14" ht="13">
      <c r="N604" s="11"/>
    </row>
    <row r="605" spans="14:14" ht="13">
      <c r="N605" s="11"/>
    </row>
    <row r="606" spans="14:14" ht="13">
      <c r="N606" s="11"/>
    </row>
    <row r="607" spans="14:14" ht="13">
      <c r="N607" s="11"/>
    </row>
    <row r="608" spans="14:14" ht="13">
      <c r="N608" s="11"/>
    </row>
    <row r="609" spans="14:14" ht="13">
      <c r="N609" s="11"/>
    </row>
    <row r="610" spans="14:14" ht="13">
      <c r="N610" s="11"/>
    </row>
    <row r="611" spans="14:14" ht="13">
      <c r="N611" s="11"/>
    </row>
    <row r="612" spans="14:14" ht="13">
      <c r="N612" s="11"/>
    </row>
    <row r="613" spans="14:14" ht="13">
      <c r="N613" s="11"/>
    </row>
    <row r="614" spans="14:14" ht="13">
      <c r="N614" s="11"/>
    </row>
    <row r="615" spans="14:14" ht="13">
      <c r="N615" s="11"/>
    </row>
    <row r="616" spans="14:14" ht="13">
      <c r="N616" s="11"/>
    </row>
    <row r="617" spans="14:14" ht="13">
      <c r="N617" s="11"/>
    </row>
    <row r="618" spans="14:14" ht="13">
      <c r="N618" s="11"/>
    </row>
    <row r="619" spans="14:14" ht="13">
      <c r="N619" s="11"/>
    </row>
    <row r="620" spans="14:14" ht="13">
      <c r="N620" s="11"/>
    </row>
    <row r="621" spans="14:14" ht="13">
      <c r="N621" s="11"/>
    </row>
    <row r="622" spans="14:14" ht="13">
      <c r="N622" s="11"/>
    </row>
    <row r="623" spans="14:14" ht="13">
      <c r="N623" s="11"/>
    </row>
    <row r="624" spans="14:14" ht="13">
      <c r="N624" s="11"/>
    </row>
    <row r="625" spans="14:14" ht="13">
      <c r="N625" s="11"/>
    </row>
    <row r="626" spans="14:14" ht="13">
      <c r="N626" s="11"/>
    </row>
    <row r="627" spans="14:14" ht="13">
      <c r="N627" s="11"/>
    </row>
    <row r="628" spans="14:14" ht="13">
      <c r="N628" s="11"/>
    </row>
    <row r="629" spans="14:14" ht="13">
      <c r="N629" s="11"/>
    </row>
    <row r="630" spans="14:14" ht="13">
      <c r="N630" s="11"/>
    </row>
    <row r="631" spans="14:14" ht="13">
      <c r="N631" s="11"/>
    </row>
    <row r="632" spans="14:14" ht="13">
      <c r="N632" s="11"/>
    </row>
    <row r="633" spans="14:14" ht="13">
      <c r="N633" s="11"/>
    </row>
    <row r="634" spans="14:14" ht="13">
      <c r="N634" s="11"/>
    </row>
    <row r="635" spans="14:14" ht="13">
      <c r="N635" s="11"/>
    </row>
    <row r="636" spans="14:14" ht="13">
      <c r="N636" s="11"/>
    </row>
    <row r="637" spans="14:14" ht="13">
      <c r="N637" s="11"/>
    </row>
    <row r="638" spans="14:14" ht="13">
      <c r="N638" s="11"/>
    </row>
    <row r="639" spans="14:14" ht="13">
      <c r="N639" s="11"/>
    </row>
    <row r="640" spans="14:14" ht="13">
      <c r="N640" s="11"/>
    </row>
    <row r="641" spans="14:14" ht="13">
      <c r="N641" s="11"/>
    </row>
    <row r="642" spans="14:14" ht="13">
      <c r="N642" s="11"/>
    </row>
    <row r="643" spans="14:14" ht="13">
      <c r="N643" s="11"/>
    </row>
    <row r="644" spans="14:14" ht="13">
      <c r="N644" s="11"/>
    </row>
    <row r="645" spans="14:14" ht="13">
      <c r="N645" s="11"/>
    </row>
    <row r="646" spans="14:14" ht="13">
      <c r="N646" s="11"/>
    </row>
    <row r="647" spans="14:14" ht="13">
      <c r="N647" s="11"/>
    </row>
    <row r="648" spans="14:14" ht="13">
      <c r="N648" s="11"/>
    </row>
    <row r="649" spans="14:14" ht="13">
      <c r="N649" s="11"/>
    </row>
    <row r="650" spans="14:14" ht="13">
      <c r="N650" s="11"/>
    </row>
    <row r="651" spans="14:14" ht="13">
      <c r="N651" s="11"/>
    </row>
    <row r="652" spans="14:14" ht="13">
      <c r="N652" s="11"/>
    </row>
    <row r="653" spans="14:14" ht="13">
      <c r="N653" s="11"/>
    </row>
    <row r="654" spans="14:14" ht="13">
      <c r="N654" s="11"/>
    </row>
    <row r="655" spans="14:14" ht="13">
      <c r="N655" s="11"/>
    </row>
    <row r="656" spans="14:14" ht="13">
      <c r="N656" s="11"/>
    </row>
    <row r="657" spans="14:14" ht="13">
      <c r="N657" s="11"/>
    </row>
    <row r="658" spans="14:14" ht="13">
      <c r="N658" s="11"/>
    </row>
    <row r="659" spans="14:14" ht="13">
      <c r="N659" s="11"/>
    </row>
    <row r="660" spans="14:14" ht="13">
      <c r="N660" s="11"/>
    </row>
    <row r="661" spans="14:14" ht="13">
      <c r="N661" s="11"/>
    </row>
    <row r="662" spans="14:14" ht="13">
      <c r="N662" s="11"/>
    </row>
    <row r="663" spans="14:14" ht="13">
      <c r="N663" s="11"/>
    </row>
    <row r="664" spans="14:14" ht="13">
      <c r="N664" s="11"/>
    </row>
    <row r="665" spans="14:14" ht="13">
      <c r="N665" s="11"/>
    </row>
    <row r="666" spans="14:14" ht="13">
      <c r="N666" s="11"/>
    </row>
    <row r="667" spans="14:14" ht="13">
      <c r="N667" s="11"/>
    </row>
    <row r="668" spans="14:14" ht="13">
      <c r="N668" s="11"/>
    </row>
    <row r="669" spans="14:14" ht="13">
      <c r="N669" s="11"/>
    </row>
    <row r="670" spans="14:14" ht="13">
      <c r="N670" s="11"/>
    </row>
    <row r="671" spans="14:14" ht="13">
      <c r="N671" s="11"/>
    </row>
    <row r="672" spans="14:14" ht="13">
      <c r="N672" s="11"/>
    </row>
    <row r="673" spans="14:14" ht="13">
      <c r="N673" s="11"/>
    </row>
    <row r="674" spans="14:14" ht="13">
      <c r="N674" s="11"/>
    </row>
    <row r="675" spans="14:14" ht="13">
      <c r="N675" s="11"/>
    </row>
    <row r="676" spans="14:14" ht="13">
      <c r="N676" s="11"/>
    </row>
    <row r="677" spans="14:14" ht="13">
      <c r="N677" s="11"/>
    </row>
    <row r="678" spans="14:14" ht="13">
      <c r="N678" s="11"/>
    </row>
    <row r="679" spans="14:14" ht="13">
      <c r="N679" s="11"/>
    </row>
    <row r="680" spans="14:14" ht="13">
      <c r="N680" s="11"/>
    </row>
    <row r="681" spans="14:14" ht="13">
      <c r="N681" s="11"/>
    </row>
    <row r="682" spans="14:14" ht="13">
      <c r="N682" s="11"/>
    </row>
    <row r="683" spans="14:14" ht="13">
      <c r="N683" s="11"/>
    </row>
    <row r="684" spans="14:14" ht="13">
      <c r="N684" s="11"/>
    </row>
    <row r="685" spans="14:14" ht="13">
      <c r="N685" s="11"/>
    </row>
    <row r="686" spans="14:14" ht="13">
      <c r="N686" s="11"/>
    </row>
    <row r="687" spans="14:14" ht="13">
      <c r="N687" s="11"/>
    </row>
    <row r="688" spans="14:14" ht="13">
      <c r="N688" s="11"/>
    </row>
    <row r="689" spans="14:14" ht="13">
      <c r="N689" s="11"/>
    </row>
    <row r="690" spans="14:14" ht="13">
      <c r="N690" s="11"/>
    </row>
    <row r="691" spans="14:14" ht="13">
      <c r="N691" s="11"/>
    </row>
    <row r="692" spans="14:14" ht="13">
      <c r="N692" s="11"/>
    </row>
    <row r="693" spans="14:14" ht="13">
      <c r="N693" s="11"/>
    </row>
    <row r="694" spans="14:14" ht="13">
      <c r="N694" s="11"/>
    </row>
    <row r="695" spans="14:14" ht="13">
      <c r="N695" s="11"/>
    </row>
    <row r="696" spans="14:14" ht="13">
      <c r="N696" s="11"/>
    </row>
    <row r="697" spans="14:14" ht="13">
      <c r="N697" s="11"/>
    </row>
    <row r="698" spans="14:14" ht="13">
      <c r="N698" s="11"/>
    </row>
    <row r="699" spans="14:14" ht="13">
      <c r="N699" s="11"/>
    </row>
    <row r="700" spans="14:14" ht="13">
      <c r="N700" s="11"/>
    </row>
    <row r="701" spans="14:14" ht="13">
      <c r="N701" s="11"/>
    </row>
    <row r="702" spans="14:14" ht="13">
      <c r="N702" s="11"/>
    </row>
    <row r="703" spans="14:14" ht="13">
      <c r="N703" s="11"/>
    </row>
    <row r="704" spans="14:14" ht="13">
      <c r="N704" s="11"/>
    </row>
    <row r="705" spans="14:14" ht="13">
      <c r="N705" s="11"/>
    </row>
    <row r="706" spans="14:14" ht="13">
      <c r="N706" s="11"/>
    </row>
    <row r="707" spans="14:14" ht="13">
      <c r="N707" s="11"/>
    </row>
    <row r="708" spans="14:14" ht="13">
      <c r="N708" s="11"/>
    </row>
    <row r="709" spans="14:14" ht="13">
      <c r="N709" s="11"/>
    </row>
    <row r="710" spans="14:14" ht="13">
      <c r="N710" s="11"/>
    </row>
    <row r="711" spans="14:14" ht="13">
      <c r="N711" s="11"/>
    </row>
    <row r="712" spans="14:14" ht="13">
      <c r="N712" s="11"/>
    </row>
    <row r="713" spans="14:14" ht="13">
      <c r="N713" s="11"/>
    </row>
    <row r="714" spans="14:14" ht="13">
      <c r="N714" s="11"/>
    </row>
    <row r="715" spans="14:14" ht="13">
      <c r="N715" s="11"/>
    </row>
    <row r="716" spans="14:14" ht="13">
      <c r="N716" s="11"/>
    </row>
    <row r="717" spans="14:14" ht="13">
      <c r="N717" s="11"/>
    </row>
    <row r="718" spans="14:14" ht="13">
      <c r="N718" s="11"/>
    </row>
    <row r="719" spans="14:14" ht="13">
      <c r="N719" s="11"/>
    </row>
    <row r="720" spans="14:14" ht="13">
      <c r="N720" s="11"/>
    </row>
    <row r="721" spans="14:14" ht="13">
      <c r="N721" s="11"/>
    </row>
    <row r="722" spans="14:14" ht="13">
      <c r="N722" s="11"/>
    </row>
    <row r="723" spans="14:14" ht="13">
      <c r="N723" s="11"/>
    </row>
    <row r="724" spans="14:14" ht="13">
      <c r="N724" s="11"/>
    </row>
    <row r="725" spans="14:14" ht="13">
      <c r="N725" s="11"/>
    </row>
    <row r="726" spans="14:14" ht="13">
      <c r="N726" s="11"/>
    </row>
    <row r="727" spans="14:14" ht="13">
      <c r="N727" s="11"/>
    </row>
    <row r="728" spans="14:14" ht="13">
      <c r="N728" s="11"/>
    </row>
    <row r="729" spans="14:14" ht="13">
      <c r="N729" s="11"/>
    </row>
    <row r="730" spans="14:14" ht="13">
      <c r="N730" s="11"/>
    </row>
    <row r="731" spans="14:14" ht="13">
      <c r="N731" s="11"/>
    </row>
    <row r="732" spans="14:14" ht="13">
      <c r="N732" s="11"/>
    </row>
    <row r="733" spans="14:14" ht="13">
      <c r="N733" s="11"/>
    </row>
    <row r="734" spans="14:14" ht="13">
      <c r="N734" s="11"/>
    </row>
    <row r="735" spans="14:14" ht="13">
      <c r="N735" s="11"/>
    </row>
    <row r="736" spans="14:14" ht="13">
      <c r="N736" s="11"/>
    </row>
    <row r="737" spans="14:14" ht="13">
      <c r="N737" s="11"/>
    </row>
    <row r="738" spans="14:14" ht="13">
      <c r="N738" s="11"/>
    </row>
    <row r="739" spans="14:14" ht="13">
      <c r="N739" s="11"/>
    </row>
    <row r="740" spans="14:14" ht="13">
      <c r="N740" s="11"/>
    </row>
    <row r="741" spans="14:14" ht="13">
      <c r="N741" s="11"/>
    </row>
    <row r="742" spans="14:14" ht="13">
      <c r="N742" s="11"/>
    </row>
    <row r="743" spans="14:14" ht="13">
      <c r="N743" s="11"/>
    </row>
    <row r="744" spans="14:14" ht="13">
      <c r="N744" s="11"/>
    </row>
    <row r="745" spans="14:14" ht="13">
      <c r="N745" s="11"/>
    </row>
    <row r="746" spans="14:14" ht="13">
      <c r="N746" s="11"/>
    </row>
    <row r="747" spans="14:14" ht="13">
      <c r="N747" s="11"/>
    </row>
    <row r="748" spans="14:14" ht="13">
      <c r="N748" s="11"/>
    </row>
    <row r="749" spans="14:14" ht="13">
      <c r="N749" s="11"/>
    </row>
    <row r="750" spans="14:14" ht="13">
      <c r="N750" s="11"/>
    </row>
    <row r="751" spans="14:14" ht="13">
      <c r="N751" s="11"/>
    </row>
    <row r="752" spans="14:14" ht="13">
      <c r="N752" s="11"/>
    </row>
    <row r="753" spans="14:14" ht="13">
      <c r="N753" s="11"/>
    </row>
    <row r="754" spans="14:14" ht="13">
      <c r="N754" s="11"/>
    </row>
    <row r="755" spans="14:14" ht="13">
      <c r="N755" s="11"/>
    </row>
    <row r="756" spans="14:14" ht="13">
      <c r="N756" s="11"/>
    </row>
    <row r="757" spans="14:14" ht="13">
      <c r="N757" s="11"/>
    </row>
    <row r="758" spans="14:14" ht="13">
      <c r="N758" s="11"/>
    </row>
    <row r="759" spans="14:14" ht="13">
      <c r="N759" s="11"/>
    </row>
    <row r="760" spans="14:14" ht="13">
      <c r="N760" s="11"/>
    </row>
    <row r="761" spans="14:14" ht="13">
      <c r="N761" s="11"/>
    </row>
    <row r="762" spans="14:14" ht="13">
      <c r="N762" s="11"/>
    </row>
    <row r="763" spans="14:14" ht="13">
      <c r="N763" s="11"/>
    </row>
    <row r="764" spans="14:14" ht="13">
      <c r="N764" s="11"/>
    </row>
    <row r="765" spans="14:14" ht="13">
      <c r="N765" s="11"/>
    </row>
    <row r="766" spans="14:14" ht="13">
      <c r="N766" s="11"/>
    </row>
    <row r="767" spans="14:14" ht="13">
      <c r="N767" s="11"/>
    </row>
    <row r="768" spans="14:14" ht="13">
      <c r="N768" s="11"/>
    </row>
    <row r="769" spans="14:14" ht="13">
      <c r="N769" s="11"/>
    </row>
    <row r="770" spans="14:14" ht="13">
      <c r="N770" s="11"/>
    </row>
    <row r="771" spans="14:14" ht="13">
      <c r="N771" s="11"/>
    </row>
    <row r="772" spans="14:14" ht="13">
      <c r="N772" s="11"/>
    </row>
    <row r="773" spans="14:14" ht="13">
      <c r="N773" s="11"/>
    </row>
    <row r="774" spans="14:14" ht="13">
      <c r="N774" s="11"/>
    </row>
    <row r="775" spans="14:14" ht="13">
      <c r="N775" s="11"/>
    </row>
    <row r="776" spans="14:14" ht="13">
      <c r="N776" s="11"/>
    </row>
    <row r="777" spans="14:14" ht="13">
      <c r="N777" s="11"/>
    </row>
    <row r="778" spans="14:14" ht="13">
      <c r="N778" s="11"/>
    </row>
    <row r="779" spans="14:14" ht="13">
      <c r="N779" s="11"/>
    </row>
    <row r="780" spans="14:14" ht="13">
      <c r="N780" s="11"/>
    </row>
    <row r="781" spans="14:14" ht="13">
      <c r="N781" s="11"/>
    </row>
    <row r="782" spans="14:14" ht="13">
      <c r="N782" s="11"/>
    </row>
    <row r="783" spans="14:14" ht="13">
      <c r="N783" s="11"/>
    </row>
    <row r="784" spans="14:14" ht="13">
      <c r="N784" s="11"/>
    </row>
    <row r="785" spans="14:14" ht="13">
      <c r="N785" s="11"/>
    </row>
    <row r="786" spans="14:14" ht="13">
      <c r="N786" s="11"/>
    </row>
    <row r="787" spans="14:14" ht="13">
      <c r="N787" s="11"/>
    </row>
    <row r="788" spans="14:14" ht="13">
      <c r="N788" s="11"/>
    </row>
    <row r="789" spans="14:14" ht="13">
      <c r="N789" s="11"/>
    </row>
    <row r="790" spans="14:14" ht="13">
      <c r="N790" s="11"/>
    </row>
    <row r="791" spans="14:14" ht="13">
      <c r="N791" s="11"/>
    </row>
    <row r="792" spans="14:14" ht="13">
      <c r="N792" s="11"/>
    </row>
    <row r="793" spans="14:14" ht="13">
      <c r="N793" s="11"/>
    </row>
    <row r="794" spans="14:14" ht="13">
      <c r="N794" s="11"/>
    </row>
    <row r="795" spans="14:14" ht="13">
      <c r="N795" s="11"/>
    </row>
    <row r="796" spans="14:14" ht="13">
      <c r="N796" s="11"/>
    </row>
    <row r="797" spans="14:14" ht="13">
      <c r="N797" s="11"/>
    </row>
    <row r="798" spans="14:14" ht="13">
      <c r="N798" s="11"/>
    </row>
    <row r="799" spans="14:14" ht="13">
      <c r="N799" s="11"/>
    </row>
    <row r="800" spans="14:14" ht="13">
      <c r="N800" s="11"/>
    </row>
    <row r="801" spans="14:14" ht="13">
      <c r="N801" s="11"/>
    </row>
    <row r="802" spans="14:14" ht="13">
      <c r="N802" s="11"/>
    </row>
    <row r="803" spans="14:14" ht="13">
      <c r="N803" s="11"/>
    </row>
    <row r="804" spans="14:14" ht="13">
      <c r="N804" s="11"/>
    </row>
    <row r="805" spans="14:14" ht="13">
      <c r="N805" s="11"/>
    </row>
    <row r="806" spans="14:14" ht="13">
      <c r="N806" s="11"/>
    </row>
    <row r="807" spans="14:14" ht="13">
      <c r="N807" s="11"/>
    </row>
    <row r="808" spans="14:14" ht="13">
      <c r="N808" s="11"/>
    </row>
    <row r="809" spans="14:14" ht="13">
      <c r="N809" s="11"/>
    </row>
    <row r="810" spans="14:14" ht="13">
      <c r="N810" s="11"/>
    </row>
    <row r="811" spans="14:14" ht="13">
      <c r="N811" s="11"/>
    </row>
    <row r="812" spans="14:14" ht="13">
      <c r="N812" s="11"/>
    </row>
    <row r="813" spans="14:14" ht="13">
      <c r="N813" s="11"/>
    </row>
    <row r="814" spans="14:14" ht="13">
      <c r="N814" s="11"/>
    </row>
    <row r="815" spans="14:14" ht="13">
      <c r="N815" s="11"/>
    </row>
    <row r="816" spans="14:14" ht="13">
      <c r="N816" s="11"/>
    </row>
    <row r="817" spans="14:14" ht="13">
      <c r="N817" s="11"/>
    </row>
    <row r="818" spans="14:14" ht="13">
      <c r="N818" s="11"/>
    </row>
    <row r="819" spans="14:14" ht="13">
      <c r="N819" s="11"/>
    </row>
    <row r="820" spans="14:14" ht="13">
      <c r="N820" s="11"/>
    </row>
    <row r="821" spans="14:14" ht="13">
      <c r="N821" s="11"/>
    </row>
    <row r="822" spans="14:14" ht="13">
      <c r="N822" s="11"/>
    </row>
    <row r="823" spans="14:14" ht="13">
      <c r="N823" s="11"/>
    </row>
    <row r="824" spans="14:14" ht="13">
      <c r="N824" s="11"/>
    </row>
    <row r="825" spans="14:14" ht="13">
      <c r="N825" s="11"/>
    </row>
    <row r="826" spans="14:14" ht="13">
      <c r="N826" s="11"/>
    </row>
    <row r="827" spans="14:14" ht="13">
      <c r="N827" s="11"/>
    </row>
    <row r="828" spans="14:14" ht="13">
      <c r="N828" s="11"/>
    </row>
    <row r="829" spans="14:14" ht="13">
      <c r="N829" s="11"/>
    </row>
    <row r="830" spans="14:14" ht="13">
      <c r="N830" s="11"/>
    </row>
    <row r="831" spans="14:14" ht="13">
      <c r="N831" s="11"/>
    </row>
    <row r="832" spans="14:14" ht="13">
      <c r="N832" s="11"/>
    </row>
    <row r="833" spans="14:14" ht="13">
      <c r="N833" s="11"/>
    </row>
    <row r="834" spans="14:14" ht="13">
      <c r="N834" s="11"/>
    </row>
    <row r="835" spans="14:14" ht="13">
      <c r="N835" s="11"/>
    </row>
    <row r="836" spans="14:14" ht="13">
      <c r="N836" s="11"/>
    </row>
    <row r="837" spans="14:14" ht="13">
      <c r="N837" s="11"/>
    </row>
    <row r="838" spans="14:14" ht="13">
      <c r="N838" s="11"/>
    </row>
    <row r="839" spans="14:14" ht="13">
      <c r="N839" s="11"/>
    </row>
    <row r="840" spans="14:14" ht="13">
      <c r="N840" s="11"/>
    </row>
    <row r="841" spans="14:14" ht="13">
      <c r="N841" s="11"/>
    </row>
    <row r="842" spans="14:14" ht="13">
      <c r="N842" s="11"/>
    </row>
    <row r="843" spans="14:14" ht="13">
      <c r="N843" s="11"/>
    </row>
    <row r="844" spans="14:14" ht="13">
      <c r="N844" s="11"/>
    </row>
    <row r="845" spans="14:14" ht="13">
      <c r="N845" s="11"/>
    </row>
    <row r="846" spans="14:14" ht="13">
      <c r="N846" s="11"/>
    </row>
    <row r="847" spans="14:14" ht="13">
      <c r="N847" s="11"/>
    </row>
    <row r="848" spans="14:14" ht="13">
      <c r="N848" s="11"/>
    </row>
    <row r="849" spans="14:14" ht="13">
      <c r="N849" s="11"/>
    </row>
    <row r="850" spans="14:14" ht="13">
      <c r="N850" s="11"/>
    </row>
    <row r="851" spans="14:14" ht="13">
      <c r="N851" s="11"/>
    </row>
    <row r="852" spans="14:14" ht="13">
      <c r="N852" s="11"/>
    </row>
    <row r="853" spans="14:14" ht="13">
      <c r="N853" s="11"/>
    </row>
    <row r="854" spans="14:14" ht="13">
      <c r="N854" s="11"/>
    </row>
    <row r="855" spans="14:14" ht="13">
      <c r="N855" s="11"/>
    </row>
    <row r="856" spans="14:14" ht="13">
      <c r="N856" s="11"/>
    </row>
    <row r="857" spans="14:14" ht="13">
      <c r="N857" s="11"/>
    </row>
    <row r="858" spans="14:14" ht="13">
      <c r="N858" s="11"/>
    </row>
    <row r="859" spans="14:14" ht="13">
      <c r="N859" s="11"/>
    </row>
    <row r="860" spans="14:14" ht="13">
      <c r="N860" s="11"/>
    </row>
    <row r="861" spans="14:14" ht="13">
      <c r="N861" s="11"/>
    </row>
    <row r="862" spans="14:14" ht="13">
      <c r="N862" s="11"/>
    </row>
    <row r="863" spans="14:14" ht="13">
      <c r="N863" s="11"/>
    </row>
    <row r="864" spans="14:14" ht="13">
      <c r="N864" s="11"/>
    </row>
    <row r="865" spans="14:14" ht="13">
      <c r="N865" s="11"/>
    </row>
    <row r="866" spans="14:14" ht="13">
      <c r="N866" s="11"/>
    </row>
    <row r="867" spans="14:14" ht="13">
      <c r="N867" s="11"/>
    </row>
    <row r="868" spans="14:14" ht="13">
      <c r="N868" s="11"/>
    </row>
    <row r="869" spans="14:14" ht="13">
      <c r="N869" s="11"/>
    </row>
    <row r="870" spans="14:14" ht="13">
      <c r="N870" s="11"/>
    </row>
    <row r="871" spans="14:14" ht="13">
      <c r="N871" s="11"/>
    </row>
    <row r="872" spans="14:14" ht="13">
      <c r="N872" s="11"/>
    </row>
    <row r="873" spans="14:14" ht="13">
      <c r="N873" s="11"/>
    </row>
    <row r="874" spans="14:14" ht="13">
      <c r="N874" s="11"/>
    </row>
    <row r="875" spans="14:14" ht="13">
      <c r="N875" s="11"/>
    </row>
    <row r="876" spans="14:14" ht="13">
      <c r="N876" s="11"/>
    </row>
    <row r="877" spans="14:14" ht="13">
      <c r="N877" s="11"/>
    </row>
    <row r="878" spans="14:14" ht="13">
      <c r="N878" s="11"/>
    </row>
    <row r="879" spans="14:14" ht="13">
      <c r="N879" s="11"/>
    </row>
    <row r="880" spans="14:14" ht="13">
      <c r="N880" s="11"/>
    </row>
    <row r="881" spans="14:14" ht="13">
      <c r="N881" s="11"/>
    </row>
    <row r="882" spans="14:14" ht="13">
      <c r="N882" s="11"/>
    </row>
    <row r="883" spans="14:14" ht="13">
      <c r="N883" s="11"/>
    </row>
    <row r="884" spans="14:14" ht="13">
      <c r="N884" s="11"/>
    </row>
    <row r="885" spans="14:14" ht="13">
      <c r="N885" s="11"/>
    </row>
    <row r="886" spans="14:14" ht="13">
      <c r="N886" s="11"/>
    </row>
    <row r="887" spans="14:14" ht="13">
      <c r="N887" s="11"/>
    </row>
    <row r="888" spans="14:14" ht="13">
      <c r="N888" s="11"/>
    </row>
    <row r="889" spans="14:14" ht="13">
      <c r="N889" s="11"/>
    </row>
    <row r="890" spans="14:14" ht="13">
      <c r="N890" s="11"/>
    </row>
    <row r="891" spans="14:14" ht="13">
      <c r="N891" s="11"/>
    </row>
    <row r="892" spans="14:14" ht="13">
      <c r="N892" s="11"/>
    </row>
    <row r="893" spans="14:14" ht="13">
      <c r="N893" s="11"/>
    </row>
    <row r="894" spans="14:14" ht="13">
      <c r="N894" s="11"/>
    </row>
    <row r="895" spans="14:14" ht="13">
      <c r="N895" s="11"/>
    </row>
    <row r="896" spans="14:14" ht="13">
      <c r="N896" s="11"/>
    </row>
    <row r="897" spans="14:14" ht="13">
      <c r="N897" s="11"/>
    </row>
    <row r="898" spans="14:14" ht="13">
      <c r="N898" s="11"/>
    </row>
    <row r="899" spans="14:14" ht="13">
      <c r="N899" s="11"/>
    </row>
    <row r="900" spans="14:14" ht="13">
      <c r="N900" s="11"/>
    </row>
    <row r="901" spans="14:14" ht="13">
      <c r="N901" s="11"/>
    </row>
    <row r="902" spans="14:14" ht="13">
      <c r="N902" s="11"/>
    </row>
    <row r="903" spans="14:14" ht="13">
      <c r="N903" s="11"/>
    </row>
    <row r="904" spans="14:14" ht="13">
      <c r="N904" s="11"/>
    </row>
    <row r="905" spans="14:14" ht="13">
      <c r="N905" s="11"/>
    </row>
    <row r="906" spans="14:14" ht="13">
      <c r="N906" s="11"/>
    </row>
    <row r="907" spans="14:14" ht="13">
      <c r="N907" s="11"/>
    </row>
    <row r="908" spans="14:14" ht="13">
      <c r="N908" s="11"/>
    </row>
    <row r="909" spans="14:14" ht="13">
      <c r="N909" s="11"/>
    </row>
    <row r="910" spans="14:14" ht="13">
      <c r="N910" s="11"/>
    </row>
    <row r="911" spans="14:14" ht="13">
      <c r="N911" s="11"/>
    </row>
    <row r="912" spans="14:14" ht="13">
      <c r="N912" s="11"/>
    </row>
    <row r="913" spans="14:14" ht="13">
      <c r="N913" s="11"/>
    </row>
    <row r="914" spans="14:14" ht="13">
      <c r="N914" s="11"/>
    </row>
    <row r="915" spans="14:14" ht="13">
      <c r="N915" s="11"/>
    </row>
    <row r="916" spans="14:14" ht="13">
      <c r="N916" s="11"/>
    </row>
    <row r="917" spans="14:14" ht="13">
      <c r="N917" s="11"/>
    </row>
    <row r="918" spans="14:14" ht="13">
      <c r="N918" s="11"/>
    </row>
    <row r="919" spans="14:14" ht="13">
      <c r="N919" s="11"/>
    </row>
    <row r="920" spans="14:14" ht="13">
      <c r="N920" s="11"/>
    </row>
    <row r="921" spans="14:14" ht="13">
      <c r="N921" s="11"/>
    </row>
    <row r="922" spans="14:14" ht="13">
      <c r="N922" s="11"/>
    </row>
    <row r="923" spans="14:14" ht="13">
      <c r="N923" s="11"/>
    </row>
    <row r="924" spans="14:14" ht="13">
      <c r="N924" s="11"/>
    </row>
    <row r="925" spans="14:14" ht="13">
      <c r="N925" s="11"/>
    </row>
    <row r="926" spans="14:14" ht="13">
      <c r="N926" s="11"/>
    </row>
    <row r="927" spans="14:14" ht="13">
      <c r="N927" s="11"/>
    </row>
    <row r="928" spans="14:14" ht="13">
      <c r="N928" s="11"/>
    </row>
    <row r="929" spans="14:14" ht="13">
      <c r="N929" s="11"/>
    </row>
    <row r="930" spans="14:14" ht="13">
      <c r="N930" s="11"/>
    </row>
    <row r="931" spans="14:14" ht="13">
      <c r="N931" s="11"/>
    </row>
    <row r="932" spans="14:14" ht="13">
      <c r="N932" s="11"/>
    </row>
    <row r="933" spans="14:14" ht="13">
      <c r="N933" s="11"/>
    </row>
    <row r="934" spans="14:14" ht="13">
      <c r="N934" s="11"/>
    </row>
    <row r="935" spans="14:14" ht="13">
      <c r="N935" s="11"/>
    </row>
    <row r="936" spans="14:14" ht="13">
      <c r="N936" s="11"/>
    </row>
    <row r="937" spans="14:14" ht="13">
      <c r="N937" s="11"/>
    </row>
    <row r="938" spans="14:14" ht="13">
      <c r="N938" s="11"/>
    </row>
    <row r="939" spans="14:14" ht="13">
      <c r="N939" s="11"/>
    </row>
    <row r="940" spans="14:14" ht="13">
      <c r="N940" s="11"/>
    </row>
    <row r="941" spans="14:14" ht="13">
      <c r="N941" s="11"/>
    </row>
    <row r="942" spans="14:14" ht="13">
      <c r="N942" s="11"/>
    </row>
    <row r="943" spans="14:14" ht="13">
      <c r="N943" s="11"/>
    </row>
    <row r="944" spans="14:14" ht="13">
      <c r="N944" s="11"/>
    </row>
    <row r="945" spans="14:14" ht="13">
      <c r="N945" s="11"/>
    </row>
    <row r="946" spans="14:14" ht="13">
      <c r="N946" s="11"/>
    </row>
    <row r="947" spans="14:14" ht="13">
      <c r="N947" s="11"/>
    </row>
    <row r="948" spans="14:14" ht="13">
      <c r="N948" s="11"/>
    </row>
    <row r="949" spans="14:14" ht="13">
      <c r="N949" s="11"/>
    </row>
    <row r="950" spans="14:14" ht="13">
      <c r="N950" s="11"/>
    </row>
    <row r="951" spans="14:14" ht="13">
      <c r="N951" s="11"/>
    </row>
    <row r="952" spans="14:14" ht="13">
      <c r="N952" s="11"/>
    </row>
    <row r="953" spans="14:14" ht="13">
      <c r="N953" s="11"/>
    </row>
    <row r="954" spans="14:14" ht="13">
      <c r="N954" s="11"/>
    </row>
    <row r="955" spans="14:14" ht="13">
      <c r="N955" s="11"/>
    </row>
    <row r="956" spans="14:14" ht="13">
      <c r="N956" s="11"/>
    </row>
    <row r="957" spans="14:14" ht="13">
      <c r="N957" s="11"/>
    </row>
    <row r="958" spans="14:14" ht="13">
      <c r="N958" s="11"/>
    </row>
    <row r="959" spans="14:14" ht="13">
      <c r="N959" s="11"/>
    </row>
    <row r="960" spans="14:14" ht="13">
      <c r="N960" s="11"/>
    </row>
    <row r="961" spans="14:14" ht="13">
      <c r="N961" s="11"/>
    </row>
    <row r="962" spans="14:14" ht="13">
      <c r="N962" s="11"/>
    </row>
    <row r="963" spans="14:14" ht="13">
      <c r="N963" s="11"/>
    </row>
    <row r="964" spans="14:14" ht="13">
      <c r="N964" s="11"/>
    </row>
    <row r="965" spans="14:14" ht="13">
      <c r="N965" s="11"/>
    </row>
    <row r="966" spans="14:14" ht="13">
      <c r="N966" s="11"/>
    </row>
    <row r="967" spans="14:14" ht="13">
      <c r="N967" s="11"/>
    </row>
    <row r="968" spans="14:14" ht="13">
      <c r="N968" s="11"/>
    </row>
    <row r="969" spans="14:14" ht="13">
      <c r="N969" s="11"/>
    </row>
    <row r="970" spans="14:14" ht="13">
      <c r="N970" s="11"/>
    </row>
    <row r="971" spans="14:14" ht="13">
      <c r="N971" s="11"/>
    </row>
    <row r="972" spans="14:14" ht="13">
      <c r="N972" s="11"/>
    </row>
    <row r="973" spans="14:14" ht="13">
      <c r="N973" s="11"/>
    </row>
    <row r="974" spans="14:14" ht="13">
      <c r="N974" s="11"/>
    </row>
    <row r="975" spans="14:14" ht="13">
      <c r="N975" s="11"/>
    </row>
    <row r="976" spans="14:14" ht="13">
      <c r="N976" s="11"/>
    </row>
    <row r="977" spans="14:14" ht="13">
      <c r="N977" s="11"/>
    </row>
    <row r="978" spans="14:14" ht="13">
      <c r="N978" s="11"/>
    </row>
    <row r="979" spans="14:14" ht="13">
      <c r="N979" s="11"/>
    </row>
    <row r="980" spans="14:14" ht="13">
      <c r="N980" s="11"/>
    </row>
    <row r="981" spans="14:14" ht="13">
      <c r="N981" s="11"/>
    </row>
    <row r="982" spans="14:14" ht="13">
      <c r="N982" s="11"/>
    </row>
    <row r="983" spans="14:14" ht="13">
      <c r="N983" s="11"/>
    </row>
    <row r="984" spans="14:14" ht="13">
      <c r="N984" s="11"/>
    </row>
    <row r="985" spans="14:14" ht="13">
      <c r="N985" s="11"/>
    </row>
    <row r="986" spans="14:14" ht="13">
      <c r="N986" s="11"/>
    </row>
    <row r="987" spans="14:14" ht="13">
      <c r="N987" s="11"/>
    </row>
    <row r="988" spans="14:14" ht="13">
      <c r="N988" s="11"/>
    </row>
    <row r="989" spans="14:14" ht="13">
      <c r="N989" s="11"/>
    </row>
    <row r="990" spans="14:14" ht="13">
      <c r="N990" s="11"/>
    </row>
    <row r="991" spans="14:14" ht="13">
      <c r="N991" s="11"/>
    </row>
    <row r="992" spans="14:14" ht="13">
      <c r="N992" s="11"/>
    </row>
    <row r="993" spans="14:14" ht="13">
      <c r="N993" s="11"/>
    </row>
    <row r="994" spans="14:14" ht="13">
      <c r="N994" s="11"/>
    </row>
    <row r="995" spans="14:14" ht="13">
      <c r="N995" s="11"/>
    </row>
    <row r="996" spans="14:14" ht="13">
      <c r="N996" s="11"/>
    </row>
    <row r="997" spans="14:14" ht="13">
      <c r="N997" s="11"/>
    </row>
    <row r="998" spans="14:14" ht="13">
      <c r="N998" s="11"/>
    </row>
    <row r="999" spans="14:14" ht="13">
      <c r="N999" s="11"/>
    </row>
    <row r="1000" spans="14:14" ht="13">
      <c r="N1000" s="11"/>
    </row>
    <row r="1001" spans="14:14" ht="13">
      <c r="N1001" s="11"/>
    </row>
    <row r="1002" spans="14:14" ht="13">
      <c r="N1002" s="11"/>
    </row>
    <row r="1003" spans="14:14" ht="13">
      <c r="N1003" s="11"/>
    </row>
  </sheetData>
  <phoneticPr fontId="61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I1000"/>
  <sheetViews>
    <sheetView workbookViewId="0"/>
  </sheetViews>
  <sheetFormatPr baseColWidth="10" defaultColWidth="12.6640625" defaultRowHeight="15.75" customHeight="1"/>
  <cols>
    <col min="1" max="1" width="16.1640625" customWidth="1"/>
    <col min="2" max="2" width="14" customWidth="1"/>
    <col min="3" max="3" width="16.5" customWidth="1"/>
    <col min="4" max="4" width="23.1640625" customWidth="1"/>
    <col min="5" max="5" width="6.33203125" customWidth="1"/>
    <col min="6" max="6" width="7.1640625" customWidth="1"/>
    <col min="7" max="7" width="18.6640625" customWidth="1"/>
    <col min="8" max="8" width="81.6640625" customWidth="1"/>
    <col min="9" max="9" width="5.83203125" customWidth="1"/>
    <col min="10" max="10" width="9.1640625" customWidth="1"/>
    <col min="11" max="11" width="10.6640625" customWidth="1"/>
    <col min="12" max="12" width="9" customWidth="1"/>
    <col min="13" max="13" width="16.1640625" customWidth="1"/>
    <col min="14" max="14" width="9.33203125" customWidth="1"/>
    <col min="15" max="15" width="46.6640625" customWidth="1"/>
    <col min="16" max="16" width="16.33203125" customWidth="1"/>
    <col min="17" max="17" width="12.33203125" customWidth="1"/>
    <col min="18" max="18" width="8.33203125" customWidth="1"/>
    <col min="19" max="19" width="14.5" customWidth="1"/>
    <col min="20" max="20" width="9.5" customWidth="1"/>
    <col min="21" max="21" width="10.5" customWidth="1"/>
    <col min="22" max="22" width="5.5" customWidth="1"/>
    <col min="23" max="23" width="10.5" customWidth="1"/>
    <col min="24" max="24" width="5.5" customWidth="1"/>
    <col min="25" max="25" width="4.5" customWidth="1"/>
    <col min="26" max="26" width="19.1640625" customWidth="1"/>
  </cols>
  <sheetData>
    <row r="1" spans="1:35">
      <c r="A1" s="338" t="s">
        <v>119</v>
      </c>
      <c r="B1" s="338" t="s">
        <v>3</v>
      </c>
      <c r="C1" s="339" t="s">
        <v>120</v>
      </c>
      <c r="D1" s="339" t="s">
        <v>121</v>
      </c>
      <c r="E1" s="339" t="s">
        <v>122</v>
      </c>
      <c r="F1" s="339" t="s">
        <v>123</v>
      </c>
      <c r="G1" s="339" t="s">
        <v>2</v>
      </c>
      <c r="H1" s="338" t="s">
        <v>124</v>
      </c>
      <c r="I1" s="338" t="s">
        <v>125</v>
      </c>
      <c r="J1" s="338" t="s">
        <v>126</v>
      </c>
      <c r="K1" s="340" t="s">
        <v>127</v>
      </c>
      <c r="L1" s="338" t="s">
        <v>128</v>
      </c>
      <c r="M1" s="341" t="s">
        <v>5</v>
      </c>
      <c r="N1" s="341" t="s">
        <v>6</v>
      </c>
      <c r="O1" s="338" t="s">
        <v>1725</v>
      </c>
      <c r="P1" s="338" t="s">
        <v>1726</v>
      </c>
      <c r="Q1" s="342" t="s">
        <v>137</v>
      </c>
      <c r="R1" s="343" t="s">
        <v>138</v>
      </c>
      <c r="S1" s="343" t="s">
        <v>139</v>
      </c>
      <c r="T1" s="343" t="s">
        <v>140</v>
      </c>
      <c r="U1" s="343" t="s">
        <v>141</v>
      </c>
      <c r="V1" s="343" t="s">
        <v>142</v>
      </c>
      <c r="W1" s="343" t="s">
        <v>143</v>
      </c>
      <c r="X1" s="343" t="s">
        <v>144</v>
      </c>
      <c r="Y1" s="344" t="s">
        <v>1727</v>
      </c>
      <c r="Z1" s="345" t="s">
        <v>147</v>
      </c>
      <c r="AA1" s="289"/>
      <c r="AB1" s="289"/>
      <c r="AC1" s="289"/>
      <c r="AD1" s="289"/>
      <c r="AE1" s="289"/>
      <c r="AF1" s="289"/>
      <c r="AG1" s="289"/>
      <c r="AH1" s="289"/>
      <c r="AI1" s="289"/>
    </row>
    <row r="2" spans="1:35" ht="15.75" customHeight="1">
      <c r="G2" s="3"/>
      <c r="H2" s="3" t="e">
        <f>VLOOKUP(G2,'Bidding list 26'!$B$4:$G$277,6,0)</f>
        <v>#N/A</v>
      </c>
      <c r="M2" s="2" t="s">
        <v>24</v>
      </c>
      <c r="N2" s="2" t="s">
        <v>86</v>
      </c>
      <c r="O2" s="3" t="e">
        <f t="array" ref="O2">INDEX('G Project Timeline-OPM update'!$G$7:$L$35,MATCH(M2,'G Project Timeline-OPM update'!$D$7:$D$35,0),MATCH(N2,'G Project Timeline-OPM update'!$G$4:$L$4,0))-14</f>
        <v>#N/A</v>
      </c>
    </row>
    <row r="3" spans="1:35" ht="15.75" customHeight="1">
      <c r="G3" s="3"/>
      <c r="H3" s="3" t="e">
        <f>VLOOKUP(G3,'Bidding list 26'!$B$4:$G$277,6,0)</f>
        <v>#N/A</v>
      </c>
      <c r="M3" s="2" t="s">
        <v>20</v>
      </c>
      <c r="N3" s="2" t="s">
        <v>86</v>
      </c>
      <c r="O3" s="3" t="e">
        <f t="array" ref="O3">INDEX('G Project Timeline-OPM update'!$G$7:$L$35,MATCH(M3,'G Project Timeline-OPM update'!$D$7:$D$35,0),MATCH(N3,'G Project Timeline-OPM update'!$G$4:$L$4,0))</f>
        <v>#N/A</v>
      </c>
    </row>
    <row r="4" spans="1:35" ht="15.75" customHeight="1">
      <c r="G4" s="3"/>
      <c r="H4" s="3" t="e">
        <f>VLOOKUP(G4,'Bidding list 26'!$B$4:$G$277,6,0)</f>
        <v>#N/A</v>
      </c>
      <c r="M4" s="2"/>
      <c r="N4" s="2"/>
    </row>
    <row r="5" spans="1:35" ht="15.75" customHeight="1">
      <c r="G5" s="3"/>
      <c r="H5" s="3" t="e">
        <f>VLOOKUP(G5,'Bidding list 26'!$B$4:$G$277,6,0)</f>
        <v>#N/A</v>
      </c>
      <c r="M5" s="2"/>
      <c r="N5" s="2"/>
    </row>
    <row r="6" spans="1:35" ht="15.75" customHeight="1">
      <c r="G6" s="3"/>
      <c r="H6" s="3" t="e">
        <f>VLOOKUP(G6,'Bidding list 26'!$B$4:$G$277,6,0)</f>
        <v>#N/A</v>
      </c>
      <c r="M6" s="2"/>
      <c r="N6" s="2"/>
    </row>
    <row r="7" spans="1:35" ht="15.75" customHeight="1">
      <c r="G7" s="3"/>
      <c r="H7" s="3" t="e">
        <f>VLOOKUP(G7,'Bidding list 26'!$B$4:$G$277,6,0)</f>
        <v>#N/A</v>
      </c>
      <c r="M7" s="2"/>
      <c r="N7" s="2"/>
    </row>
    <row r="8" spans="1:35" ht="15.75" customHeight="1">
      <c r="G8" s="3"/>
      <c r="H8" s="3" t="e">
        <f>VLOOKUP(G8,'Bidding list 26'!$B$4:$G$277,6,0)</f>
        <v>#N/A</v>
      </c>
      <c r="M8" s="2"/>
      <c r="N8" s="2"/>
    </row>
    <row r="9" spans="1:35" ht="15.75" customHeight="1">
      <c r="G9" s="3"/>
      <c r="H9" s="3" t="e">
        <f>VLOOKUP(G9,'Bidding list 26'!$B$4:$G$277,6,0)</f>
        <v>#N/A</v>
      </c>
      <c r="M9" s="2"/>
      <c r="N9" s="2"/>
    </row>
    <row r="10" spans="1:35" ht="15.75" customHeight="1">
      <c r="G10" s="3"/>
      <c r="H10" s="3" t="e">
        <f>VLOOKUP(G10,'Bidding list 26'!$B$4:$G$277,6,0)</f>
        <v>#N/A</v>
      </c>
      <c r="M10" s="2"/>
      <c r="N10" s="2"/>
    </row>
    <row r="11" spans="1:35" ht="15.75" customHeight="1">
      <c r="G11" s="3"/>
      <c r="H11" s="3" t="e">
        <f>VLOOKUP(G11,'Bidding list 26'!$B$4:$G$277,6,0)</f>
        <v>#N/A</v>
      </c>
      <c r="M11" s="2"/>
      <c r="N11" s="2"/>
    </row>
    <row r="12" spans="1:35" ht="15.75" customHeight="1">
      <c r="G12" s="3"/>
      <c r="H12" s="3" t="e">
        <f>VLOOKUP(G12,'Bidding list 26'!$B$4:$G$277,6,0)</f>
        <v>#N/A</v>
      </c>
      <c r="M12" s="2"/>
      <c r="N12" s="2"/>
    </row>
    <row r="13" spans="1:35" ht="15.75" customHeight="1">
      <c r="G13" s="3"/>
      <c r="H13" s="3" t="e">
        <f>VLOOKUP(G13,'Bidding list 26'!$B$4:$G$277,6,0)</f>
        <v>#N/A</v>
      </c>
      <c r="M13" s="2"/>
      <c r="N13" s="2"/>
    </row>
    <row r="14" spans="1:35" ht="15.75" customHeight="1">
      <c r="G14" s="3"/>
      <c r="H14" s="3" t="e">
        <f>VLOOKUP(G14,'Bidding list 26'!$B$4:$G$277,6,0)</f>
        <v>#N/A</v>
      </c>
      <c r="M14" s="2"/>
      <c r="N14" s="2"/>
    </row>
    <row r="15" spans="1:35" ht="15.75" customHeight="1">
      <c r="G15" s="3"/>
      <c r="H15" s="3" t="e">
        <f>VLOOKUP(G15,'Bidding list 26'!$B$4:$G$277,6,0)</f>
        <v>#N/A</v>
      </c>
      <c r="M15" s="2"/>
      <c r="N15" s="2"/>
    </row>
    <row r="16" spans="1:35" ht="15.75" customHeight="1">
      <c r="G16" s="3"/>
      <c r="H16" s="3" t="e">
        <f>VLOOKUP(G16,'Bidding list 26'!$B$4:$G$277,6,0)</f>
        <v>#N/A</v>
      </c>
      <c r="M16" s="2"/>
      <c r="N16" s="2"/>
    </row>
    <row r="17" spans="7:14" ht="15.75" customHeight="1">
      <c r="G17" s="3"/>
      <c r="H17" s="3" t="e">
        <f>VLOOKUP(G17,'Bidding list 26'!$B$4:$G$277,6,0)</f>
        <v>#N/A</v>
      </c>
      <c r="M17" s="2"/>
      <c r="N17" s="2"/>
    </row>
    <row r="18" spans="7:14" ht="15.75" customHeight="1">
      <c r="G18" s="3"/>
      <c r="H18" s="3" t="e">
        <f>VLOOKUP(G18,'Bidding list 26'!$B$4:$G$277,6,0)</f>
        <v>#N/A</v>
      </c>
      <c r="M18" s="2"/>
      <c r="N18" s="2"/>
    </row>
    <row r="19" spans="7:14" ht="15.75" customHeight="1">
      <c r="G19" s="3"/>
      <c r="H19" s="3" t="e">
        <f>VLOOKUP(G19,'Bidding list 26'!$B$4:$G$277,6,0)</f>
        <v>#N/A</v>
      </c>
      <c r="M19" s="2"/>
      <c r="N19" s="2"/>
    </row>
    <row r="20" spans="7:14" ht="15.75" customHeight="1">
      <c r="G20" s="3"/>
      <c r="H20" s="3" t="e">
        <f>VLOOKUP(G20,'Bidding list 26'!$B$4:$G$277,6,0)</f>
        <v>#N/A</v>
      </c>
      <c r="M20" s="2"/>
      <c r="N20" s="2"/>
    </row>
    <row r="21" spans="7:14" ht="15.75" customHeight="1">
      <c r="G21" s="3"/>
      <c r="H21" s="3" t="e">
        <f>VLOOKUP(G21,'Bidding list 26'!$B$4:$G$277,6,0)</f>
        <v>#N/A</v>
      </c>
      <c r="M21" s="2"/>
      <c r="N21" s="2"/>
    </row>
    <row r="22" spans="7:14" ht="15.75" customHeight="1">
      <c r="G22" s="3"/>
      <c r="H22" s="3" t="e">
        <f>VLOOKUP(G22,'Bidding list 26'!$B$4:$G$277,6,0)</f>
        <v>#N/A</v>
      </c>
      <c r="M22" s="2"/>
      <c r="N22" s="2"/>
    </row>
    <row r="23" spans="7:14" ht="15.75" customHeight="1">
      <c r="G23" s="3"/>
      <c r="H23" s="3" t="e">
        <f>VLOOKUP(G23,'Bidding list 26'!$B$4:$G$277,6,0)</f>
        <v>#N/A</v>
      </c>
      <c r="M23" s="2"/>
      <c r="N23" s="2"/>
    </row>
    <row r="24" spans="7:14" ht="15.75" customHeight="1">
      <c r="G24" s="3"/>
      <c r="H24" s="3" t="e">
        <f>VLOOKUP(G24,'Bidding list 26'!$B$4:$G$277,6,0)</f>
        <v>#N/A</v>
      </c>
      <c r="M24" s="2"/>
      <c r="N24" s="2"/>
    </row>
    <row r="25" spans="7:14" ht="15.75" customHeight="1">
      <c r="G25" s="3"/>
      <c r="H25" s="3" t="e">
        <f>VLOOKUP(G25,'Bidding list 26'!$B$4:$G$277,6,0)</f>
        <v>#N/A</v>
      </c>
      <c r="M25" s="2"/>
      <c r="N25" s="2"/>
    </row>
    <row r="26" spans="7:14" ht="15.75" customHeight="1">
      <c r="G26" s="3"/>
      <c r="H26" s="3" t="e">
        <f>VLOOKUP(G26,'Bidding list 26'!$B$4:$G$277,6,0)</f>
        <v>#N/A</v>
      </c>
      <c r="M26" s="2"/>
      <c r="N26" s="2"/>
    </row>
    <row r="27" spans="7:14" ht="15.75" customHeight="1">
      <c r="G27" s="3"/>
      <c r="H27" s="3" t="e">
        <f>VLOOKUP(G27,'Bidding list 26'!$B$4:$G$277,6,0)</f>
        <v>#N/A</v>
      </c>
      <c r="M27" s="2"/>
      <c r="N27" s="2"/>
    </row>
    <row r="28" spans="7:14" ht="15.75" customHeight="1">
      <c r="G28" s="3"/>
      <c r="H28" s="3" t="e">
        <f>VLOOKUP(G28,'Bidding list 26'!$B$4:$G$277,6,0)</f>
        <v>#N/A</v>
      </c>
      <c r="M28" s="2"/>
      <c r="N28" s="2"/>
    </row>
    <row r="29" spans="7:14" ht="15.75" customHeight="1">
      <c r="G29" s="3"/>
      <c r="H29" s="3" t="e">
        <f>VLOOKUP(G29,'Bidding list 26'!$B$4:$G$277,6,0)</f>
        <v>#N/A</v>
      </c>
      <c r="M29" s="2"/>
      <c r="N29" s="2"/>
    </row>
    <row r="30" spans="7:14" ht="15.75" customHeight="1">
      <c r="G30" s="3"/>
      <c r="H30" s="3" t="e">
        <f>VLOOKUP(G30,'Bidding list 26'!$B$4:$G$277,6,0)</f>
        <v>#N/A</v>
      </c>
      <c r="M30" s="2"/>
      <c r="N30" s="2"/>
    </row>
    <row r="31" spans="7:14" ht="15.75" customHeight="1">
      <c r="G31" s="3"/>
      <c r="H31" s="3" t="e">
        <f>VLOOKUP(G31,'Bidding list 26'!$B$4:$G$277,6,0)</f>
        <v>#N/A</v>
      </c>
      <c r="M31" s="2"/>
      <c r="N31" s="2"/>
    </row>
    <row r="32" spans="7:14" ht="15.75" customHeight="1">
      <c r="G32" s="3"/>
      <c r="H32" s="3" t="e">
        <f>VLOOKUP(G32,'Bidding list 26'!$B$4:$G$277,6,0)</f>
        <v>#N/A</v>
      </c>
      <c r="M32" s="2"/>
      <c r="N32" s="2"/>
    </row>
    <row r="33" spans="7:14" ht="15.75" customHeight="1">
      <c r="G33" s="3"/>
      <c r="H33" s="3" t="e">
        <f>VLOOKUP(G33,'Bidding list 26'!$B$4:$G$277,6,0)</f>
        <v>#N/A</v>
      </c>
      <c r="M33" s="2"/>
      <c r="N33" s="2"/>
    </row>
    <row r="34" spans="7:14" ht="15.75" customHeight="1">
      <c r="G34" s="3"/>
      <c r="H34" s="3" t="e">
        <f>VLOOKUP(G34,'Bidding list 26'!$B$4:$G$277,6,0)</f>
        <v>#N/A</v>
      </c>
      <c r="M34" s="2"/>
      <c r="N34" s="2"/>
    </row>
    <row r="35" spans="7:14" ht="15.75" customHeight="1">
      <c r="G35" s="3"/>
      <c r="H35" s="3" t="e">
        <f>VLOOKUP(G35,'Bidding list 26'!$B$4:$G$277,6,0)</f>
        <v>#N/A</v>
      </c>
      <c r="M35" s="2"/>
      <c r="N35" s="2"/>
    </row>
    <row r="36" spans="7:14" ht="15.75" customHeight="1">
      <c r="G36" s="3"/>
      <c r="H36" s="3" t="e">
        <f>VLOOKUP(G36,'Bidding list 26'!$B$4:$G$277,6,0)</f>
        <v>#N/A</v>
      </c>
      <c r="M36" s="2"/>
      <c r="N36" s="2"/>
    </row>
    <row r="37" spans="7:14" ht="15.75" customHeight="1">
      <c r="G37" s="3"/>
      <c r="H37" s="3" t="e">
        <f>VLOOKUP(G37,'Bidding list 26'!$B$4:$G$277,6,0)</f>
        <v>#N/A</v>
      </c>
      <c r="M37" s="2"/>
      <c r="N37" s="2"/>
    </row>
    <row r="38" spans="7:14" ht="15.75" customHeight="1">
      <c r="G38" s="3"/>
      <c r="H38" s="3" t="e">
        <f>VLOOKUP(G38,'Bidding list 26'!$B$4:$G$277,6,0)</f>
        <v>#N/A</v>
      </c>
      <c r="M38" s="2"/>
      <c r="N38" s="2"/>
    </row>
    <row r="39" spans="7:14" ht="15.75" customHeight="1">
      <c r="G39" s="3"/>
      <c r="H39" s="3" t="e">
        <f>VLOOKUP(G39,'Bidding list 26'!$B$4:$G$277,6,0)</f>
        <v>#N/A</v>
      </c>
      <c r="M39" s="2"/>
      <c r="N39" s="2"/>
    </row>
    <row r="40" spans="7:14" ht="15.75" customHeight="1">
      <c r="G40" s="3"/>
      <c r="H40" s="3" t="e">
        <f>VLOOKUP(G40,'Bidding list 26'!$B$4:$G$277,6,0)</f>
        <v>#N/A</v>
      </c>
      <c r="M40" s="2"/>
      <c r="N40" s="2"/>
    </row>
    <row r="41" spans="7:14" ht="15.75" customHeight="1">
      <c r="G41" s="3"/>
      <c r="H41" s="3" t="e">
        <f>VLOOKUP(G41,'Bidding list 26'!$B$4:$G$277,6,0)</f>
        <v>#N/A</v>
      </c>
      <c r="M41" s="2"/>
      <c r="N41" s="2"/>
    </row>
    <row r="42" spans="7:14" ht="15.75" customHeight="1">
      <c r="G42" s="3"/>
      <c r="H42" s="3" t="e">
        <f>VLOOKUP(G42,'Bidding list 26'!$B$4:$G$277,6,0)</f>
        <v>#N/A</v>
      </c>
      <c r="M42" s="2"/>
      <c r="N42" s="2"/>
    </row>
    <row r="43" spans="7:14" ht="15.75" customHeight="1">
      <c r="G43" s="3"/>
      <c r="H43" s="3" t="e">
        <f>VLOOKUP(G43,'Bidding list 26'!$B$4:$G$277,6,0)</f>
        <v>#N/A</v>
      </c>
      <c r="M43" s="2"/>
      <c r="N43" s="2"/>
    </row>
    <row r="44" spans="7:14" ht="15.75" customHeight="1">
      <c r="G44" s="3"/>
      <c r="H44" s="3" t="e">
        <f>VLOOKUP(G44,'Bidding list 26'!$B$4:$G$277,6,0)</f>
        <v>#N/A</v>
      </c>
      <c r="M44" s="2"/>
      <c r="N44" s="2"/>
    </row>
    <row r="45" spans="7:14" ht="15.75" customHeight="1">
      <c r="G45" s="3"/>
      <c r="H45" s="3" t="e">
        <f>VLOOKUP(G45,'Bidding list 26'!$B$4:$G$277,6,0)</f>
        <v>#N/A</v>
      </c>
      <c r="M45" s="2"/>
      <c r="N45" s="2"/>
    </row>
    <row r="46" spans="7:14" ht="15.75" customHeight="1">
      <c r="G46" s="3"/>
      <c r="H46" s="3" t="e">
        <f>VLOOKUP(G46,'Bidding list 26'!$B$4:$G$277,6,0)</f>
        <v>#N/A</v>
      </c>
      <c r="M46" s="2"/>
      <c r="N46" s="2"/>
    </row>
    <row r="47" spans="7:14" ht="15.75" customHeight="1">
      <c r="G47" s="3"/>
      <c r="H47" s="3" t="e">
        <f>VLOOKUP(G47,'Bidding list 26'!$B$4:$G$277,6,0)</f>
        <v>#N/A</v>
      </c>
      <c r="M47" s="2"/>
      <c r="N47" s="2"/>
    </row>
    <row r="48" spans="7:14" ht="15.75" customHeight="1">
      <c r="G48" s="3"/>
      <c r="H48" s="3" t="e">
        <f>VLOOKUP(G48,'Bidding list 26'!$B$4:$G$277,6,0)</f>
        <v>#N/A</v>
      </c>
      <c r="M48" s="2"/>
      <c r="N48" s="2"/>
    </row>
    <row r="49" spans="7:14" ht="15.75" customHeight="1">
      <c r="G49" s="3"/>
      <c r="H49" s="3" t="e">
        <f>VLOOKUP(G49,'Bidding list 26'!$B$4:$G$277,6,0)</f>
        <v>#N/A</v>
      </c>
      <c r="M49" s="2"/>
      <c r="N49" s="2"/>
    </row>
    <row r="50" spans="7:14" ht="15.75" customHeight="1">
      <c r="G50" s="3"/>
      <c r="H50" s="3" t="e">
        <f>VLOOKUP(G50,'Bidding list 26'!$B$4:$G$277,6,0)</f>
        <v>#N/A</v>
      </c>
      <c r="M50" s="2"/>
      <c r="N50" s="2"/>
    </row>
    <row r="51" spans="7:14" ht="15.75" customHeight="1">
      <c r="G51" s="3"/>
      <c r="H51" s="3" t="e">
        <f>VLOOKUP(G51,'Bidding list 26'!$B$4:$G$277,6,0)</f>
        <v>#N/A</v>
      </c>
      <c r="M51" s="2"/>
      <c r="N51" s="2"/>
    </row>
    <row r="52" spans="7:14" ht="15.75" customHeight="1">
      <c r="G52" s="3"/>
      <c r="H52" s="3" t="e">
        <f>VLOOKUP(G52,'Bidding list 26'!$B$4:$G$277,6,0)</f>
        <v>#N/A</v>
      </c>
      <c r="M52" s="2"/>
      <c r="N52" s="2"/>
    </row>
    <row r="53" spans="7:14" ht="15.75" customHeight="1">
      <c r="G53" s="3"/>
      <c r="H53" s="3" t="e">
        <f>VLOOKUP(G53,'Bidding list 26'!$B$4:$G$277,6,0)</f>
        <v>#N/A</v>
      </c>
      <c r="M53" s="2"/>
      <c r="N53" s="2"/>
    </row>
    <row r="54" spans="7:14" ht="15.75" customHeight="1">
      <c r="G54" s="3"/>
      <c r="H54" s="3" t="e">
        <f>VLOOKUP(G54,'Bidding list 26'!$B$4:$G$277,6,0)</f>
        <v>#N/A</v>
      </c>
      <c r="M54" s="2"/>
      <c r="N54" s="2"/>
    </row>
    <row r="55" spans="7:14" ht="15.75" customHeight="1">
      <c r="G55" s="3"/>
      <c r="H55" s="3" t="e">
        <f>VLOOKUP(G55,'Bidding list 26'!$B$4:$G$277,6,0)</f>
        <v>#N/A</v>
      </c>
      <c r="M55" s="2"/>
      <c r="N55" s="2"/>
    </row>
    <row r="56" spans="7:14" ht="15.75" customHeight="1">
      <c r="G56" s="3"/>
      <c r="H56" s="3" t="e">
        <f>VLOOKUP(G56,'Bidding list 26'!$B$4:$G$277,6,0)</f>
        <v>#N/A</v>
      </c>
      <c r="M56" s="2"/>
      <c r="N56" s="2"/>
    </row>
    <row r="57" spans="7:14" ht="15.75" customHeight="1">
      <c r="G57" s="3"/>
      <c r="H57" s="3" t="e">
        <f>VLOOKUP(G57,'Bidding list 26'!$B$4:$G$277,6,0)</f>
        <v>#N/A</v>
      </c>
      <c r="M57" s="2"/>
      <c r="N57" s="2"/>
    </row>
    <row r="58" spans="7:14" ht="15.75" customHeight="1">
      <c r="G58" s="3"/>
      <c r="H58" s="3" t="e">
        <f>VLOOKUP(G58,'Bidding list 26'!$B$4:$G$277,6,0)</f>
        <v>#N/A</v>
      </c>
      <c r="M58" s="2"/>
      <c r="N58" s="2"/>
    </row>
    <row r="59" spans="7:14" ht="15.75" customHeight="1">
      <c r="G59" s="3"/>
      <c r="H59" s="3" t="e">
        <f>VLOOKUP(G59,'Bidding list 26'!$B$4:$G$277,6,0)</f>
        <v>#N/A</v>
      </c>
      <c r="M59" s="2"/>
      <c r="N59" s="2"/>
    </row>
    <row r="60" spans="7:14" ht="15.75" customHeight="1">
      <c r="G60" s="3"/>
      <c r="H60" s="3" t="e">
        <f>VLOOKUP(G60,'Bidding list 26'!$B$4:$G$277,6,0)</f>
        <v>#N/A</v>
      </c>
      <c r="M60" s="2"/>
      <c r="N60" s="2"/>
    </row>
    <row r="61" spans="7:14" ht="15.75" customHeight="1">
      <c r="G61" s="3"/>
      <c r="H61" s="3" t="e">
        <f>VLOOKUP(G61,'Bidding list 26'!$B$4:$G$277,6,0)</f>
        <v>#N/A</v>
      </c>
      <c r="M61" s="2"/>
      <c r="N61" s="2"/>
    </row>
    <row r="62" spans="7:14" ht="15.75" customHeight="1">
      <c r="G62" s="3"/>
      <c r="H62" s="3" t="e">
        <f>VLOOKUP(G62,'Bidding list 26'!$B$4:$G$277,6,0)</f>
        <v>#N/A</v>
      </c>
      <c r="M62" s="2"/>
      <c r="N62" s="2"/>
    </row>
    <row r="63" spans="7:14" ht="15.75" customHeight="1">
      <c r="G63" s="3"/>
      <c r="H63" s="3" t="e">
        <f>VLOOKUP(G63,'Bidding list 26'!$B$4:$G$277,6,0)</f>
        <v>#N/A</v>
      </c>
      <c r="M63" s="2"/>
      <c r="N63" s="2"/>
    </row>
    <row r="64" spans="7:14" ht="15.75" customHeight="1">
      <c r="G64" s="3"/>
      <c r="H64" s="3" t="e">
        <f>VLOOKUP(G64,'Bidding list 26'!$B$4:$G$277,6,0)</f>
        <v>#N/A</v>
      </c>
      <c r="M64" s="2"/>
      <c r="N64" s="2"/>
    </row>
    <row r="65" spans="7:14" ht="15.75" customHeight="1">
      <c r="G65" s="3"/>
      <c r="H65" s="3" t="e">
        <f>VLOOKUP(G65,'Bidding list 26'!$B$4:$G$277,6,0)</f>
        <v>#N/A</v>
      </c>
      <c r="M65" s="2"/>
      <c r="N65" s="2"/>
    </row>
    <row r="66" spans="7:14" ht="15.75" customHeight="1">
      <c r="G66" s="3"/>
      <c r="H66" s="3" t="e">
        <f>VLOOKUP(G66,'Bidding list 26'!$B$4:$G$277,6,0)</f>
        <v>#N/A</v>
      </c>
      <c r="M66" s="2"/>
      <c r="N66" s="2"/>
    </row>
    <row r="67" spans="7:14" ht="15.75" customHeight="1">
      <c r="G67" s="3"/>
      <c r="H67" s="3" t="e">
        <f>VLOOKUP(G67,'Bidding list 26'!$B$4:$G$277,6,0)</f>
        <v>#N/A</v>
      </c>
      <c r="M67" s="2"/>
      <c r="N67" s="2"/>
    </row>
    <row r="68" spans="7:14" ht="15.75" customHeight="1">
      <c r="G68" s="3"/>
      <c r="H68" s="3" t="e">
        <f>VLOOKUP(G68,'Bidding list 26'!$B$4:$G$277,6,0)</f>
        <v>#N/A</v>
      </c>
      <c r="M68" s="2"/>
      <c r="N68" s="2"/>
    </row>
    <row r="69" spans="7:14" ht="15.75" customHeight="1">
      <c r="G69" s="3"/>
      <c r="H69" s="3" t="e">
        <f>VLOOKUP(G69,'Bidding list 26'!$B$4:$G$277,6,0)</f>
        <v>#N/A</v>
      </c>
      <c r="M69" s="2"/>
      <c r="N69" s="2"/>
    </row>
    <row r="70" spans="7:14" ht="15.75" customHeight="1">
      <c r="G70" s="3"/>
      <c r="H70" s="3" t="e">
        <f>VLOOKUP(G70,'Bidding list 26'!$B$4:$G$277,6,0)</f>
        <v>#N/A</v>
      </c>
      <c r="M70" s="2"/>
      <c r="N70" s="2"/>
    </row>
    <row r="71" spans="7:14" ht="15.75" customHeight="1">
      <c r="G71" s="3"/>
      <c r="H71" s="3" t="e">
        <f>VLOOKUP(G71,'Bidding list 26'!$B$4:$G$277,6,0)</f>
        <v>#N/A</v>
      </c>
      <c r="M71" s="2"/>
      <c r="N71" s="2"/>
    </row>
    <row r="72" spans="7:14" ht="15.75" customHeight="1">
      <c r="G72" s="3"/>
      <c r="H72" s="3" t="e">
        <f>VLOOKUP(G72,'Bidding list 26'!$B$4:$G$277,6,0)</f>
        <v>#N/A</v>
      </c>
      <c r="M72" s="2"/>
      <c r="N72" s="2"/>
    </row>
    <row r="73" spans="7:14" ht="15.75" customHeight="1">
      <c r="G73" s="3"/>
      <c r="H73" s="3" t="e">
        <f>VLOOKUP(G73,'Bidding list 26'!$B$4:$G$277,6,0)</f>
        <v>#N/A</v>
      </c>
      <c r="M73" s="2"/>
      <c r="N73" s="2"/>
    </row>
    <row r="74" spans="7:14" ht="15.75" customHeight="1">
      <c r="G74" s="3"/>
      <c r="H74" s="3" t="e">
        <f>VLOOKUP(G74,'Bidding list 26'!$B$4:$G$277,6,0)</f>
        <v>#N/A</v>
      </c>
      <c r="M74" s="2"/>
      <c r="N74" s="2"/>
    </row>
    <row r="75" spans="7:14" ht="15.75" customHeight="1">
      <c r="G75" s="3"/>
      <c r="H75" s="3" t="e">
        <f>VLOOKUP(G75,'Bidding list 26'!$B$4:$G$277,6,0)</f>
        <v>#N/A</v>
      </c>
      <c r="M75" s="2"/>
      <c r="N75" s="2"/>
    </row>
    <row r="76" spans="7:14" ht="15.75" customHeight="1">
      <c r="G76" s="3"/>
      <c r="H76" s="3" t="e">
        <f>VLOOKUP(G76,'Bidding list 26'!$B$4:$G$277,6,0)</f>
        <v>#N/A</v>
      </c>
      <c r="M76" s="2"/>
      <c r="N76" s="2"/>
    </row>
    <row r="77" spans="7:14" ht="15.75" customHeight="1">
      <c r="G77" s="3"/>
      <c r="H77" s="3" t="e">
        <f>VLOOKUP(G77,'Bidding list 26'!$B$4:$G$277,6,0)</f>
        <v>#N/A</v>
      </c>
      <c r="M77" s="2"/>
      <c r="N77" s="2"/>
    </row>
    <row r="78" spans="7:14" ht="15.75" customHeight="1">
      <c r="G78" s="3"/>
      <c r="H78" s="3" t="e">
        <f>VLOOKUP(G78,'Bidding list 26'!$B$4:$G$277,6,0)</f>
        <v>#N/A</v>
      </c>
      <c r="M78" s="2"/>
      <c r="N78" s="2"/>
    </row>
    <row r="79" spans="7:14" ht="15.75" customHeight="1">
      <c r="G79" s="3"/>
      <c r="H79" s="3" t="e">
        <f>VLOOKUP(G79,'Bidding list 26'!$B$4:$G$277,6,0)</f>
        <v>#N/A</v>
      </c>
      <c r="M79" s="2"/>
      <c r="N79" s="2"/>
    </row>
    <row r="80" spans="7:14" ht="15.75" customHeight="1">
      <c r="G80" s="3"/>
      <c r="H80" s="3" t="e">
        <f>VLOOKUP(G80,'Bidding list 26'!$B$4:$G$277,6,0)</f>
        <v>#N/A</v>
      </c>
      <c r="M80" s="2"/>
      <c r="N80" s="2"/>
    </row>
    <row r="81" spans="7:14" ht="13">
      <c r="G81" s="3"/>
      <c r="H81" s="3" t="e">
        <f>VLOOKUP(G81,'Bidding list 26'!$B$4:$G$277,6,0)</f>
        <v>#N/A</v>
      </c>
      <c r="M81" s="2"/>
      <c r="N81" s="2"/>
    </row>
    <row r="82" spans="7:14" ht="13">
      <c r="G82" s="3"/>
      <c r="H82" s="3" t="e">
        <f>VLOOKUP(G82,'Bidding list 26'!$B$4:$G$277,6,0)</f>
        <v>#N/A</v>
      </c>
      <c r="M82" s="2"/>
      <c r="N82" s="2"/>
    </row>
    <row r="83" spans="7:14" ht="13">
      <c r="G83" s="3"/>
      <c r="H83" s="3" t="e">
        <f>VLOOKUP(G83,'Bidding list 26'!$B$4:$G$277,6,0)</f>
        <v>#N/A</v>
      </c>
      <c r="M83" s="2"/>
      <c r="N83" s="2"/>
    </row>
    <row r="84" spans="7:14" ht="13">
      <c r="G84" s="3"/>
      <c r="H84" s="3" t="e">
        <f>VLOOKUP(G84,'Bidding list 26'!$B$4:$G$277,6,0)</f>
        <v>#N/A</v>
      </c>
      <c r="M84" s="2"/>
      <c r="N84" s="2"/>
    </row>
    <row r="85" spans="7:14" ht="13">
      <c r="G85" s="3"/>
      <c r="H85" s="3" t="e">
        <f>VLOOKUP(G85,'Bidding list 26'!$B$4:$G$277,6,0)</f>
        <v>#N/A</v>
      </c>
      <c r="M85" s="2"/>
      <c r="N85" s="2"/>
    </row>
    <row r="86" spans="7:14" ht="13">
      <c r="G86" s="3"/>
      <c r="H86" s="3" t="e">
        <f>VLOOKUP(G86,'Bidding list 26'!$B$4:$G$277,6,0)</f>
        <v>#N/A</v>
      </c>
      <c r="M86" s="2"/>
      <c r="N86" s="2"/>
    </row>
    <row r="87" spans="7:14" ht="13">
      <c r="G87" s="3"/>
      <c r="H87" s="3" t="e">
        <f>VLOOKUP(G87,'Bidding list 26'!$B$4:$G$277,6,0)</f>
        <v>#N/A</v>
      </c>
      <c r="M87" s="2"/>
      <c r="N87" s="2"/>
    </row>
    <row r="88" spans="7:14" ht="13">
      <c r="G88" s="3"/>
      <c r="H88" s="3" t="e">
        <f>VLOOKUP(G88,'Bidding list 26'!$B$4:$G$277,6,0)</f>
        <v>#N/A</v>
      </c>
      <c r="M88" s="2"/>
      <c r="N88" s="2"/>
    </row>
    <row r="89" spans="7:14" ht="13">
      <c r="G89" s="3"/>
      <c r="H89" s="3" t="e">
        <f>VLOOKUP(G89,'Bidding list 26'!$B$4:$G$277,6,0)</f>
        <v>#N/A</v>
      </c>
      <c r="M89" s="2"/>
      <c r="N89" s="2"/>
    </row>
    <row r="90" spans="7:14" ht="13">
      <c r="G90" s="3"/>
      <c r="H90" s="3" t="e">
        <f>VLOOKUP(G90,'Bidding list 26'!$B$4:$G$277,6,0)</f>
        <v>#N/A</v>
      </c>
      <c r="M90" s="2"/>
      <c r="N90" s="2"/>
    </row>
    <row r="91" spans="7:14" ht="13">
      <c r="G91" s="3"/>
      <c r="H91" s="3" t="e">
        <f>VLOOKUP(G91,'Bidding list 26'!$B$4:$G$277,6,0)</f>
        <v>#N/A</v>
      </c>
      <c r="M91" s="2"/>
      <c r="N91" s="2"/>
    </row>
    <row r="92" spans="7:14" ht="13">
      <c r="G92" s="3"/>
      <c r="H92" s="3" t="e">
        <f>VLOOKUP(G92,'Bidding list 26'!$B$4:$G$277,6,0)</f>
        <v>#N/A</v>
      </c>
      <c r="M92" s="2"/>
      <c r="N92" s="2"/>
    </row>
    <row r="93" spans="7:14" ht="13">
      <c r="G93" s="3"/>
      <c r="H93" s="3" t="e">
        <f>VLOOKUP(G93,'Bidding list 26'!$B$4:$G$277,6,0)</f>
        <v>#N/A</v>
      </c>
      <c r="M93" s="2"/>
      <c r="N93" s="2"/>
    </row>
    <row r="94" spans="7:14" ht="13">
      <c r="G94" s="3"/>
      <c r="H94" s="3" t="e">
        <f>VLOOKUP(G94,'Bidding list 26'!$B$4:$G$277,6,0)</f>
        <v>#N/A</v>
      </c>
      <c r="M94" s="2"/>
      <c r="N94" s="2"/>
    </row>
    <row r="95" spans="7:14" ht="13">
      <c r="G95" s="3"/>
      <c r="H95" s="3" t="e">
        <f>VLOOKUP(G95,'Bidding list 26'!$B$4:$G$277,6,0)</f>
        <v>#N/A</v>
      </c>
      <c r="M95" s="2"/>
      <c r="N95" s="2"/>
    </row>
    <row r="96" spans="7:14" ht="13">
      <c r="G96" s="3"/>
      <c r="H96" s="3" t="e">
        <f>VLOOKUP(G96,'Bidding list 26'!$B$4:$G$277,6,0)</f>
        <v>#N/A</v>
      </c>
      <c r="M96" s="2"/>
      <c r="N96" s="2"/>
    </row>
    <row r="97" spans="7:14" ht="13">
      <c r="G97" s="3"/>
      <c r="H97" s="3" t="e">
        <f>VLOOKUP(G97,'Bidding list 26'!$B$4:$G$277,6,0)</f>
        <v>#N/A</v>
      </c>
      <c r="M97" s="2"/>
      <c r="N97" s="2"/>
    </row>
    <row r="98" spans="7:14" ht="13">
      <c r="G98" s="3"/>
      <c r="H98" s="3" t="e">
        <f>VLOOKUP(G98,'Bidding list 26'!$B$4:$G$277,6,0)</f>
        <v>#N/A</v>
      </c>
      <c r="M98" s="2"/>
      <c r="N98" s="2"/>
    </row>
    <row r="99" spans="7:14" ht="13">
      <c r="G99" s="3"/>
      <c r="H99" s="3" t="e">
        <f>VLOOKUP(G99,'Bidding list 26'!$B$4:$G$277,6,0)</f>
        <v>#N/A</v>
      </c>
      <c r="M99" s="2"/>
      <c r="N99" s="2"/>
    </row>
    <row r="100" spans="7:14" ht="13">
      <c r="G100" s="3"/>
      <c r="H100" s="3" t="e">
        <f>VLOOKUP(G100,'Bidding list 26'!$B$4:$G$277,6,0)</f>
        <v>#N/A</v>
      </c>
      <c r="M100" s="2"/>
      <c r="N100" s="2"/>
    </row>
    <row r="101" spans="7:14" ht="13">
      <c r="G101" s="3"/>
      <c r="H101" s="3" t="e">
        <f>VLOOKUP(G101,'Bidding list 26'!$B$4:$G$277,6,0)</f>
        <v>#N/A</v>
      </c>
      <c r="M101" s="2"/>
      <c r="N101" s="2"/>
    </row>
    <row r="102" spans="7:14" ht="13">
      <c r="G102" s="3"/>
      <c r="H102" s="3" t="e">
        <f>VLOOKUP(G102,'Bidding list 26'!$B$4:$G$277,6,0)</f>
        <v>#N/A</v>
      </c>
      <c r="M102" s="2"/>
      <c r="N102" s="2"/>
    </row>
    <row r="103" spans="7:14" ht="13">
      <c r="G103" s="3"/>
      <c r="H103" s="3" t="e">
        <f>VLOOKUP(G103,'Bidding list 26'!$B$4:$G$277,6,0)</f>
        <v>#N/A</v>
      </c>
      <c r="M103" s="2"/>
      <c r="N103" s="2"/>
    </row>
    <row r="104" spans="7:14" ht="13">
      <c r="G104" s="3"/>
      <c r="H104" s="3" t="e">
        <f>VLOOKUP(G104,'Bidding list 26'!$B$4:$G$277,6,0)</f>
        <v>#N/A</v>
      </c>
      <c r="M104" s="2"/>
      <c r="N104" s="2"/>
    </row>
    <row r="105" spans="7:14" ht="13">
      <c r="G105" s="3"/>
      <c r="H105" s="3" t="e">
        <f>VLOOKUP(G105,'Bidding list 26'!$B$4:$G$277,6,0)</f>
        <v>#N/A</v>
      </c>
      <c r="M105" s="2"/>
      <c r="N105" s="2"/>
    </row>
    <row r="106" spans="7:14" ht="13">
      <c r="G106" s="3"/>
      <c r="H106" s="3" t="e">
        <f>VLOOKUP(G106,'Bidding list 26'!$B$4:$G$277,6,0)</f>
        <v>#N/A</v>
      </c>
      <c r="M106" s="2"/>
      <c r="N106" s="2"/>
    </row>
    <row r="107" spans="7:14" ht="13">
      <c r="G107" s="3"/>
      <c r="H107" s="3" t="e">
        <f>VLOOKUP(G107,'Bidding list 26'!$B$4:$G$277,6,0)</f>
        <v>#N/A</v>
      </c>
      <c r="M107" s="2"/>
      <c r="N107" s="2"/>
    </row>
    <row r="108" spans="7:14" ht="13">
      <c r="G108" s="3"/>
      <c r="H108" s="3" t="e">
        <f>VLOOKUP(G108,'Bidding list 26'!$B$4:$G$277,6,0)</f>
        <v>#N/A</v>
      </c>
      <c r="M108" s="2"/>
      <c r="N108" s="2"/>
    </row>
    <row r="109" spans="7:14" ht="13">
      <c r="G109" s="3"/>
      <c r="H109" s="3" t="e">
        <f>VLOOKUP(G109,'Bidding list 26'!$B$4:$G$277,6,0)</f>
        <v>#N/A</v>
      </c>
      <c r="M109" s="2"/>
      <c r="N109" s="2"/>
    </row>
    <row r="110" spans="7:14" ht="13">
      <c r="G110" s="3"/>
      <c r="H110" s="3" t="e">
        <f>VLOOKUP(G110,'Bidding list 26'!$B$4:$G$277,6,0)</f>
        <v>#N/A</v>
      </c>
      <c r="M110" s="2"/>
      <c r="N110" s="2"/>
    </row>
    <row r="111" spans="7:14" ht="13">
      <c r="G111" s="3"/>
      <c r="H111" s="3" t="e">
        <f>VLOOKUP(G111,'Bidding list 26'!$B$4:$G$277,6,0)</f>
        <v>#N/A</v>
      </c>
      <c r="M111" s="2"/>
      <c r="N111" s="2"/>
    </row>
    <row r="112" spans="7:14" ht="13">
      <c r="G112" s="3"/>
      <c r="H112" s="3" t="e">
        <f>VLOOKUP(G112,'Bidding list 26'!$B$4:$G$277,6,0)</f>
        <v>#N/A</v>
      </c>
      <c r="M112" s="2"/>
      <c r="N112" s="2"/>
    </row>
    <row r="113" spans="7:14" ht="13">
      <c r="G113" s="3"/>
      <c r="H113" s="3" t="e">
        <f>VLOOKUP(G113,'Bidding list 26'!$B$4:$G$277,6,0)</f>
        <v>#N/A</v>
      </c>
      <c r="M113" s="2"/>
      <c r="N113" s="2"/>
    </row>
    <row r="114" spans="7:14" ht="13">
      <c r="G114" s="3"/>
      <c r="H114" s="3" t="e">
        <f>VLOOKUP(G114,'Bidding list 26'!$B$4:$G$277,6,0)</f>
        <v>#N/A</v>
      </c>
      <c r="M114" s="2"/>
      <c r="N114" s="2"/>
    </row>
    <row r="115" spans="7:14" ht="13">
      <c r="G115" s="3"/>
      <c r="H115" s="3" t="e">
        <f>VLOOKUP(G115,'Bidding list 26'!$B$4:$G$277,6,0)</f>
        <v>#N/A</v>
      </c>
      <c r="M115" s="2"/>
      <c r="N115" s="2"/>
    </row>
    <row r="116" spans="7:14" ht="13">
      <c r="G116" s="3"/>
      <c r="H116" s="3" t="e">
        <f>VLOOKUP(G116,'Bidding list 26'!$B$4:$G$277,6,0)</f>
        <v>#N/A</v>
      </c>
      <c r="M116" s="2"/>
      <c r="N116" s="2"/>
    </row>
    <row r="117" spans="7:14" ht="13">
      <c r="G117" s="3"/>
      <c r="H117" s="3" t="e">
        <f>VLOOKUP(G117,'Bidding list 26'!$B$4:$G$277,6,0)</f>
        <v>#N/A</v>
      </c>
      <c r="M117" s="2"/>
      <c r="N117" s="2"/>
    </row>
    <row r="118" spans="7:14" ht="13">
      <c r="G118" s="3"/>
      <c r="H118" s="3" t="e">
        <f>VLOOKUP(G118,'Bidding list 26'!$B$4:$G$277,6,0)</f>
        <v>#N/A</v>
      </c>
      <c r="M118" s="2"/>
      <c r="N118" s="2"/>
    </row>
    <row r="119" spans="7:14" ht="13">
      <c r="G119" s="3"/>
      <c r="H119" s="3" t="e">
        <f>VLOOKUP(G119,'Bidding list 26'!$B$4:$G$277,6,0)</f>
        <v>#N/A</v>
      </c>
      <c r="M119" s="2"/>
      <c r="N119" s="2"/>
    </row>
    <row r="120" spans="7:14" ht="13">
      <c r="G120" s="3"/>
      <c r="H120" s="3" t="e">
        <f>VLOOKUP(G120,'Bidding list 26'!$B$4:$G$277,6,0)</f>
        <v>#N/A</v>
      </c>
      <c r="M120" s="2"/>
      <c r="N120" s="2"/>
    </row>
    <row r="121" spans="7:14" ht="13">
      <c r="G121" s="3"/>
      <c r="H121" s="3" t="e">
        <f>VLOOKUP(G121,'Bidding list 26'!$B$4:$G$277,6,0)</f>
        <v>#N/A</v>
      </c>
      <c r="M121" s="2"/>
      <c r="N121" s="2"/>
    </row>
    <row r="122" spans="7:14" ht="13">
      <c r="G122" s="3"/>
      <c r="H122" s="3" t="e">
        <f>VLOOKUP(G122,'Bidding list 26'!$B$4:$G$277,6,0)</f>
        <v>#N/A</v>
      </c>
      <c r="M122" s="2"/>
      <c r="N122" s="2"/>
    </row>
    <row r="123" spans="7:14" ht="13">
      <c r="G123" s="3"/>
      <c r="H123" s="3" t="e">
        <f>VLOOKUP(G123,'Bidding list 26'!$B$4:$G$277,6,0)</f>
        <v>#N/A</v>
      </c>
      <c r="M123" s="2"/>
      <c r="N123" s="2"/>
    </row>
    <row r="124" spans="7:14" ht="13">
      <c r="G124" s="3"/>
      <c r="H124" s="3" t="e">
        <f>VLOOKUP(G124,'Bidding list 26'!$B$4:$G$277,6,0)</f>
        <v>#N/A</v>
      </c>
      <c r="M124" s="2"/>
      <c r="N124" s="2"/>
    </row>
    <row r="125" spans="7:14" ht="13">
      <c r="G125" s="3"/>
      <c r="H125" s="3" t="e">
        <f>VLOOKUP(G125,'Bidding list 26'!$B$4:$G$277,6,0)</f>
        <v>#N/A</v>
      </c>
      <c r="M125" s="2"/>
      <c r="N125" s="2"/>
    </row>
    <row r="126" spans="7:14" ht="13">
      <c r="G126" s="3"/>
      <c r="H126" s="3" t="e">
        <f>VLOOKUP(G126,'Bidding list 26'!$B$4:$G$277,6,0)</f>
        <v>#N/A</v>
      </c>
      <c r="M126" s="2"/>
      <c r="N126" s="2"/>
    </row>
    <row r="127" spans="7:14" ht="13">
      <c r="G127" s="3"/>
      <c r="H127" s="3" t="e">
        <f>VLOOKUP(G127,'Bidding list 26'!$B$4:$G$277,6,0)</f>
        <v>#N/A</v>
      </c>
      <c r="M127" s="2"/>
      <c r="N127" s="2"/>
    </row>
    <row r="128" spans="7:14" ht="13">
      <c r="G128" s="3"/>
      <c r="H128" s="3" t="e">
        <f>VLOOKUP(G128,'Bidding list 26'!$B$4:$G$277,6,0)</f>
        <v>#N/A</v>
      </c>
      <c r="M128" s="2"/>
      <c r="N128" s="2"/>
    </row>
    <row r="129" spans="7:14" ht="13">
      <c r="G129" s="3"/>
      <c r="H129" s="3" t="e">
        <f>VLOOKUP(G129,'Bidding list 26'!$B$4:$G$277,6,0)</f>
        <v>#N/A</v>
      </c>
      <c r="M129" s="2"/>
      <c r="N129" s="2"/>
    </row>
    <row r="130" spans="7:14" ht="13">
      <c r="G130" s="3"/>
      <c r="H130" s="3" t="e">
        <f>VLOOKUP(G130,'Bidding list 26'!$B$4:$G$277,6,0)</f>
        <v>#N/A</v>
      </c>
      <c r="M130" s="2"/>
      <c r="N130" s="2"/>
    </row>
    <row r="131" spans="7:14" ht="13">
      <c r="G131" s="3"/>
      <c r="H131" s="3" t="e">
        <f>VLOOKUP(G131,'Bidding list 26'!$B$4:$G$277,6,0)</f>
        <v>#N/A</v>
      </c>
      <c r="M131" s="2"/>
      <c r="N131" s="2"/>
    </row>
    <row r="132" spans="7:14" ht="13">
      <c r="G132" s="3"/>
      <c r="H132" s="3" t="e">
        <f>VLOOKUP(G132,'Bidding list 26'!$B$4:$G$277,6,0)</f>
        <v>#N/A</v>
      </c>
      <c r="M132" s="2"/>
      <c r="N132" s="2"/>
    </row>
    <row r="133" spans="7:14" ht="13">
      <c r="G133" s="3"/>
      <c r="H133" s="3" t="e">
        <f>VLOOKUP(G133,'Bidding list 26'!$B$4:$G$277,6,0)</f>
        <v>#N/A</v>
      </c>
      <c r="M133" s="2"/>
      <c r="N133" s="2"/>
    </row>
    <row r="134" spans="7:14" ht="13">
      <c r="G134" s="3"/>
      <c r="H134" s="3" t="e">
        <f>VLOOKUP(G134,'Bidding list 26'!$B$4:$G$277,6,0)</f>
        <v>#N/A</v>
      </c>
      <c r="M134" s="2"/>
      <c r="N134" s="2"/>
    </row>
    <row r="135" spans="7:14" ht="13">
      <c r="G135" s="3"/>
      <c r="H135" s="3" t="e">
        <f>VLOOKUP(G135,'Bidding list 26'!$B$4:$G$277,6,0)</f>
        <v>#N/A</v>
      </c>
      <c r="M135" s="2"/>
      <c r="N135" s="2"/>
    </row>
    <row r="136" spans="7:14" ht="13">
      <c r="G136" s="3"/>
      <c r="H136" s="3" t="e">
        <f>VLOOKUP(G136,'Bidding list 26'!$B$4:$G$277,6,0)</f>
        <v>#N/A</v>
      </c>
      <c r="M136" s="2"/>
      <c r="N136" s="2"/>
    </row>
    <row r="137" spans="7:14" ht="13">
      <c r="G137" s="3"/>
      <c r="H137" s="3" t="e">
        <f>VLOOKUP(G137,'Bidding list 26'!$B$4:$G$277,6,0)</f>
        <v>#N/A</v>
      </c>
      <c r="M137" s="2"/>
      <c r="N137" s="2"/>
    </row>
    <row r="138" spans="7:14" ht="13">
      <c r="G138" s="3"/>
      <c r="H138" s="3" t="e">
        <f>VLOOKUP(G138,'Bidding list 26'!$B$4:$G$277,6,0)</f>
        <v>#N/A</v>
      </c>
      <c r="M138" s="2"/>
      <c r="N138" s="2"/>
    </row>
    <row r="139" spans="7:14" ht="13">
      <c r="G139" s="3"/>
      <c r="H139" s="3" t="e">
        <f>VLOOKUP(G139,'Bidding list 26'!$B$4:$G$277,6,0)</f>
        <v>#N/A</v>
      </c>
      <c r="M139" s="2"/>
      <c r="N139" s="2"/>
    </row>
    <row r="140" spans="7:14" ht="13">
      <c r="G140" s="3"/>
      <c r="H140" s="3" t="e">
        <f>VLOOKUP(G140,'Bidding list 26'!$B$4:$G$277,6,0)</f>
        <v>#N/A</v>
      </c>
      <c r="M140" s="2"/>
      <c r="N140" s="2"/>
    </row>
    <row r="141" spans="7:14" ht="13">
      <c r="G141" s="3"/>
      <c r="H141" s="3" t="e">
        <f>VLOOKUP(G141,'Bidding list 26'!$B$4:$G$277,6,0)</f>
        <v>#N/A</v>
      </c>
      <c r="M141" s="2"/>
      <c r="N141" s="2"/>
    </row>
    <row r="142" spans="7:14" ht="13">
      <c r="G142" s="3"/>
      <c r="H142" s="3" t="e">
        <f>VLOOKUP(G142,'Bidding list 26'!$B$4:$G$277,6,0)</f>
        <v>#N/A</v>
      </c>
      <c r="M142" s="2"/>
      <c r="N142" s="2"/>
    </row>
    <row r="143" spans="7:14" ht="13">
      <c r="G143" s="3"/>
      <c r="H143" s="3" t="e">
        <f>VLOOKUP(G143,'Bidding list 26'!$B$4:$G$277,6,0)</f>
        <v>#N/A</v>
      </c>
      <c r="M143" s="2"/>
      <c r="N143" s="2"/>
    </row>
    <row r="144" spans="7:14" ht="13">
      <c r="G144" s="3"/>
      <c r="H144" s="3" t="e">
        <f>VLOOKUP(G144,'Bidding list 26'!$B$4:$G$277,6,0)</f>
        <v>#N/A</v>
      </c>
      <c r="M144" s="2"/>
      <c r="N144" s="2"/>
    </row>
    <row r="145" spans="7:14" ht="13">
      <c r="G145" s="3"/>
      <c r="H145" s="3" t="e">
        <f>VLOOKUP(G145,'Bidding list 26'!$B$4:$G$277,6,0)</f>
        <v>#N/A</v>
      </c>
      <c r="M145" s="2"/>
      <c r="N145" s="2"/>
    </row>
    <row r="146" spans="7:14" ht="13">
      <c r="G146" s="3"/>
      <c r="H146" s="3" t="e">
        <f>VLOOKUP(G146,'Bidding list 26'!$B$4:$G$277,6,0)</f>
        <v>#N/A</v>
      </c>
      <c r="M146" s="2"/>
      <c r="N146" s="2"/>
    </row>
    <row r="147" spans="7:14" ht="13">
      <c r="G147" s="3"/>
      <c r="H147" s="3" t="e">
        <f>VLOOKUP(G147,'Bidding list 26'!$B$4:$G$277,6,0)</f>
        <v>#N/A</v>
      </c>
      <c r="M147" s="2"/>
      <c r="N147" s="2"/>
    </row>
    <row r="148" spans="7:14" ht="13">
      <c r="G148" s="3"/>
      <c r="H148" s="3" t="e">
        <f>VLOOKUP(G148,'Bidding list 26'!$B$4:$G$277,6,0)</f>
        <v>#N/A</v>
      </c>
      <c r="M148" s="2"/>
      <c r="N148" s="2"/>
    </row>
    <row r="149" spans="7:14" ht="13">
      <c r="G149" s="3"/>
      <c r="H149" s="3" t="e">
        <f>VLOOKUP(G149,'Bidding list 26'!$B$4:$G$277,6,0)</f>
        <v>#N/A</v>
      </c>
      <c r="M149" s="2"/>
      <c r="N149" s="2"/>
    </row>
    <row r="150" spans="7:14" ht="13">
      <c r="G150" s="3"/>
      <c r="H150" s="3" t="e">
        <f>VLOOKUP(G150,'Bidding list 26'!$B$4:$G$277,6,0)</f>
        <v>#N/A</v>
      </c>
      <c r="M150" s="2"/>
      <c r="N150" s="2"/>
    </row>
    <row r="151" spans="7:14" ht="13">
      <c r="G151" s="3"/>
      <c r="H151" s="3" t="e">
        <f>VLOOKUP(G151,'Bidding list 26'!$B$4:$G$277,6,0)</f>
        <v>#N/A</v>
      </c>
      <c r="M151" s="2"/>
      <c r="N151" s="2"/>
    </row>
    <row r="152" spans="7:14" ht="13">
      <c r="G152" s="3"/>
      <c r="H152" s="3" t="e">
        <f>VLOOKUP(G152,'Bidding list 26'!$B$4:$G$277,6,0)</f>
        <v>#N/A</v>
      </c>
      <c r="M152" s="2"/>
      <c r="N152" s="2"/>
    </row>
    <row r="153" spans="7:14" ht="13">
      <c r="G153" s="3"/>
      <c r="H153" s="3" t="e">
        <f>VLOOKUP(G153,'Bidding list 26'!$B$4:$G$277,6,0)</f>
        <v>#N/A</v>
      </c>
      <c r="M153" s="2"/>
      <c r="N153" s="2"/>
    </row>
    <row r="154" spans="7:14" ht="13">
      <c r="G154" s="3"/>
      <c r="H154" s="3" t="e">
        <f>VLOOKUP(G154,'Bidding list 26'!$B$4:$G$277,6,0)</f>
        <v>#N/A</v>
      </c>
      <c r="M154" s="2"/>
      <c r="N154" s="2"/>
    </row>
    <row r="155" spans="7:14" ht="13">
      <c r="G155" s="3"/>
      <c r="H155" s="3" t="e">
        <f>VLOOKUP(G155,'Bidding list 26'!$B$4:$G$277,6,0)</f>
        <v>#N/A</v>
      </c>
      <c r="M155" s="2"/>
      <c r="N155" s="2"/>
    </row>
    <row r="156" spans="7:14" ht="13">
      <c r="G156" s="3"/>
      <c r="H156" s="3" t="e">
        <f>VLOOKUP(G156,'Bidding list 26'!$B$4:$G$277,6,0)</f>
        <v>#N/A</v>
      </c>
      <c r="M156" s="2"/>
      <c r="N156" s="2"/>
    </row>
    <row r="157" spans="7:14" ht="13">
      <c r="G157" s="3"/>
      <c r="H157" s="3" t="e">
        <f>VLOOKUP(G157,'Bidding list 26'!$B$4:$G$277,6,0)</f>
        <v>#N/A</v>
      </c>
      <c r="M157" s="2"/>
      <c r="N157" s="2"/>
    </row>
    <row r="158" spans="7:14" ht="13">
      <c r="G158" s="3"/>
      <c r="H158" s="3" t="e">
        <f>VLOOKUP(G158,'Bidding list 26'!$B$4:$G$277,6,0)</f>
        <v>#N/A</v>
      </c>
      <c r="M158" s="2"/>
      <c r="N158" s="2"/>
    </row>
    <row r="159" spans="7:14" ht="13">
      <c r="G159" s="3"/>
      <c r="H159" s="3" t="e">
        <f>VLOOKUP(G159,'Bidding list 26'!$B$4:$G$277,6,0)</f>
        <v>#N/A</v>
      </c>
      <c r="M159" s="2"/>
      <c r="N159" s="2"/>
    </row>
    <row r="160" spans="7:14" ht="13">
      <c r="G160" s="3"/>
      <c r="H160" s="3" t="e">
        <f>VLOOKUP(G160,'Bidding list 26'!$B$4:$G$277,6,0)</f>
        <v>#N/A</v>
      </c>
      <c r="M160" s="2"/>
      <c r="N160" s="2"/>
    </row>
    <row r="161" spans="7:14" ht="13">
      <c r="G161" s="3"/>
      <c r="H161" s="3" t="e">
        <f>VLOOKUP(G161,'Bidding list 26'!$B$4:$G$277,6,0)</f>
        <v>#N/A</v>
      </c>
      <c r="M161" s="2"/>
      <c r="N161" s="2"/>
    </row>
    <row r="162" spans="7:14" ht="13">
      <c r="G162" s="3"/>
      <c r="H162" s="3" t="e">
        <f>VLOOKUP(G162,'Bidding list 26'!$B$4:$G$277,6,0)</f>
        <v>#N/A</v>
      </c>
      <c r="M162" s="2"/>
      <c r="N162" s="2"/>
    </row>
    <row r="163" spans="7:14" ht="13">
      <c r="G163" s="3"/>
      <c r="H163" s="3" t="e">
        <f>VLOOKUP(G163,'Bidding list 26'!$B$4:$G$277,6,0)</f>
        <v>#N/A</v>
      </c>
      <c r="M163" s="2"/>
      <c r="N163" s="2"/>
    </row>
    <row r="164" spans="7:14" ht="13">
      <c r="G164" s="3"/>
      <c r="H164" s="3" t="e">
        <f>VLOOKUP(G164,'Bidding list 26'!$B$4:$G$277,6,0)</f>
        <v>#N/A</v>
      </c>
      <c r="M164" s="2"/>
      <c r="N164" s="2"/>
    </row>
    <row r="165" spans="7:14" ht="13">
      <c r="G165" s="3"/>
      <c r="H165" s="3" t="e">
        <f>VLOOKUP(G165,'Bidding list 26'!$B$4:$G$277,6,0)</f>
        <v>#N/A</v>
      </c>
      <c r="M165" s="2"/>
      <c r="N165" s="2"/>
    </row>
    <row r="166" spans="7:14" ht="13">
      <c r="G166" s="3"/>
      <c r="H166" s="3" t="e">
        <f>VLOOKUP(G166,'Bidding list 26'!$B$4:$G$277,6,0)</f>
        <v>#N/A</v>
      </c>
      <c r="M166" s="2"/>
      <c r="N166" s="2"/>
    </row>
    <row r="167" spans="7:14" ht="13">
      <c r="G167" s="3"/>
      <c r="H167" s="3" t="e">
        <f>VLOOKUP(G167,'Bidding list 26'!$B$4:$G$277,6,0)</f>
        <v>#N/A</v>
      </c>
      <c r="M167" s="2"/>
      <c r="N167" s="2"/>
    </row>
    <row r="168" spans="7:14" ht="13">
      <c r="G168" s="3"/>
      <c r="H168" s="3" t="e">
        <f>VLOOKUP(G168,'Bidding list 26'!$B$4:$G$277,6,0)</f>
        <v>#N/A</v>
      </c>
      <c r="M168" s="2"/>
      <c r="N168" s="2"/>
    </row>
    <row r="169" spans="7:14" ht="13">
      <c r="G169" s="3"/>
      <c r="H169" s="3" t="e">
        <f>VLOOKUP(G169,'Bidding list 26'!$B$4:$G$277,6,0)</f>
        <v>#N/A</v>
      </c>
      <c r="M169" s="2"/>
      <c r="N169" s="2"/>
    </row>
    <row r="170" spans="7:14" ht="13">
      <c r="G170" s="3"/>
      <c r="H170" s="3" t="e">
        <f>VLOOKUP(G170,'Bidding list 26'!$B$4:$G$277,6,0)</f>
        <v>#N/A</v>
      </c>
      <c r="M170" s="2"/>
      <c r="N170" s="2"/>
    </row>
    <row r="171" spans="7:14" ht="13">
      <c r="G171" s="3"/>
      <c r="H171" s="3" t="e">
        <f>VLOOKUP(G171,'Bidding list 26'!$B$4:$G$277,6,0)</f>
        <v>#N/A</v>
      </c>
      <c r="M171" s="2"/>
      <c r="N171" s="2"/>
    </row>
    <row r="172" spans="7:14" ht="13">
      <c r="G172" s="3"/>
      <c r="H172" s="3" t="e">
        <f>VLOOKUP(G172,'Bidding list 26'!$B$4:$G$277,6,0)</f>
        <v>#N/A</v>
      </c>
      <c r="M172" s="2"/>
      <c r="N172" s="2"/>
    </row>
    <row r="173" spans="7:14" ht="13">
      <c r="G173" s="3"/>
      <c r="H173" s="3" t="e">
        <f>VLOOKUP(G173,'Bidding list 26'!$B$4:$G$277,6,0)</f>
        <v>#N/A</v>
      </c>
      <c r="M173" s="2"/>
      <c r="N173" s="2"/>
    </row>
    <row r="174" spans="7:14" ht="13">
      <c r="G174" s="3"/>
      <c r="H174" s="3" t="e">
        <f>VLOOKUP(G174,'Bidding list 26'!$B$4:$G$277,6,0)</f>
        <v>#N/A</v>
      </c>
      <c r="M174" s="2"/>
      <c r="N174" s="2"/>
    </row>
    <row r="175" spans="7:14" ht="13">
      <c r="G175" s="3"/>
      <c r="H175" s="3" t="e">
        <f>VLOOKUP(G175,'Bidding list 26'!$B$4:$G$277,6,0)</f>
        <v>#N/A</v>
      </c>
      <c r="M175" s="2"/>
      <c r="N175" s="2"/>
    </row>
    <row r="176" spans="7:14" ht="13">
      <c r="G176" s="3"/>
      <c r="H176" s="3" t="e">
        <f>VLOOKUP(G176,'Bidding list 26'!$B$4:$G$277,6,0)</f>
        <v>#N/A</v>
      </c>
      <c r="M176" s="2"/>
      <c r="N176" s="2"/>
    </row>
    <row r="177" spans="7:14" ht="13">
      <c r="G177" s="3"/>
      <c r="H177" s="3" t="e">
        <f>VLOOKUP(G177,'Bidding list 26'!$B$4:$G$277,6,0)</f>
        <v>#N/A</v>
      </c>
      <c r="M177" s="2"/>
      <c r="N177" s="2"/>
    </row>
    <row r="178" spans="7:14" ht="13">
      <c r="G178" s="3"/>
      <c r="H178" s="3" t="e">
        <f>VLOOKUP(G178,'Bidding list 26'!$B$4:$G$277,6,0)</f>
        <v>#N/A</v>
      </c>
      <c r="M178" s="2"/>
      <c r="N178" s="2"/>
    </row>
    <row r="179" spans="7:14" ht="13">
      <c r="G179" s="3"/>
      <c r="H179" s="3" t="e">
        <f>VLOOKUP(G179,'Bidding list 26'!$B$4:$G$277,6,0)</f>
        <v>#N/A</v>
      </c>
      <c r="M179" s="2"/>
      <c r="N179" s="2"/>
    </row>
    <row r="180" spans="7:14" ht="13">
      <c r="G180" s="3"/>
      <c r="H180" s="3" t="e">
        <f>VLOOKUP(G180,'Bidding list 26'!$B$4:$G$277,6,0)</f>
        <v>#N/A</v>
      </c>
      <c r="M180" s="2"/>
      <c r="N180" s="2"/>
    </row>
    <row r="181" spans="7:14" ht="13">
      <c r="G181" s="3"/>
      <c r="H181" s="3" t="e">
        <f>VLOOKUP(G181,'Bidding list 26'!$B$4:$G$277,6,0)</f>
        <v>#N/A</v>
      </c>
      <c r="M181" s="2"/>
      <c r="N181" s="2"/>
    </row>
    <row r="182" spans="7:14" ht="13">
      <c r="G182" s="3"/>
      <c r="H182" s="3" t="e">
        <f>VLOOKUP(G182,'Bidding list 26'!$B$4:$G$277,6,0)</f>
        <v>#N/A</v>
      </c>
      <c r="M182" s="2"/>
      <c r="N182" s="2"/>
    </row>
    <row r="183" spans="7:14" ht="13">
      <c r="G183" s="3"/>
      <c r="H183" s="3" t="e">
        <f>VLOOKUP(G183,'Bidding list 26'!$B$4:$G$277,6,0)</f>
        <v>#N/A</v>
      </c>
      <c r="M183" s="2"/>
      <c r="N183" s="2"/>
    </row>
    <row r="184" spans="7:14" ht="13">
      <c r="G184" s="3"/>
      <c r="H184" s="3" t="e">
        <f>VLOOKUP(G184,'Bidding list 26'!$B$4:$G$277,6,0)</f>
        <v>#N/A</v>
      </c>
      <c r="M184" s="2"/>
      <c r="N184" s="2"/>
    </row>
    <row r="185" spans="7:14" ht="13">
      <c r="G185" s="3"/>
      <c r="H185" s="3" t="e">
        <f>VLOOKUP(G185,'Bidding list 26'!$B$4:$G$277,6,0)</f>
        <v>#N/A</v>
      </c>
      <c r="M185" s="2"/>
      <c r="N185" s="2"/>
    </row>
    <row r="186" spans="7:14" ht="13">
      <c r="G186" s="3"/>
      <c r="H186" s="3" t="e">
        <f>VLOOKUP(G186,'Bidding list 26'!$B$4:$G$277,6,0)</f>
        <v>#N/A</v>
      </c>
      <c r="M186" s="2"/>
      <c r="N186" s="2"/>
    </row>
    <row r="187" spans="7:14" ht="13">
      <c r="G187" s="3"/>
      <c r="H187" s="3" t="e">
        <f>VLOOKUP(G187,'Bidding list 26'!$B$4:$G$277,6,0)</f>
        <v>#N/A</v>
      </c>
      <c r="M187" s="2"/>
      <c r="N187" s="2"/>
    </row>
    <row r="188" spans="7:14" ht="13">
      <c r="G188" s="3"/>
      <c r="H188" s="3" t="e">
        <f>VLOOKUP(G188,'Bidding list 26'!$B$4:$G$277,6,0)</f>
        <v>#N/A</v>
      </c>
      <c r="M188" s="2"/>
      <c r="N188" s="2"/>
    </row>
    <row r="189" spans="7:14" ht="13">
      <c r="G189" s="3"/>
      <c r="H189" s="3" t="e">
        <f>VLOOKUP(G189,'Bidding list 26'!$B$4:$G$277,6,0)</f>
        <v>#N/A</v>
      </c>
      <c r="M189" s="2"/>
      <c r="N189" s="2"/>
    </row>
    <row r="190" spans="7:14" ht="13">
      <c r="G190" s="3"/>
      <c r="H190" s="3" t="e">
        <f>VLOOKUP(G190,'Bidding list 26'!$B$4:$G$277,6,0)</f>
        <v>#N/A</v>
      </c>
      <c r="M190" s="2"/>
      <c r="N190" s="2"/>
    </row>
    <row r="191" spans="7:14" ht="13">
      <c r="G191" s="3"/>
      <c r="H191" s="3" t="e">
        <f>VLOOKUP(G191,'Bidding list 26'!$B$4:$G$277,6,0)</f>
        <v>#N/A</v>
      </c>
      <c r="M191" s="2"/>
      <c r="N191" s="2"/>
    </row>
    <row r="192" spans="7:14" ht="13">
      <c r="G192" s="3"/>
      <c r="H192" s="3" t="e">
        <f>VLOOKUP(G192,'Bidding list 26'!$B$4:$G$277,6,0)</f>
        <v>#N/A</v>
      </c>
      <c r="M192" s="2"/>
      <c r="N192" s="2"/>
    </row>
    <row r="193" spans="7:14" ht="13">
      <c r="G193" s="3"/>
      <c r="H193" s="3" t="e">
        <f>VLOOKUP(G193,'Bidding list 26'!$B$4:$G$277,6,0)</f>
        <v>#N/A</v>
      </c>
      <c r="M193" s="2"/>
      <c r="N193" s="2"/>
    </row>
    <row r="194" spans="7:14" ht="13">
      <c r="G194" s="3"/>
      <c r="H194" s="3" t="e">
        <f>VLOOKUP(G194,'Bidding list 26'!$B$4:$G$277,6,0)</f>
        <v>#N/A</v>
      </c>
      <c r="M194" s="2"/>
      <c r="N194" s="2"/>
    </row>
    <row r="195" spans="7:14" ht="13">
      <c r="G195" s="3"/>
      <c r="H195" s="3" t="e">
        <f>VLOOKUP(G195,'Bidding list 26'!$B$4:$G$277,6,0)</f>
        <v>#N/A</v>
      </c>
      <c r="M195" s="2"/>
      <c r="N195" s="2"/>
    </row>
    <row r="196" spans="7:14" ht="13">
      <c r="G196" s="3"/>
      <c r="H196" s="3" t="e">
        <f>VLOOKUP(G196,'Bidding list 26'!$B$4:$G$277,6,0)</f>
        <v>#N/A</v>
      </c>
      <c r="M196" s="2"/>
      <c r="N196" s="2"/>
    </row>
    <row r="197" spans="7:14" ht="13">
      <c r="G197" s="3"/>
      <c r="H197" s="3" t="e">
        <f>VLOOKUP(G197,'Bidding list 26'!$B$4:$G$277,6,0)</f>
        <v>#N/A</v>
      </c>
      <c r="M197" s="2"/>
      <c r="N197" s="2"/>
    </row>
    <row r="198" spans="7:14" ht="13">
      <c r="G198" s="3"/>
      <c r="H198" s="3" t="e">
        <f>VLOOKUP(G198,'Bidding list 26'!$B$4:$G$277,6,0)</f>
        <v>#N/A</v>
      </c>
      <c r="M198" s="2"/>
      <c r="N198" s="2"/>
    </row>
    <row r="199" spans="7:14" ht="13">
      <c r="G199" s="3"/>
      <c r="H199" s="3" t="e">
        <f>VLOOKUP(G199,'Bidding list 26'!$B$4:$G$277,6,0)</f>
        <v>#N/A</v>
      </c>
      <c r="M199" s="2"/>
      <c r="N199" s="2"/>
    </row>
    <row r="200" spans="7:14" ht="13">
      <c r="G200" s="3"/>
      <c r="H200" s="3" t="e">
        <f>VLOOKUP(G200,'Bidding list 26'!$B$4:$G$277,6,0)</f>
        <v>#N/A</v>
      </c>
      <c r="M200" s="2"/>
      <c r="N200" s="2"/>
    </row>
    <row r="201" spans="7:14" ht="13">
      <c r="G201" s="3"/>
      <c r="H201" s="3" t="e">
        <f>VLOOKUP(G201,'Bidding list 26'!$B$4:$G$277,6,0)</f>
        <v>#N/A</v>
      </c>
      <c r="M201" s="2"/>
      <c r="N201" s="2"/>
    </row>
    <row r="202" spans="7:14" ht="13">
      <c r="G202" s="3"/>
      <c r="H202" s="3" t="e">
        <f>VLOOKUP(G202,'Bidding list 26'!$B$4:$G$277,6,0)</f>
        <v>#N/A</v>
      </c>
      <c r="M202" s="2"/>
      <c r="N202" s="2"/>
    </row>
    <row r="203" spans="7:14" ht="13">
      <c r="G203" s="3"/>
      <c r="H203" s="3" t="e">
        <f>VLOOKUP(G203,'Bidding list 26'!$B$4:$G$277,6,0)</f>
        <v>#N/A</v>
      </c>
      <c r="M203" s="2"/>
      <c r="N203" s="2"/>
    </row>
    <row r="204" spans="7:14" ht="13">
      <c r="G204" s="3"/>
      <c r="H204" s="3" t="e">
        <f>VLOOKUP(G204,'Bidding list 26'!$B$4:$G$277,6,0)</f>
        <v>#N/A</v>
      </c>
      <c r="M204" s="2"/>
      <c r="N204" s="2"/>
    </row>
    <row r="205" spans="7:14" ht="13">
      <c r="G205" s="3"/>
      <c r="H205" s="3" t="e">
        <f>VLOOKUP(G205,'Bidding list 26'!$B$4:$G$277,6,0)</f>
        <v>#N/A</v>
      </c>
      <c r="M205" s="2"/>
      <c r="N205" s="2"/>
    </row>
    <row r="206" spans="7:14" ht="13">
      <c r="G206" s="3"/>
      <c r="H206" s="3" t="e">
        <f>VLOOKUP(G206,'Bidding list 26'!$B$4:$G$277,6,0)</f>
        <v>#N/A</v>
      </c>
      <c r="M206" s="2"/>
      <c r="N206" s="2"/>
    </row>
    <row r="207" spans="7:14" ht="13">
      <c r="G207" s="3"/>
      <c r="H207" s="3" t="e">
        <f>VLOOKUP(G207,'Bidding list 26'!$B$4:$G$277,6,0)</f>
        <v>#N/A</v>
      </c>
      <c r="M207" s="2"/>
      <c r="N207" s="2"/>
    </row>
    <row r="208" spans="7:14" ht="13">
      <c r="G208" s="3"/>
      <c r="H208" s="3" t="e">
        <f>VLOOKUP(G208,'Bidding list 26'!$B$4:$G$277,6,0)</f>
        <v>#N/A</v>
      </c>
      <c r="M208" s="2"/>
      <c r="N208" s="2"/>
    </row>
    <row r="209" spans="7:14" ht="13">
      <c r="G209" s="3"/>
      <c r="H209" s="3" t="e">
        <f>VLOOKUP(G209,'Bidding list 26'!$B$4:$G$277,6,0)</f>
        <v>#N/A</v>
      </c>
      <c r="M209" s="2"/>
      <c r="N209" s="2"/>
    </row>
    <row r="210" spans="7:14" ht="13">
      <c r="G210" s="3"/>
      <c r="H210" s="3" t="e">
        <f>VLOOKUP(G210,'Bidding list 26'!$B$4:$G$277,6,0)</f>
        <v>#N/A</v>
      </c>
      <c r="M210" s="2"/>
      <c r="N210" s="2"/>
    </row>
    <row r="211" spans="7:14" ht="13">
      <c r="G211" s="3"/>
      <c r="H211" s="3" t="e">
        <f>VLOOKUP(G211,'Bidding list 26'!$B$4:$G$277,6,0)</f>
        <v>#N/A</v>
      </c>
      <c r="M211" s="2"/>
      <c r="N211" s="2"/>
    </row>
    <row r="212" spans="7:14" ht="13">
      <c r="G212" s="3"/>
      <c r="H212" s="3" t="e">
        <f>VLOOKUP(G212,'Bidding list 26'!$B$4:$G$277,6,0)</f>
        <v>#N/A</v>
      </c>
      <c r="M212" s="2"/>
      <c r="N212" s="2"/>
    </row>
    <row r="213" spans="7:14" ht="13">
      <c r="G213" s="3"/>
      <c r="H213" s="3" t="e">
        <f>VLOOKUP(G213,'Bidding list 26'!$B$4:$G$277,6,0)</f>
        <v>#N/A</v>
      </c>
      <c r="M213" s="2"/>
      <c r="N213" s="2"/>
    </row>
    <row r="214" spans="7:14" ht="13">
      <c r="G214" s="3"/>
      <c r="H214" s="3" t="e">
        <f>VLOOKUP(G214,'Bidding list 26'!$B$4:$G$277,6,0)</f>
        <v>#N/A</v>
      </c>
      <c r="M214" s="2"/>
      <c r="N214" s="2"/>
    </row>
    <row r="215" spans="7:14" ht="13">
      <c r="G215" s="3"/>
      <c r="H215" s="3" t="e">
        <f>VLOOKUP(G215,'Bidding list 26'!$B$4:$G$277,6,0)</f>
        <v>#N/A</v>
      </c>
      <c r="M215" s="2"/>
      <c r="N215" s="2"/>
    </row>
    <row r="216" spans="7:14" ht="13">
      <c r="G216" s="3"/>
      <c r="H216" s="3" t="e">
        <f>VLOOKUP(G216,'Bidding list 26'!$B$4:$G$277,6,0)</f>
        <v>#N/A</v>
      </c>
      <c r="M216" s="2"/>
      <c r="N216" s="2"/>
    </row>
    <row r="217" spans="7:14" ht="13">
      <c r="G217" s="3"/>
      <c r="H217" s="3" t="e">
        <f>VLOOKUP(G217,'Bidding list 26'!$B$4:$G$277,6,0)</f>
        <v>#N/A</v>
      </c>
      <c r="M217" s="2"/>
      <c r="N217" s="2"/>
    </row>
    <row r="218" spans="7:14" ht="13">
      <c r="G218" s="3"/>
      <c r="H218" s="3" t="e">
        <f>VLOOKUP(G218,'Bidding list 26'!$B$4:$G$277,6,0)</f>
        <v>#N/A</v>
      </c>
      <c r="M218" s="2"/>
      <c r="N218" s="2"/>
    </row>
    <row r="219" spans="7:14" ht="13">
      <c r="G219" s="3"/>
      <c r="H219" s="3" t="e">
        <f>VLOOKUP(G219,'Bidding list 26'!$B$4:$G$277,6,0)</f>
        <v>#N/A</v>
      </c>
      <c r="M219" s="2"/>
      <c r="N219" s="2"/>
    </row>
    <row r="220" spans="7:14" ht="13">
      <c r="G220" s="3"/>
      <c r="H220" s="3" t="e">
        <f>VLOOKUP(G220,'Bidding list 26'!$B$4:$G$277,6,0)</f>
        <v>#N/A</v>
      </c>
      <c r="M220" s="2"/>
      <c r="N220" s="2"/>
    </row>
    <row r="221" spans="7:14" ht="13">
      <c r="G221" s="3"/>
      <c r="H221" s="3" t="e">
        <f>VLOOKUP(G221,'Bidding list 26'!$B$4:$G$277,6,0)</f>
        <v>#N/A</v>
      </c>
      <c r="M221" s="2"/>
      <c r="N221" s="2"/>
    </row>
    <row r="222" spans="7:14" ht="13">
      <c r="G222" s="3"/>
      <c r="H222" s="3" t="e">
        <f>VLOOKUP(G222,'Bidding list 26'!$B$4:$G$277,6,0)</f>
        <v>#N/A</v>
      </c>
      <c r="M222" s="2"/>
      <c r="N222" s="2"/>
    </row>
    <row r="223" spans="7:14" ht="13">
      <c r="G223" s="3"/>
      <c r="H223" s="3" t="e">
        <f>VLOOKUP(G223,'Bidding list 26'!$B$4:$G$277,6,0)</f>
        <v>#N/A</v>
      </c>
      <c r="M223" s="2"/>
      <c r="N223" s="2"/>
    </row>
    <row r="224" spans="7:14" ht="13">
      <c r="G224" s="3"/>
      <c r="H224" s="3" t="e">
        <f>VLOOKUP(G224,'Bidding list 26'!$B$4:$G$277,6,0)</f>
        <v>#N/A</v>
      </c>
      <c r="M224" s="2"/>
      <c r="N224" s="2"/>
    </row>
    <row r="225" spans="7:14" ht="13">
      <c r="G225" s="3"/>
      <c r="H225" s="3" t="e">
        <f>VLOOKUP(G225,'Bidding list 26'!$B$4:$G$277,6,0)</f>
        <v>#N/A</v>
      </c>
      <c r="M225" s="2"/>
      <c r="N225" s="2"/>
    </row>
    <row r="226" spans="7:14" ht="13">
      <c r="G226" s="3"/>
      <c r="H226" s="3" t="e">
        <f>VLOOKUP(G226,'Bidding list 26'!$B$4:$G$277,6,0)</f>
        <v>#N/A</v>
      </c>
      <c r="M226" s="2"/>
      <c r="N226" s="2"/>
    </row>
    <row r="227" spans="7:14" ht="13">
      <c r="G227" s="3"/>
      <c r="H227" s="3" t="e">
        <f>VLOOKUP(G227,'Bidding list 26'!$B$4:$G$277,6,0)</f>
        <v>#N/A</v>
      </c>
      <c r="M227" s="2"/>
      <c r="N227" s="2"/>
    </row>
    <row r="228" spans="7:14" ht="13">
      <c r="G228" s="3"/>
      <c r="H228" s="3" t="e">
        <f>VLOOKUP(G228,'Bidding list 26'!$B$4:$G$277,6,0)</f>
        <v>#N/A</v>
      </c>
      <c r="M228" s="2"/>
      <c r="N228" s="2"/>
    </row>
    <row r="229" spans="7:14" ht="13">
      <c r="G229" s="3"/>
      <c r="H229" s="3" t="e">
        <f>VLOOKUP(G229,'Bidding list 26'!$B$4:$G$277,6,0)</f>
        <v>#N/A</v>
      </c>
      <c r="M229" s="2"/>
      <c r="N229" s="2"/>
    </row>
    <row r="230" spans="7:14" ht="13">
      <c r="G230" s="3"/>
      <c r="H230" s="3" t="e">
        <f>VLOOKUP(G230,'Bidding list 26'!$B$4:$G$277,6,0)</f>
        <v>#N/A</v>
      </c>
      <c r="M230" s="2"/>
      <c r="N230" s="2"/>
    </row>
    <row r="231" spans="7:14" ht="13">
      <c r="G231" s="3"/>
      <c r="H231" s="3" t="e">
        <f>VLOOKUP(G231,'Bidding list 26'!$B$4:$G$277,6,0)</f>
        <v>#N/A</v>
      </c>
      <c r="M231" s="2"/>
      <c r="N231" s="2"/>
    </row>
    <row r="232" spans="7:14" ht="13">
      <c r="G232" s="3"/>
      <c r="H232" s="3" t="e">
        <f>VLOOKUP(G232,'Bidding list 26'!$B$4:$G$277,6,0)</f>
        <v>#N/A</v>
      </c>
      <c r="M232" s="2"/>
      <c r="N232" s="2"/>
    </row>
    <row r="233" spans="7:14" ht="13">
      <c r="G233" s="3"/>
      <c r="H233" s="3" t="e">
        <f>VLOOKUP(G233,'Bidding list 26'!$B$4:$G$277,6,0)</f>
        <v>#N/A</v>
      </c>
      <c r="M233" s="2"/>
      <c r="N233" s="2"/>
    </row>
    <row r="234" spans="7:14" ht="13">
      <c r="G234" s="3"/>
      <c r="H234" s="3" t="e">
        <f>VLOOKUP(G234,'Bidding list 26'!$B$4:$G$277,6,0)</f>
        <v>#N/A</v>
      </c>
      <c r="M234" s="2"/>
      <c r="N234" s="2"/>
    </row>
    <row r="235" spans="7:14" ht="13">
      <c r="G235" s="3"/>
      <c r="H235" s="3" t="e">
        <f>VLOOKUP(G235,'Bidding list 26'!$B$4:$G$277,6,0)</f>
        <v>#N/A</v>
      </c>
      <c r="M235" s="2"/>
      <c r="N235" s="2"/>
    </row>
    <row r="236" spans="7:14" ht="13">
      <c r="G236" s="3"/>
      <c r="H236" s="3" t="e">
        <f>VLOOKUP(G236,'Bidding list 26'!$B$4:$G$277,6,0)</f>
        <v>#N/A</v>
      </c>
      <c r="M236" s="2"/>
      <c r="N236" s="2"/>
    </row>
    <row r="237" spans="7:14" ht="13">
      <c r="G237" s="3"/>
      <c r="H237" s="3" t="e">
        <f>VLOOKUP(G237,'Bidding list 26'!$B$4:$G$277,6,0)</f>
        <v>#N/A</v>
      </c>
      <c r="M237" s="2"/>
      <c r="N237" s="2"/>
    </row>
    <row r="238" spans="7:14" ht="13">
      <c r="G238" s="3"/>
      <c r="H238" s="3" t="e">
        <f>VLOOKUP(G238,'Bidding list 26'!$B$4:$G$277,6,0)</f>
        <v>#N/A</v>
      </c>
      <c r="M238" s="2"/>
      <c r="N238" s="2"/>
    </row>
    <row r="239" spans="7:14" ht="13">
      <c r="G239" s="3"/>
      <c r="H239" s="3" t="e">
        <f>VLOOKUP(G239,'Bidding list 26'!$B$4:$G$277,6,0)</f>
        <v>#N/A</v>
      </c>
      <c r="M239" s="2"/>
      <c r="N239" s="2"/>
    </row>
    <row r="240" spans="7:14" ht="13">
      <c r="G240" s="3"/>
      <c r="H240" s="3" t="e">
        <f>VLOOKUP(G240,'Bidding list 26'!$B$4:$G$277,6,0)</f>
        <v>#N/A</v>
      </c>
      <c r="M240" s="2"/>
      <c r="N240" s="2"/>
    </row>
    <row r="241" spans="7:14" ht="13">
      <c r="G241" s="3"/>
      <c r="H241" s="3" t="e">
        <f>VLOOKUP(G241,'Bidding list 26'!$B$4:$G$277,6,0)</f>
        <v>#N/A</v>
      </c>
      <c r="M241" s="2"/>
      <c r="N241" s="2"/>
    </row>
    <row r="242" spans="7:14" ht="13">
      <c r="G242" s="3"/>
      <c r="H242" s="3" t="e">
        <f>VLOOKUP(G242,'Bidding list 26'!$B$4:$G$277,6,0)</f>
        <v>#N/A</v>
      </c>
      <c r="M242" s="2"/>
      <c r="N242" s="2"/>
    </row>
    <row r="243" spans="7:14" ht="13">
      <c r="G243" s="3"/>
      <c r="H243" s="3" t="e">
        <f>VLOOKUP(G243,'Bidding list 26'!$B$4:$G$277,6,0)</f>
        <v>#N/A</v>
      </c>
      <c r="M243" s="2"/>
      <c r="N243" s="2"/>
    </row>
    <row r="244" spans="7:14" ht="13">
      <c r="G244" s="3"/>
      <c r="H244" s="3" t="e">
        <f>VLOOKUP(G244,'Bidding list 26'!$B$4:$G$277,6,0)</f>
        <v>#N/A</v>
      </c>
      <c r="M244" s="2"/>
      <c r="N244" s="2"/>
    </row>
    <row r="245" spans="7:14" ht="13">
      <c r="G245" s="3"/>
      <c r="H245" s="3" t="e">
        <f>VLOOKUP(G245,'Bidding list 26'!$B$4:$G$277,6,0)</f>
        <v>#N/A</v>
      </c>
      <c r="M245" s="2"/>
      <c r="N245" s="2"/>
    </row>
    <row r="246" spans="7:14" ht="13">
      <c r="G246" s="3"/>
      <c r="H246" s="3" t="e">
        <f>VLOOKUP(G246,'Bidding list 26'!$B$4:$G$277,6,0)</f>
        <v>#N/A</v>
      </c>
      <c r="M246" s="2"/>
      <c r="N246" s="2"/>
    </row>
    <row r="247" spans="7:14" ht="13">
      <c r="G247" s="3"/>
      <c r="H247" s="3" t="e">
        <f>VLOOKUP(G247,'Bidding list 26'!$B$4:$G$277,6,0)</f>
        <v>#N/A</v>
      </c>
      <c r="M247" s="2"/>
      <c r="N247" s="2"/>
    </row>
    <row r="248" spans="7:14" ht="13">
      <c r="G248" s="3"/>
      <c r="H248" s="3" t="e">
        <f>VLOOKUP(G248,'Bidding list 26'!$B$4:$G$277,6,0)</f>
        <v>#N/A</v>
      </c>
      <c r="M248" s="2"/>
      <c r="N248" s="2"/>
    </row>
    <row r="249" spans="7:14" ht="13">
      <c r="G249" s="3"/>
      <c r="H249" s="3" t="e">
        <f>VLOOKUP(G249,'Bidding list 26'!$B$4:$G$277,6,0)</f>
        <v>#N/A</v>
      </c>
      <c r="M249" s="2"/>
      <c r="N249" s="2"/>
    </row>
    <row r="250" spans="7:14" ht="13">
      <c r="G250" s="3"/>
      <c r="H250" s="3" t="e">
        <f>VLOOKUP(G250,'Bidding list 26'!$B$4:$G$277,6,0)</f>
        <v>#N/A</v>
      </c>
      <c r="M250" s="2"/>
      <c r="N250" s="2"/>
    </row>
    <row r="251" spans="7:14" ht="13">
      <c r="G251" s="3"/>
      <c r="H251" s="3" t="e">
        <f>VLOOKUP(G251,'Bidding list 26'!$B$4:$G$277,6,0)</f>
        <v>#N/A</v>
      </c>
      <c r="M251" s="2"/>
      <c r="N251" s="2"/>
    </row>
    <row r="252" spans="7:14" ht="13">
      <c r="G252" s="3"/>
      <c r="H252" s="3" t="e">
        <f>VLOOKUP(G252,'Bidding list 26'!$B$4:$G$277,6,0)</f>
        <v>#N/A</v>
      </c>
      <c r="M252" s="2"/>
      <c r="N252" s="2"/>
    </row>
    <row r="253" spans="7:14" ht="13">
      <c r="G253" s="3"/>
      <c r="H253" s="3" t="e">
        <f>VLOOKUP(G253,'Bidding list 26'!$B$4:$G$277,6,0)</f>
        <v>#N/A</v>
      </c>
      <c r="M253" s="2"/>
      <c r="N253" s="2"/>
    </row>
    <row r="254" spans="7:14" ht="13">
      <c r="G254" s="3"/>
      <c r="H254" s="3" t="e">
        <f>VLOOKUP(G254,'Bidding list 26'!$B$4:$G$277,6,0)</f>
        <v>#N/A</v>
      </c>
      <c r="M254" s="2"/>
      <c r="N254" s="2"/>
    </row>
    <row r="255" spans="7:14" ht="13">
      <c r="G255" s="3"/>
      <c r="H255" s="3" t="e">
        <f>VLOOKUP(G255,'Bidding list 26'!$B$4:$G$277,6,0)</f>
        <v>#N/A</v>
      </c>
      <c r="M255" s="2"/>
      <c r="N255" s="2"/>
    </row>
    <row r="256" spans="7:14" ht="13">
      <c r="G256" s="3"/>
      <c r="H256" s="3" t="e">
        <f>VLOOKUP(G256,'Bidding list 26'!$B$4:$G$277,6,0)</f>
        <v>#N/A</v>
      </c>
      <c r="M256" s="2"/>
      <c r="N256" s="2"/>
    </row>
    <row r="257" spans="7:14" ht="13">
      <c r="G257" s="3"/>
      <c r="H257" s="3" t="e">
        <f>VLOOKUP(G257,'Bidding list 26'!$B$4:$G$277,6,0)</f>
        <v>#N/A</v>
      </c>
      <c r="M257" s="2"/>
      <c r="N257" s="2"/>
    </row>
    <row r="258" spans="7:14" ht="13">
      <c r="G258" s="3"/>
      <c r="H258" s="3" t="e">
        <f>VLOOKUP(G258,'Bidding list 26'!$B$4:$G$277,6,0)</f>
        <v>#N/A</v>
      </c>
      <c r="M258" s="2"/>
      <c r="N258" s="2"/>
    </row>
    <row r="259" spans="7:14" ht="13">
      <c r="G259" s="3"/>
      <c r="H259" s="3" t="e">
        <f>VLOOKUP(G259,'Bidding list 26'!$B$4:$G$277,6,0)</f>
        <v>#N/A</v>
      </c>
      <c r="M259" s="2"/>
      <c r="N259" s="2"/>
    </row>
    <row r="260" spans="7:14" ht="13">
      <c r="G260" s="3"/>
      <c r="H260" s="3" t="e">
        <f>VLOOKUP(G260,'Bidding list 26'!$B$4:$G$277,6,0)</f>
        <v>#N/A</v>
      </c>
      <c r="M260" s="2"/>
      <c r="N260" s="2"/>
    </row>
    <row r="261" spans="7:14" ht="13">
      <c r="G261" s="3"/>
      <c r="H261" s="3" t="e">
        <f>VLOOKUP(G261,'Bidding list 26'!$B$4:$G$277,6,0)</f>
        <v>#N/A</v>
      </c>
      <c r="M261" s="2"/>
      <c r="N261" s="2"/>
    </row>
    <row r="262" spans="7:14" ht="13">
      <c r="G262" s="3"/>
      <c r="H262" s="3" t="e">
        <f>VLOOKUP(G262,'Bidding list 26'!$B$4:$G$277,6,0)</f>
        <v>#N/A</v>
      </c>
      <c r="M262" s="2"/>
      <c r="N262" s="2"/>
    </row>
    <row r="263" spans="7:14" ht="13">
      <c r="G263" s="3"/>
      <c r="H263" s="3" t="e">
        <f>VLOOKUP(G263,'Bidding list 26'!$B$4:$G$277,6,0)</f>
        <v>#N/A</v>
      </c>
      <c r="M263" s="2"/>
      <c r="N263" s="2"/>
    </row>
    <row r="264" spans="7:14" ht="13">
      <c r="G264" s="3"/>
      <c r="H264" s="3" t="e">
        <f>VLOOKUP(G264,'Bidding list 26'!$B$4:$G$277,6,0)</f>
        <v>#N/A</v>
      </c>
      <c r="M264" s="2"/>
      <c r="N264" s="2"/>
    </row>
    <row r="265" spans="7:14" ht="13">
      <c r="G265" s="3"/>
      <c r="H265" s="3" t="e">
        <f>VLOOKUP(G265,'Bidding list 26'!$B$4:$G$277,6,0)</f>
        <v>#N/A</v>
      </c>
      <c r="M265" s="2"/>
      <c r="N265" s="2"/>
    </row>
    <row r="266" spans="7:14" ht="13">
      <c r="G266" s="3"/>
      <c r="H266" s="3" t="e">
        <f>VLOOKUP(G266,'Bidding list 26'!$B$4:$G$277,6,0)</f>
        <v>#N/A</v>
      </c>
      <c r="M266" s="2"/>
      <c r="N266" s="2"/>
    </row>
    <row r="267" spans="7:14" ht="13">
      <c r="G267" s="3"/>
      <c r="H267" s="3" t="e">
        <f>VLOOKUP(G267,'Bidding list 26'!$B$4:$G$277,6,0)</f>
        <v>#N/A</v>
      </c>
      <c r="M267" s="2"/>
      <c r="N267" s="2"/>
    </row>
    <row r="268" spans="7:14" ht="13">
      <c r="G268" s="3"/>
      <c r="H268" s="3" t="e">
        <f>VLOOKUP(G268,'Bidding list 26'!$B$4:$G$277,6,0)</f>
        <v>#N/A</v>
      </c>
      <c r="M268" s="2"/>
      <c r="N268" s="2"/>
    </row>
    <row r="269" spans="7:14" ht="13">
      <c r="G269" s="3"/>
      <c r="H269" s="3" t="e">
        <f>VLOOKUP(G269,'Bidding list 26'!$B$4:$G$277,6,0)</f>
        <v>#N/A</v>
      </c>
      <c r="M269" s="2"/>
      <c r="N269" s="2"/>
    </row>
    <row r="270" spans="7:14" ht="13">
      <c r="G270" s="3"/>
      <c r="H270" s="3" t="e">
        <f>VLOOKUP(G270,'Bidding list 26'!$B$4:$G$277,6,0)</f>
        <v>#N/A</v>
      </c>
      <c r="M270" s="2"/>
      <c r="N270" s="2"/>
    </row>
    <row r="271" spans="7:14" ht="13">
      <c r="G271" s="3"/>
      <c r="H271" s="3" t="e">
        <f>VLOOKUP(G271,'Bidding list 26'!$B$4:$G$277,6,0)</f>
        <v>#N/A</v>
      </c>
      <c r="M271" s="2"/>
      <c r="N271" s="2"/>
    </row>
    <row r="272" spans="7:14" ht="13">
      <c r="G272" s="3"/>
      <c r="H272" s="3" t="e">
        <f>VLOOKUP(G272,'Bidding list 26'!$B$4:$G$277,6,0)</f>
        <v>#N/A</v>
      </c>
      <c r="M272" s="2"/>
      <c r="N272" s="2"/>
    </row>
    <row r="273" spans="7:14" ht="13">
      <c r="G273" s="3"/>
      <c r="H273" s="3" t="e">
        <f>VLOOKUP(G273,'Bidding list 26'!$B$4:$G$277,6,0)</f>
        <v>#N/A</v>
      </c>
      <c r="M273" s="2"/>
      <c r="N273" s="2"/>
    </row>
    <row r="274" spans="7:14" ht="13">
      <c r="G274" s="3"/>
      <c r="H274" s="3" t="e">
        <f>VLOOKUP(G274,'Bidding list 26'!$B$4:$G$277,6,0)</f>
        <v>#N/A</v>
      </c>
      <c r="M274" s="2"/>
      <c r="N274" s="2"/>
    </row>
    <row r="275" spans="7:14" ht="13">
      <c r="G275" s="3"/>
      <c r="H275" s="3" t="e">
        <f>VLOOKUP(G275,'Bidding list 26'!$B$4:$G$277,6,0)</f>
        <v>#N/A</v>
      </c>
      <c r="M275" s="2"/>
      <c r="N275" s="2"/>
    </row>
    <row r="276" spans="7:14" ht="13">
      <c r="G276" s="3"/>
      <c r="H276" s="3" t="e">
        <f>VLOOKUP(G276,'Bidding list 26'!$B$4:$G$277,6,0)</f>
        <v>#N/A</v>
      </c>
      <c r="M276" s="2"/>
      <c r="N276" s="2"/>
    </row>
    <row r="277" spans="7:14" ht="13">
      <c r="G277" s="3"/>
      <c r="H277" s="3" t="e">
        <f>VLOOKUP(G277,'Bidding list 26'!$B$4:$G$277,6,0)</f>
        <v>#N/A</v>
      </c>
      <c r="M277" s="2"/>
      <c r="N277" s="2"/>
    </row>
    <row r="278" spans="7:14" ht="13">
      <c r="G278" s="3"/>
      <c r="H278" s="3" t="e">
        <f>VLOOKUP(G278,'Bidding list 26'!$B$4:$G$277,6,0)</f>
        <v>#N/A</v>
      </c>
      <c r="M278" s="2"/>
      <c r="N278" s="2"/>
    </row>
    <row r="279" spans="7:14" ht="13">
      <c r="G279" s="3"/>
      <c r="H279" s="3" t="e">
        <f>VLOOKUP(G279,'Bidding list 26'!$B$4:$G$277,6,0)</f>
        <v>#N/A</v>
      </c>
      <c r="M279" s="2"/>
      <c r="N279" s="2"/>
    </row>
    <row r="280" spans="7:14" ht="13">
      <c r="G280" s="3"/>
      <c r="H280" s="3" t="e">
        <f>VLOOKUP(G280,'Bidding list 26'!$B$4:$G$277,6,0)</f>
        <v>#N/A</v>
      </c>
      <c r="M280" s="2"/>
      <c r="N280" s="2"/>
    </row>
    <row r="281" spans="7:14" ht="13">
      <c r="G281" s="3"/>
      <c r="H281" s="3" t="e">
        <f>VLOOKUP(G281,'Bidding list 26'!$B$4:$G$277,6,0)</f>
        <v>#N/A</v>
      </c>
      <c r="M281" s="2"/>
      <c r="N281" s="2"/>
    </row>
    <row r="282" spans="7:14" ht="13">
      <c r="G282" s="3"/>
      <c r="H282" s="3" t="e">
        <f>VLOOKUP(G282,'Bidding list 26'!$B$4:$G$277,6,0)</f>
        <v>#N/A</v>
      </c>
      <c r="M282" s="2"/>
      <c r="N282" s="2"/>
    </row>
    <row r="283" spans="7:14" ht="13">
      <c r="G283" s="3"/>
      <c r="H283" s="3" t="e">
        <f>VLOOKUP(G283,'Bidding list 26'!$B$4:$G$277,6,0)</f>
        <v>#N/A</v>
      </c>
      <c r="M283" s="2"/>
      <c r="N283" s="2"/>
    </row>
    <row r="284" spans="7:14" ht="13">
      <c r="G284" s="3"/>
      <c r="H284" s="3" t="e">
        <f>VLOOKUP(G284,'Bidding list 26'!$B$4:$G$277,6,0)</f>
        <v>#N/A</v>
      </c>
      <c r="M284" s="2"/>
      <c r="N284" s="2"/>
    </row>
    <row r="285" spans="7:14" ht="13">
      <c r="G285" s="3"/>
      <c r="H285" s="3" t="e">
        <f>VLOOKUP(G285,'Bidding list 26'!$B$4:$G$277,6,0)</f>
        <v>#N/A</v>
      </c>
      <c r="M285" s="2"/>
      <c r="N285" s="2"/>
    </row>
    <row r="286" spans="7:14" ht="13">
      <c r="G286" s="3"/>
      <c r="H286" s="3" t="e">
        <f>VLOOKUP(G286,'Bidding list 26'!$B$4:$G$277,6,0)</f>
        <v>#N/A</v>
      </c>
      <c r="M286" s="2"/>
      <c r="N286" s="2"/>
    </row>
    <row r="287" spans="7:14" ht="13">
      <c r="G287" s="3"/>
      <c r="H287" s="3" t="e">
        <f>VLOOKUP(G287,'Bidding list 26'!$B$4:$G$277,6,0)</f>
        <v>#N/A</v>
      </c>
      <c r="M287" s="2"/>
      <c r="N287" s="2"/>
    </row>
    <row r="288" spans="7:14" ht="13">
      <c r="G288" s="3"/>
      <c r="H288" s="3" t="e">
        <f>VLOOKUP(G288,'Bidding list 26'!$B$4:$G$277,6,0)</f>
        <v>#N/A</v>
      </c>
      <c r="M288" s="2"/>
      <c r="N288" s="2"/>
    </row>
    <row r="289" spans="7:14" ht="13">
      <c r="G289" s="3"/>
      <c r="H289" s="3" t="e">
        <f>VLOOKUP(G289,'Bidding list 26'!$B$4:$G$277,6,0)</f>
        <v>#N/A</v>
      </c>
      <c r="M289" s="2"/>
      <c r="N289" s="2"/>
    </row>
    <row r="290" spans="7:14" ht="13">
      <c r="G290" s="3"/>
      <c r="H290" s="3" t="e">
        <f>VLOOKUP(G290,'Bidding list 26'!$B$4:$G$277,6,0)</f>
        <v>#N/A</v>
      </c>
      <c r="M290" s="2"/>
      <c r="N290" s="2"/>
    </row>
    <row r="291" spans="7:14" ht="13">
      <c r="G291" s="3"/>
      <c r="H291" s="3" t="e">
        <f>VLOOKUP(G291,'Bidding list 26'!$B$4:$G$277,6,0)</f>
        <v>#N/A</v>
      </c>
      <c r="M291" s="2"/>
      <c r="N291" s="2"/>
    </row>
    <row r="292" spans="7:14" ht="13">
      <c r="G292" s="3"/>
      <c r="H292" s="3" t="e">
        <f>VLOOKUP(G292,'Bidding list 26'!$B$4:$G$277,6,0)</f>
        <v>#N/A</v>
      </c>
      <c r="M292" s="2"/>
      <c r="N292" s="2"/>
    </row>
    <row r="293" spans="7:14" ht="13">
      <c r="G293" s="3"/>
      <c r="H293" s="3" t="e">
        <f>VLOOKUP(G293,'Bidding list 26'!$B$4:$G$277,6,0)</f>
        <v>#N/A</v>
      </c>
      <c r="M293" s="2"/>
      <c r="N293" s="2"/>
    </row>
    <row r="294" spans="7:14" ht="13">
      <c r="G294" s="3"/>
      <c r="H294" s="3" t="e">
        <f>VLOOKUP(G294,'Bidding list 26'!$B$4:$G$277,6,0)</f>
        <v>#N/A</v>
      </c>
      <c r="M294" s="2"/>
      <c r="N294" s="2"/>
    </row>
    <row r="295" spans="7:14" ht="13">
      <c r="G295" s="3"/>
      <c r="H295" s="3" t="e">
        <f>VLOOKUP(G295,'Bidding list 26'!$B$4:$G$277,6,0)</f>
        <v>#N/A</v>
      </c>
      <c r="M295" s="2"/>
      <c r="N295" s="2"/>
    </row>
    <row r="296" spans="7:14" ht="13">
      <c r="G296" s="3"/>
      <c r="H296" s="3" t="e">
        <f>VLOOKUP(G296,'Bidding list 26'!$B$4:$G$277,6,0)</f>
        <v>#N/A</v>
      </c>
      <c r="M296" s="2"/>
      <c r="N296" s="2"/>
    </row>
    <row r="297" spans="7:14" ht="13">
      <c r="G297" s="3"/>
      <c r="H297" s="3" t="e">
        <f>VLOOKUP(G297,'Bidding list 26'!$B$4:$G$277,6,0)</f>
        <v>#N/A</v>
      </c>
      <c r="M297" s="2"/>
      <c r="N297" s="2"/>
    </row>
    <row r="298" spans="7:14" ht="13">
      <c r="G298" s="3"/>
      <c r="H298" s="3" t="e">
        <f>VLOOKUP(G298,'Bidding list 26'!$B$4:$G$277,6,0)</f>
        <v>#N/A</v>
      </c>
      <c r="M298" s="2"/>
      <c r="N298" s="2"/>
    </row>
    <row r="299" spans="7:14" ht="13">
      <c r="G299" s="3"/>
      <c r="H299" s="3" t="e">
        <f>VLOOKUP(G299,'Bidding list 26'!$B$4:$G$277,6,0)</f>
        <v>#N/A</v>
      </c>
      <c r="M299" s="2"/>
      <c r="N299" s="2"/>
    </row>
    <row r="300" spans="7:14" ht="13">
      <c r="G300" s="3"/>
      <c r="H300" s="3" t="e">
        <f>VLOOKUP(G300,'Bidding list 26'!$B$4:$G$277,6,0)</f>
        <v>#N/A</v>
      </c>
      <c r="M300" s="2"/>
      <c r="N300" s="2"/>
    </row>
    <row r="301" spans="7:14" ht="13">
      <c r="G301" s="3"/>
      <c r="H301" s="3" t="e">
        <f>VLOOKUP(G301,'Bidding list 26'!$B$4:$G$277,6,0)</f>
        <v>#N/A</v>
      </c>
      <c r="M301" s="2"/>
      <c r="N301" s="2"/>
    </row>
    <row r="302" spans="7:14" ht="13">
      <c r="G302" s="3"/>
      <c r="H302" s="3" t="e">
        <f>VLOOKUP(G302,'Bidding list 26'!$B$4:$G$277,6,0)</f>
        <v>#N/A</v>
      </c>
      <c r="M302" s="2"/>
      <c r="N302" s="2"/>
    </row>
    <row r="303" spans="7:14" ht="13">
      <c r="G303" s="3"/>
      <c r="H303" s="3" t="e">
        <f>VLOOKUP(G303,'Bidding list 26'!$B$4:$G$277,6,0)</f>
        <v>#N/A</v>
      </c>
      <c r="M303" s="2"/>
      <c r="N303" s="2"/>
    </row>
    <row r="304" spans="7:14" ht="13">
      <c r="G304" s="3"/>
      <c r="H304" s="3" t="e">
        <f>VLOOKUP(G304,'Bidding list 26'!$B$4:$G$277,6,0)</f>
        <v>#N/A</v>
      </c>
      <c r="M304" s="2"/>
      <c r="N304" s="2"/>
    </row>
    <row r="305" spans="7:14" ht="13">
      <c r="G305" s="3"/>
      <c r="H305" s="3" t="e">
        <f>VLOOKUP(G305,'Bidding list 26'!$B$4:$G$277,6,0)</f>
        <v>#N/A</v>
      </c>
      <c r="M305" s="2"/>
      <c r="N305" s="2"/>
    </row>
    <row r="306" spans="7:14" ht="13">
      <c r="G306" s="3"/>
      <c r="H306" s="3" t="e">
        <f>VLOOKUP(G306,'Bidding list 26'!$B$4:$G$277,6,0)</f>
        <v>#N/A</v>
      </c>
      <c r="M306" s="2"/>
      <c r="N306" s="2"/>
    </row>
    <row r="307" spans="7:14" ht="13">
      <c r="G307" s="3"/>
      <c r="H307" s="3" t="e">
        <f>VLOOKUP(G307,'Bidding list 26'!$B$4:$G$277,6,0)</f>
        <v>#N/A</v>
      </c>
      <c r="M307" s="2"/>
      <c r="N307" s="2"/>
    </row>
    <row r="308" spans="7:14" ht="13">
      <c r="G308" s="3"/>
      <c r="H308" s="3" t="e">
        <f>VLOOKUP(G308,'Bidding list 26'!$B$4:$G$277,6,0)</f>
        <v>#N/A</v>
      </c>
      <c r="M308" s="2"/>
      <c r="N308" s="2"/>
    </row>
    <row r="309" spans="7:14" ht="13">
      <c r="G309" s="3"/>
      <c r="H309" s="3" t="e">
        <f>VLOOKUP(G309,'Bidding list 26'!$B$4:$G$277,6,0)</f>
        <v>#N/A</v>
      </c>
      <c r="M309" s="2"/>
      <c r="N309" s="2"/>
    </row>
    <row r="310" spans="7:14" ht="13">
      <c r="G310" s="3"/>
      <c r="H310" s="3" t="e">
        <f>VLOOKUP(G310,'Bidding list 26'!$B$4:$G$277,6,0)</f>
        <v>#N/A</v>
      </c>
      <c r="M310" s="2"/>
      <c r="N310" s="2"/>
    </row>
    <row r="311" spans="7:14" ht="13">
      <c r="G311" s="3"/>
      <c r="H311" s="3" t="e">
        <f>VLOOKUP(G311,'Bidding list 26'!$B$4:$G$277,6,0)</f>
        <v>#N/A</v>
      </c>
      <c r="M311" s="2"/>
      <c r="N311" s="2"/>
    </row>
    <row r="312" spans="7:14" ht="13">
      <c r="G312" s="3"/>
      <c r="H312" s="3" t="e">
        <f>VLOOKUP(G312,'Bidding list 26'!$B$4:$G$277,6,0)</f>
        <v>#N/A</v>
      </c>
      <c r="M312" s="2"/>
      <c r="N312" s="2"/>
    </row>
    <row r="313" spans="7:14" ht="13">
      <c r="G313" s="3"/>
      <c r="H313" s="3" t="e">
        <f>VLOOKUP(G313,'Bidding list 26'!$B$4:$G$277,6,0)</f>
        <v>#N/A</v>
      </c>
      <c r="M313" s="2"/>
      <c r="N313" s="2"/>
    </row>
    <row r="314" spans="7:14" ht="13">
      <c r="G314" s="3"/>
      <c r="H314" s="3" t="e">
        <f>VLOOKUP(G314,'Bidding list 26'!$B$4:$G$277,6,0)</f>
        <v>#N/A</v>
      </c>
      <c r="M314" s="2"/>
      <c r="N314" s="2"/>
    </row>
    <row r="315" spans="7:14" ht="13">
      <c r="G315" s="3"/>
      <c r="H315" s="3" t="e">
        <f>VLOOKUP(G315,'Bidding list 26'!$B$4:$G$277,6,0)</f>
        <v>#N/A</v>
      </c>
      <c r="M315" s="2"/>
      <c r="N315" s="2"/>
    </row>
    <row r="316" spans="7:14" ht="13">
      <c r="G316" s="3"/>
      <c r="H316" s="3" t="e">
        <f>VLOOKUP(G316,'Bidding list 26'!$B$4:$G$277,6,0)</f>
        <v>#N/A</v>
      </c>
      <c r="M316" s="2"/>
      <c r="N316" s="2"/>
    </row>
    <row r="317" spans="7:14" ht="13">
      <c r="G317" s="3"/>
      <c r="H317" s="3" t="e">
        <f>VLOOKUP(G317,'Bidding list 26'!$B$4:$G$277,6,0)</f>
        <v>#N/A</v>
      </c>
      <c r="M317" s="2"/>
      <c r="N317" s="2"/>
    </row>
    <row r="318" spans="7:14" ht="13">
      <c r="G318" s="3"/>
      <c r="H318" s="3" t="e">
        <f>VLOOKUP(G318,'Bidding list 26'!$B$4:$G$277,6,0)</f>
        <v>#N/A</v>
      </c>
      <c r="M318" s="2"/>
      <c r="N318" s="2"/>
    </row>
    <row r="319" spans="7:14" ht="13">
      <c r="G319" s="3"/>
      <c r="H319" s="3" t="e">
        <f>VLOOKUP(G319,'Bidding list 26'!$B$4:$G$277,6,0)</f>
        <v>#N/A</v>
      </c>
      <c r="M319" s="2"/>
      <c r="N319" s="2"/>
    </row>
    <row r="320" spans="7:14" ht="13">
      <c r="G320" s="3"/>
      <c r="H320" s="3" t="e">
        <f>VLOOKUP(G320,'Bidding list 26'!$B$4:$G$277,6,0)</f>
        <v>#N/A</v>
      </c>
      <c r="M320" s="2"/>
      <c r="N320" s="2"/>
    </row>
    <row r="321" spans="7:14" ht="13">
      <c r="G321" s="3"/>
      <c r="H321" s="3" t="e">
        <f>VLOOKUP(G321,'Bidding list 26'!$B$4:$G$277,6,0)</f>
        <v>#N/A</v>
      </c>
      <c r="M321" s="2"/>
      <c r="N321" s="2"/>
    </row>
    <row r="322" spans="7:14" ht="13">
      <c r="G322" s="3"/>
      <c r="H322" s="3" t="e">
        <f>VLOOKUP(G322,'Bidding list 26'!$B$4:$G$277,6,0)</f>
        <v>#N/A</v>
      </c>
      <c r="M322" s="2"/>
      <c r="N322" s="2"/>
    </row>
    <row r="323" spans="7:14" ht="13">
      <c r="G323" s="3"/>
      <c r="H323" s="3" t="e">
        <f>VLOOKUP(G323,'Bidding list 26'!$B$4:$G$277,6,0)</f>
        <v>#N/A</v>
      </c>
      <c r="M323" s="2"/>
      <c r="N323" s="2"/>
    </row>
    <row r="324" spans="7:14" ht="13">
      <c r="G324" s="3"/>
      <c r="H324" s="3" t="e">
        <f>VLOOKUP(G324,'Bidding list 26'!$B$4:$G$277,6,0)</f>
        <v>#N/A</v>
      </c>
      <c r="M324" s="2"/>
      <c r="N324" s="2"/>
    </row>
    <row r="325" spans="7:14" ht="13">
      <c r="G325" s="3"/>
      <c r="H325" s="3" t="e">
        <f>VLOOKUP(G325,'Bidding list 26'!$B$4:$G$277,6,0)</f>
        <v>#N/A</v>
      </c>
      <c r="M325" s="2"/>
      <c r="N325" s="2"/>
    </row>
    <row r="326" spans="7:14" ht="13">
      <c r="G326" s="3"/>
      <c r="H326" s="3" t="e">
        <f>VLOOKUP(G326,'Bidding list 26'!$B$4:$G$277,6,0)</f>
        <v>#N/A</v>
      </c>
      <c r="M326" s="2"/>
      <c r="N326" s="2"/>
    </row>
    <row r="327" spans="7:14" ht="13">
      <c r="G327" s="3"/>
      <c r="H327" s="3" t="e">
        <f>VLOOKUP(G327,'Bidding list 26'!$B$4:$G$277,6,0)</f>
        <v>#N/A</v>
      </c>
      <c r="M327" s="2"/>
      <c r="N327" s="2"/>
    </row>
    <row r="328" spans="7:14" ht="13">
      <c r="G328" s="3"/>
      <c r="H328" s="3" t="e">
        <f>VLOOKUP(G328,'Bidding list 26'!$B$4:$G$277,6,0)</f>
        <v>#N/A</v>
      </c>
      <c r="M328" s="2"/>
      <c r="N328" s="2"/>
    </row>
    <row r="329" spans="7:14" ht="13">
      <c r="G329" s="3"/>
      <c r="H329" s="3" t="e">
        <f>VLOOKUP(G329,'Bidding list 26'!$B$4:$G$277,6,0)</f>
        <v>#N/A</v>
      </c>
      <c r="M329" s="2"/>
      <c r="N329" s="2"/>
    </row>
    <row r="330" spans="7:14" ht="13">
      <c r="G330" s="3"/>
      <c r="H330" s="3" t="e">
        <f>VLOOKUP(G330,'Bidding list 26'!$B$4:$G$277,6,0)</f>
        <v>#N/A</v>
      </c>
      <c r="M330" s="2"/>
      <c r="N330" s="2"/>
    </row>
    <row r="331" spans="7:14" ht="13">
      <c r="G331" s="3"/>
      <c r="H331" s="3" t="e">
        <f>VLOOKUP(G331,'Bidding list 26'!$B$4:$G$277,6,0)</f>
        <v>#N/A</v>
      </c>
      <c r="M331" s="2"/>
      <c r="N331" s="2"/>
    </row>
    <row r="332" spans="7:14" ht="13">
      <c r="G332" s="3"/>
      <c r="H332" s="3" t="e">
        <f>VLOOKUP(G332,'Bidding list 26'!$B$4:$G$277,6,0)</f>
        <v>#N/A</v>
      </c>
      <c r="M332" s="2"/>
      <c r="N332" s="2"/>
    </row>
    <row r="333" spans="7:14" ht="13">
      <c r="G333" s="3"/>
      <c r="H333" s="3" t="e">
        <f>VLOOKUP(G333,'Bidding list 26'!$B$4:$G$277,6,0)</f>
        <v>#N/A</v>
      </c>
      <c r="M333" s="2"/>
      <c r="N333" s="2"/>
    </row>
    <row r="334" spans="7:14" ht="13">
      <c r="G334" s="3"/>
      <c r="H334" s="3" t="e">
        <f>VLOOKUP(G334,'Bidding list 26'!$B$4:$G$277,6,0)</f>
        <v>#N/A</v>
      </c>
      <c r="M334" s="2"/>
      <c r="N334" s="2"/>
    </row>
    <row r="335" spans="7:14" ht="13">
      <c r="G335" s="3"/>
      <c r="H335" s="3" t="e">
        <f>VLOOKUP(G335,'Bidding list 26'!$B$4:$G$277,6,0)</f>
        <v>#N/A</v>
      </c>
      <c r="M335" s="2"/>
      <c r="N335" s="2"/>
    </row>
    <row r="336" spans="7:14" ht="13">
      <c r="G336" s="3"/>
      <c r="H336" s="3" t="e">
        <f>VLOOKUP(G336,'Bidding list 26'!$B$4:$G$277,6,0)</f>
        <v>#N/A</v>
      </c>
      <c r="M336" s="2"/>
      <c r="N336" s="2"/>
    </row>
    <row r="337" spans="7:14" ht="13">
      <c r="G337" s="3"/>
      <c r="H337" s="3" t="e">
        <f>VLOOKUP(G337,'Bidding list 26'!$B$4:$G$277,6,0)</f>
        <v>#N/A</v>
      </c>
      <c r="M337" s="2"/>
      <c r="N337" s="2"/>
    </row>
    <row r="338" spans="7:14" ht="13">
      <c r="G338" s="3"/>
      <c r="H338" s="3" t="e">
        <f>VLOOKUP(G338,'Bidding list 26'!$B$4:$G$277,6,0)</f>
        <v>#N/A</v>
      </c>
      <c r="M338" s="2"/>
      <c r="N338" s="2"/>
    </row>
    <row r="339" spans="7:14" ht="13">
      <c r="G339" s="3"/>
      <c r="H339" s="3" t="e">
        <f>VLOOKUP(G339,'Bidding list 26'!$B$4:$G$277,6,0)</f>
        <v>#N/A</v>
      </c>
      <c r="M339" s="2"/>
      <c r="N339" s="2"/>
    </row>
    <row r="340" spans="7:14" ht="13">
      <c r="G340" s="3"/>
      <c r="H340" s="3" t="e">
        <f>VLOOKUP(G340,'Bidding list 26'!$B$4:$G$277,6,0)</f>
        <v>#N/A</v>
      </c>
      <c r="M340" s="2"/>
      <c r="N340" s="2"/>
    </row>
    <row r="341" spans="7:14" ht="13">
      <c r="G341" s="3"/>
      <c r="H341" s="3" t="e">
        <f>VLOOKUP(G341,'Bidding list 26'!$B$4:$G$277,6,0)</f>
        <v>#N/A</v>
      </c>
      <c r="M341" s="2"/>
      <c r="N341" s="2"/>
    </row>
    <row r="342" spans="7:14" ht="13">
      <c r="G342" s="3"/>
      <c r="H342" s="3" t="e">
        <f>VLOOKUP(G342,'Bidding list 26'!$B$4:$G$277,6,0)</f>
        <v>#N/A</v>
      </c>
      <c r="M342" s="2"/>
      <c r="N342" s="2"/>
    </row>
    <row r="343" spans="7:14" ht="13">
      <c r="G343" s="3"/>
      <c r="H343" s="3" t="e">
        <f>VLOOKUP(G343,'Bidding list 26'!$B$4:$G$277,6,0)</f>
        <v>#N/A</v>
      </c>
      <c r="M343" s="2"/>
      <c r="N343" s="2"/>
    </row>
    <row r="344" spans="7:14" ht="13">
      <c r="G344" s="3"/>
      <c r="H344" s="3" t="e">
        <f>VLOOKUP(G344,'Bidding list 26'!$B$4:$G$277,6,0)</f>
        <v>#N/A</v>
      </c>
      <c r="M344" s="2"/>
      <c r="N344" s="2"/>
    </row>
    <row r="345" spans="7:14" ht="13">
      <c r="G345" s="3"/>
      <c r="H345" s="3" t="e">
        <f>VLOOKUP(G345,'Bidding list 26'!$B$4:$G$277,6,0)</f>
        <v>#N/A</v>
      </c>
      <c r="M345" s="2"/>
      <c r="N345" s="2"/>
    </row>
    <row r="346" spans="7:14" ht="13">
      <c r="G346" s="3"/>
      <c r="H346" s="3" t="e">
        <f>VLOOKUP(G346,'Bidding list 26'!$B$4:$G$277,6,0)</f>
        <v>#N/A</v>
      </c>
      <c r="M346" s="2"/>
      <c r="N346" s="2"/>
    </row>
    <row r="347" spans="7:14" ht="13">
      <c r="G347" s="3"/>
      <c r="H347" s="3" t="e">
        <f>VLOOKUP(G347,'Bidding list 26'!$B$4:$G$277,6,0)</f>
        <v>#N/A</v>
      </c>
      <c r="M347" s="2"/>
      <c r="N347" s="2"/>
    </row>
    <row r="348" spans="7:14" ht="13">
      <c r="G348" s="3"/>
      <c r="H348" s="3" t="e">
        <f>VLOOKUP(G348,'Bidding list 26'!$B$4:$G$277,6,0)</f>
        <v>#N/A</v>
      </c>
      <c r="M348" s="2"/>
      <c r="N348" s="2"/>
    </row>
    <row r="349" spans="7:14" ht="13">
      <c r="G349" s="3"/>
      <c r="H349" s="3" t="e">
        <f>VLOOKUP(G349,'Bidding list 26'!$B$4:$G$277,6,0)</f>
        <v>#N/A</v>
      </c>
      <c r="M349" s="2"/>
      <c r="N349" s="2"/>
    </row>
    <row r="350" spans="7:14" ht="13">
      <c r="G350" s="3"/>
      <c r="H350" s="3" t="e">
        <f>VLOOKUP(G350,'Bidding list 26'!$B$4:$G$277,6,0)</f>
        <v>#N/A</v>
      </c>
      <c r="M350" s="2"/>
      <c r="N350" s="2"/>
    </row>
    <row r="351" spans="7:14" ht="13">
      <c r="G351" s="3"/>
      <c r="H351" s="3" t="e">
        <f>VLOOKUP(G351,'Bidding list 26'!$B$4:$G$277,6,0)</f>
        <v>#N/A</v>
      </c>
      <c r="M351" s="2"/>
      <c r="N351" s="2"/>
    </row>
    <row r="352" spans="7:14" ht="13">
      <c r="G352" s="3"/>
      <c r="H352" s="3" t="e">
        <f>VLOOKUP(G352,'Bidding list 26'!$B$4:$G$277,6,0)</f>
        <v>#N/A</v>
      </c>
      <c r="M352" s="2"/>
      <c r="N352" s="2"/>
    </row>
    <row r="353" spans="7:14" ht="13">
      <c r="G353" s="3"/>
      <c r="H353" s="3" t="e">
        <f>VLOOKUP(G353,'Bidding list 26'!$B$4:$G$277,6,0)</f>
        <v>#N/A</v>
      </c>
      <c r="M353" s="2"/>
      <c r="N353" s="2"/>
    </row>
    <row r="354" spans="7:14" ht="13">
      <c r="G354" s="3"/>
      <c r="H354" s="3" t="e">
        <f>VLOOKUP(G354,'Bidding list 26'!$B$4:$G$277,6,0)</f>
        <v>#N/A</v>
      </c>
      <c r="M354" s="2"/>
      <c r="N354" s="2"/>
    </row>
    <row r="355" spans="7:14" ht="13">
      <c r="G355" s="3"/>
      <c r="H355" s="3" t="e">
        <f>VLOOKUP(G355,'Bidding list 26'!$B$4:$G$277,6,0)</f>
        <v>#N/A</v>
      </c>
      <c r="M355" s="2"/>
      <c r="N355" s="2"/>
    </row>
    <row r="356" spans="7:14" ht="13">
      <c r="G356" s="3"/>
      <c r="H356" s="3" t="e">
        <f>VLOOKUP(G356,'Bidding list 26'!$B$4:$G$277,6,0)</f>
        <v>#N/A</v>
      </c>
      <c r="M356" s="2"/>
      <c r="N356" s="2"/>
    </row>
    <row r="357" spans="7:14" ht="13">
      <c r="G357" s="3"/>
      <c r="H357" s="3" t="e">
        <f>VLOOKUP(G357,'Bidding list 26'!$B$4:$G$277,6,0)</f>
        <v>#N/A</v>
      </c>
      <c r="M357" s="2"/>
      <c r="N357" s="2"/>
    </row>
    <row r="358" spans="7:14" ht="13">
      <c r="G358" s="3"/>
      <c r="H358" s="3" t="e">
        <f>VLOOKUP(G358,'Bidding list 26'!$B$4:$G$277,6,0)</f>
        <v>#N/A</v>
      </c>
      <c r="M358" s="2"/>
      <c r="N358" s="2"/>
    </row>
    <row r="359" spans="7:14" ht="13">
      <c r="G359" s="3"/>
      <c r="H359" s="3" t="e">
        <f>VLOOKUP(G359,'Bidding list 26'!$B$4:$G$277,6,0)</f>
        <v>#N/A</v>
      </c>
      <c r="M359" s="2"/>
      <c r="N359" s="2"/>
    </row>
    <row r="360" spans="7:14" ht="13">
      <c r="G360" s="3"/>
      <c r="H360" s="3" t="e">
        <f>VLOOKUP(G360,'Bidding list 26'!$B$4:$G$277,6,0)</f>
        <v>#N/A</v>
      </c>
      <c r="M360" s="2"/>
      <c r="N360" s="2"/>
    </row>
    <row r="361" spans="7:14" ht="13">
      <c r="G361" s="3"/>
      <c r="H361" s="3" t="e">
        <f>VLOOKUP(G361,'Bidding list 26'!$B$4:$G$277,6,0)</f>
        <v>#N/A</v>
      </c>
      <c r="M361" s="2"/>
      <c r="N361" s="2"/>
    </row>
    <row r="362" spans="7:14" ht="13">
      <c r="G362" s="3"/>
      <c r="H362" s="3" t="e">
        <f>VLOOKUP(G362,'Bidding list 26'!$B$4:$G$277,6,0)</f>
        <v>#N/A</v>
      </c>
      <c r="M362" s="2"/>
      <c r="N362" s="2"/>
    </row>
    <row r="363" spans="7:14" ht="13">
      <c r="G363" s="3"/>
      <c r="H363" s="3" t="e">
        <f>VLOOKUP(G363,'Bidding list 26'!$B$4:$G$277,6,0)</f>
        <v>#N/A</v>
      </c>
      <c r="M363" s="2"/>
      <c r="N363" s="2"/>
    </row>
    <row r="364" spans="7:14" ht="13">
      <c r="G364" s="3"/>
      <c r="H364" s="3" t="e">
        <f>VLOOKUP(G364,'Bidding list 26'!$B$4:$G$277,6,0)</f>
        <v>#N/A</v>
      </c>
      <c r="M364" s="2"/>
      <c r="N364" s="2"/>
    </row>
    <row r="365" spans="7:14" ht="13">
      <c r="G365" s="3"/>
      <c r="H365" s="3" t="e">
        <f>VLOOKUP(G365,'Bidding list 26'!$B$4:$G$277,6,0)</f>
        <v>#N/A</v>
      </c>
      <c r="M365" s="2"/>
      <c r="N365" s="2"/>
    </row>
    <row r="366" spans="7:14" ht="13">
      <c r="G366" s="3"/>
      <c r="H366" s="3" t="e">
        <f>VLOOKUP(G366,'Bidding list 26'!$B$4:$G$277,6,0)</f>
        <v>#N/A</v>
      </c>
      <c r="M366" s="2"/>
      <c r="N366" s="2"/>
    </row>
    <row r="367" spans="7:14" ht="13">
      <c r="G367" s="3"/>
      <c r="H367" s="3" t="e">
        <f>VLOOKUP(G367,'Bidding list 26'!$B$4:$G$277,6,0)</f>
        <v>#N/A</v>
      </c>
      <c r="M367" s="2"/>
      <c r="N367" s="2"/>
    </row>
    <row r="368" spans="7:14" ht="13">
      <c r="G368" s="3"/>
      <c r="H368" s="3" t="e">
        <f>VLOOKUP(G368,'Bidding list 26'!$B$4:$G$277,6,0)</f>
        <v>#N/A</v>
      </c>
      <c r="M368" s="2"/>
      <c r="N368" s="2"/>
    </row>
    <row r="369" spans="7:14" ht="13">
      <c r="G369" s="3"/>
      <c r="H369" s="3" t="e">
        <f>VLOOKUP(G369,'Bidding list 26'!$B$4:$G$277,6,0)</f>
        <v>#N/A</v>
      </c>
      <c r="M369" s="2"/>
      <c r="N369" s="2"/>
    </row>
    <row r="370" spans="7:14" ht="13">
      <c r="G370" s="3"/>
      <c r="H370" s="3" t="e">
        <f>VLOOKUP(G370,'Bidding list 26'!$B$4:$G$277,6,0)</f>
        <v>#N/A</v>
      </c>
      <c r="M370" s="2"/>
      <c r="N370" s="2"/>
    </row>
    <row r="371" spans="7:14" ht="13">
      <c r="G371" s="3"/>
      <c r="H371" s="3" t="e">
        <f>VLOOKUP(G371,'Bidding list 26'!$B$4:$G$277,6,0)</f>
        <v>#N/A</v>
      </c>
      <c r="M371" s="2"/>
      <c r="N371" s="2"/>
    </row>
    <row r="372" spans="7:14" ht="13">
      <c r="G372" s="3"/>
      <c r="H372" s="3" t="e">
        <f>VLOOKUP(G372,'Bidding list 26'!$B$4:$G$277,6,0)</f>
        <v>#N/A</v>
      </c>
      <c r="M372" s="2"/>
      <c r="N372" s="2"/>
    </row>
    <row r="373" spans="7:14" ht="13">
      <c r="G373" s="3"/>
      <c r="H373" s="3" t="e">
        <f>VLOOKUP(G373,'Bidding list 26'!$B$4:$G$277,6,0)</f>
        <v>#N/A</v>
      </c>
      <c r="M373" s="2"/>
      <c r="N373" s="2"/>
    </row>
    <row r="374" spans="7:14" ht="13">
      <c r="G374" s="3"/>
      <c r="H374" s="3" t="e">
        <f>VLOOKUP(G374,'Bidding list 26'!$B$4:$G$277,6,0)</f>
        <v>#N/A</v>
      </c>
      <c r="M374" s="2"/>
      <c r="N374" s="2"/>
    </row>
    <row r="375" spans="7:14" ht="13">
      <c r="G375" s="3"/>
      <c r="H375" s="3" t="e">
        <f>VLOOKUP(G375,'Bidding list 26'!$B$4:$G$277,6,0)</f>
        <v>#N/A</v>
      </c>
      <c r="M375" s="2"/>
      <c r="N375" s="2"/>
    </row>
    <row r="376" spans="7:14" ht="13">
      <c r="G376" s="3"/>
      <c r="H376" s="3" t="e">
        <f>VLOOKUP(G376,'Bidding list 26'!$B$4:$G$277,6,0)</f>
        <v>#N/A</v>
      </c>
      <c r="M376" s="2"/>
      <c r="N376" s="2"/>
    </row>
    <row r="377" spans="7:14" ht="13">
      <c r="G377" s="3"/>
      <c r="H377" s="3" t="e">
        <f>VLOOKUP(G377,'Bidding list 26'!$B$4:$G$277,6,0)</f>
        <v>#N/A</v>
      </c>
      <c r="M377" s="2"/>
      <c r="N377" s="2"/>
    </row>
    <row r="378" spans="7:14" ht="13">
      <c r="G378" s="3"/>
      <c r="H378" s="3" t="e">
        <f>VLOOKUP(G378,'Bidding list 26'!$B$4:$G$277,6,0)</f>
        <v>#N/A</v>
      </c>
      <c r="M378" s="2"/>
      <c r="N378" s="2"/>
    </row>
    <row r="379" spans="7:14" ht="13">
      <c r="G379" s="3"/>
      <c r="H379" s="3" t="e">
        <f>VLOOKUP(G379,'Bidding list 26'!$B$4:$G$277,6,0)</f>
        <v>#N/A</v>
      </c>
      <c r="M379" s="2"/>
      <c r="N379" s="2"/>
    </row>
    <row r="380" spans="7:14" ht="13">
      <c r="G380" s="3"/>
      <c r="H380" s="3" t="e">
        <f>VLOOKUP(G380,'Bidding list 26'!$B$4:$G$277,6,0)</f>
        <v>#N/A</v>
      </c>
      <c r="M380" s="2"/>
      <c r="N380" s="2"/>
    </row>
    <row r="381" spans="7:14" ht="13">
      <c r="G381" s="3"/>
      <c r="H381" s="3" t="e">
        <f>VLOOKUP(G381,'Bidding list 26'!$B$4:$G$277,6,0)</f>
        <v>#N/A</v>
      </c>
      <c r="M381" s="2"/>
      <c r="N381" s="2"/>
    </row>
    <row r="382" spans="7:14" ht="13">
      <c r="G382" s="3"/>
      <c r="H382" s="3" t="e">
        <f>VLOOKUP(G382,'Bidding list 26'!$B$4:$G$277,6,0)</f>
        <v>#N/A</v>
      </c>
      <c r="M382" s="2"/>
      <c r="N382" s="2"/>
    </row>
    <row r="383" spans="7:14" ht="13">
      <c r="G383" s="3"/>
      <c r="H383" s="3" t="e">
        <f>VLOOKUP(G383,'Bidding list 26'!$B$4:$G$277,6,0)</f>
        <v>#N/A</v>
      </c>
      <c r="M383" s="2"/>
      <c r="N383" s="2"/>
    </row>
    <row r="384" spans="7:14" ht="13">
      <c r="G384" s="3"/>
      <c r="H384" s="3" t="e">
        <f>VLOOKUP(G384,'Bidding list 26'!$B$4:$G$277,6,0)</f>
        <v>#N/A</v>
      </c>
      <c r="M384" s="2"/>
      <c r="N384" s="2"/>
    </row>
    <row r="385" spans="7:14" ht="13">
      <c r="G385" s="3"/>
      <c r="H385" s="3" t="e">
        <f>VLOOKUP(G385,'Bidding list 26'!$B$4:$G$277,6,0)</f>
        <v>#N/A</v>
      </c>
      <c r="M385" s="2"/>
      <c r="N385" s="2"/>
    </row>
    <row r="386" spans="7:14" ht="13">
      <c r="G386" s="3"/>
      <c r="H386" s="3" t="e">
        <f>VLOOKUP(G386,'Bidding list 26'!$B$4:$G$277,6,0)</f>
        <v>#N/A</v>
      </c>
      <c r="M386" s="2"/>
      <c r="N386" s="2"/>
    </row>
    <row r="387" spans="7:14" ht="13">
      <c r="G387" s="3"/>
      <c r="H387" s="3" t="e">
        <f>VLOOKUP(G387,'Bidding list 26'!$B$4:$G$277,6,0)</f>
        <v>#N/A</v>
      </c>
      <c r="M387" s="2"/>
      <c r="N387" s="2"/>
    </row>
    <row r="388" spans="7:14" ht="13">
      <c r="G388" s="3"/>
      <c r="H388" s="3" t="e">
        <f>VLOOKUP(G388,'Bidding list 26'!$B$4:$G$277,6,0)</f>
        <v>#N/A</v>
      </c>
      <c r="M388" s="2"/>
      <c r="N388" s="2"/>
    </row>
    <row r="389" spans="7:14" ht="13">
      <c r="G389" s="3"/>
      <c r="H389" s="3" t="e">
        <f>VLOOKUP(G389,'Bidding list 26'!$B$4:$G$277,6,0)</f>
        <v>#N/A</v>
      </c>
      <c r="M389" s="2"/>
      <c r="N389" s="2"/>
    </row>
    <row r="390" spans="7:14" ht="13">
      <c r="G390" s="3"/>
      <c r="H390" s="3" t="e">
        <f>VLOOKUP(G390,'Bidding list 26'!$B$4:$G$277,6,0)</f>
        <v>#N/A</v>
      </c>
      <c r="M390" s="2"/>
      <c r="N390" s="2"/>
    </row>
    <row r="391" spans="7:14" ht="13">
      <c r="G391" s="3"/>
      <c r="H391" s="3" t="e">
        <f>VLOOKUP(G391,'Bidding list 26'!$B$4:$G$277,6,0)</f>
        <v>#N/A</v>
      </c>
      <c r="M391" s="2"/>
      <c r="N391" s="2"/>
    </row>
    <row r="392" spans="7:14" ht="13">
      <c r="G392" s="3"/>
      <c r="H392" s="3" t="e">
        <f>VLOOKUP(G392,'Bidding list 26'!$B$4:$G$277,6,0)</f>
        <v>#N/A</v>
      </c>
      <c r="M392" s="2"/>
      <c r="N392" s="2"/>
    </row>
    <row r="393" spans="7:14" ht="13">
      <c r="G393" s="3"/>
      <c r="H393" s="3" t="e">
        <f>VLOOKUP(G393,'Bidding list 26'!$B$4:$G$277,6,0)</f>
        <v>#N/A</v>
      </c>
      <c r="M393" s="2"/>
      <c r="N393" s="2"/>
    </row>
    <row r="394" spans="7:14" ht="13">
      <c r="G394" s="3"/>
      <c r="H394" s="3" t="e">
        <f>VLOOKUP(G394,'Bidding list 26'!$B$4:$G$277,6,0)</f>
        <v>#N/A</v>
      </c>
      <c r="M394" s="2"/>
      <c r="N394" s="2"/>
    </row>
    <row r="395" spans="7:14" ht="13">
      <c r="G395" s="3"/>
      <c r="H395" s="3" t="e">
        <f>VLOOKUP(G395,'Bidding list 26'!$B$4:$G$277,6,0)</f>
        <v>#N/A</v>
      </c>
      <c r="M395" s="2"/>
      <c r="N395" s="2"/>
    </row>
    <row r="396" spans="7:14" ht="13">
      <c r="G396" s="3"/>
      <c r="H396" s="3" t="e">
        <f>VLOOKUP(G396,'Bidding list 26'!$B$4:$G$277,6,0)</f>
        <v>#N/A</v>
      </c>
      <c r="M396" s="2"/>
      <c r="N396" s="2"/>
    </row>
    <row r="397" spans="7:14" ht="13">
      <c r="G397" s="3"/>
      <c r="H397" s="3" t="e">
        <f>VLOOKUP(G397,'Bidding list 26'!$B$4:$G$277,6,0)</f>
        <v>#N/A</v>
      </c>
      <c r="M397" s="2"/>
      <c r="N397" s="2"/>
    </row>
    <row r="398" spans="7:14" ht="13">
      <c r="G398" s="3"/>
      <c r="H398" s="3" t="e">
        <f>VLOOKUP(G398,'Bidding list 26'!$B$4:$G$277,6,0)</f>
        <v>#N/A</v>
      </c>
      <c r="M398" s="2"/>
      <c r="N398" s="2"/>
    </row>
    <row r="399" spans="7:14" ht="13">
      <c r="G399" s="3"/>
      <c r="H399" s="3" t="e">
        <f>VLOOKUP(G399,'Bidding list 26'!$B$4:$G$277,6,0)</f>
        <v>#N/A</v>
      </c>
      <c r="M399" s="2"/>
      <c r="N399" s="2"/>
    </row>
    <row r="400" spans="7:14" ht="13">
      <c r="G400" s="3"/>
      <c r="H400" s="3" t="e">
        <f>VLOOKUP(G400,'Bidding list 26'!$B$4:$G$277,6,0)</f>
        <v>#N/A</v>
      </c>
      <c r="M400" s="2"/>
      <c r="N400" s="2"/>
    </row>
    <row r="401" spans="7:14" ht="13">
      <c r="G401" s="3"/>
      <c r="H401" s="3" t="e">
        <f>VLOOKUP(G401,'Bidding list 26'!$B$4:$G$277,6,0)</f>
        <v>#N/A</v>
      </c>
      <c r="M401" s="2"/>
      <c r="N401" s="2"/>
    </row>
    <row r="402" spans="7:14" ht="13">
      <c r="G402" s="3"/>
      <c r="H402" s="3" t="e">
        <f>VLOOKUP(G402,'Bidding list 26'!$B$4:$G$277,6,0)</f>
        <v>#N/A</v>
      </c>
      <c r="M402" s="2"/>
      <c r="N402" s="2"/>
    </row>
    <row r="403" spans="7:14" ht="13">
      <c r="G403" s="3"/>
      <c r="H403" s="3" t="e">
        <f>VLOOKUP(G403,'Bidding list 26'!$B$4:$G$277,6,0)</f>
        <v>#N/A</v>
      </c>
      <c r="M403" s="2"/>
      <c r="N403" s="2"/>
    </row>
    <row r="404" spans="7:14" ht="13">
      <c r="G404" s="3"/>
      <c r="H404" s="3" t="e">
        <f>VLOOKUP(G404,'Bidding list 26'!$B$4:$G$277,6,0)</f>
        <v>#N/A</v>
      </c>
      <c r="M404" s="2"/>
      <c r="N404" s="2"/>
    </row>
    <row r="405" spans="7:14" ht="13">
      <c r="G405" s="3"/>
      <c r="H405" s="3" t="e">
        <f>VLOOKUP(G405,'Bidding list 26'!$B$4:$G$277,6,0)</f>
        <v>#N/A</v>
      </c>
      <c r="M405" s="2"/>
      <c r="N405" s="2"/>
    </row>
    <row r="406" spans="7:14" ht="13">
      <c r="G406" s="3"/>
      <c r="H406" s="3" t="e">
        <f>VLOOKUP(G406,'Bidding list 26'!$B$4:$G$277,6,0)</f>
        <v>#N/A</v>
      </c>
      <c r="M406" s="2"/>
      <c r="N406" s="2"/>
    </row>
    <row r="407" spans="7:14" ht="13">
      <c r="G407" s="3"/>
      <c r="H407" s="3" t="e">
        <f>VLOOKUP(G407,'Bidding list 26'!$B$4:$G$277,6,0)</f>
        <v>#N/A</v>
      </c>
      <c r="M407" s="2"/>
      <c r="N407" s="2"/>
    </row>
    <row r="408" spans="7:14" ht="13">
      <c r="G408" s="3"/>
      <c r="H408" s="3" t="e">
        <f>VLOOKUP(G408,'Bidding list 26'!$B$4:$G$277,6,0)</f>
        <v>#N/A</v>
      </c>
      <c r="M408" s="2"/>
      <c r="N408" s="2"/>
    </row>
    <row r="409" spans="7:14" ht="13">
      <c r="G409" s="3"/>
      <c r="H409" s="3" t="e">
        <f>VLOOKUP(G409,'Bidding list 26'!$B$4:$G$277,6,0)</f>
        <v>#N/A</v>
      </c>
      <c r="M409" s="2"/>
      <c r="N409" s="2"/>
    </row>
    <row r="410" spans="7:14" ht="13">
      <c r="G410" s="3"/>
      <c r="H410" s="3" t="e">
        <f>VLOOKUP(G410,'Bidding list 26'!$B$4:$G$277,6,0)</f>
        <v>#N/A</v>
      </c>
      <c r="M410" s="2"/>
      <c r="N410" s="2"/>
    </row>
    <row r="411" spans="7:14" ht="13">
      <c r="G411" s="3"/>
      <c r="H411" s="3" t="e">
        <f>VLOOKUP(G411,'Bidding list 26'!$B$4:$G$277,6,0)</f>
        <v>#N/A</v>
      </c>
      <c r="M411" s="2"/>
      <c r="N411" s="2"/>
    </row>
    <row r="412" spans="7:14" ht="13">
      <c r="G412" s="3"/>
      <c r="H412" s="3" t="e">
        <f>VLOOKUP(G412,'Bidding list 26'!$B$4:$G$277,6,0)</f>
        <v>#N/A</v>
      </c>
      <c r="M412" s="2"/>
      <c r="N412" s="2"/>
    </row>
    <row r="413" spans="7:14" ht="13">
      <c r="G413" s="3"/>
      <c r="H413" s="3" t="e">
        <f>VLOOKUP(G413,'Bidding list 26'!$B$4:$G$277,6,0)</f>
        <v>#N/A</v>
      </c>
      <c r="M413" s="2"/>
      <c r="N413" s="2"/>
    </row>
    <row r="414" spans="7:14" ht="13">
      <c r="G414" s="3"/>
      <c r="H414" s="3" t="e">
        <f>VLOOKUP(G414,'Bidding list 26'!$B$4:$G$277,6,0)</f>
        <v>#N/A</v>
      </c>
      <c r="M414" s="2"/>
      <c r="N414" s="2"/>
    </row>
    <row r="415" spans="7:14" ht="13">
      <c r="G415" s="3"/>
      <c r="H415" s="3" t="e">
        <f>VLOOKUP(G415,'Bidding list 26'!$B$4:$G$277,6,0)</f>
        <v>#N/A</v>
      </c>
      <c r="M415" s="2"/>
      <c r="N415" s="2"/>
    </row>
    <row r="416" spans="7:14" ht="13">
      <c r="G416" s="3"/>
      <c r="H416" s="3" t="e">
        <f>VLOOKUP(G416,'Bidding list 26'!$B$4:$G$277,6,0)</f>
        <v>#N/A</v>
      </c>
      <c r="M416" s="2"/>
      <c r="N416" s="2"/>
    </row>
    <row r="417" spans="7:14" ht="13">
      <c r="G417" s="3"/>
      <c r="H417" s="3" t="e">
        <f>VLOOKUP(G417,'Bidding list 26'!$B$4:$G$277,6,0)</f>
        <v>#N/A</v>
      </c>
      <c r="M417" s="2"/>
      <c r="N417" s="2"/>
    </row>
    <row r="418" spans="7:14" ht="13">
      <c r="G418" s="3"/>
      <c r="H418" s="3" t="e">
        <f>VLOOKUP(G418,'Bidding list 26'!$B$4:$G$277,6,0)</f>
        <v>#N/A</v>
      </c>
      <c r="M418" s="2"/>
      <c r="N418" s="2"/>
    </row>
    <row r="419" spans="7:14" ht="13">
      <c r="G419" s="3"/>
      <c r="H419" s="3" t="e">
        <f>VLOOKUP(G419,'Bidding list 26'!$B$4:$G$277,6,0)</f>
        <v>#N/A</v>
      </c>
      <c r="M419" s="2"/>
      <c r="N419" s="2"/>
    </row>
    <row r="420" spans="7:14" ht="13">
      <c r="G420" s="3"/>
      <c r="H420" s="3" t="e">
        <f>VLOOKUP(G420,'Bidding list 26'!$B$4:$G$277,6,0)</f>
        <v>#N/A</v>
      </c>
      <c r="M420" s="2"/>
      <c r="N420" s="2"/>
    </row>
    <row r="421" spans="7:14" ht="13">
      <c r="G421" s="3"/>
      <c r="H421" s="3" t="e">
        <f>VLOOKUP(G421,'Bidding list 26'!$B$4:$G$277,6,0)</f>
        <v>#N/A</v>
      </c>
      <c r="M421" s="2"/>
      <c r="N421" s="2"/>
    </row>
    <row r="422" spans="7:14" ht="13">
      <c r="G422" s="3"/>
      <c r="H422" s="3" t="e">
        <f>VLOOKUP(G422,'Bidding list 26'!$B$4:$G$277,6,0)</f>
        <v>#N/A</v>
      </c>
      <c r="M422" s="2"/>
      <c r="N422" s="2"/>
    </row>
    <row r="423" spans="7:14" ht="13">
      <c r="G423" s="3"/>
      <c r="H423" s="3" t="e">
        <f>VLOOKUP(G423,'Bidding list 26'!$B$4:$G$277,6,0)</f>
        <v>#N/A</v>
      </c>
      <c r="M423" s="2"/>
      <c r="N423" s="2"/>
    </row>
    <row r="424" spans="7:14" ht="13">
      <c r="G424" s="3"/>
      <c r="H424" s="3" t="e">
        <f>VLOOKUP(G424,'Bidding list 26'!$B$4:$G$277,6,0)</f>
        <v>#N/A</v>
      </c>
      <c r="M424" s="2"/>
      <c r="N424" s="2"/>
    </row>
    <row r="425" spans="7:14" ht="13">
      <c r="G425" s="3"/>
      <c r="H425" s="3" t="e">
        <f>VLOOKUP(G425,'Bidding list 26'!$B$4:$G$277,6,0)</f>
        <v>#N/A</v>
      </c>
      <c r="M425" s="2"/>
      <c r="N425" s="2"/>
    </row>
    <row r="426" spans="7:14" ht="13">
      <c r="G426" s="3"/>
      <c r="H426" s="3" t="e">
        <f>VLOOKUP(G426,'Bidding list 26'!$B$4:$G$277,6,0)</f>
        <v>#N/A</v>
      </c>
      <c r="M426" s="2"/>
      <c r="N426" s="2"/>
    </row>
    <row r="427" spans="7:14" ht="13">
      <c r="G427" s="3"/>
      <c r="H427" s="3" t="e">
        <f>VLOOKUP(G427,'Bidding list 26'!$B$4:$G$277,6,0)</f>
        <v>#N/A</v>
      </c>
      <c r="M427" s="2"/>
      <c r="N427" s="2"/>
    </row>
    <row r="428" spans="7:14" ht="13">
      <c r="G428" s="3"/>
      <c r="H428" s="3" t="e">
        <f>VLOOKUP(G428,'Bidding list 26'!$B$4:$G$277,6,0)</f>
        <v>#N/A</v>
      </c>
      <c r="M428" s="2"/>
      <c r="N428" s="2"/>
    </row>
    <row r="429" spans="7:14" ht="13">
      <c r="G429" s="3"/>
      <c r="H429" s="3" t="e">
        <f>VLOOKUP(G429,'Bidding list 26'!$B$4:$G$277,6,0)</f>
        <v>#N/A</v>
      </c>
      <c r="M429" s="2"/>
      <c r="N429" s="2"/>
    </row>
    <row r="430" spans="7:14" ht="13">
      <c r="G430" s="3"/>
      <c r="H430" s="3" t="e">
        <f>VLOOKUP(G430,'Bidding list 26'!$B$4:$G$277,6,0)</f>
        <v>#N/A</v>
      </c>
      <c r="M430" s="2"/>
      <c r="N430" s="2"/>
    </row>
    <row r="431" spans="7:14" ht="13">
      <c r="G431" s="3"/>
      <c r="H431" s="3" t="e">
        <f>VLOOKUP(G431,'Bidding list 26'!$B$4:$G$277,6,0)</f>
        <v>#N/A</v>
      </c>
      <c r="M431" s="2"/>
      <c r="N431" s="2"/>
    </row>
    <row r="432" spans="7:14" ht="13">
      <c r="G432" s="3"/>
      <c r="H432" s="3" t="e">
        <f>VLOOKUP(G432,'Bidding list 26'!$B$4:$G$277,6,0)</f>
        <v>#N/A</v>
      </c>
      <c r="M432" s="2"/>
      <c r="N432" s="2"/>
    </row>
    <row r="433" spans="7:14" ht="13">
      <c r="G433" s="3"/>
      <c r="H433" s="3" t="e">
        <f>VLOOKUP(G433,'Bidding list 26'!$B$4:$G$277,6,0)</f>
        <v>#N/A</v>
      </c>
      <c r="M433" s="2"/>
      <c r="N433" s="2"/>
    </row>
    <row r="434" spans="7:14" ht="13">
      <c r="G434" s="3"/>
      <c r="H434" s="3" t="e">
        <f>VLOOKUP(G434,'Bidding list 26'!$B$4:$G$277,6,0)</f>
        <v>#N/A</v>
      </c>
      <c r="M434" s="2"/>
      <c r="N434" s="2"/>
    </row>
    <row r="435" spans="7:14" ht="13">
      <c r="G435" s="3"/>
      <c r="H435" s="3" t="e">
        <f>VLOOKUP(G435,'Bidding list 26'!$B$4:$G$277,6,0)</f>
        <v>#N/A</v>
      </c>
      <c r="M435" s="2"/>
      <c r="N435" s="2"/>
    </row>
    <row r="436" spans="7:14" ht="13">
      <c r="G436" s="3"/>
      <c r="H436" s="3" t="e">
        <f>VLOOKUP(G436,'Bidding list 26'!$B$4:$G$277,6,0)</f>
        <v>#N/A</v>
      </c>
      <c r="M436" s="2"/>
      <c r="N436" s="2"/>
    </row>
    <row r="437" spans="7:14" ht="13">
      <c r="G437" s="3"/>
      <c r="H437" s="3" t="e">
        <f>VLOOKUP(G437,'Bidding list 26'!$B$4:$G$277,6,0)</f>
        <v>#N/A</v>
      </c>
      <c r="M437" s="2"/>
      <c r="N437" s="2"/>
    </row>
    <row r="438" spans="7:14" ht="13">
      <c r="G438" s="3"/>
      <c r="H438" s="3" t="e">
        <f>VLOOKUP(G438,'Bidding list 26'!$B$4:$G$277,6,0)</f>
        <v>#N/A</v>
      </c>
      <c r="M438" s="2"/>
      <c r="N438" s="2"/>
    </row>
    <row r="439" spans="7:14" ht="13">
      <c r="G439" s="3"/>
      <c r="H439" s="3" t="e">
        <f>VLOOKUP(G439,'Bidding list 26'!$B$4:$G$277,6,0)</f>
        <v>#N/A</v>
      </c>
      <c r="M439" s="2"/>
      <c r="N439" s="2"/>
    </row>
    <row r="440" spans="7:14" ht="13">
      <c r="G440" s="3"/>
      <c r="H440" s="3" t="e">
        <f>VLOOKUP(G440,'Bidding list 26'!$B$4:$G$277,6,0)</f>
        <v>#N/A</v>
      </c>
      <c r="M440" s="2"/>
      <c r="N440" s="2"/>
    </row>
    <row r="441" spans="7:14" ht="13">
      <c r="G441" s="3"/>
      <c r="H441" s="3" t="e">
        <f>VLOOKUP(G441,'Bidding list 26'!$B$4:$G$277,6,0)</f>
        <v>#N/A</v>
      </c>
      <c r="M441" s="2"/>
      <c r="N441" s="2"/>
    </row>
    <row r="442" spans="7:14" ht="13">
      <c r="G442" s="3"/>
      <c r="H442" s="3" t="e">
        <f>VLOOKUP(G442,'Bidding list 26'!$B$4:$G$277,6,0)</f>
        <v>#N/A</v>
      </c>
      <c r="M442" s="2"/>
      <c r="N442" s="2"/>
    </row>
    <row r="443" spans="7:14" ht="13">
      <c r="G443" s="3"/>
      <c r="H443" s="3" t="e">
        <f>VLOOKUP(G443,'Bidding list 26'!$B$4:$G$277,6,0)</f>
        <v>#N/A</v>
      </c>
      <c r="M443" s="2"/>
      <c r="N443" s="2"/>
    </row>
    <row r="444" spans="7:14" ht="13">
      <c r="G444" s="3"/>
      <c r="H444" s="3" t="e">
        <f>VLOOKUP(G444,'Bidding list 26'!$B$4:$G$277,6,0)</f>
        <v>#N/A</v>
      </c>
      <c r="M444" s="2"/>
      <c r="N444" s="2"/>
    </row>
    <row r="445" spans="7:14" ht="13">
      <c r="G445" s="3"/>
      <c r="H445" s="3" t="e">
        <f>VLOOKUP(G445,'Bidding list 26'!$B$4:$G$277,6,0)</f>
        <v>#N/A</v>
      </c>
      <c r="M445" s="2"/>
      <c r="N445" s="2"/>
    </row>
    <row r="446" spans="7:14" ht="13">
      <c r="G446" s="3"/>
      <c r="H446" s="3" t="e">
        <f>VLOOKUP(G446,'Bidding list 26'!$B$4:$G$277,6,0)</f>
        <v>#N/A</v>
      </c>
      <c r="M446" s="2"/>
      <c r="N446" s="2"/>
    </row>
    <row r="447" spans="7:14" ht="13">
      <c r="G447" s="3"/>
      <c r="H447" s="3" t="e">
        <f>VLOOKUP(G447,'Bidding list 26'!$B$4:$G$277,6,0)</f>
        <v>#N/A</v>
      </c>
      <c r="M447" s="2"/>
      <c r="N447" s="2"/>
    </row>
    <row r="448" spans="7:14" ht="13">
      <c r="G448" s="3"/>
      <c r="H448" s="3" t="e">
        <f>VLOOKUP(G448,'Bidding list 26'!$B$4:$G$277,6,0)</f>
        <v>#N/A</v>
      </c>
      <c r="M448" s="2"/>
      <c r="N448" s="2"/>
    </row>
    <row r="449" spans="7:14" ht="13">
      <c r="G449" s="3"/>
      <c r="H449" s="3" t="e">
        <f>VLOOKUP(G449,'Bidding list 26'!$B$4:$G$277,6,0)</f>
        <v>#N/A</v>
      </c>
      <c r="M449" s="2"/>
      <c r="N449" s="2"/>
    </row>
    <row r="450" spans="7:14" ht="13">
      <c r="G450" s="3"/>
      <c r="H450" s="3" t="e">
        <f>VLOOKUP(G450,'Bidding list 26'!$B$4:$G$277,6,0)</f>
        <v>#N/A</v>
      </c>
      <c r="M450" s="2"/>
      <c r="N450" s="2"/>
    </row>
    <row r="451" spans="7:14" ht="13">
      <c r="G451" s="3"/>
      <c r="H451" s="3" t="e">
        <f>VLOOKUP(G451,'Bidding list 26'!$B$4:$G$277,6,0)</f>
        <v>#N/A</v>
      </c>
      <c r="M451" s="2"/>
      <c r="N451" s="2"/>
    </row>
    <row r="452" spans="7:14" ht="13">
      <c r="G452" s="3"/>
      <c r="H452" s="3" t="e">
        <f>VLOOKUP(G452,'Bidding list 26'!$B$4:$G$277,6,0)</f>
        <v>#N/A</v>
      </c>
      <c r="M452" s="2"/>
      <c r="N452" s="2"/>
    </row>
    <row r="453" spans="7:14" ht="13">
      <c r="G453" s="3"/>
      <c r="H453" s="3" t="e">
        <f>VLOOKUP(G453,'Bidding list 26'!$B$4:$G$277,6,0)</f>
        <v>#N/A</v>
      </c>
      <c r="M453" s="2"/>
      <c r="N453" s="2"/>
    </row>
    <row r="454" spans="7:14" ht="13">
      <c r="G454" s="3"/>
      <c r="H454" s="3" t="e">
        <f>VLOOKUP(G454,'Bidding list 26'!$B$4:$G$277,6,0)</f>
        <v>#N/A</v>
      </c>
      <c r="M454" s="2"/>
      <c r="N454" s="2"/>
    </row>
    <row r="455" spans="7:14" ht="13">
      <c r="G455" s="3"/>
      <c r="H455" s="3" t="e">
        <f>VLOOKUP(G455,'Bidding list 26'!$B$4:$G$277,6,0)</f>
        <v>#N/A</v>
      </c>
      <c r="M455" s="2"/>
      <c r="N455" s="2"/>
    </row>
    <row r="456" spans="7:14" ht="13">
      <c r="G456" s="3"/>
      <c r="H456" s="3" t="e">
        <f>VLOOKUP(G456,'Bidding list 26'!$B$4:$G$277,6,0)</f>
        <v>#N/A</v>
      </c>
      <c r="M456" s="2"/>
      <c r="N456" s="2"/>
    </row>
    <row r="457" spans="7:14" ht="13">
      <c r="G457" s="3"/>
      <c r="H457" s="3" t="e">
        <f>VLOOKUP(G457,'Bidding list 26'!$B$4:$G$277,6,0)</f>
        <v>#N/A</v>
      </c>
      <c r="M457" s="2"/>
      <c r="N457" s="2"/>
    </row>
    <row r="458" spans="7:14" ht="13">
      <c r="G458" s="3"/>
      <c r="H458" s="3" t="e">
        <f>VLOOKUP(G458,'Bidding list 26'!$B$4:$G$277,6,0)</f>
        <v>#N/A</v>
      </c>
      <c r="M458" s="2"/>
      <c r="N458" s="2"/>
    </row>
    <row r="459" spans="7:14" ht="13">
      <c r="G459" s="3"/>
      <c r="H459" s="3" t="e">
        <f>VLOOKUP(G459,'Bidding list 26'!$B$4:$G$277,6,0)</f>
        <v>#N/A</v>
      </c>
      <c r="M459" s="2"/>
      <c r="N459" s="2"/>
    </row>
    <row r="460" spans="7:14" ht="13">
      <c r="G460" s="3"/>
      <c r="H460" s="3" t="e">
        <f>VLOOKUP(G460,'Bidding list 26'!$B$4:$G$277,6,0)</f>
        <v>#N/A</v>
      </c>
      <c r="M460" s="2"/>
      <c r="N460" s="2"/>
    </row>
    <row r="461" spans="7:14" ht="13">
      <c r="G461" s="3"/>
      <c r="H461" s="3" t="e">
        <f>VLOOKUP(G461,'Bidding list 26'!$B$4:$G$277,6,0)</f>
        <v>#N/A</v>
      </c>
      <c r="M461" s="2"/>
      <c r="N461" s="2"/>
    </row>
    <row r="462" spans="7:14" ht="13">
      <c r="G462" s="3"/>
      <c r="H462" s="3" t="e">
        <f>VLOOKUP(G462,'Bidding list 26'!$B$4:$G$277,6,0)</f>
        <v>#N/A</v>
      </c>
      <c r="M462" s="2"/>
      <c r="N462" s="2"/>
    </row>
    <row r="463" spans="7:14" ht="13">
      <c r="G463" s="3"/>
      <c r="H463" s="3" t="e">
        <f>VLOOKUP(G463,'Bidding list 26'!$B$4:$G$277,6,0)</f>
        <v>#N/A</v>
      </c>
      <c r="M463" s="2"/>
      <c r="N463" s="2"/>
    </row>
    <row r="464" spans="7:14" ht="13">
      <c r="G464" s="3"/>
      <c r="H464" s="3" t="e">
        <f>VLOOKUP(G464,'Bidding list 26'!$B$4:$G$277,6,0)</f>
        <v>#N/A</v>
      </c>
      <c r="M464" s="2"/>
      <c r="N464" s="2"/>
    </row>
    <row r="465" spans="7:14" ht="13">
      <c r="G465" s="3"/>
      <c r="H465" s="3" t="e">
        <f>VLOOKUP(G465,'Bidding list 26'!$B$4:$G$277,6,0)</f>
        <v>#N/A</v>
      </c>
      <c r="M465" s="2"/>
      <c r="N465" s="2"/>
    </row>
    <row r="466" spans="7:14" ht="13">
      <c r="G466" s="3"/>
      <c r="H466" s="3" t="e">
        <f>VLOOKUP(G466,'Bidding list 26'!$B$4:$G$277,6,0)</f>
        <v>#N/A</v>
      </c>
      <c r="M466" s="2"/>
      <c r="N466" s="2"/>
    </row>
    <row r="467" spans="7:14" ht="13">
      <c r="G467" s="3"/>
      <c r="H467" s="3" t="e">
        <f>VLOOKUP(G467,'Bidding list 26'!$B$4:$G$277,6,0)</f>
        <v>#N/A</v>
      </c>
      <c r="M467" s="2"/>
      <c r="N467" s="2"/>
    </row>
    <row r="468" spans="7:14" ht="13">
      <c r="G468" s="3"/>
      <c r="H468" s="3" t="e">
        <f>VLOOKUP(G468,'Bidding list 26'!$B$4:$G$277,6,0)</f>
        <v>#N/A</v>
      </c>
      <c r="M468" s="2"/>
      <c r="N468" s="2"/>
    </row>
    <row r="469" spans="7:14" ht="13">
      <c r="G469" s="3"/>
      <c r="H469" s="3" t="e">
        <f>VLOOKUP(G469,'Bidding list 26'!$B$4:$G$277,6,0)</f>
        <v>#N/A</v>
      </c>
      <c r="M469" s="2"/>
      <c r="N469" s="2"/>
    </row>
    <row r="470" spans="7:14" ht="13">
      <c r="G470" s="3"/>
      <c r="H470" s="3" t="e">
        <f>VLOOKUP(G470,'Bidding list 26'!$B$4:$G$277,6,0)</f>
        <v>#N/A</v>
      </c>
      <c r="M470" s="2"/>
      <c r="N470" s="2"/>
    </row>
    <row r="471" spans="7:14" ht="13">
      <c r="G471" s="3"/>
      <c r="H471" s="3" t="e">
        <f>VLOOKUP(G471,'Bidding list 26'!$B$4:$G$277,6,0)</f>
        <v>#N/A</v>
      </c>
      <c r="M471" s="2"/>
      <c r="N471" s="2"/>
    </row>
    <row r="472" spans="7:14" ht="13">
      <c r="G472" s="3"/>
      <c r="H472" s="3" t="e">
        <f>VLOOKUP(G472,'Bidding list 26'!$B$4:$G$277,6,0)</f>
        <v>#N/A</v>
      </c>
      <c r="M472" s="2"/>
      <c r="N472" s="2"/>
    </row>
    <row r="473" spans="7:14" ht="13">
      <c r="G473" s="3"/>
      <c r="H473" s="3" t="e">
        <f>VLOOKUP(G473,'Bidding list 26'!$B$4:$G$277,6,0)</f>
        <v>#N/A</v>
      </c>
      <c r="M473" s="2"/>
      <c r="N473" s="2"/>
    </row>
    <row r="474" spans="7:14" ht="13">
      <c r="G474" s="3"/>
      <c r="H474" s="3" t="e">
        <f>VLOOKUP(G474,'Bidding list 26'!$B$4:$G$277,6,0)</f>
        <v>#N/A</v>
      </c>
      <c r="M474" s="2"/>
      <c r="N474" s="2"/>
    </row>
    <row r="475" spans="7:14" ht="13">
      <c r="G475" s="3"/>
      <c r="H475" s="3" t="e">
        <f>VLOOKUP(G475,'Bidding list 26'!$B$4:$G$277,6,0)</f>
        <v>#N/A</v>
      </c>
      <c r="M475" s="2"/>
      <c r="N475" s="2"/>
    </row>
    <row r="476" spans="7:14" ht="13">
      <c r="G476" s="3"/>
      <c r="H476" s="3" t="e">
        <f>VLOOKUP(G476,'Bidding list 26'!$B$4:$G$277,6,0)</f>
        <v>#N/A</v>
      </c>
      <c r="M476" s="2"/>
      <c r="N476" s="2"/>
    </row>
    <row r="477" spans="7:14" ht="13">
      <c r="G477" s="3"/>
      <c r="H477" s="3" t="e">
        <f>VLOOKUP(G477,'Bidding list 26'!$B$4:$G$277,6,0)</f>
        <v>#N/A</v>
      </c>
      <c r="M477" s="2"/>
      <c r="N477" s="2"/>
    </row>
    <row r="478" spans="7:14" ht="13">
      <c r="G478" s="3"/>
      <c r="H478" s="3" t="e">
        <f>VLOOKUP(G478,'Bidding list 26'!$B$4:$G$277,6,0)</f>
        <v>#N/A</v>
      </c>
      <c r="M478" s="2"/>
      <c r="N478" s="2"/>
    </row>
    <row r="479" spans="7:14" ht="13">
      <c r="G479" s="3"/>
      <c r="H479" s="3" t="e">
        <f>VLOOKUP(G479,'Bidding list 26'!$B$4:$G$277,6,0)</f>
        <v>#N/A</v>
      </c>
      <c r="M479" s="2"/>
      <c r="N479" s="2"/>
    </row>
    <row r="480" spans="7:14" ht="13">
      <c r="G480" s="3"/>
      <c r="H480" s="3" t="e">
        <f>VLOOKUP(G480,'Bidding list 26'!$B$4:$G$277,6,0)</f>
        <v>#N/A</v>
      </c>
      <c r="M480" s="2"/>
      <c r="N480" s="2"/>
    </row>
    <row r="481" spans="7:14" ht="13">
      <c r="G481" s="3"/>
      <c r="H481" s="3" t="e">
        <f>VLOOKUP(G481,'Bidding list 26'!$B$4:$G$277,6,0)</f>
        <v>#N/A</v>
      </c>
      <c r="M481" s="2"/>
      <c r="N481" s="2"/>
    </row>
    <row r="482" spans="7:14" ht="13">
      <c r="G482" s="3"/>
      <c r="H482" s="3" t="e">
        <f>VLOOKUP(G482,'Bidding list 26'!$B$4:$G$277,6,0)</f>
        <v>#N/A</v>
      </c>
      <c r="M482" s="2"/>
      <c r="N482" s="2"/>
    </row>
    <row r="483" spans="7:14" ht="13">
      <c r="G483" s="3"/>
      <c r="H483" s="3" t="e">
        <f>VLOOKUP(G483,'Bidding list 26'!$B$4:$G$277,6,0)</f>
        <v>#N/A</v>
      </c>
      <c r="M483" s="2"/>
      <c r="N483" s="2"/>
    </row>
    <row r="484" spans="7:14" ht="13">
      <c r="G484" s="3"/>
      <c r="H484" s="3" t="e">
        <f>VLOOKUP(G484,'Bidding list 26'!$B$4:$G$277,6,0)</f>
        <v>#N/A</v>
      </c>
      <c r="M484" s="2"/>
      <c r="N484" s="2"/>
    </row>
    <row r="485" spans="7:14" ht="13">
      <c r="G485" s="3"/>
      <c r="H485" s="3" t="e">
        <f>VLOOKUP(G485,'Bidding list 26'!$B$4:$G$277,6,0)</f>
        <v>#N/A</v>
      </c>
      <c r="M485" s="2"/>
      <c r="N485" s="2"/>
    </row>
    <row r="486" spans="7:14" ht="13">
      <c r="G486" s="3"/>
      <c r="H486" s="3" t="e">
        <f>VLOOKUP(G486,'Bidding list 26'!$B$4:$G$277,6,0)</f>
        <v>#N/A</v>
      </c>
      <c r="M486" s="2"/>
      <c r="N486" s="2"/>
    </row>
    <row r="487" spans="7:14" ht="13">
      <c r="G487" s="3"/>
      <c r="H487" s="3" t="e">
        <f>VLOOKUP(G487,'Bidding list 26'!$B$4:$G$277,6,0)</f>
        <v>#N/A</v>
      </c>
      <c r="M487" s="2"/>
      <c r="N487" s="2"/>
    </row>
    <row r="488" spans="7:14" ht="13">
      <c r="G488" s="3"/>
      <c r="H488" s="3" t="e">
        <f>VLOOKUP(G488,'Bidding list 26'!$B$4:$G$277,6,0)</f>
        <v>#N/A</v>
      </c>
      <c r="M488" s="2"/>
      <c r="N488" s="2"/>
    </row>
    <row r="489" spans="7:14" ht="13">
      <c r="G489" s="3"/>
      <c r="H489" s="3" t="e">
        <f>VLOOKUP(G489,'Bidding list 26'!$B$4:$G$277,6,0)</f>
        <v>#N/A</v>
      </c>
      <c r="M489" s="2"/>
      <c r="N489" s="2"/>
    </row>
    <row r="490" spans="7:14" ht="13">
      <c r="G490" s="3"/>
      <c r="H490" s="3" t="e">
        <f>VLOOKUP(G490,'Bidding list 26'!$B$4:$G$277,6,0)</f>
        <v>#N/A</v>
      </c>
      <c r="M490" s="2"/>
      <c r="N490" s="2"/>
    </row>
    <row r="491" spans="7:14" ht="13">
      <c r="G491" s="3"/>
      <c r="H491" s="3" t="e">
        <f>VLOOKUP(G491,'Bidding list 26'!$B$4:$G$277,6,0)</f>
        <v>#N/A</v>
      </c>
      <c r="M491" s="2"/>
      <c r="N491" s="2"/>
    </row>
    <row r="492" spans="7:14" ht="13">
      <c r="G492" s="3"/>
      <c r="H492" s="3" t="e">
        <f>VLOOKUP(G492,'Bidding list 26'!$B$4:$G$277,6,0)</f>
        <v>#N/A</v>
      </c>
      <c r="M492" s="2"/>
      <c r="N492" s="2"/>
    </row>
    <row r="493" spans="7:14" ht="13">
      <c r="G493" s="3"/>
      <c r="H493" s="3" t="e">
        <f>VLOOKUP(G493,'Bidding list 26'!$B$4:$G$277,6,0)</f>
        <v>#N/A</v>
      </c>
      <c r="M493" s="2"/>
      <c r="N493" s="2"/>
    </row>
    <row r="494" spans="7:14" ht="13">
      <c r="G494" s="3"/>
      <c r="H494" s="3" t="e">
        <f>VLOOKUP(G494,'Bidding list 26'!$B$4:$G$277,6,0)</f>
        <v>#N/A</v>
      </c>
      <c r="M494" s="2"/>
      <c r="N494" s="2"/>
    </row>
    <row r="495" spans="7:14" ht="13">
      <c r="G495" s="3"/>
      <c r="H495" s="3" t="e">
        <f>VLOOKUP(G495,'Bidding list 26'!$B$4:$G$277,6,0)</f>
        <v>#N/A</v>
      </c>
      <c r="M495" s="2"/>
      <c r="N495" s="2"/>
    </row>
    <row r="496" spans="7:14" ht="13">
      <c r="G496" s="3"/>
      <c r="H496" s="3" t="e">
        <f>VLOOKUP(G496,'Bidding list 26'!$B$4:$G$277,6,0)</f>
        <v>#N/A</v>
      </c>
      <c r="M496" s="2"/>
      <c r="N496" s="2"/>
    </row>
    <row r="497" spans="7:14" ht="13">
      <c r="G497" s="3"/>
      <c r="H497" s="3" t="e">
        <f>VLOOKUP(G497,'Bidding list 26'!$B$4:$G$277,6,0)</f>
        <v>#N/A</v>
      </c>
      <c r="M497" s="2"/>
      <c r="N497" s="2"/>
    </row>
    <row r="498" spans="7:14" ht="13">
      <c r="G498" s="3"/>
      <c r="H498" s="3" t="e">
        <f>VLOOKUP(G498,'Bidding list 26'!$B$4:$G$277,6,0)</f>
        <v>#N/A</v>
      </c>
      <c r="M498" s="2"/>
      <c r="N498" s="2"/>
    </row>
    <row r="499" spans="7:14" ht="13">
      <c r="G499" s="3"/>
      <c r="H499" s="3" t="e">
        <f>VLOOKUP(G499,'Bidding list 26'!$B$4:$G$277,6,0)</f>
        <v>#N/A</v>
      </c>
      <c r="M499" s="2"/>
      <c r="N499" s="2"/>
    </row>
    <row r="500" spans="7:14" ht="13">
      <c r="G500" s="3"/>
      <c r="H500" s="3" t="e">
        <f>VLOOKUP(G500,'Bidding list 26'!$B$4:$G$277,6,0)</f>
        <v>#N/A</v>
      </c>
      <c r="M500" s="2"/>
      <c r="N500" s="2"/>
    </row>
    <row r="501" spans="7:14" ht="13">
      <c r="G501" s="3"/>
      <c r="H501" s="3" t="e">
        <f>VLOOKUP(G501,'Bidding list 26'!$B$4:$G$277,6,0)</f>
        <v>#N/A</v>
      </c>
      <c r="M501" s="2"/>
      <c r="N501" s="2"/>
    </row>
    <row r="502" spans="7:14" ht="13">
      <c r="G502" s="3"/>
      <c r="H502" s="3" t="e">
        <f>VLOOKUP(G502,'Bidding list 26'!$B$4:$G$277,6,0)</f>
        <v>#N/A</v>
      </c>
      <c r="M502" s="2"/>
      <c r="N502" s="2"/>
    </row>
    <row r="503" spans="7:14" ht="13">
      <c r="G503" s="3"/>
      <c r="H503" s="3" t="e">
        <f>VLOOKUP(G503,'Bidding list 26'!$B$4:$G$277,6,0)</f>
        <v>#N/A</v>
      </c>
      <c r="M503" s="2"/>
      <c r="N503" s="2"/>
    </row>
    <row r="504" spans="7:14" ht="13">
      <c r="G504" s="3"/>
      <c r="H504" s="3" t="e">
        <f>VLOOKUP(G504,'Bidding list 26'!$B$4:$G$277,6,0)</f>
        <v>#N/A</v>
      </c>
      <c r="M504" s="2"/>
      <c r="N504" s="2"/>
    </row>
    <row r="505" spans="7:14" ht="13">
      <c r="G505" s="3"/>
      <c r="H505" s="3" t="e">
        <f>VLOOKUP(G505,'Bidding list 26'!$B$4:$G$277,6,0)</f>
        <v>#N/A</v>
      </c>
      <c r="M505" s="2"/>
      <c r="N505" s="2"/>
    </row>
    <row r="506" spans="7:14" ht="13">
      <c r="G506" s="3"/>
      <c r="H506" s="3" t="e">
        <f>VLOOKUP(G506,'Bidding list 26'!$B$4:$G$277,6,0)</f>
        <v>#N/A</v>
      </c>
      <c r="M506" s="2"/>
      <c r="N506" s="2"/>
    </row>
    <row r="507" spans="7:14" ht="13">
      <c r="G507" s="3"/>
      <c r="H507" s="3" t="e">
        <f>VLOOKUP(G507,'Bidding list 26'!$B$4:$G$277,6,0)</f>
        <v>#N/A</v>
      </c>
      <c r="M507" s="2"/>
      <c r="N507" s="2"/>
    </row>
    <row r="508" spans="7:14" ht="13">
      <c r="G508" s="3"/>
      <c r="H508" s="3" t="e">
        <f>VLOOKUP(G508,'Bidding list 26'!$B$4:$G$277,6,0)</f>
        <v>#N/A</v>
      </c>
      <c r="M508" s="2"/>
      <c r="N508" s="2"/>
    </row>
    <row r="509" spans="7:14" ht="13">
      <c r="G509" s="3"/>
      <c r="H509" s="3" t="e">
        <f>VLOOKUP(G509,'Bidding list 26'!$B$4:$G$277,6,0)</f>
        <v>#N/A</v>
      </c>
      <c r="M509" s="2"/>
      <c r="N509" s="2"/>
    </row>
    <row r="510" spans="7:14" ht="13">
      <c r="G510" s="3"/>
      <c r="H510" s="3" t="e">
        <f>VLOOKUP(G510,'Bidding list 26'!$B$4:$G$277,6,0)</f>
        <v>#N/A</v>
      </c>
      <c r="M510" s="2"/>
      <c r="N510" s="2"/>
    </row>
    <row r="511" spans="7:14" ht="13">
      <c r="G511" s="3"/>
      <c r="H511" s="3" t="e">
        <f>VLOOKUP(G511,'Bidding list 26'!$B$4:$G$277,6,0)</f>
        <v>#N/A</v>
      </c>
      <c r="M511" s="2"/>
      <c r="N511" s="2"/>
    </row>
    <row r="512" spans="7:14" ht="13">
      <c r="G512" s="3"/>
      <c r="H512" s="3" t="e">
        <f>VLOOKUP(G512,'Bidding list 26'!$B$4:$G$277,6,0)</f>
        <v>#N/A</v>
      </c>
      <c r="M512" s="2"/>
      <c r="N512" s="2"/>
    </row>
    <row r="513" spans="7:14" ht="13">
      <c r="G513" s="3"/>
      <c r="H513" s="3" t="e">
        <f>VLOOKUP(G513,'Bidding list 26'!$B$4:$G$277,6,0)</f>
        <v>#N/A</v>
      </c>
      <c r="M513" s="2"/>
      <c r="N513" s="2"/>
    </row>
    <row r="514" spans="7:14" ht="13">
      <c r="G514" s="3"/>
      <c r="H514" s="3" t="e">
        <f>VLOOKUP(G514,'Bidding list 26'!$B$4:$G$277,6,0)</f>
        <v>#N/A</v>
      </c>
      <c r="M514" s="2"/>
      <c r="N514" s="2"/>
    </row>
    <row r="515" spans="7:14" ht="13">
      <c r="G515" s="3"/>
      <c r="H515" s="3" t="e">
        <f>VLOOKUP(G515,'Bidding list 26'!$B$4:$G$277,6,0)</f>
        <v>#N/A</v>
      </c>
      <c r="M515" s="2"/>
      <c r="N515" s="2"/>
    </row>
    <row r="516" spans="7:14" ht="13">
      <c r="G516" s="3"/>
      <c r="H516" s="3" t="e">
        <f>VLOOKUP(G516,'Bidding list 26'!$B$4:$G$277,6,0)</f>
        <v>#N/A</v>
      </c>
      <c r="M516" s="2"/>
      <c r="N516" s="2"/>
    </row>
    <row r="517" spans="7:14" ht="13">
      <c r="G517" s="3"/>
      <c r="H517" s="3" t="e">
        <f>VLOOKUP(G517,'Bidding list 26'!$B$4:$G$277,6,0)</f>
        <v>#N/A</v>
      </c>
      <c r="M517" s="2"/>
      <c r="N517" s="2"/>
    </row>
    <row r="518" spans="7:14" ht="13">
      <c r="G518" s="3"/>
      <c r="H518" s="3" t="e">
        <f>VLOOKUP(G518,'Bidding list 26'!$B$4:$G$277,6,0)</f>
        <v>#N/A</v>
      </c>
      <c r="M518" s="2"/>
      <c r="N518" s="2"/>
    </row>
    <row r="519" spans="7:14" ht="13">
      <c r="G519" s="3"/>
      <c r="H519" s="3" t="e">
        <f>VLOOKUP(G519,'Bidding list 26'!$B$4:$G$277,6,0)</f>
        <v>#N/A</v>
      </c>
      <c r="M519" s="2"/>
      <c r="N519" s="2"/>
    </row>
    <row r="520" spans="7:14" ht="13">
      <c r="G520" s="3"/>
      <c r="H520" s="3" t="e">
        <f>VLOOKUP(G520,'Bidding list 26'!$B$4:$G$277,6,0)</f>
        <v>#N/A</v>
      </c>
      <c r="M520" s="2"/>
      <c r="N520" s="2"/>
    </row>
    <row r="521" spans="7:14" ht="13">
      <c r="G521" s="3"/>
      <c r="H521" s="3" t="e">
        <f>VLOOKUP(G521,'Bidding list 26'!$B$4:$G$277,6,0)</f>
        <v>#N/A</v>
      </c>
      <c r="M521" s="2"/>
      <c r="N521" s="2"/>
    </row>
    <row r="522" spans="7:14" ht="13">
      <c r="G522" s="3"/>
      <c r="H522" s="3" t="e">
        <f>VLOOKUP(G522,'Bidding list 26'!$B$4:$G$277,6,0)</f>
        <v>#N/A</v>
      </c>
      <c r="M522" s="2"/>
      <c r="N522" s="2"/>
    </row>
    <row r="523" spans="7:14" ht="13">
      <c r="G523" s="3"/>
      <c r="H523" s="3" t="e">
        <f>VLOOKUP(G523,'Bidding list 26'!$B$4:$G$277,6,0)</f>
        <v>#N/A</v>
      </c>
      <c r="M523" s="2"/>
      <c r="N523" s="2"/>
    </row>
    <row r="524" spans="7:14" ht="13">
      <c r="G524" s="3"/>
      <c r="H524" s="3" t="e">
        <f>VLOOKUP(G524,'Bidding list 26'!$B$4:$G$277,6,0)</f>
        <v>#N/A</v>
      </c>
      <c r="M524" s="2"/>
      <c r="N524" s="2"/>
    </row>
    <row r="525" spans="7:14" ht="13">
      <c r="G525" s="3"/>
      <c r="H525" s="3" t="e">
        <f>VLOOKUP(G525,'Bidding list 26'!$B$4:$G$277,6,0)</f>
        <v>#N/A</v>
      </c>
      <c r="M525" s="2"/>
      <c r="N525" s="2"/>
    </row>
    <row r="526" spans="7:14" ht="13">
      <c r="G526" s="3"/>
      <c r="H526" s="3" t="e">
        <f>VLOOKUP(G526,'Bidding list 26'!$B$4:$G$277,6,0)</f>
        <v>#N/A</v>
      </c>
      <c r="M526" s="2"/>
      <c r="N526" s="2"/>
    </row>
    <row r="527" spans="7:14" ht="13">
      <c r="G527" s="3"/>
      <c r="H527" s="3" t="e">
        <f>VLOOKUP(G527,'Bidding list 26'!$B$4:$G$277,6,0)</f>
        <v>#N/A</v>
      </c>
      <c r="M527" s="2"/>
      <c r="N527" s="2"/>
    </row>
    <row r="528" spans="7:14" ht="13">
      <c r="G528" s="3"/>
      <c r="H528" s="3" t="e">
        <f>VLOOKUP(G528,'Bidding list 26'!$B$4:$G$277,6,0)</f>
        <v>#N/A</v>
      </c>
      <c r="M528" s="2"/>
      <c r="N528" s="2"/>
    </row>
    <row r="529" spans="7:14" ht="13">
      <c r="G529" s="3"/>
      <c r="H529" s="3" t="e">
        <f>VLOOKUP(G529,'Bidding list 26'!$B$4:$G$277,6,0)</f>
        <v>#N/A</v>
      </c>
      <c r="M529" s="2"/>
      <c r="N529" s="2"/>
    </row>
    <row r="530" spans="7:14" ht="13">
      <c r="G530" s="3"/>
      <c r="H530" s="3" t="e">
        <f>VLOOKUP(G530,'Bidding list 26'!$B$4:$G$277,6,0)</f>
        <v>#N/A</v>
      </c>
      <c r="M530" s="2"/>
      <c r="N530" s="2"/>
    </row>
    <row r="531" spans="7:14" ht="13">
      <c r="G531" s="3"/>
      <c r="H531" s="3" t="e">
        <f>VLOOKUP(G531,'Bidding list 26'!$B$4:$G$277,6,0)</f>
        <v>#N/A</v>
      </c>
      <c r="M531" s="2"/>
      <c r="N531" s="2"/>
    </row>
    <row r="532" spans="7:14" ht="13">
      <c r="G532" s="3"/>
      <c r="H532" s="3" t="e">
        <f>VLOOKUP(G532,'Bidding list 26'!$B$4:$G$277,6,0)</f>
        <v>#N/A</v>
      </c>
      <c r="M532" s="2"/>
      <c r="N532" s="2"/>
    </row>
    <row r="533" spans="7:14" ht="13">
      <c r="G533" s="3"/>
      <c r="H533" s="3" t="e">
        <f>VLOOKUP(G533,'Bidding list 26'!$B$4:$G$277,6,0)</f>
        <v>#N/A</v>
      </c>
      <c r="M533" s="2"/>
      <c r="N533" s="2"/>
    </row>
    <row r="534" spans="7:14" ht="13">
      <c r="G534" s="3"/>
      <c r="H534" s="3" t="e">
        <f>VLOOKUP(G534,'Bidding list 26'!$B$4:$G$277,6,0)</f>
        <v>#N/A</v>
      </c>
      <c r="M534" s="2"/>
      <c r="N534" s="2"/>
    </row>
    <row r="535" spans="7:14" ht="13">
      <c r="G535" s="3"/>
      <c r="H535" s="3" t="e">
        <f>VLOOKUP(G535,'Bidding list 26'!$B$4:$G$277,6,0)</f>
        <v>#N/A</v>
      </c>
      <c r="M535" s="2"/>
      <c r="N535" s="2"/>
    </row>
    <row r="536" spans="7:14" ht="13">
      <c r="G536" s="3"/>
      <c r="H536" s="3" t="e">
        <f>VLOOKUP(G536,'Bidding list 26'!$B$4:$G$277,6,0)</f>
        <v>#N/A</v>
      </c>
      <c r="M536" s="2"/>
      <c r="N536" s="2"/>
    </row>
    <row r="537" spans="7:14" ht="13">
      <c r="G537" s="3"/>
      <c r="H537" s="3" t="e">
        <f>VLOOKUP(G537,'Bidding list 26'!$B$4:$G$277,6,0)</f>
        <v>#N/A</v>
      </c>
      <c r="M537" s="2"/>
      <c r="N537" s="2"/>
    </row>
    <row r="538" spans="7:14" ht="13">
      <c r="G538" s="3"/>
      <c r="H538" s="3" t="e">
        <f>VLOOKUP(G538,'Bidding list 26'!$B$4:$G$277,6,0)</f>
        <v>#N/A</v>
      </c>
      <c r="M538" s="2"/>
      <c r="N538" s="2"/>
    </row>
    <row r="539" spans="7:14" ht="13">
      <c r="G539" s="3"/>
      <c r="H539" s="3" t="e">
        <f>VLOOKUP(G539,'Bidding list 26'!$B$4:$G$277,6,0)</f>
        <v>#N/A</v>
      </c>
      <c r="M539" s="2"/>
      <c r="N539" s="2"/>
    </row>
    <row r="540" spans="7:14" ht="13">
      <c r="G540" s="3"/>
      <c r="H540" s="3" t="e">
        <f>VLOOKUP(G540,'Bidding list 26'!$B$4:$G$277,6,0)</f>
        <v>#N/A</v>
      </c>
      <c r="M540" s="2"/>
      <c r="N540" s="2"/>
    </row>
    <row r="541" spans="7:14" ht="13">
      <c r="G541" s="3"/>
      <c r="H541" s="3" t="e">
        <f>VLOOKUP(G541,'Bidding list 26'!$B$4:$G$277,6,0)</f>
        <v>#N/A</v>
      </c>
      <c r="M541" s="2"/>
      <c r="N541" s="2"/>
    </row>
    <row r="542" spans="7:14" ht="13">
      <c r="G542" s="3"/>
      <c r="H542" s="3" t="e">
        <f>VLOOKUP(G542,'Bidding list 26'!$B$4:$G$277,6,0)</f>
        <v>#N/A</v>
      </c>
      <c r="M542" s="2"/>
      <c r="N542" s="2"/>
    </row>
    <row r="543" spans="7:14" ht="13">
      <c r="G543" s="3"/>
      <c r="H543" s="3" t="e">
        <f>VLOOKUP(G543,'Bidding list 26'!$B$4:$G$277,6,0)</f>
        <v>#N/A</v>
      </c>
      <c r="M543" s="2"/>
      <c r="N543" s="2"/>
    </row>
    <row r="544" spans="7:14" ht="13">
      <c r="G544" s="3"/>
      <c r="H544" s="3" t="e">
        <f>VLOOKUP(G544,'Bidding list 26'!$B$4:$G$277,6,0)</f>
        <v>#N/A</v>
      </c>
      <c r="M544" s="2"/>
      <c r="N544" s="2"/>
    </row>
    <row r="545" spans="7:14" ht="13">
      <c r="G545" s="3"/>
      <c r="H545" s="3" t="e">
        <f>VLOOKUP(G545,'Bidding list 26'!$B$4:$G$277,6,0)</f>
        <v>#N/A</v>
      </c>
      <c r="M545" s="2"/>
      <c r="N545" s="2"/>
    </row>
    <row r="546" spans="7:14" ht="13">
      <c r="G546" s="3"/>
      <c r="H546" s="3" t="e">
        <f>VLOOKUP(G546,'Bidding list 26'!$B$4:$G$277,6,0)</f>
        <v>#N/A</v>
      </c>
      <c r="M546" s="2"/>
      <c r="N546" s="2"/>
    </row>
    <row r="547" spans="7:14" ht="13">
      <c r="G547" s="3"/>
      <c r="H547" s="3" t="e">
        <f>VLOOKUP(G547,'Bidding list 26'!$B$4:$G$277,6,0)</f>
        <v>#N/A</v>
      </c>
      <c r="M547" s="2"/>
      <c r="N547" s="2"/>
    </row>
    <row r="548" spans="7:14" ht="13">
      <c r="G548" s="3"/>
      <c r="H548" s="3" t="e">
        <f>VLOOKUP(G548,'Bidding list 26'!$B$4:$G$277,6,0)</f>
        <v>#N/A</v>
      </c>
      <c r="M548" s="2"/>
      <c r="N548" s="2"/>
    </row>
    <row r="549" spans="7:14" ht="13">
      <c r="G549" s="3"/>
      <c r="H549" s="3" t="e">
        <f>VLOOKUP(G549,'Bidding list 26'!$B$4:$G$277,6,0)</f>
        <v>#N/A</v>
      </c>
      <c r="M549" s="2"/>
      <c r="N549" s="2"/>
    </row>
    <row r="550" spans="7:14" ht="13">
      <c r="G550" s="3"/>
      <c r="H550" s="3" t="e">
        <f>VLOOKUP(G550,'Bidding list 26'!$B$4:$G$277,6,0)</f>
        <v>#N/A</v>
      </c>
      <c r="M550" s="2"/>
      <c r="N550" s="2"/>
    </row>
    <row r="551" spans="7:14" ht="13">
      <c r="G551" s="3"/>
      <c r="H551" s="3" t="e">
        <f>VLOOKUP(G551,'Bidding list 26'!$B$4:$G$277,6,0)</f>
        <v>#N/A</v>
      </c>
      <c r="M551" s="2"/>
      <c r="N551" s="2"/>
    </row>
    <row r="552" spans="7:14" ht="13">
      <c r="G552" s="3"/>
      <c r="H552" s="3" t="e">
        <f>VLOOKUP(G552,'Bidding list 26'!$B$4:$G$277,6,0)</f>
        <v>#N/A</v>
      </c>
      <c r="M552" s="2"/>
      <c r="N552" s="2"/>
    </row>
    <row r="553" spans="7:14" ht="13">
      <c r="G553" s="3"/>
      <c r="H553" s="3" t="e">
        <f>VLOOKUP(G553,'Bidding list 26'!$B$4:$G$277,6,0)</f>
        <v>#N/A</v>
      </c>
      <c r="M553" s="2"/>
      <c r="N553" s="2"/>
    </row>
    <row r="554" spans="7:14" ht="13">
      <c r="G554" s="3"/>
      <c r="H554" s="3" t="e">
        <f>VLOOKUP(G554,'Bidding list 26'!$B$4:$G$277,6,0)</f>
        <v>#N/A</v>
      </c>
      <c r="M554" s="2"/>
      <c r="N554" s="2"/>
    </row>
    <row r="555" spans="7:14" ht="13">
      <c r="G555" s="3"/>
      <c r="H555" s="3" t="e">
        <f>VLOOKUP(G555,'Bidding list 26'!$B$4:$G$277,6,0)</f>
        <v>#N/A</v>
      </c>
      <c r="M555" s="2"/>
      <c r="N555" s="2"/>
    </row>
    <row r="556" spans="7:14" ht="13">
      <c r="G556" s="3"/>
      <c r="H556" s="3" t="e">
        <f>VLOOKUP(G556,'Bidding list 26'!$B$4:$G$277,6,0)</f>
        <v>#N/A</v>
      </c>
      <c r="M556" s="2"/>
      <c r="N556" s="2"/>
    </row>
    <row r="557" spans="7:14" ht="13">
      <c r="G557" s="3"/>
      <c r="H557" s="3" t="e">
        <f>VLOOKUP(G557,'Bidding list 26'!$B$4:$G$277,6,0)</f>
        <v>#N/A</v>
      </c>
      <c r="M557" s="2"/>
      <c r="N557" s="2"/>
    </row>
    <row r="558" spans="7:14" ht="13">
      <c r="G558" s="3"/>
      <c r="H558" s="3" t="e">
        <f>VLOOKUP(G558,'Bidding list 26'!$B$4:$G$277,6,0)</f>
        <v>#N/A</v>
      </c>
      <c r="M558" s="2"/>
      <c r="N558" s="2"/>
    </row>
    <row r="559" spans="7:14" ht="13">
      <c r="G559" s="3"/>
      <c r="H559" s="3" t="e">
        <f>VLOOKUP(G559,'Bidding list 26'!$B$4:$G$277,6,0)</f>
        <v>#N/A</v>
      </c>
      <c r="M559" s="2"/>
      <c r="N559" s="2"/>
    </row>
    <row r="560" spans="7:14" ht="13">
      <c r="G560" s="3"/>
      <c r="H560" s="3" t="e">
        <f>VLOOKUP(G560,'Bidding list 26'!$B$4:$G$277,6,0)</f>
        <v>#N/A</v>
      </c>
      <c r="M560" s="2"/>
      <c r="N560" s="2"/>
    </row>
    <row r="561" spans="7:14" ht="13">
      <c r="G561" s="3"/>
      <c r="H561" s="3" t="e">
        <f>VLOOKUP(G561,'Bidding list 26'!$B$4:$G$277,6,0)</f>
        <v>#N/A</v>
      </c>
      <c r="M561" s="2"/>
      <c r="N561" s="2"/>
    </row>
    <row r="562" spans="7:14" ht="13">
      <c r="G562" s="3"/>
      <c r="H562" s="3" t="e">
        <f>VLOOKUP(G562,'Bidding list 26'!$B$4:$G$277,6,0)</f>
        <v>#N/A</v>
      </c>
      <c r="M562" s="2"/>
      <c r="N562" s="2"/>
    </row>
    <row r="563" spans="7:14" ht="13">
      <c r="G563" s="3"/>
      <c r="H563" s="3" t="e">
        <f>VLOOKUP(G563,'Bidding list 26'!$B$4:$G$277,6,0)</f>
        <v>#N/A</v>
      </c>
      <c r="M563" s="2"/>
      <c r="N563" s="2"/>
    </row>
    <row r="564" spans="7:14" ht="13">
      <c r="G564" s="3"/>
      <c r="H564" s="3" t="e">
        <f>VLOOKUP(G564,'Bidding list 26'!$B$4:$G$277,6,0)</f>
        <v>#N/A</v>
      </c>
      <c r="M564" s="2"/>
      <c r="N564" s="2"/>
    </row>
    <row r="565" spans="7:14" ht="13">
      <c r="G565" s="3"/>
      <c r="H565" s="3" t="e">
        <f>VLOOKUP(G565,'Bidding list 26'!$B$4:$G$277,6,0)</f>
        <v>#N/A</v>
      </c>
      <c r="M565" s="2"/>
      <c r="N565" s="2"/>
    </row>
    <row r="566" spans="7:14" ht="13">
      <c r="G566" s="3"/>
      <c r="H566" s="3" t="e">
        <f>VLOOKUP(G566,'Bidding list 26'!$B$4:$G$277,6,0)</f>
        <v>#N/A</v>
      </c>
      <c r="M566" s="2"/>
      <c r="N566" s="2"/>
    </row>
    <row r="567" spans="7:14" ht="13">
      <c r="G567" s="3"/>
      <c r="H567" s="3" t="e">
        <f>VLOOKUP(G567,'Bidding list 26'!$B$4:$G$277,6,0)</f>
        <v>#N/A</v>
      </c>
      <c r="M567" s="2"/>
      <c r="N567" s="2"/>
    </row>
    <row r="568" spans="7:14" ht="13">
      <c r="G568" s="3"/>
      <c r="H568" s="3" t="e">
        <f>VLOOKUP(G568,'Bidding list 26'!$B$4:$G$277,6,0)</f>
        <v>#N/A</v>
      </c>
      <c r="M568" s="2"/>
      <c r="N568" s="2"/>
    </row>
    <row r="569" spans="7:14" ht="13">
      <c r="G569" s="3"/>
      <c r="H569" s="3" t="e">
        <f>VLOOKUP(G569,'Bidding list 26'!$B$4:$G$277,6,0)</f>
        <v>#N/A</v>
      </c>
      <c r="M569" s="2"/>
      <c r="N569" s="2"/>
    </row>
    <row r="570" spans="7:14" ht="13">
      <c r="G570" s="3"/>
      <c r="H570" s="3" t="e">
        <f>VLOOKUP(G570,'Bidding list 26'!$B$4:$G$277,6,0)</f>
        <v>#N/A</v>
      </c>
      <c r="M570" s="2"/>
      <c r="N570" s="2"/>
    </row>
    <row r="571" spans="7:14" ht="13">
      <c r="G571" s="3"/>
      <c r="H571" s="3" t="e">
        <f>VLOOKUP(G571,'Bidding list 26'!$B$4:$G$277,6,0)</f>
        <v>#N/A</v>
      </c>
      <c r="M571" s="2"/>
      <c r="N571" s="2"/>
    </row>
    <row r="572" spans="7:14" ht="13">
      <c r="G572" s="3"/>
      <c r="H572" s="3" t="e">
        <f>VLOOKUP(G572,'Bidding list 26'!$B$4:$G$277,6,0)</f>
        <v>#N/A</v>
      </c>
      <c r="M572" s="2"/>
      <c r="N572" s="2"/>
    </row>
    <row r="573" spans="7:14" ht="13">
      <c r="G573" s="3"/>
      <c r="H573" s="3" t="e">
        <f>VLOOKUP(G573,'Bidding list 26'!$B$4:$G$277,6,0)</f>
        <v>#N/A</v>
      </c>
      <c r="M573" s="2"/>
      <c r="N573" s="2"/>
    </row>
    <row r="574" spans="7:14" ht="13">
      <c r="G574" s="3"/>
      <c r="H574" s="3" t="e">
        <f>VLOOKUP(G574,'Bidding list 26'!$B$4:$G$277,6,0)</f>
        <v>#N/A</v>
      </c>
      <c r="M574" s="2"/>
      <c r="N574" s="2"/>
    </row>
    <row r="575" spans="7:14" ht="13">
      <c r="G575" s="3"/>
      <c r="H575" s="3" t="e">
        <f>VLOOKUP(G575,'Bidding list 26'!$B$4:$G$277,6,0)</f>
        <v>#N/A</v>
      </c>
      <c r="M575" s="2"/>
      <c r="N575" s="2"/>
    </row>
    <row r="576" spans="7:14" ht="13">
      <c r="G576" s="3"/>
      <c r="H576" s="3" t="e">
        <f>VLOOKUP(G576,'Bidding list 26'!$B$4:$G$277,6,0)</f>
        <v>#N/A</v>
      </c>
      <c r="M576" s="2"/>
      <c r="N576" s="2"/>
    </row>
    <row r="577" spans="7:14" ht="13">
      <c r="G577" s="3"/>
      <c r="H577" s="3" t="e">
        <f>VLOOKUP(G577,'Bidding list 26'!$B$4:$G$277,6,0)</f>
        <v>#N/A</v>
      </c>
      <c r="M577" s="2"/>
      <c r="N577" s="2"/>
    </row>
    <row r="578" spans="7:14" ht="13">
      <c r="G578" s="3"/>
      <c r="H578" s="3" t="e">
        <f>VLOOKUP(G578,'Bidding list 26'!$B$4:$G$277,6,0)</f>
        <v>#N/A</v>
      </c>
      <c r="M578" s="2"/>
      <c r="N578" s="2"/>
    </row>
    <row r="579" spans="7:14" ht="13">
      <c r="G579" s="3"/>
      <c r="H579" s="3" t="e">
        <f>VLOOKUP(G579,'Bidding list 26'!$B$4:$G$277,6,0)</f>
        <v>#N/A</v>
      </c>
      <c r="M579" s="2"/>
      <c r="N579" s="2"/>
    </row>
    <row r="580" spans="7:14" ht="13">
      <c r="G580" s="3"/>
      <c r="H580" s="3" t="e">
        <f>VLOOKUP(G580,'Bidding list 26'!$B$4:$G$277,6,0)</f>
        <v>#N/A</v>
      </c>
      <c r="M580" s="2"/>
      <c r="N580" s="2"/>
    </row>
    <row r="581" spans="7:14" ht="13">
      <c r="G581" s="3"/>
      <c r="H581" s="3" t="e">
        <f>VLOOKUP(G581,'Bidding list 26'!$B$4:$G$277,6,0)</f>
        <v>#N/A</v>
      </c>
      <c r="M581" s="2"/>
      <c r="N581" s="2"/>
    </row>
    <row r="582" spans="7:14" ht="13">
      <c r="G582" s="3"/>
      <c r="H582" s="3" t="e">
        <f>VLOOKUP(G582,'Bidding list 26'!$B$4:$G$277,6,0)</f>
        <v>#N/A</v>
      </c>
      <c r="M582" s="2"/>
      <c r="N582" s="2"/>
    </row>
    <row r="583" spans="7:14" ht="13">
      <c r="G583" s="3"/>
      <c r="H583" s="3" t="e">
        <f>VLOOKUP(G583,'Bidding list 26'!$B$4:$G$277,6,0)</f>
        <v>#N/A</v>
      </c>
      <c r="M583" s="2"/>
      <c r="N583" s="2"/>
    </row>
    <row r="584" spans="7:14" ht="13">
      <c r="G584" s="3"/>
      <c r="H584" s="3" t="e">
        <f>VLOOKUP(G584,'Bidding list 26'!$B$4:$G$277,6,0)</f>
        <v>#N/A</v>
      </c>
      <c r="M584" s="2"/>
      <c r="N584" s="2"/>
    </row>
    <row r="585" spans="7:14" ht="13">
      <c r="G585" s="3"/>
      <c r="H585" s="3" t="e">
        <f>VLOOKUP(G585,'Bidding list 26'!$B$4:$G$277,6,0)</f>
        <v>#N/A</v>
      </c>
      <c r="M585" s="2"/>
      <c r="N585" s="2"/>
    </row>
    <row r="586" spans="7:14" ht="13">
      <c r="G586" s="3"/>
      <c r="H586" s="3" t="e">
        <f>VLOOKUP(G586,'Bidding list 26'!$B$4:$G$277,6,0)</f>
        <v>#N/A</v>
      </c>
      <c r="M586" s="2"/>
      <c r="N586" s="2"/>
    </row>
    <row r="587" spans="7:14" ht="13">
      <c r="G587" s="3"/>
      <c r="H587" s="3" t="e">
        <f>VLOOKUP(G587,'Bidding list 26'!$B$4:$G$277,6,0)</f>
        <v>#N/A</v>
      </c>
      <c r="M587" s="2"/>
      <c r="N587" s="2"/>
    </row>
    <row r="588" spans="7:14" ht="13">
      <c r="G588" s="3"/>
      <c r="H588" s="3" t="e">
        <f>VLOOKUP(G588,'Bidding list 26'!$B$4:$G$277,6,0)</f>
        <v>#N/A</v>
      </c>
      <c r="M588" s="2"/>
      <c r="N588" s="2"/>
    </row>
    <row r="589" spans="7:14" ht="13">
      <c r="G589" s="3"/>
      <c r="H589" s="3" t="e">
        <f>VLOOKUP(G589,'Bidding list 26'!$B$4:$G$277,6,0)</f>
        <v>#N/A</v>
      </c>
      <c r="M589" s="2"/>
      <c r="N589" s="2"/>
    </row>
    <row r="590" spans="7:14" ht="13">
      <c r="G590" s="3"/>
      <c r="H590" s="3" t="e">
        <f>VLOOKUP(G590,'Bidding list 26'!$B$4:$G$277,6,0)</f>
        <v>#N/A</v>
      </c>
      <c r="M590" s="2"/>
      <c r="N590" s="2"/>
    </row>
    <row r="591" spans="7:14" ht="13">
      <c r="G591" s="3"/>
      <c r="H591" s="3" t="e">
        <f>VLOOKUP(G591,'Bidding list 26'!$B$4:$G$277,6,0)</f>
        <v>#N/A</v>
      </c>
      <c r="M591" s="2"/>
      <c r="N591" s="2"/>
    </row>
    <row r="592" spans="7:14" ht="13">
      <c r="G592" s="3"/>
      <c r="H592" s="3" t="e">
        <f>VLOOKUP(G592,'Bidding list 26'!$B$4:$G$277,6,0)</f>
        <v>#N/A</v>
      </c>
      <c r="M592" s="2"/>
      <c r="N592" s="2"/>
    </row>
    <row r="593" spans="7:14" ht="13">
      <c r="G593" s="3"/>
      <c r="H593" s="3" t="e">
        <f>VLOOKUP(G593,'Bidding list 26'!$B$4:$G$277,6,0)</f>
        <v>#N/A</v>
      </c>
      <c r="M593" s="2"/>
      <c r="N593" s="2"/>
    </row>
    <row r="594" spans="7:14" ht="13">
      <c r="G594" s="3"/>
      <c r="H594" s="3" t="e">
        <f>VLOOKUP(G594,'Bidding list 26'!$B$4:$G$277,6,0)</f>
        <v>#N/A</v>
      </c>
      <c r="M594" s="2"/>
      <c r="N594" s="2"/>
    </row>
    <row r="595" spans="7:14" ht="13">
      <c r="G595" s="3"/>
      <c r="H595" s="3" t="e">
        <f>VLOOKUP(G595,'Bidding list 26'!$B$4:$G$277,6,0)</f>
        <v>#N/A</v>
      </c>
      <c r="M595" s="2"/>
      <c r="N595" s="2"/>
    </row>
    <row r="596" spans="7:14" ht="13">
      <c r="G596" s="3"/>
      <c r="H596" s="3" t="e">
        <f>VLOOKUP(G596,'Bidding list 26'!$B$4:$G$277,6,0)</f>
        <v>#N/A</v>
      </c>
      <c r="M596" s="2"/>
      <c r="N596" s="2"/>
    </row>
    <row r="597" spans="7:14" ht="13">
      <c r="G597" s="3"/>
      <c r="H597" s="3" t="e">
        <f>VLOOKUP(G597,'Bidding list 26'!$B$4:$G$277,6,0)</f>
        <v>#N/A</v>
      </c>
      <c r="M597" s="2"/>
      <c r="N597" s="2"/>
    </row>
    <row r="598" spans="7:14" ht="13">
      <c r="G598" s="3"/>
      <c r="H598" s="3" t="e">
        <f>VLOOKUP(G598,'Bidding list 26'!$B$4:$G$277,6,0)</f>
        <v>#N/A</v>
      </c>
      <c r="M598" s="2"/>
      <c r="N598" s="2"/>
    </row>
    <row r="599" spans="7:14" ht="13">
      <c r="G599" s="3"/>
      <c r="H599" s="3" t="e">
        <f>VLOOKUP(G599,'Bidding list 26'!$B$4:$G$277,6,0)</f>
        <v>#N/A</v>
      </c>
      <c r="M599" s="2"/>
      <c r="N599" s="2"/>
    </row>
    <row r="600" spans="7:14" ht="13">
      <c r="G600" s="3"/>
      <c r="H600" s="3" t="e">
        <f>VLOOKUP(G600,'Bidding list 26'!$B$4:$G$277,6,0)</f>
        <v>#N/A</v>
      </c>
      <c r="M600" s="2"/>
      <c r="N600" s="2"/>
    </row>
    <row r="601" spans="7:14" ht="13">
      <c r="G601" s="3"/>
      <c r="H601" s="3" t="e">
        <f>VLOOKUP(G601,'Bidding list 26'!$B$4:$G$277,6,0)</f>
        <v>#N/A</v>
      </c>
      <c r="M601" s="2"/>
      <c r="N601" s="2"/>
    </row>
    <row r="602" spans="7:14" ht="13">
      <c r="G602" s="3"/>
      <c r="H602" s="3" t="e">
        <f>VLOOKUP(G602,'Bidding list 26'!$B$4:$G$277,6,0)</f>
        <v>#N/A</v>
      </c>
      <c r="M602" s="2"/>
      <c r="N602" s="2"/>
    </row>
    <row r="603" spans="7:14" ht="13">
      <c r="G603" s="3"/>
      <c r="H603" s="3" t="e">
        <f>VLOOKUP(G603,'Bidding list 26'!$B$4:$G$277,6,0)</f>
        <v>#N/A</v>
      </c>
      <c r="M603" s="2"/>
      <c r="N603" s="2"/>
    </row>
    <row r="604" spans="7:14" ht="13">
      <c r="G604" s="3"/>
      <c r="H604" s="3" t="e">
        <f>VLOOKUP(G604,'Bidding list 26'!$B$4:$G$277,6,0)</f>
        <v>#N/A</v>
      </c>
      <c r="M604" s="2"/>
      <c r="N604" s="2"/>
    </row>
    <row r="605" spans="7:14" ht="13">
      <c r="G605" s="3"/>
      <c r="H605" s="3" t="e">
        <f>VLOOKUP(G605,'Bidding list 26'!$B$4:$G$277,6,0)</f>
        <v>#N/A</v>
      </c>
      <c r="M605" s="2"/>
      <c r="N605" s="2"/>
    </row>
    <row r="606" spans="7:14" ht="13">
      <c r="G606" s="3"/>
      <c r="H606" s="3" t="e">
        <f>VLOOKUP(G606,'Bidding list 26'!$B$4:$G$277,6,0)</f>
        <v>#N/A</v>
      </c>
      <c r="M606" s="2"/>
      <c r="N606" s="2"/>
    </row>
    <row r="607" spans="7:14" ht="13">
      <c r="G607" s="3"/>
      <c r="H607" s="3" t="e">
        <f>VLOOKUP(G607,'Bidding list 26'!$B$4:$G$277,6,0)</f>
        <v>#N/A</v>
      </c>
      <c r="M607" s="2"/>
      <c r="N607" s="2"/>
    </row>
    <row r="608" spans="7:14" ht="13">
      <c r="G608" s="3"/>
      <c r="H608" s="3" t="e">
        <f>VLOOKUP(G608,'Bidding list 26'!$B$4:$G$277,6,0)</f>
        <v>#N/A</v>
      </c>
      <c r="M608" s="2"/>
      <c r="N608" s="2"/>
    </row>
    <row r="609" spans="7:14" ht="13">
      <c r="G609" s="3"/>
      <c r="H609" s="3" t="e">
        <f>VLOOKUP(G609,'Bidding list 26'!$B$4:$G$277,6,0)</f>
        <v>#N/A</v>
      </c>
      <c r="M609" s="2"/>
      <c r="N609" s="2"/>
    </row>
    <row r="610" spans="7:14" ht="13">
      <c r="G610" s="3"/>
      <c r="H610" s="3" t="e">
        <f>VLOOKUP(G610,'Bidding list 26'!$B$4:$G$277,6,0)</f>
        <v>#N/A</v>
      </c>
      <c r="M610" s="2"/>
      <c r="N610" s="2"/>
    </row>
    <row r="611" spans="7:14" ht="13">
      <c r="G611" s="3"/>
      <c r="H611" s="3" t="e">
        <f>VLOOKUP(G611,'Bidding list 26'!$B$4:$G$277,6,0)</f>
        <v>#N/A</v>
      </c>
      <c r="M611" s="2"/>
      <c r="N611" s="2"/>
    </row>
    <row r="612" spans="7:14" ht="13">
      <c r="G612" s="3"/>
      <c r="H612" s="3" t="e">
        <f>VLOOKUP(G612,'Bidding list 26'!$B$4:$G$277,6,0)</f>
        <v>#N/A</v>
      </c>
      <c r="M612" s="2"/>
      <c r="N612" s="2"/>
    </row>
    <row r="613" spans="7:14" ht="13">
      <c r="G613" s="3"/>
      <c r="H613" s="3" t="e">
        <f>VLOOKUP(G613,'Bidding list 26'!$B$4:$G$277,6,0)</f>
        <v>#N/A</v>
      </c>
      <c r="M613" s="2"/>
      <c r="N613" s="2"/>
    </row>
    <row r="614" spans="7:14" ht="13">
      <c r="G614" s="3"/>
      <c r="H614" s="3" t="e">
        <f>VLOOKUP(G614,'Bidding list 26'!$B$4:$G$277,6,0)</f>
        <v>#N/A</v>
      </c>
      <c r="M614" s="2"/>
      <c r="N614" s="2"/>
    </row>
    <row r="615" spans="7:14" ht="13">
      <c r="G615" s="3"/>
      <c r="H615" s="3" t="e">
        <f>VLOOKUP(G615,'Bidding list 26'!$B$4:$G$277,6,0)</f>
        <v>#N/A</v>
      </c>
      <c r="M615" s="2"/>
      <c r="N615" s="2"/>
    </row>
    <row r="616" spans="7:14" ht="13">
      <c r="G616" s="3"/>
      <c r="H616" s="3" t="e">
        <f>VLOOKUP(G616,'Bidding list 26'!$B$4:$G$277,6,0)</f>
        <v>#N/A</v>
      </c>
      <c r="M616" s="2"/>
      <c r="N616" s="2"/>
    </row>
    <row r="617" spans="7:14" ht="13">
      <c r="G617" s="3"/>
      <c r="H617" s="3" t="e">
        <f>VLOOKUP(G617,'Bidding list 26'!$B$4:$G$277,6,0)</f>
        <v>#N/A</v>
      </c>
      <c r="M617" s="2"/>
      <c r="N617" s="2"/>
    </row>
    <row r="618" spans="7:14" ht="13">
      <c r="G618" s="3"/>
      <c r="H618" s="3" t="e">
        <f>VLOOKUP(G618,'Bidding list 26'!$B$4:$G$277,6,0)</f>
        <v>#N/A</v>
      </c>
      <c r="M618" s="2"/>
      <c r="N618" s="2"/>
    </row>
    <row r="619" spans="7:14" ht="13">
      <c r="G619" s="3"/>
      <c r="H619" s="3" t="e">
        <f>VLOOKUP(G619,'Bidding list 26'!$B$4:$G$277,6,0)</f>
        <v>#N/A</v>
      </c>
      <c r="M619" s="2"/>
      <c r="N619" s="2"/>
    </row>
    <row r="620" spans="7:14" ht="13">
      <c r="G620" s="3"/>
      <c r="H620" s="3" t="e">
        <f>VLOOKUP(G620,'Bidding list 26'!$B$4:$G$277,6,0)</f>
        <v>#N/A</v>
      </c>
      <c r="M620" s="2"/>
      <c r="N620" s="2"/>
    </row>
    <row r="621" spans="7:14" ht="13">
      <c r="G621" s="3"/>
      <c r="H621" s="3" t="e">
        <f>VLOOKUP(G621,'Bidding list 26'!$B$4:$G$277,6,0)</f>
        <v>#N/A</v>
      </c>
      <c r="M621" s="2"/>
      <c r="N621" s="2"/>
    </row>
    <row r="622" spans="7:14" ht="13">
      <c r="G622" s="3"/>
      <c r="H622" s="3" t="e">
        <f>VLOOKUP(G622,'Bidding list 26'!$B$4:$G$277,6,0)</f>
        <v>#N/A</v>
      </c>
      <c r="M622" s="2"/>
      <c r="N622" s="2"/>
    </row>
    <row r="623" spans="7:14" ht="13">
      <c r="G623" s="3"/>
      <c r="H623" s="3" t="e">
        <f>VLOOKUP(G623,'Bidding list 26'!$B$4:$G$277,6,0)</f>
        <v>#N/A</v>
      </c>
      <c r="M623" s="2"/>
      <c r="N623" s="2"/>
    </row>
    <row r="624" spans="7:14" ht="13">
      <c r="G624" s="3"/>
      <c r="H624" s="3" t="e">
        <f>VLOOKUP(G624,'Bidding list 26'!$B$4:$G$277,6,0)</f>
        <v>#N/A</v>
      </c>
      <c r="M624" s="2"/>
      <c r="N624" s="2"/>
    </row>
    <row r="625" spans="7:14" ht="13">
      <c r="G625" s="3"/>
      <c r="H625" s="3" t="e">
        <f>VLOOKUP(G625,'Bidding list 26'!$B$4:$G$277,6,0)</f>
        <v>#N/A</v>
      </c>
      <c r="M625" s="2"/>
      <c r="N625" s="2"/>
    </row>
    <row r="626" spans="7:14" ht="13">
      <c r="G626" s="3"/>
      <c r="H626" s="3" t="e">
        <f>VLOOKUP(G626,'Bidding list 26'!$B$4:$G$277,6,0)</f>
        <v>#N/A</v>
      </c>
      <c r="M626" s="2"/>
      <c r="N626" s="2"/>
    </row>
    <row r="627" spans="7:14" ht="13">
      <c r="G627" s="3"/>
      <c r="H627" s="3" t="e">
        <f>VLOOKUP(G627,'Bidding list 26'!$B$4:$G$277,6,0)</f>
        <v>#N/A</v>
      </c>
      <c r="M627" s="2"/>
      <c r="N627" s="2"/>
    </row>
    <row r="628" spans="7:14" ht="13">
      <c r="G628" s="3"/>
      <c r="H628" s="3" t="e">
        <f>VLOOKUP(G628,'Bidding list 26'!$B$4:$G$277,6,0)</f>
        <v>#N/A</v>
      </c>
      <c r="M628" s="2"/>
      <c r="N628" s="2"/>
    </row>
    <row r="629" spans="7:14" ht="13">
      <c r="G629" s="3"/>
      <c r="H629" s="3" t="e">
        <f>VLOOKUP(G629,'Bidding list 26'!$B$4:$G$277,6,0)</f>
        <v>#N/A</v>
      </c>
      <c r="M629" s="2"/>
      <c r="N629" s="2"/>
    </row>
    <row r="630" spans="7:14" ht="13">
      <c r="G630" s="3"/>
      <c r="H630" s="3" t="e">
        <f>VLOOKUP(G630,'Bidding list 26'!$B$4:$G$277,6,0)</f>
        <v>#N/A</v>
      </c>
      <c r="M630" s="2"/>
      <c r="N630" s="2"/>
    </row>
    <row r="631" spans="7:14" ht="13">
      <c r="G631" s="3"/>
      <c r="H631" s="3" t="e">
        <f>VLOOKUP(G631,'Bidding list 26'!$B$4:$G$277,6,0)</f>
        <v>#N/A</v>
      </c>
      <c r="M631" s="2"/>
      <c r="N631" s="2"/>
    </row>
    <row r="632" spans="7:14" ht="13">
      <c r="G632" s="3"/>
      <c r="H632" s="3" t="e">
        <f>VLOOKUP(G632,'Bidding list 26'!$B$4:$G$277,6,0)</f>
        <v>#N/A</v>
      </c>
      <c r="M632" s="2"/>
      <c r="N632" s="2"/>
    </row>
    <row r="633" spans="7:14" ht="13">
      <c r="G633" s="3"/>
      <c r="H633" s="3" t="e">
        <f>VLOOKUP(G633,'Bidding list 26'!$B$4:$G$277,6,0)</f>
        <v>#N/A</v>
      </c>
      <c r="M633" s="2"/>
      <c r="N633" s="2"/>
    </row>
    <row r="634" spans="7:14" ht="13">
      <c r="G634" s="3"/>
      <c r="H634" s="3" t="e">
        <f>VLOOKUP(G634,'Bidding list 26'!$B$4:$G$277,6,0)</f>
        <v>#N/A</v>
      </c>
      <c r="M634" s="2"/>
      <c r="N634" s="2"/>
    </row>
    <row r="635" spans="7:14" ht="13">
      <c r="G635" s="3"/>
      <c r="H635" s="3" t="e">
        <f>VLOOKUP(G635,'Bidding list 26'!$B$4:$G$277,6,0)</f>
        <v>#N/A</v>
      </c>
      <c r="M635" s="2"/>
      <c r="N635" s="2"/>
    </row>
    <row r="636" spans="7:14" ht="13">
      <c r="G636" s="3"/>
      <c r="H636" s="3" t="e">
        <f>VLOOKUP(G636,'Bidding list 26'!$B$4:$G$277,6,0)</f>
        <v>#N/A</v>
      </c>
      <c r="M636" s="2"/>
      <c r="N636" s="2"/>
    </row>
    <row r="637" spans="7:14" ht="13">
      <c r="G637" s="3"/>
      <c r="H637" s="3" t="e">
        <f>VLOOKUP(G637,'Bidding list 26'!$B$4:$G$277,6,0)</f>
        <v>#N/A</v>
      </c>
      <c r="M637" s="2"/>
      <c r="N637" s="2"/>
    </row>
    <row r="638" spans="7:14" ht="13">
      <c r="G638" s="3"/>
      <c r="H638" s="3" t="e">
        <f>VLOOKUP(G638,'Bidding list 26'!$B$4:$G$277,6,0)</f>
        <v>#N/A</v>
      </c>
      <c r="M638" s="2"/>
      <c r="N638" s="2"/>
    </row>
    <row r="639" spans="7:14" ht="13">
      <c r="G639" s="3"/>
      <c r="H639" s="3" t="e">
        <f>VLOOKUP(G639,'Bidding list 26'!$B$4:$G$277,6,0)</f>
        <v>#N/A</v>
      </c>
      <c r="M639" s="2"/>
      <c r="N639" s="2"/>
    </row>
    <row r="640" spans="7:14" ht="13">
      <c r="G640" s="3"/>
      <c r="H640" s="3" t="e">
        <f>VLOOKUP(G640,'Bidding list 26'!$B$4:$G$277,6,0)</f>
        <v>#N/A</v>
      </c>
      <c r="M640" s="2"/>
      <c r="N640" s="2"/>
    </row>
    <row r="641" spans="7:14" ht="13">
      <c r="G641" s="3"/>
      <c r="H641" s="3" t="e">
        <f>VLOOKUP(G641,'Bidding list 26'!$B$4:$G$277,6,0)</f>
        <v>#N/A</v>
      </c>
      <c r="M641" s="2"/>
      <c r="N641" s="2"/>
    </row>
    <row r="642" spans="7:14" ht="13">
      <c r="G642" s="3"/>
      <c r="H642" s="3" t="e">
        <f>VLOOKUP(G642,'Bidding list 26'!$B$4:$G$277,6,0)</f>
        <v>#N/A</v>
      </c>
      <c r="M642" s="2"/>
      <c r="N642" s="2"/>
    </row>
    <row r="643" spans="7:14" ht="13">
      <c r="G643" s="3"/>
      <c r="H643" s="3" t="e">
        <f>VLOOKUP(G643,'Bidding list 26'!$B$4:$G$277,6,0)</f>
        <v>#N/A</v>
      </c>
      <c r="M643" s="2"/>
      <c r="N643" s="2"/>
    </row>
    <row r="644" spans="7:14" ht="13">
      <c r="G644" s="3"/>
      <c r="H644" s="3" t="e">
        <f>VLOOKUP(G644,'Bidding list 26'!$B$4:$G$277,6,0)</f>
        <v>#N/A</v>
      </c>
      <c r="M644" s="2"/>
      <c r="N644" s="2"/>
    </row>
    <row r="645" spans="7:14" ht="13">
      <c r="G645" s="3"/>
      <c r="H645" s="3" t="e">
        <f>VLOOKUP(G645,'Bidding list 26'!$B$4:$G$277,6,0)</f>
        <v>#N/A</v>
      </c>
      <c r="M645" s="2"/>
      <c r="N645" s="2"/>
    </row>
    <row r="646" spans="7:14" ht="13">
      <c r="G646" s="3"/>
      <c r="H646" s="3" t="e">
        <f>VLOOKUP(G646,'Bidding list 26'!$B$4:$G$277,6,0)</f>
        <v>#N/A</v>
      </c>
      <c r="M646" s="2"/>
      <c r="N646" s="2"/>
    </row>
    <row r="647" spans="7:14" ht="13">
      <c r="G647" s="3"/>
      <c r="H647" s="3" t="e">
        <f>VLOOKUP(G647,'Bidding list 26'!$B$4:$G$277,6,0)</f>
        <v>#N/A</v>
      </c>
      <c r="M647" s="2"/>
      <c r="N647" s="2"/>
    </row>
    <row r="648" spans="7:14" ht="13">
      <c r="G648" s="3"/>
      <c r="H648" s="3" t="e">
        <f>VLOOKUP(G648,'Bidding list 26'!$B$4:$G$277,6,0)</f>
        <v>#N/A</v>
      </c>
      <c r="M648" s="2"/>
      <c r="N648" s="2"/>
    </row>
    <row r="649" spans="7:14" ht="13">
      <c r="G649" s="3"/>
      <c r="H649" s="3" t="e">
        <f>VLOOKUP(G649,'Bidding list 26'!$B$4:$G$277,6,0)</f>
        <v>#N/A</v>
      </c>
      <c r="M649" s="2"/>
      <c r="N649" s="2"/>
    </row>
    <row r="650" spans="7:14" ht="13">
      <c r="G650" s="3"/>
      <c r="H650" s="3" t="e">
        <f>VLOOKUP(G650,'Bidding list 26'!$B$4:$G$277,6,0)</f>
        <v>#N/A</v>
      </c>
      <c r="M650" s="2"/>
      <c r="N650" s="2"/>
    </row>
    <row r="651" spans="7:14" ht="13">
      <c r="G651" s="3"/>
      <c r="H651" s="3" t="e">
        <f>VLOOKUP(G651,'Bidding list 26'!$B$4:$G$277,6,0)</f>
        <v>#N/A</v>
      </c>
      <c r="M651" s="2"/>
      <c r="N651" s="2"/>
    </row>
    <row r="652" spans="7:14" ht="13">
      <c r="G652" s="3"/>
      <c r="H652" s="3" t="e">
        <f>VLOOKUP(G652,'Bidding list 26'!$B$4:$G$277,6,0)</f>
        <v>#N/A</v>
      </c>
      <c r="M652" s="2"/>
      <c r="N652" s="2"/>
    </row>
    <row r="653" spans="7:14" ht="13">
      <c r="G653" s="3"/>
      <c r="H653" s="3" t="e">
        <f>VLOOKUP(G653,'Bidding list 26'!$B$4:$G$277,6,0)</f>
        <v>#N/A</v>
      </c>
      <c r="M653" s="2"/>
      <c r="N653" s="2"/>
    </row>
    <row r="654" spans="7:14" ht="13">
      <c r="G654" s="3"/>
      <c r="H654" s="3" t="e">
        <f>VLOOKUP(G654,'Bidding list 26'!$B$4:$G$277,6,0)</f>
        <v>#N/A</v>
      </c>
      <c r="M654" s="2"/>
      <c r="N654" s="2"/>
    </row>
    <row r="655" spans="7:14" ht="13">
      <c r="G655" s="3"/>
      <c r="H655" s="3" t="e">
        <f>VLOOKUP(G655,'Bidding list 26'!$B$4:$G$277,6,0)</f>
        <v>#N/A</v>
      </c>
      <c r="M655" s="2"/>
      <c r="N655" s="2"/>
    </row>
    <row r="656" spans="7:14" ht="13">
      <c r="G656" s="3"/>
      <c r="H656" s="3" t="e">
        <f>VLOOKUP(G656,'Bidding list 26'!$B$4:$G$277,6,0)</f>
        <v>#N/A</v>
      </c>
      <c r="M656" s="2"/>
      <c r="N656" s="2"/>
    </row>
    <row r="657" spans="7:14" ht="13">
      <c r="G657" s="3"/>
      <c r="H657" s="3" t="e">
        <f>VLOOKUP(G657,'Bidding list 26'!$B$4:$G$277,6,0)</f>
        <v>#N/A</v>
      </c>
      <c r="M657" s="2"/>
      <c r="N657" s="2"/>
    </row>
    <row r="658" spans="7:14" ht="13">
      <c r="G658" s="3"/>
      <c r="H658" s="3" t="e">
        <f>VLOOKUP(G658,'Bidding list 26'!$B$4:$G$277,6,0)</f>
        <v>#N/A</v>
      </c>
      <c r="M658" s="2"/>
      <c r="N658" s="2"/>
    </row>
    <row r="659" spans="7:14" ht="13">
      <c r="G659" s="3"/>
      <c r="H659" s="3" t="e">
        <f>VLOOKUP(G659,'Bidding list 26'!$B$4:$G$277,6,0)</f>
        <v>#N/A</v>
      </c>
      <c r="M659" s="2"/>
      <c r="N659" s="2"/>
    </row>
    <row r="660" spans="7:14" ht="13">
      <c r="G660" s="3"/>
      <c r="H660" s="3" t="e">
        <f>VLOOKUP(G660,'Bidding list 26'!$B$4:$G$277,6,0)</f>
        <v>#N/A</v>
      </c>
      <c r="M660" s="2"/>
      <c r="N660" s="2"/>
    </row>
    <row r="661" spans="7:14" ht="13">
      <c r="G661" s="3"/>
      <c r="H661" s="3" t="e">
        <f>VLOOKUP(G661,'Bidding list 26'!$B$4:$G$277,6,0)</f>
        <v>#N/A</v>
      </c>
      <c r="M661" s="2"/>
      <c r="N661" s="2"/>
    </row>
    <row r="662" spans="7:14" ht="13">
      <c r="G662" s="3"/>
      <c r="H662" s="3" t="e">
        <f>VLOOKUP(G662,'Bidding list 26'!$B$4:$G$277,6,0)</f>
        <v>#N/A</v>
      </c>
      <c r="M662" s="2"/>
      <c r="N662" s="2"/>
    </row>
    <row r="663" spans="7:14" ht="13">
      <c r="G663" s="3"/>
      <c r="H663" s="3" t="e">
        <f>VLOOKUP(G663,'Bidding list 26'!$B$4:$G$277,6,0)</f>
        <v>#N/A</v>
      </c>
      <c r="M663" s="2"/>
      <c r="N663" s="2"/>
    </row>
    <row r="664" spans="7:14" ht="13">
      <c r="G664" s="3"/>
      <c r="H664" s="3" t="e">
        <f>VLOOKUP(G664,'Bidding list 26'!$B$4:$G$277,6,0)</f>
        <v>#N/A</v>
      </c>
      <c r="M664" s="2"/>
      <c r="N664" s="2"/>
    </row>
    <row r="665" spans="7:14" ht="13">
      <c r="G665" s="3"/>
      <c r="H665" s="3" t="e">
        <f>VLOOKUP(G665,'Bidding list 26'!$B$4:$G$277,6,0)</f>
        <v>#N/A</v>
      </c>
      <c r="M665" s="2"/>
      <c r="N665" s="2"/>
    </row>
    <row r="666" spans="7:14" ht="13">
      <c r="G666" s="3"/>
      <c r="H666" s="3" t="e">
        <f>VLOOKUP(G666,'Bidding list 26'!$B$4:$G$277,6,0)</f>
        <v>#N/A</v>
      </c>
      <c r="M666" s="2"/>
      <c r="N666" s="2"/>
    </row>
    <row r="667" spans="7:14" ht="13">
      <c r="G667" s="3"/>
      <c r="H667" s="3" t="e">
        <f>VLOOKUP(G667,'Bidding list 26'!$B$4:$G$277,6,0)</f>
        <v>#N/A</v>
      </c>
      <c r="M667" s="2"/>
      <c r="N667" s="2"/>
    </row>
    <row r="668" spans="7:14" ht="13">
      <c r="G668" s="3"/>
      <c r="H668" s="3" t="e">
        <f>VLOOKUP(G668,'Bidding list 26'!$B$4:$G$277,6,0)</f>
        <v>#N/A</v>
      </c>
      <c r="M668" s="2"/>
      <c r="N668" s="2"/>
    </row>
    <row r="669" spans="7:14" ht="13">
      <c r="G669" s="3"/>
      <c r="H669" s="3" t="e">
        <f>VLOOKUP(G669,'Bidding list 26'!$B$4:$G$277,6,0)</f>
        <v>#N/A</v>
      </c>
      <c r="M669" s="2"/>
      <c r="N669" s="2"/>
    </row>
    <row r="670" spans="7:14" ht="13">
      <c r="G670" s="3"/>
      <c r="H670" s="3" t="e">
        <f>VLOOKUP(G670,'Bidding list 26'!$B$4:$G$277,6,0)</f>
        <v>#N/A</v>
      </c>
      <c r="M670" s="2"/>
      <c r="N670" s="2"/>
    </row>
    <row r="671" spans="7:14" ht="13">
      <c r="G671" s="3"/>
      <c r="H671" s="3" t="e">
        <f>VLOOKUP(G671,'Bidding list 26'!$B$4:$G$277,6,0)</f>
        <v>#N/A</v>
      </c>
      <c r="M671" s="2"/>
      <c r="N671" s="2"/>
    </row>
    <row r="672" spans="7:14" ht="13">
      <c r="G672" s="3"/>
      <c r="H672" s="3" t="e">
        <f>VLOOKUP(G672,'Bidding list 26'!$B$4:$G$277,6,0)</f>
        <v>#N/A</v>
      </c>
      <c r="M672" s="2"/>
      <c r="N672" s="2"/>
    </row>
    <row r="673" spans="7:14" ht="13">
      <c r="G673" s="3"/>
      <c r="H673" s="3" t="e">
        <f>VLOOKUP(G673,'Bidding list 26'!$B$4:$G$277,6,0)</f>
        <v>#N/A</v>
      </c>
      <c r="M673" s="2"/>
      <c r="N673" s="2"/>
    </row>
    <row r="674" spans="7:14" ht="13">
      <c r="G674" s="3"/>
      <c r="H674" s="3" t="e">
        <f>VLOOKUP(G674,'Bidding list 26'!$B$4:$G$277,6,0)</f>
        <v>#N/A</v>
      </c>
      <c r="M674" s="2"/>
      <c r="N674" s="2"/>
    </row>
    <row r="675" spans="7:14" ht="13">
      <c r="G675" s="3"/>
      <c r="H675" s="3" t="e">
        <f>VLOOKUP(G675,'Bidding list 26'!$B$4:$G$277,6,0)</f>
        <v>#N/A</v>
      </c>
      <c r="M675" s="2"/>
      <c r="N675" s="2"/>
    </row>
    <row r="676" spans="7:14" ht="13">
      <c r="G676" s="3"/>
      <c r="H676" s="3" t="e">
        <f>VLOOKUP(G676,'Bidding list 26'!$B$4:$G$277,6,0)</f>
        <v>#N/A</v>
      </c>
      <c r="M676" s="2"/>
      <c r="N676" s="2"/>
    </row>
    <row r="677" spans="7:14" ht="13">
      <c r="G677" s="3"/>
      <c r="H677" s="3" t="e">
        <f>VLOOKUP(G677,'Bidding list 26'!$B$4:$G$277,6,0)</f>
        <v>#N/A</v>
      </c>
      <c r="M677" s="2"/>
      <c r="N677" s="2"/>
    </row>
    <row r="678" spans="7:14" ht="13">
      <c r="G678" s="3"/>
      <c r="H678" s="3" t="e">
        <f>VLOOKUP(G678,'Bidding list 26'!$B$4:$G$277,6,0)</f>
        <v>#N/A</v>
      </c>
      <c r="M678" s="2"/>
      <c r="N678" s="2"/>
    </row>
    <row r="679" spans="7:14" ht="13">
      <c r="G679" s="3"/>
      <c r="H679" s="3" t="e">
        <f>VLOOKUP(G679,'Bidding list 26'!$B$4:$G$277,6,0)</f>
        <v>#N/A</v>
      </c>
      <c r="M679" s="2"/>
      <c r="N679" s="2"/>
    </row>
    <row r="680" spans="7:14" ht="13">
      <c r="G680" s="3"/>
      <c r="H680" s="3" t="e">
        <f>VLOOKUP(G680,'Bidding list 26'!$B$4:$G$277,6,0)</f>
        <v>#N/A</v>
      </c>
      <c r="M680" s="2"/>
      <c r="N680" s="2"/>
    </row>
    <row r="681" spans="7:14" ht="13">
      <c r="G681" s="3"/>
      <c r="H681" s="3" t="e">
        <f>VLOOKUP(G681,'Bidding list 26'!$B$4:$G$277,6,0)</f>
        <v>#N/A</v>
      </c>
      <c r="M681" s="2"/>
      <c r="N681" s="2"/>
    </row>
    <row r="682" spans="7:14" ht="13">
      <c r="G682" s="3"/>
      <c r="H682" s="3" t="e">
        <f>VLOOKUP(G682,'Bidding list 26'!$B$4:$G$277,6,0)</f>
        <v>#N/A</v>
      </c>
      <c r="M682" s="2"/>
      <c r="N682" s="2"/>
    </row>
    <row r="683" spans="7:14" ht="13">
      <c r="G683" s="3"/>
      <c r="H683" s="3" t="e">
        <f>VLOOKUP(G683,'Bidding list 26'!$B$4:$G$277,6,0)</f>
        <v>#N/A</v>
      </c>
      <c r="M683" s="2"/>
      <c r="N683" s="2"/>
    </row>
    <row r="684" spans="7:14" ht="13">
      <c r="G684" s="3"/>
      <c r="H684" s="3" t="e">
        <f>VLOOKUP(G684,'Bidding list 26'!$B$4:$G$277,6,0)</f>
        <v>#N/A</v>
      </c>
      <c r="M684" s="2"/>
      <c r="N684" s="2"/>
    </row>
    <row r="685" spans="7:14" ht="13">
      <c r="G685" s="3"/>
      <c r="H685" s="3" t="e">
        <f>VLOOKUP(G685,'Bidding list 26'!$B$4:$G$277,6,0)</f>
        <v>#N/A</v>
      </c>
      <c r="M685" s="2"/>
      <c r="N685" s="2"/>
    </row>
    <row r="686" spans="7:14" ht="13">
      <c r="G686" s="3"/>
      <c r="H686" s="3" t="e">
        <f>VLOOKUP(G686,'Bidding list 26'!$B$4:$G$277,6,0)</f>
        <v>#N/A</v>
      </c>
      <c r="M686" s="2"/>
      <c r="N686" s="2"/>
    </row>
    <row r="687" spans="7:14" ht="13">
      <c r="G687" s="3"/>
      <c r="H687" s="3" t="e">
        <f>VLOOKUP(G687,'Bidding list 26'!$B$4:$G$277,6,0)</f>
        <v>#N/A</v>
      </c>
      <c r="M687" s="2"/>
      <c r="N687" s="2"/>
    </row>
    <row r="688" spans="7:14" ht="13">
      <c r="G688" s="3"/>
      <c r="H688" s="3" t="e">
        <f>VLOOKUP(G688,'Bidding list 26'!$B$4:$G$277,6,0)</f>
        <v>#N/A</v>
      </c>
      <c r="M688" s="2"/>
      <c r="N688" s="2"/>
    </row>
    <row r="689" spans="7:14" ht="13">
      <c r="G689" s="3"/>
      <c r="H689" s="3" t="e">
        <f>VLOOKUP(G689,'Bidding list 26'!$B$4:$G$277,6,0)</f>
        <v>#N/A</v>
      </c>
      <c r="M689" s="2"/>
      <c r="N689" s="2"/>
    </row>
    <row r="690" spans="7:14" ht="13">
      <c r="G690" s="3"/>
      <c r="H690" s="3" t="e">
        <f>VLOOKUP(G690,'Bidding list 26'!$B$4:$G$277,6,0)</f>
        <v>#N/A</v>
      </c>
      <c r="M690" s="2"/>
      <c r="N690" s="2"/>
    </row>
    <row r="691" spans="7:14" ht="13">
      <c r="G691" s="3"/>
      <c r="H691" s="3" t="e">
        <f>VLOOKUP(G691,'Bidding list 26'!$B$4:$G$277,6,0)</f>
        <v>#N/A</v>
      </c>
      <c r="M691" s="2"/>
      <c r="N691" s="2"/>
    </row>
    <row r="692" spans="7:14" ht="13">
      <c r="G692" s="3"/>
      <c r="H692" s="3" t="e">
        <f>VLOOKUP(G692,'Bidding list 26'!$B$4:$G$277,6,0)</f>
        <v>#N/A</v>
      </c>
      <c r="M692" s="2"/>
      <c r="N692" s="2"/>
    </row>
    <row r="693" spans="7:14" ht="13">
      <c r="G693" s="3"/>
      <c r="H693" s="3" t="e">
        <f>VLOOKUP(G693,'Bidding list 26'!$B$4:$G$277,6,0)</f>
        <v>#N/A</v>
      </c>
      <c r="M693" s="2"/>
      <c r="N693" s="2"/>
    </row>
    <row r="694" spans="7:14" ht="13">
      <c r="G694" s="3"/>
      <c r="H694" s="3" t="e">
        <f>VLOOKUP(G694,'Bidding list 26'!$B$4:$G$277,6,0)</f>
        <v>#N/A</v>
      </c>
      <c r="M694" s="2"/>
      <c r="N694" s="2"/>
    </row>
    <row r="695" spans="7:14" ht="13">
      <c r="G695" s="3"/>
      <c r="H695" s="3" t="e">
        <f>VLOOKUP(G695,'Bidding list 26'!$B$4:$G$277,6,0)</f>
        <v>#N/A</v>
      </c>
      <c r="M695" s="2"/>
      <c r="N695" s="2"/>
    </row>
    <row r="696" spans="7:14" ht="13">
      <c r="G696" s="3"/>
      <c r="H696" s="3" t="e">
        <f>VLOOKUP(G696,'Bidding list 26'!$B$4:$G$277,6,0)</f>
        <v>#N/A</v>
      </c>
      <c r="M696" s="2"/>
      <c r="N696" s="2"/>
    </row>
    <row r="697" spans="7:14" ht="13">
      <c r="G697" s="3"/>
      <c r="H697" s="3" t="e">
        <f>VLOOKUP(G697,'Bidding list 26'!$B$4:$G$277,6,0)</f>
        <v>#N/A</v>
      </c>
      <c r="M697" s="2"/>
      <c r="N697" s="2"/>
    </row>
    <row r="698" spans="7:14" ht="13">
      <c r="G698" s="3"/>
      <c r="H698" s="3" t="e">
        <f>VLOOKUP(G698,'Bidding list 26'!$B$4:$G$277,6,0)</f>
        <v>#N/A</v>
      </c>
      <c r="M698" s="2"/>
      <c r="N698" s="2"/>
    </row>
    <row r="699" spans="7:14" ht="13">
      <c r="G699" s="3"/>
      <c r="H699" s="3" t="e">
        <f>VLOOKUP(G699,'Bidding list 26'!$B$4:$G$277,6,0)</f>
        <v>#N/A</v>
      </c>
      <c r="M699" s="2"/>
      <c r="N699" s="2"/>
    </row>
    <row r="700" spans="7:14" ht="13">
      <c r="G700" s="3"/>
      <c r="H700" s="3" t="e">
        <f>VLOOKUP(G700,'Bidding list 26'!$B$4:$G$277,6,0)</f>
        <v>#N/A</v>
      </c>
      <c r="M700" s="2"/>
      <c r="N700" s="2"/>
    </row>
    <row r="701" spans="7:14" ht="13">
      <c r="G701" s="3"/>
      <c r="H701" s="3" t="e">
        <f>VLOOKUP(G701,'Bidding list 26'!$B$4:$G$277,6,0)</f>
        <v>#N/A</v>
      </c>
      <c r="M701" s="2"/>
      <c r="N701" s="2"/>
    </row>
    <row r="702" spans="7:14" ht="13">
      <c r="G702" s="3"/>
      <c r="H702" s="3" t="e">
        <f>VLOOKUP(G702,'Bidding list 26'!$B$4:$G$277,6,0)</f>
        <v>#N/A</v>
      </c>
      <c r="M702" s="2"/>
      <c r="N702" s="2"/>
    </row>
    <row r="703" spans="7:14" ht="13">
      <c r="G703" s="3"/>
      <c r="H703" s="3" t="e">
        <f>VLOOKUP(G703,'Bidding list 26'!$B$4:$G$277,6,0)</f>
        <v>#N/A</v>
      </c>
      <c r="M703" s="2"/>
      <c r="N703" s="2"/>
    </row>
    <row r="704" spans="7:14" ht="13">
      <c r="G704" s="3"/>
      <c r="H704" s="3" t="e">
        <f>VLOOKUP(G704,'Bidding list 26'!$B$4:$G$277,6,0)</f>
        <v>#N/A</v>
      </c>
      <c r="M704" s="2"/>
      <c r="N704" s="2"/>
    </row>
    <row r="705" spans="7:14" ht="13">
      <c r="G705" s="3"/>
      <c r="H705" s="3" t="e">
        <f>VLOOKUP(G705,'Bidding list 26'!$B$4:$G$277,6,0)</f>
        <v>#N/A</v>
      </c>
      <c r="M705" s="2"/>
      <c r="N705" s="2"/>
    </row>
    <row r="706" spans="7:14" ht="13">
      <c r="G706" s="3"/>
      <c r="H706" s="3" t="e">
        <f>VLOOKUP(G706,'Bidding list 26'!$B$4:$G$277,6,0)</f>
        <v>#N/A</v>
      </c>
      <c r="M706" s="2"/>
      <c r="N706" s="2"/>
    </row>
    <row r="707" spans="7:14" ht="13">
      <c r="G707" s="3"/>
      <c r="H707" s="3" t="e">
        <f>VLOOKUP(G707,'Bidding list 26'!$B$4:$G$277,6,0)</f>
        <v>#N/A</v>
      </c>
      <c r="M707" s="2"/>
      <c r="N707" s="2"/>
    </row>
    <row r="708" spans="7:14" ht="13">
      <c r="G708" s="3"/>
      <c r="H708" s="3" t="e">
        <f>VLOOKUP(G708,'Bidding list 26'!$B$4:$G$277,6,0)</f>
        <v>#N/A</v>
      </c>
      <c r="M708" s="2"/>
      <c r="N708" s="2"/>
    </row>
    <row r="709" spans="7:14" ht="13">
      <c r="G709" s="3"/>
      <c r="H709" s="3" t="e">
        <f>VLOOKUP(G709,'Bidding list 26'!$B$4:$G$277,6,0)</f>
        <v>#N/A</v>
      </c>
      <c r="M709" s="2"/>
      <c r="N709" s="2"/>
    </row>
    <row r="710" spans="7:14" ht="13">
      <c r="G710" s="3"/>
      <c r="H710" s="3" t="e">
        <f>VLOOKUP(G710,'Bidding list 26'!$B$4:$G$277,6,0)</f>
        <v>#N/A</v>
      </c>
      <c r="M710" s="2"/>
      <c r="N710" s="2"/>
    </row>
    <row r="711" spans="7:14" ht="13">
      <c r="G711" s="3"/>
      <c r="H711" s="3" t="e">
        <f>VLOOKUP(G711,'Bidding list 26'!$B$4:$G$277,6,0)</f>
        <v>#N/A</v>
      </c>
      <c r="M711" s="2"/>
      <c r="N711" s="2"/>
    </row>
    <row r="712" spans="7:14" ht="13">
      <c r="G712" s="3"/>
      <c r="H712" s="3" t="e">
        <f>VLOOKUP(G712,'Bidding list 26'!$B$4:$G$277,6,0)</f>
        <v>#N/A</v>
      </c>
      <c r="M712" s="2"/>
      <c r="N712" s="2"/>
    </row>
    <row r="713" spans="7:14" ht="13">
      <c r="G713" s="3"/>
      <c r="H713" s="3" t="e">
        <f>VLOOKUP(G713,'Bidding list 26'!$B$4:$G$277,6,0)</f>
        <v>#N/A</v>
      </c>
      <c r="M713" s="2"/>
      <c r="N713" s="2"/>
    </row>
    <row r="714" spans="7:14" ht="13">
      <c r="G714" s="3"/>
      <c r="H714" s="3" t="e">
        <f>VLOOKUP(G714,'Bidding list 26'!$B$4:$G$277,6,0)</f>
        <v>#N/A</v>
      </c>
      <c r="M714" s="2"/>
      <c r="N714" s="2"/>
    </row>
    <row r="715" spans="7:14" ht="13">
      <c r="G715" s="3"/>
      <c r="H715" s="3" t="e">
        <f>VLOOKUP(G715,'Bidding list 26'!$B$4:$G$277,6,0)</f>
        <v>#N/A</v>
      </c>
      <c r="M715" s="2"/>
      <c r="N715" s="2"/>
    </row>
    <row r="716" spans="7:14" ht="13">
      <c r="G716" s="3"/>
      <c r="H716" s="3" t="e">
        <f>VLOOKUP(G716,'Bidding list 26'!$B$4:$G$277,6,0)</f>
        <v>#N/A</v>
      </c>
      <c r="M716" s="2"/>
      <c r="N716" s="2"/>
    </row>
    <row r="717" spans="7:14" ht="13">
      <c r="G717" s="3"/>
      <c r="H717" s="3" t="e">
        <f>VLOOKUP(G717,'Bidding list 26'!$B$4:$G$277,6,0)</f>
        <v>#N/A</v>
      </c>
      <c r="M717" s="2"/>
      <c r="N717" s="2"/>
    </row>
    <row r="718" spans="7:14" ht="13">
      <c r="G718" s="3"/>
      <c r="H718" s="3" t="e">
        <f>VLOOKUP(G718,'Bidding list 26'!$B$4:$G$277,6,0)</f>
        <v>#N/A</v>
      </c>
      <c r="M718" s="2"/>
      <c r="N718" s="2"/>
    </row>
    <row r="719" spans="7:14" ht="13">
      <c r="G719" s="3"/>
      <c r="H719" s="3" t="e">
        <f>VLOOKUP(G719,'Bidding list 26'!$B$4:$G$277,6,0)</f>
        <v>#N/A</v>
      </c>
      <c r="M719" s="2"/>
      <c r="N719" s="2"/>
    </row>
    <row r="720" spans="7:14" ht="13">
      <c r="G720" s="3"/>
      <c r="H720" s="3" t="e">
        <f>VLOOKUP(G720,'Bidding list 26'!$B$4:$G$277,6,0)</f>
        <v>#N/A</v>
      </c>
      <c r="M720" s="2"/>
      <c r="N720" s="2"/>
    </row>
    <row r="721" spans="7:14" ht="13">
      <c r="G721" s="3"/>
      <c r="H721" s="3" t="e">
        <f>VLOOKUP(G721,'Bidding list 26'!$B$4:$G$277,6,0)</f>
        <v>#N/A</v>
      </c>
      <c r="M721" s="2"/>
      <c r="N721" s="2"/>
    </row>
    <row r="722" spans="7:14" ht="13">
      <c r="G722" s="3"/>
      <c r="H722" s="3" t="e">
        <f>VLOOKUP(G722,'Bidding list 26'!$B$4:$G$277,6,0)</f>
        <v>#N/A</v>
      </c>
      <c r="M722" s="2"/>
      <c r="N722" s="2"/>
    </row>
    <row r="723" spans="7:14" ht="13">
      <c r="G723" s="3"/>
      <c r="H723" s="3" t="e">
        <f>VLOOKUP(G723,'Bidding list 26'!$B$4:$G$277,6,0)</f>
        <v>#N/A</v>
      </c>
      <c r="M723" s="2"/>
      <c r="N723" s="2"/>
    </row>
    <row r="724" spans="7:14" ht="13">
      <c r="G724" s="3"/>
      <c r="H724" s="3" t="e">
        <f>VLOOKUP(G724,'Bidding list 26'!$B$4:$G$277,6,0)</f>
        <v>#N/A</v>
      </c>
      <c r="M724" s="2"/>
      <c r="N724" s="2"/>
    </row>
    <row r="725" spans="7:14" ht="13">
      <c r="G725" s="3"/>
      <c r="H725" s="3" t="e">
        <f>VLOOKUP(G725,'Bidding list 26'!$B$4:$G$277,6,0)</f>
        <v>#N/A</v>
      </c>
      <c r="M725" s="2"/>
      <c r="N725" s="2"/>
    </row>
    <row r="726" spans="7:14" ht="13">
      <c r="G726" s="3"/>
      <c r="H726" s="3" t="e">
        <f>VLOOKUP(G726,'Bidding list 26'!$B$4:$G$277,6,0)</f>
        <v>#N/A</v>
      </c>
      <c r="M726" s="2"/>
      <c r="N726" s="2"/>
    </row>
    <row r="727" spans="7:14" ht="13">
      <c r="G727" s="3"/>
      <c r="H727" s="3" t="e">
        <f>VLOOKUP(G727,'Bidding list 26'!$B$4:$G$277,6,0)</f>
        <v>#N/A</v>
      </c>
      <c r="M727" s="2"/>
      <c r="N727" s="2"/>
    </row>
    <row r="728" spans="7:14" ht="13">
      <c r="G728" s="3"/>
      <c r="H728" s="3" t="e">
        <f>VLOOKUP(G728,'Bidding list 26'!$B$4:$G$277,6,0)</f>
        <v>#N/A</v>
      </c>
      <c r="M728" s="2"/>
      <c r="N728" s="2"/>
    </row>
    <row r="729" spans="7:14" ht="13">
      <c r="G729" s="3"/>
      <c r="H729" s="3" t="e">
        <f>VLOOKUP(G729,'Bidding list 26'!$B$4:$G$277,6,0)</f>
        <v>#N/A</v>
      </c>
      <c r="M729" s="2"/>
      <c r="N729" s="2"/>
    </row>
    <row r="730" spans="7:14" ht="13">
      <c r="G730" s="3"/>
      <c r="H730" s="3" t="e">
        <f>VLOOKUP(G730,'Bidding list 26'!$B$4:$G$277,6,0)</f>
        <v>#N/A</v>
      </c>
      <c r="M730" s="2"/>
      <c r="N730" s="2"/>
    </row>
    <row r="731" spans="7:14" ht="13">
      <c r="G731" s="3"/>
      <c r="H731" s="3" t="e">
        <f>VLOOKUP(G731,'Bidding list 26'!$B$4:$G$277,6,0)</f>
        <v>#N/A</v>
      </c>
      <c r="M731" s="2"/>
      <c r="N731" s="2"/>
    </row>
    <row r="732" spans="7:14" ht="13">
      <c r="G732" s="3"/>
      <c r="H732" s="3" t="e">
        <f>VLOOKUP(G732,'Bidding list 26'!$B$4:$G$277,6,0)</f>
        <v>#N/A</v>
      </c>
      <c r="M732" s="2"/>
      <c r="N732" s="2"/>
    </row>
    <row r="733" spans="7:14" ht="13">
      <c r="G733" s="3"/>
      <c r="H733" s="3" t="e">
        <f>VLOOKUP(G733,'Bidding list 26'!$B$4:$G$277,6,0)</f>
        <v>#N/A</v>
      </c>
      <c r="M733" s="2"/>
      <c r="N733" s="2"/>
    </row>
    <row r="734" spans="7:14" ht="13">
      <c r="G734" s="3"/>
      <c r="H734" s="3" t="e">
        <f>VLOOKUP(G734,'Bidding list 26'!$B$4:$G$277,6,0)</f>
        <v>#N/A</v>
      </c>
      <c r="M734" s="2"/>
      <c r="N734" s="2"/>
    </row>
    <row r="735" spans="7:14" ht="13">
      <c r="G735" s="3"/>
      <c r="H735" s="3" t="e">
        <f>VLOOKUP(G735,'Bidding list 26'!$B$4:$G$277,6,0)</f>
        <v>#N/A</v>
      </c>
      <c r="M735" s="2"/>
      <c r="N735" s="2"/>
    </row>
    <row r="736" spans="7:14" ht="13">
      <c r="G736" s="3"/>
      <c r="H736" s="3" t="e">
        <f>VLOOKUP(G736,'Bidding list 26'!$B$4:$G$277,6,0)</f>
        <v>#N/A</v>
      </c>
      <c r="M736" s="2"/>
      <c r="N736" s="2"/>
    </row>
    <row r="737" spans="7:14" ht="13">
      <c r="G737" s="3"/>
      <c r="H737" s="3" t="e">
        <f>VLOOKUP(G737,'Bidding list 26'!$B$4:$G$277,6,0)</f>
        <v>#N/A</v>
      </c>
      <c r="M737" s="2"/>
      <c r="N737" s="2"/>
    </row>
    <row r="738" spans="7:14" ht="13">
      <c r="G738" s="3"/>
      <c r="H738" s="3" t="e">
        <f>VLOOKUP(G738,'Bidding list 26'!$B$4:$G$277,6,0)</f>
        <v>#N/A</v>
      </c>
      <c r="M738" s="2"/>
      <c r="N738" s="2"/>
    </row>
    <row r="739" spans="7:14" ht="13">
      <c r="G739" s="3"/>
      <c r="H739" s="3" t="e">
        <f>VLOOKUP(G739,'Bidding list 26'!$B$4:$G$277,6,0)</f>
        <v>#N/A</v>
      </c>
      <c r="M739" s="2"/>
      <c r="N739" s="2"/>
    </row>
    <row r="740" spans="7:14" ht="13">
      <c r="G740" s="3"/>
      <c r="H740" s="3" t="e">
        <f>VLOOKUP(G740,'Bidding list 26'!$B$4:$G$277,6,0)</f>
        <v>#N/A</v>
      </c>
      <c r="M740" s="2"/>
      <c r="N740" s="2"/>
    </row>
    <row r="741" spans="7:14" ht="13">
      <c r="G741" s="3"/>
      <c r="H741" s="3" t="e">
        <f>VLOOKUP(G741,'Bidding list 26'!$B$4:$G$277,6,0)</f>
        <v>#N/A</v>
      </c>
      <c r="M741" s="2"/>
      <c r="N741" s="2"/>
    </row>
    <row r="742" spans="7:14" ht="13">
      <c r="G742" s="3"/>
      <c r="H742" s="3" t="e">
        <f>VLOOKUP(G742,'Bidding list 26'!$B$4:$G$277,6,0)</f>
        <v>#N/A</v>
      </c>
      <c r="M742" s="2"/>
      <c r="N742" s="2"/>
    </row>
    <row r="743" spans="7:14" ht="13">
      <c r="G743" s="3"/>
      <c r="H743" s="3" t="e">
        <f>VLOOKUP(G743,'Bidding list 26'!$B$4:$G$277,6,0)</f>
        <v>#N/A</v>
      </c>
      <c r="M743" s="2"/>
      <c r="N743" s="2"/>
    </row>
    <row r="744" spans="7:14" ht="13">
      <c r="G744" s="3"/>
      <c r="H744" s="3" t="e">
        <f>VLOOKUP(G744,'Bidding list 26'!$B$4:$G$277,6,0)</f>
        <v>#N/A</v>
      </c>
      <c r="M744" s="2"/>
      <c r="N744" s="2"/>
    </row>
    <row r="745" spans="7:14" ht="13">
      <c r="G745" s="3"/>
      <c r="H745" s="3" t="e">
        <f>VLOOKUP(G745,'Bidding list 26'!$B$4:$G$277,6,0)</f>
        <v>#N/A</v>
      </c>
      <c r="M745" s="2"/>
      <c r="N745" s="2"/>
    </row>
    <row r="746" spans="7:14" ht="13">
      <c r="G746" s="3"/>
      <c r="H746" s="3" t="e">
        <f>VLOOKUP(G746,'Bidding list 26'!$B$4:$G$277,6,0)</f>
        <v>#N/A</v>
      </c>
      <c r="M746" s="2"/>
      <c r="N746" s="2"/>
    </row>
    <row r="747" spans="7:14" ht="13">
      <c r="G747" s="3"/>
      <c r="H747" s="3" t="e">
        <f>VLOOKUP(G747,'Bidding list 26'!$B$4:$G$277,6,0)</f>
        <v>#N/A</v>
      </c>
      <c r="M747" s="2"/>
      <c r="N747" s="2"/>
    </row>
    <row r="748" spans="7:14" ht="13">
      <c r="G748" s="3"/>
      <c r="H748" s="3" t="e">
        <f>VLOOKUP(G748,'Bidding list 26'!$B$4:$G$277,6,0)</f>
        <v>#N/A</v>
      </c>
      <c r="M748" s="2"/>
      <c r="N748" s="2"/>
    </row>
    <row r="749" spans="7:14" ht="13">
      <c r="G749" s="3"/>
      <c r="H749" s="3" t="e">
        <f>VLOOKUP(G749,'Bidding list 26'!$B$4:$G$277,6,0)</f>
        <v>#N/A</v>
      </c>
      <c r="M749" s="2"/>
      <c r="N749" s="2"/>
    </row>
    <row r="750" spans="7:14" ht="13">
      <c r="G750" s="3"/>
      <c r="H750" s="3" t="e">
        <f>VLOOKUP(G750,'Bidding list 26'!$B$4:$G$277,6,0)</f>
        <v>#N/A</v>
      </c>
      <c r="M750" s="2"/>
      <c r="N750" s="2"/>
    </row>
    <row r="751" spans="7:14" ht="13">
      <c r="G751" s="3"/>
      <c r="H751" s="3" t="e">
        <f>VLOOKUP(G751,'Bidding list 26'!$B$4:$G$277,6,0)</f>
        <v>#N/A</v>
      </c>
      <c r="M751" s="2"/>
      <c r="N751" s="2"/>
    </row>
    <row r="752" spans="7:14" ht="13">
      <c r="G752" s="3"/>
      <c r="H752" s="3" t="e">
        <f>VLOOKUP(G752,'Bidding list 26'!$B$4:$G$277,6,0)</f>
        <v>#N/A</v>
      </c>
      <c r="M752" s="2"/>
      <c r="N752" s="2"/>
    </row>
    <row r="753" spans="7:14" ht="13">
      <c r="G753" s="3"/>
      <c r="H753" s="3" t="e">
        <f>VLOOKUP(G753,'Bidding list 26'!$B$4:$G$277,6,0)</f>
        <v>#N/A</v>
      </c>
      <c r="M753" s="2"/>
      <c r="N753" s="2"/>
    </row>
    <row r="754" spans="7:14" ht="13">
      <c r="G754" s="3"/>
      <c r="H754" s="3" t="e">
        <f>VLOOKUP(G754,'Bidding list 26'!$B$4:$G$277,6,0)</f>
        <v>#N/A</v>
      </c>
      <c r="M754" s="2"/>
      <c r="N754" s="2"/>
    </row>
    <row r="755" spans="7:14" ht="13">
      <c r="G755" s="3"/>
      <c r="H755" s="3" t="e">
        <f>VLOOKUP(G755,'Bidding list 26'!$B$4:$G$277,6,0)</f>
        <v>#N/A</v>
      </c>
      <c r="M755" s="2"/>
      <c r="N755" s="2"/>
    </row>
    <row r="756" spans="7:14" ht="13">
      <c r="G756" s="3"/>
      <c r="H756" s="3" t="e">
        <f>VLOOKUP(G756,'Bidding list 26'!$B$4:$G$277,6,0)</f>
        <v>#N/A</v>
      </c>
      <c r="M756" s="2"/>
      <c r="N756" s="2"/>
    </row>
    <row r="757" spans="7:14" ht="13">
      <c r="G757" s="3"/>
      <c r="H757" s="3" t="e">
        <f>VLOOKUP(G757,'Bidding list 26'!$B$4:$G$277,6,0)</f>
        <v>#N/A</v>
      </c>
      <c r="M757" s="2"/>
      <c r="N757" s="2"/>
    </row>
    <row r="758" spans="7:14" ht="13">
      <c r="G758" s="3"/>
      <c r="H758" s="3" t="e">
        <f>VLOOKUP(G758,'Bidding list 26'!$B$4:$G$277,6,0)</f>
        <v>#N/A</v>
      </c>
      <c r="M758" s="2"/>
      <c r="N758" s="2"/>
    </row>
    <row r="759" spans="7:14" ht="13">
      <c r="G759" s="3"/>
      <c r="H759" s="3" t="e">
        <f>VLOOKUP(G759,'Bidding list 26'!$B$4:$G$277,6,0)</f>
        <v>#N/A</v>
      </c>
      <c r="M759" s="2"/>
      <c r="N759" s="2"/>
    </row>
    <row r="760" spans="7:14" ht="13">
      <c r="G760" s="3"/>
      <c r="H760" s="3" t="e">
        <f>VLOOKUP(G760,'Bidding list 26'!$B$4:$G$277,6,0)</f>
        <v>#N/A</v>
      </c>
      <c r="M760" s="2"/>
      <c r="N760" s="2"/>
    </row>
    <row r="761" spans="7:14" ht="13">
      <c r="G761" s="3"/>
      <c r="H761" s="3" t="e">
        <f>VLOOKUP(G761,'Bidding list 26'!$B$4:$G$277,6,0)</f>
        <v>#N/A</v>
      </c>
      <c r="M761" s="2"/>
      <c r="N761" s="2"/>
    </row>
    <row r="762" spans="7:14" ht="13">
      <c r="G762" s="3"/>
      <c r="H762" s="3" t="e">
        <f>VLOOKUP(G762,'Bidding list 26'!$B$4:$G$277,6,0)</f>
        <v>#N/A</v>
      </c>
      <c r="M762" s="2"/>
      <c r="N762" s="2"/>
    </row>
    <row r="763" spans="7:14" ht="13">
      <c r="G763" s="3"/>
      <c r="H763" s="3" t="e">
        <f>VLOOKUP(G763,'Bidding list 26'!$B$4:$G$277,6,0)</f>
        <v>#N/A</v>
      </c>
      <c r="M763" s="2"/>
      <c r="N763" s="2"/>
    </row>
    <row r="764" spans="7:14" ht="13">
      <c r="G764" s="3"/>
      <c r="H764" s="3" t="e">
        <f>VLOOKUP(G764,'Bidding list 26'!$B$4:$G$277,6,0)</f>
        <v>#N/A</v>
      </c>
      <c r="M764" s="2"/>
      <c r="N764" s="2"/>
    </row>
    <row r="765" spans="7:14" ht="13">
      <c r="G765" s="3"/>
      <c r="H765" s="3" t="e">
        <f>VLOOKUP(G765,'Bidding list 26'!$B$4:$G$277,6,0)</f>
        <v>#N/A</v>
      </c>
      <c r="M765" s="2"/>
      <c r="N765" s="2"/>
    </row>
    <row r="766" spans="7:14" ht="13">
      <c r="G766" s="3"/>
      <c r="H766" s="3" t="e">
        <f>VLOOKUP(G766,'Bidding list 26'!$B$4:$G$277,6,0)</f>
        <v>#N/A</v>
      </c>
      <c r="M766" s="2"/>
      <c r="N766" s="2"/>
    </row>
    <row r="767" spans="7:14" ht="13">
      <c r="G767" s="3"/>
      <c r="H767" s="3" t="e">
        <f>VLOOKUP(G767,'Bidding list 26'!$B$4:$G$277,6,0)</f>
        <v>#N/A</v>
      </c>
      <c r="M767" s="2"/>
      <c r="N767" s="2"/>
    </row>
    <row r="768" spans="7:14" ht="13">
      <c r="G768" s="3"/>
      <c r="H768" s="3" t="e">
        <f>VLOOKUP(G768,'Bidding list 26'!$B$4:$G$277,6,0)</f>
        <v>#N/A</v>
      </c>
      <c r="M768" s="2"/>
      <c r="N768" s="2"/>
    </row>
    <row r="769" spans="7:14" ht="13">
      <c r="G769" s="3"/>
      <c r="H769" s="3" t="e">
        <f>VLOOKUP(G769,'Bidding list 26'!$B$4:$G$277,6,0)</f>
        <v>#N/A</v>
      </c>
      <c r="M769" s="2"/>
      <c r="N769" s="2"/>
    </row>
    <row r="770" spans="7:14" ht="13">
      <c r="G770" s="3"/>
      <c r="H770" s="3" t="e">
        <f>VLOOKUP(G770,'Bidding list 26'!$B$4:$G$277,6,0)</f>
        <v>#N/A</v>
      </c>
      <c r="M770" s="2"/>
      <c r="N770" s="2"/>
    </row>
    <row r="771" spans="7:14" ht="13">
      <c r="G771" s="3"/>
      <c r="H771" s="3" t="e">
        <f>VLOOKUP(G771,'Bidding list 26'!$B$4:$G$277,6,0)</f>
        <v>#N/A</v>
      </c>
      <c r="M771" s="2"/>
      <c r="N771" s="2"/>
    </row>
    <row r="772" spans="7:14" ht="13">
      <c r="G772" s="3"/>
      <c r="H772" s="3" t="e">
        <f>VLOOKUP(G772,'Bidding list 26'!$B$4:$G$277,6,0)</f>
        <v>#N/A</v>
      </c>
      <c r="M772" s="2"/>
      <c r="N772" s="2"/>
    </row>
    <row r="773" spans="7:14" ht="13">
      <c r="G773" s="3"/>
      <c r="H773" s="3" t="e">
        <f>VLOOKUP(G773,'Bidding list 26'!$B$4:$G$277,6,0)</f>
        <v>#N/A</v>
      </c>
      <c r="M773" s="2"/>
      <c r="N773" s="2"/>
    </row>
    <row r="774" spans="7:14" ht="13">
      <c r="G774" s="3"/>
      <c r="H774" s="3" t="e">
        <f>VLOOKUP(G774,'Bidding list 26'!$B$4:$G$277,6,0)</f>
        <v>#N/A</v>
      </c>
      <c r="M774" s="2"/>
      <c r="N774" s="2"/>
    </row>
    <row r="775" spans="7:14" ht="13">
      <c r="G775" s="3"/>
      <c r="H775" s="3" t="e">
        <f>VLOOKUP(G775,'Bidding list 26'!$B$4:$G$277,6,0)</f>
        <v>#N/A</v>
      </c>
      <c r="M775" s="2"/>
      <c r="N775" s="2"/>
    </row>
    <row r="776" spans="7:14" ht="13">
      <c r="G776" s="3"/>
      <c r="H776" s="3" t="e">
        <f>VLOOKUP(G776,'Bidding list 26'!$B$4:$G$277,6,0)</f>
        <v>#N/A</v>
      </c>
      <c r="M776" s="2"/>
      <c r="N776" s="2"/>
    </row>
    <row r="777" spans="7:14" ht="13">
      <c r="G777" s="3"/>
      <c r="H777" s="3" t="e">
        <f>VLOOKUP(G777,'Bidding list 26'!$B$4:$G$277,6,0)</f>
        <v>#N/A</v>
      </c>
      <c r="M777" s="2"/>
      <c r="N777" s="2"/>
    </row>
    <row r="778" spans="7:14" ht="13">
      <c r="G778" s="3"/>
      <c r="H778" s="3" t="e">
        <f>VLOOKUP(G778,'Bidding list 26'!$B$4:$G$277,6,0)</f>
        <v>#N/A</v>
      </c>
      <c r="M778" s="2"/>
      <c r="N778" s="2"/>
    </row>
    <row r="779" spans="7:14" ht="13">
      <c r="G779" s="3"/>
      <c r="H779" s="3" t="e">
        <f>VLOOKUP(G779,'Bidding list 26'!$B$4:$G$277,6,0)</f>
        <v>#N/A</v>
      </c>
      <c r="M779" s="2"/>
      <c r="N779" s="2"/>
    </row>
    <row r="780" spans="7:14" ht="13">
      <c r="G780" s="3"/>
      <c r="H780" s="3" t="e">
        <f>VLOOKUP(G780,'Bidding list 26'!$B$4:$G$277,6,0)</f>
        <v>#N/A</v>
      </c>
      <c r="M780" s="2"/>
      <c r="N780" s="2"/>
    </row>
    <row r="781" spans="7:14" ht="13">
      <c r="G781" s="3"/>
      <c r="H781" s="3" t="e">
        <f>VLOOKUP(G781,'Bidding list 26'!$B$4:$G$277,6,0)</f>
        <v>#N/A</v>
      </c>
      <c r="M781" s="2"/>
      <c r="N781" s="2"/>
    </row>
    <row r="782" spans="7:14" ht="13">
      <c r="G782" s="3"/>
      <c r="H782" s="3" t="e">
        <f>VLOOKUP(G782,'Bidding list 26'!$B$4:$G$277,6,0)</f>
        <v>#N/A</v>
      </c>
      <c r="M782" s="2"/>
      <c r="N782" s="2"/>
    </row>
    <row r="783" spans="7:14" ht="13">
      <c r="G783" s="3"/>
      <c r="H783" s="3" t="e">
        <f>VLOOKUP(G783,'Bidding list 26'!$B$4:$G$277,6,0)</f>
        <v>#N/A</v>
      </c>
      <c r="M783" s="2"/>
      <c r="N783" s="2"/>
    </row>
    <row r="784" spans="7:14" ht="13">
      <c r="G784" s="3"/>
      <c r="H784" s="3" t="e">
        <f>VLOOKUP(G784,'Bidding list 26'!$B$4:$G$277,6,0)</f>
        <v>#N/A</v>
      </c>
      <c r="M784" s="2"/>
      <c r="N784" s="2"/>
    </row>
    <row r="785" spans="7:14" ht="13">
      <c r="G785" s="3"/>
      <c r="H785" s="3" t="e">
        <f>VLOOKUP(G785,'Bidding list 26'!$B$4:$G$277,6,0)</f>
        <v>#N/A</v>
      </c>
      <c r="M785" s="2"/>
      <c r="N785" s="2"/>
    </row>
    <row r="786" spans="7:14" ht="13">
      <c r="G786" s="3"/>
      <c r="H786" s="3" t="e">
        <f>VLOOKUP(G786,'Bidding list 26'!$B$4:$G$277,6,0)</f>
        <v>#N/A</v>
      </c>
      <c r="M786" s="2"/>
      <c r="N786" s="2"/>
    </row>
    <row r="787" spans="7:14" ht="13">
      <c r="G787" s="3"/>
      <c r="H787" s="3" t="e">
        <f>VLOOKUP(G787,'Bidding list 26'!$B$4:$G$277,6,0)</f>
        <v>#N/A</v>
      </c>
      <c r="M787" s="2"/>
      <c r="N787" s="2"/>
    </row>
    <row r="788" spans="7:14" ht="13">
      <c r="G788" s="3"/>
      <c r="H788" s="3" t="e">
        <f>VLOOKUP(G788,'Bidding list 26'!$B$4:$G$277,6,0)</f>
        <v>#N/A</v>
      </c>
      <c r="M788" s="2"/>
      <c r="N788" s="2"/>
    </row>
    <row r="789" spans="7:14" ht="13">
      <c r="G789" s="3"/>
      <c r="H789" s="3" t="e">
        <f>VLOOKUP(G789,'Bidding list 26'!$B$4:$G$277,6,0)</f>
        <v>#N/A</v>
      </c>
      <c r="M789" s="2"/>
      <c r="N789" s="2"/>
    </row>
    <row r="790" spans="7:14" ht="13">
      <c r="G790" s="3"/>
      <c r="H790" s="3" t="e">
        <f>VLOOKUP(G790,'Bidding list 26'!$B$4:$G$277,6,0)</f>
        <v>#N/A</v>
      </c>
      <c r="M790" s="2"/>
      <c r="N790" s="2"/>
    </row>
    <row r="791" spans="7:14" ht="13">
      <c r="G791" s="3"/>
      <c r="H791" s="3" t="e">
        <f>VLOOKUP(G791,'Bidding list 26'!$B$4:$G$277,6,0)</f>
        <v>#N/A</v>
      </c>
      <c r="M791" s="2"/>
      <c r="N791" s="2"/>
    </row>
    <row r="792" spans="7:14" ht="13">
      <c r="G792" s="3"/>
      <c r="H792" s="3" t="e">
        <f>VLOOKUP(G792,'Bidding list 26'!$B$4:$G$277,6,0)</f>
        <v>#N/A</v>
      </c>
      <c r="M792" s="2"/>
      <c r="N792" s="2"/>
    </row>
    <row r="793" spans="7:14" ht="13">
      <c r="G793" s="3"/>
      <c r="H793" s="3" t="e">
        <f>VLOOKUP(G793,'Bidding list 26'!$B$4:$G$277,6,0)</f>
        <v>#N/A</v>
      </c>
      <c r="M793" s="2"/>
      <c r="N793" s="2"/>
    </row>
    <row r="794" spans="7:14" ht="13">
      <c r="G794" s="3"/>
      <c r="H794" s="3" t="e">
        <f>VLOOKUP(G794,'Bidding list 26'!$B$4:$G$277,6,0)</f>
        <v>#N/A</v>
      </c>
      <c r="M794" s="2"/>
      <c r="N794" s="2"/>
    </row>
    <row r="795" spans="7:14" ht="13">
      <c r="G795" s="3"/>
      <c r="H795" s="3" t="e">
        <f>VLOOKUP(G795,'Bidding list 26'!$B$4:$G$277,6,0)</f>
        <v>#N/A</v>
      </c>
      <c r="M795" s="2"/>
      <c r="N795" s="2"/>
    </row>
    <row r="796" spans="7:14" ht="13">
      <c r="G796" s="3"/>
      <c r="H796" s="3" t="e">
        <f>VLOOKUP(G796,'Bidding list 26'!$B$4:$G$277,6,0)</f>
        <v>#N/A</v>
      </c>
      <c r="M796" s="2"/>
      <c r="N796" s="2"/>
    </row>
    <row r="797" spans="7:14" ht="13">
      <c r="G797" s="3"/>
      <c r="H797" s="3" t="e">
        <f>VLOOKUP(G797,'Bidding list 26'!$B$4:$G$277,6,0)</f>
        <v>#N/A</v>
      </c>
      <c r="M797" s="2"/>
      <c r="N797" s="2"/>
    </row>
    <row r="798" spans="7:14" ht="13">
      <c r="G798" s="3"/>
      <c r="H798" s="3" t="e">
        <f>VLOOKUP(G798,'Bidding list 26'!$B$4:$G$277,6,0)</f>
        <v>#N/A</v>
      </c>
      <c r="M798" s="2"/>
      <c r="N798" s="2"/>
    </row>
    <row r="799" spans="7:14" ht="13">
      <c r="G799" s="3"/>
      <c r="H799" s="3" t="e">
        <f>VLOOKUP(G799,'Bidding list 26'!$B$4:$G$277,6,0)</f>
        <v>#N/A</v>
      </c>
      <c r="M799" s="2"/>
      <c r="N799" s="2"/>
    </row>
    <row r="800" spans="7:14" ht="13">
      <c r="G800" s="3"/>
      <c r="H800" s="3" t="e">
        <f>VLOOKUP(G800,'Bidding list 26'!$B$4:$G$277,6,0)</f>
        <v>#N/A</v>
      </c>
      <c r="M800" s="2"/>
      <c r="N800" s="2"/>
    </row>
    <row r="801" spans="7:14" ht="13">
      <c r="G801" s="3"/>
      <c r="H801" s="3" t="e">
        <f>VLOOKUP(G801,'Bidding list 26'!$B$4:$G$277,6,0)</f>
        <v>#N/A</v>
      </c>
      <c r="M801" s="2"/>
      <c r="N801" s="2"/>
    </row>
    <row r="802" spans="7:14" ht="13">
      <c r="G802" s="3"/>
      <c r="H802" s="3" t="e">
        <f>VLOOKUP(G802,'Bidding list 26'!$B$4:$G$277,6,0)</f>
        <v>#N/A</v>
      </c>
      <c r="M802" s="2"/>
      <c r="N802" s="2"/>
    </row>
    <row r="803" spans="7:14" ht="13">
      <c r="G803" s="3"/>
      <c r="H803" s="3" t="e">
        <f>VLOOKUP(G803,'Bidding list 26'!$B$4:$G$277,6,0)</f>
        <v>#N/A</v>
      </c>
      <c r="M803" s="2"/>
      <c r="N803" s="2"/>
    </row>
    <row r="804" spans="7:14" ht="13">
      <c r="G804" s="3"/>
      <c r="H804" s="3" t="e">
        <f>VLOOKUP(G804,'Bidding list 26'!$B$4:$G$277,6,0)</f>
        <v>#N/A</v>
      </c>
      <c r="M804" s="2"/>
      <c r="N804" s="2"/>
    </row>
    <row r="805" spans="7:14" ht="13">
      <c r="G805" s="3"/>
      <c r="H805" s="3" t="e">
        <f>VLOOKUP(G805,'Bidding list 26'!$B$4:$G$277,6,0)</f>
        <v>#N/A</v>
      </c>
      <c r="M805" s="2"/>
      <c r="N805" s="2"/>
    </row>
    <row r="806" spans="7:14" ht="13">
      <c r="G806" s="3"/>
      <c r="H806" s="3" t="e">
        <f>VLOOKUP(G806,'Bidding list 26'!$B$4:$G$277,6,0)</f>
        <v>#N/A</v>
      </c>
      <c r="M806" s="2"/>
      <c r="N806" s="2"/>
    </row>
    <row r="807" spans="7:14" ht="13">
      <c r="G807" s="3"/>
      <c r="H807" s="3" t="e">
        <f>VLOOKUP(G807,'Bidding list 26'!$B$4:$G$277,6,0)</f>
        <v>#N/A</v>
      </c>
      <c r="M807" s="2"/>
      <c r="N807" s="2"/>
    </row>
    <row r="808" spans="7:14" ht="13">
      <c r="G808" s="3"/>
      <c r="H808" s="3" t="e">
        <f>VLOOKUP(G808,'Bidding list 26'!$B$4:$G$277,6,0)</f>
        <v>#N/A</v>
      </c>
      <c r="M808" s="2"/>
      <c r="N808" s="2"/>
    </row>
    <row r="809" spans="7:14" ht="13">
      <c r="G809" s="3"/>
      <c r="H809" s="3" t="e">
        <f>VLOOKUP(G809,'Bidding list 26'!$B$4:$G$277,6,0)</f>
        <v>#N/A</v>
      </c>
      <c r="M809" s="2"/>
      <c r="N809" s="2"/>
    </row>
    <row r="810" spans="7:14" ht="13">
      <c r="G810" s="3"/>
      <c r="H810" s="3" t="e">
        <f>VLOOKUP(G810,'Bidding list 26'!$B$4:$G$277,6,0)</f>
        <v>#N/A</v>
      </c>
      <c r="M810" s="2"/>
      <c r="N810" s="2"/>
    </row>
    <row r="811" spans="7:14" ht="13">
      <c r="G811" s="3"/>
      <c r="H811" s="3" t="e">
        <f>VLOOKUP(G811,'Bidding list 26'!$B$4:$G$277,6,0)</f>
        <v>#N/A</v>
      </c>
      <c r="M811" s="2"/>
      <c r="N811" s="2"/>
    </row>
    <row r="812" spans="7:14" ht="13">
      <c r="G812" s="3"/>
      <c r="H812" s="3" t="e">
        <f>VLOOKUP(G812,'Bidding list 26'!$B$4:$G$277,6,0)</f>
        <v>#N/A</v>
      </c>
      <c r="M812" s="2"/>
      <c r="N812" s="2"/>
    </row>
    <row r="813" spans="7:14" ht="13">
      <c r="G813" s="3"/>
      <c r="H813" s="3" t="e">
        <f>VLOOKUP(G813,'Bidding list 26'!$B$4:$G$277,6,0)</f>
        <v>#N/A</v>
      </c>
      <c r="M813" s="2"/>
      <c r="N813" s="2"/>
    </row>
    <row r="814" spans="7:14" ht="13">
      <c r="G814" s="3"/>
      <c r="H814" s="3" t="e">
        <f>VLOOKUP(G814,'Bidding list 26'!$B$4:$G$277,6,0)</f>
        <v>#N/A</v>
      </c>
      <c r="M814" s="2"/>
      <c r="N814" s="2"/>
    </row>
    <row r="815" spans="7:14" ht="13">
      <c r="G815" s="3"/>
      <c r="H815" s="3" t="e">
        <f>VLOOKUP(G815,'Bidding list 26'!$B$4:$G$277,6,0)</f>
        <v>#N/A</v>
      </c>
      <c r="M815" s="2"/>
      <c r="N815" s="2"/>
    </row>
    <row r="816" spans="7:14" ht="13">
      <c r="G816" s="3"/>
      <c r="H816" s="3" t="e">
        <f>VLOOKUP(G816,'Bidding list 26'!$B$4:$G$277,6,0)</f>
        <v>#N/A</v>
      </c>
      <c r="M816" s="2"/>
      <c r="N816" s="2"/>
    </row>
    <row r="817" spans="7:14" ht="13">
      <c r="G817" s="3"/>
      <c r="H817" s="3" t="e">
        <f>VLOOKUP(G817,'Bidding list 26'!$B$4:$G$277,6,0)</f>
        <v>#N/A</v>
      </c>
      <c r="M817" s="2"/>
      <c r="N817" s="2"/>
    </row>
    <row r="818" spans="7:14" ht="13">
      <c r="G818" s="3"/>
      <c r="H818" s="3" t="e">
        <f>VLOOKUP(G818,'Bidding list 26'!$B$4:$G$277,6,0)</f>
        <v>#N/A</v>
      </c>
      <c r="M818" s="2"/>
      <c r="N818" s="2"/>
    </row>
    <row r="819" spans="7:14" ht="13">
      <c r="G819" s="3"/>
      <c r="H819" s="3" t="e">
        <f>VLOOKUP(G819,'Bidding list 26'!$B$4:$G$277,6,0)</f>
        <v>#N/A</v>
      </c>
      <c r="M819" s="2"/>
      <c r="N819" s="2"/>
    </row>
    <row r="820" spans="7:14" ht="13">
      <c r="G820" s="3"/>
      <c r="H820" s="3" t="e">
        <f>VLOOKUP(G820,'Bidding list 26'!$B$4:$G$277,6,0)</f>
        <v>#N/A</v>
      </c>
      <c r="M820" s="2"/>
      <c r="N820" s="2"/>
    </row>
    <row r="821" spans="7:14" ht="13">
      <c r="G821" s="3"/>
      <c r="H821" s="3" t="e">
        <f>VLOOKUP(G821,'Bidding list 26'!$B$4:$G$277,6,0)</f>
        <v>#N/A</v>
      </c>
      <c r="M821" s="2"/>
      <c r="N821" s="2"/>
    </row>
    <row r="822" spans="7:14" ht="13">
      <c r="G822" s="3"/>
      <c r="H822" s="3" t="e">
        <f>VLOOKUP(G822,'Bidding list 26'!$B$4:$G$277,6,0)</f>
        <v>#N/A</v>
      </c>
      <c r="M822" s="2"/>
      <c r="N822" s="2"/>
    </row>
    <row r="823" spans="7:14" ht="13">
      <c r="G823" s="3"/>
      <c r="H823" s="3" t="e">
        <f>VLOOKUP(G823,'Bidding list 26'!$B$4:$G$277,6,0)</f>
        <v>#N/A</v>
      </c>
      <c r="M823" s="2"/>
      <c r="N823" s="2"/>
    </row>
    <row r="824" spans="7:14" ht="13">
      <c r="G824" s="3"/>
      <c r="H824" s="3" t="e">
        <f>VLOOKUP(G824,'Bidding list 26'!$B$4:$G$277,6,0)</f>
        <v>#N/A</v>
      </c>
      <c r="M824" s="2"/>
      <c r="N824" s="2"/>
    </row>
    <row r="825" spans="7:14" ht="13">
      <c r="G825" s="3"/>
      <c r="H825" s="3" t="e">
        <f>VLOOKUP(G825,'Bidding list 26'!$B$4:$G$277,6,0)</f>
        <v>#N/A</v>
      </c>
      <c r="M825" s="2"/>
      <c r="N825" s="2"/>
    </row>
    <row r="826" spans="7:14" ht="13">
      <c r="G826" s="3"/>
      <c r="H826" s="3" t="e">
        <f>VLOOKUP(G826,'Bidding list 26'!$B$4:$G$277,6,0)</f>
        <v>#N/A</v>
      </c>
      <c r="M826" s="2"/>
      <c r="N826" s="2"/>
    </row>
    <row r="827" spans="7:14" ht="13">
      <c r="G827" s="3"/>
      <c r="H827" s="3" t="e">
        <f>VLOOKUP(G827,'Bidding list 26'!$B$4:$G$277,6,0)</f>
        <v>#N/A</v>
      </c>
      <c r="M827" s="2"/>
      <c r="N827" s="2"/>
    </row>
    <row r="828" spans="7:14" ht="13">
      <c r="G828" s="3"/>
      <c r="H828" s="3" t="e">
        <f>VLOOKUP(G828,'Bidding list 26'!$B$4:$G$277,6,0)</f>
        <v>#N/A</v>
      </c>
      <c r="M828" s="2"/>
      <c r="N828" s="2"/>
    </row>
    <row r="829" spans="7:14" ht="13">
      <c r="G829" s="3"/>
      <c r="H829" s="3" t="e">
        <f>VLOOKUP(G829,'Bidding list 26'!$B$4:$G$277,6,0)</f>
        <v>#N/A</v>
      </c>
      <c r="M829" s="2"/>
      <c r="N829" s="2"/>
    </row>
    <row r="830" spans="7:14" ht="13">
      <c r="G830" s="3"/>
      <c r="H830" s="3" t="e">
        <f>VLOOKUP(G830,'Bidding list 26'!$B$4:$G$277,6,0)</f>
        <v>#N/A</v>
      </c>
      <c r="M830" s="2"/>
      <c r="N830" s="2"/>
    </row>
    <row r="831" spans="7:14" ht="13">
      <c r="G831" s="3"/>
      <c r="H831" s="3" t="e">
        <f>VLOOKUP(G831,'Bidding list 26'!$B$4:$G$277,6,0)</f>
        <v>#N/A</v>
      </c>
      <c r="M831" s="2"/>
      <c r="N831" s="2"/>
    </row>
    <row r="832" spans="7:14" ht="13">
      <c r="G832" s="3"/>
      <c r="H832" s="3" t="e">
        <f>VLOOKUP(G832,'Bidding list 26'!$B$4:$G$277,6,0)</f>
        <v>#N/A</v>
      </c>
      <c r="M832" s="2"/>
      <c r="N832" s="2"/>
    </row>
    <row r="833" spans="7:14" ht="13">
      <c r="G833" s="3"/>
      <c r="H833" s="3" t="e">
        <f>VLOOKUP(G833,'Bidding list 26'!$B$4:$G$277,6,0)</f>
        <v>#N/A</v>
      </c>
      <c r="M833" s="2"/>
      <c r="N833" s="2"/>
    </row>
    <row r="834" spans="7:14" ht="13">
      <c r="G834" s="3"/>
      <c r="H834" s="3" t="e">
        <f>VLOOKUP(G834,'Bidding list 26'!$B$4:$G$277,6,0)</f>
        <v>#N/A</v>
      </c>
      <c r="M834" s="2"/>
      <c r="N834" s="2"/>
    </row>
    <row r="835" spans="7:14" ht="13">
      <c r="G835" s="3"/>
      <c r="H835" s="3" t="e">
        <f>VLOOKUP(G835,'Bidding list 26'!$B$4:$G$277,6,0)</f>
        <v>#N/A</v>
      </c>
      <c r="M835" s="2"/>
      <c r="N835" s="2"/>
    </row>
    <row r="836" spans="7:14" ht="13">
      <c r="G836" s="3"/>
      <c r="H836" s="3" t="e">
        <f>VLOOKUP(G836,'Bidding list 26'!$B$4:$G$277,6,0)</f>
        <v>#N/A</v>
      </c>
      <c r="M836" s="2"/>
      <c r="N836" s="2"/>
    </row>
    <row r="837" spans="7:14" ht="13">
      <c r="G837" s="3"/>
      <c r="H837" s="3" t="e">
        <f>VLOOKUP(G837,'Bidding list 26'!$B$4:$G$277,6,0)</f>
        <v>#N/A</v>
      </c>
      <c r="M837" s="2"/>
      <c r="N837" s="2"/>
    </row>
    <row r="838" spans="7:14" ht="13">
      <c r="G838" s="3"/>
      <c r="H838" s="3" t="e">
        <f>VLOOKUP(G838,'Bidding list 26'!$B$4:$G$277,6,0)</f>
        <v>#N/A</v>
      </c>
      <c r="M838" s="2"/>
      <c r="N838" s="2"/>
    </row>
    <row r="839" spans="7:14" ht="13">
      <c r="G839" s="3"/>
      <c r="H839" s="3" t="e">
        <f>VLOOKUP(G839,'Bidding list 26'!$B$4:$G$277,6,0)</f>
        <v>#N/A</v>
      </c>
      <c r="M839" s="2"/>
      <c r="N839" s="2"/>
    </row>
    <row r="840" spans="7:14" ht="13">
      <c r="G840" s="3"/>
      <c r="H840" s="3" t="e">
        <f>VLOOKUP(G840,'Bidding list 26'!$B$4:$G$277,6,0)</f>
        <v>#N/A</v>
      </c>
      <c r="M840" s="2"/>
      <c r="N840" s="2"/>
    </row>
    <row r="841" spans="7:14" ht="13">
      <c r="G841" s="3"/>
      <c r="H841" s="3" t="e">
        <f>VLOOKUP(G841,'Bidding list 26'!$B$4:$G$277,6,0)</f>
        <v>#N/A</v>
      </c>
      <c r="M841" s="2"/>
      <c r="N841" s="2"/>
    </row>
    <row r="842" spans="7:14" ht="13">
      <c r="G842" s="3"/>
      <c r="H842" s="3" t="e">
        <f>VLOOKUP(G842,'Bidding list 26'!$B$4:$G$277,6,0)</f>
        <v>#N/A</v>
      </c>
      <c r="M842" s="2"/>
      <c r="N842" s="2"/>
    </row>
    <row r="843" spans="7:14" ht="13">
      <c r="G843" s="3"/>
      <c r="H843" s="3" t="e">
        <f>VLOOKUP(G843,'Bidding list 26'!$B$4:$G$277,6,0)</f>
        <v>#N/A</v>
      </c>
      <c r="M843" s="2"/>
      <c r="N843" s="2"/>
    </row>
    <row r="844" spans="7:14" ht="13">
      <c r="G844" s="3"/>
      <c r="H844" s="3" t="e">
        <f>VLOOKUP(G844,'Bidding list 26'!$B$4:$G$277,6,0)</f>
        <v>#N/A</v>
      </c>
      <c r="M844" s="2"/>
      <c r="N844" s="2"/>
    </row>
    <row r="845" spans="7:14" ht="13">
      <c r="G845" s="3"/>
      <c r="H845" s="3" t="e">
        <f>VLOOKUP(G845,'Bidding list 26'!$B$4:$G$277,6,0)</f>
        <v>#N/A</v>
      </c>
      <c r="M845" s="2"/>
      <c r="N845" s="2"/>
    </row>
    <row r="846" spans="7:14" ht="13">
      <c r="G846" s="3"/>
      <c r="H846" s="3" t="e">
        <f>VLOOKUP(G846,'Bidding list 26'!$B$4:$G$277,6,0)</f>
        <v>#N/A</v>
      </c>
      <c r="M846" s="2"/>
      <c r="N846" s="2"/>
    </row>
    <row r="847" spans="7:14" ht="13">
      <c r="G847" s="3"/>
      <c r="H847" s="3" t="e">
        <f>VLOOKUP(G847,'Bidding list 26'!$B$4:$G$277,6,0)</f>
        <v>#N/A</v>
      </c>
      <c r="M847" s="2"/>
      <c r="N847" s="2"/>
    </row>
    <row r="848" spans="7:14" ht="13">
      <c r="G848" s="3"/>
      <c r="H848" s="3" t="e">
        <f>VLOOKUP(G848,'Bidding list 26'!$B$4:$G$277,6,0)</f>
        <v>#N/A</v>
      </c>
      <c r="M848" s="2"/>
      <c r="N848" s="2"/>
    </row>
    <row r="849" spans="7:14" ht="13">
      <c r="G849" s="3"/>
      <c r="H849" s="3" t="e">
        <f>VLOOKUP(G849,'Bidding list 26'!$B$4:$G$277,6,0)</f>
        <v>#N/A</v>
      </c>
      <c r="M849" s="2"/>
      <c r="N849" s="2"/>
    </row>
    <row r="850" spans="7:14" ht="13">
      <c r="G850" s="3"/>
      <c r="H850" s="3" t="e">
        <f>VLOOKUP(G850,'Bidding list 26'!$B$4:$G$277,6,0)</f>
        <v>#N/A</v>
      </c>
      <c r="M850" s="2"/>
      <c r="N850" s="2"/>
    </row>
    <row r="851" spans="7:14" ht="13">
      <c r="G851" s="3"/>
      <c r="H851" s="3" t="e">
        <f>VLOOKUP(G851,'Bidding list 26'!$B$4:$G$277,6,0)</f>
        <v>#N/A</v>
      </c>
      <c r="M851" s="2"/>
      <c r="N851" s="2"/>
    </row>
    <row r="852" spans="7:14" ht="13">
      <c r="G852" s="3"/>
      <c r="H852" s="3" t="e">
        <f>VLOOKUP(G852,'Bidding list 26'!$B$4:$G$277,6,0)</f>
        <v>#N/A</v>
      </c>
      <c r="M852" s="2"/>
      <c r="N852" s="2"/>
    </row>
    <row r="853" spans="7:14" ht="13">
      <c r="G853" s="3"/>
      <c r="H853" s="3" t="e">
        <f>VLOOKUP(G853,'Bidding list 26'!$B$4:$G$277,6,0)</f>
        <v>#N/A</v>
      </c>
      <c r="M853" s="2"/>
      <c r="N853" s="2"/>
    </row>
    <row r="854" spans="7:14" ht="13">
      <c r="G854" s="3"/>
      <c r="H854" s="3" t="e">
        <f>VLOOKUP(G854,'Bidding list 26'!$B$4:$G$277,6,0)</f>
        <v>#N/A</v>
      </c>
      <c r="M854" s="2"/>
      <c r="N854" s="2"/>
    </row>
    <row r="855" spans="7:14" ht="13">
      <c r="G855" s="3"/>
      <c r="H855" s="3" t="e">
        <f>VLOOKUP(G855,'Bidding list 26'!$B$4:$G$277,6,0)</f>
        <v>#N/A</v>
      </c>
      <c r="M855" s="2"/>
      <c r="N855" s="2"/>
    </row>
    <row r="856" spans="7:14" ht="13">
      <c r="G856" s="3"/>
      <c r="H856" s="3" t="e">
        <f>VLOOKUP(G856,'Bidding list 26'!$B$4:$G$277,6,0)</f>
        <v>#N/A</v>
      </c>
      <c r="M856" s="2"/>
      <c r="N856" s="2"/>
    </row>
    <row r="857" spans="7:14" ht="13">
      <c r="G857" s="3"/>
      <c r="H857" s="3" t="e">
        <f>VLOOKUP(G857,'Bidding list 26'!$B$4:$G$277,6,0)</f>
        <v>#N/A</v>
      </c>
      <c r="M857" s="2"/>
      <c r="N857" s="2"/>
    </row>
    <row r="858" spans="7:14" ht="13">
      <c r="G858" s="3"/>
      <c r="H858" s="3" t="e">
        <f>VLOOKUP(G858,'Bidding list 26'!$B$4:$G$277,6,0)</f>
        <v>#N/A</v>
      </c>
      <c r="M858" s="2"/>
      <c r="N858" s="2"/>
    </row>
    <row r="859" spans="7:14" ht="13">
      <c r="G859" s="3"/>
      <c r="H859" s="3" t="e">
        <f>VLOOKUP(G859,'Bidding list 26'!$B$4:$G$277,6,0)</f>
        <v>#N/A</v>
      </c>
      <c r="M859" s="2"/>
      <c r="N859" s="2"/>
    </row>
    <row r="860" spans="7:14" ht="13">
      <c r="G860" s="3"/>
      <c r="H860" s="3" t="e">
        <f>VLOOKUP(G860,'Bidding list 26'!$B$4:$G$277,6,0)</f>
        <v>#N/A</v>
      </c>
      <c r="M860" s="2"/>
      <c r="N860" s="2"/>
    </row>
    <row r="861" spans="7:14" ht="13">
      <c r="G861" s="3"/>
      <c r="H861" s="3" t="e">
        <f>VLOOKUP(G861,'Bidding list 26'!$B$4:$G$277,6,0)</f>
        <v>#N/A</v>
      </c>
      <c r="M861" s="2"/>
      <c r="N861" s="2"/>
    </row>
    <row r="862" spans="7:14" ht="13">
      <c r="G862" s="3"/>
      <c r="H862" s="3" t="e">
        <f>VLOOKUP(G862,'Bidding list 26'!$B$4:$G$277,6,0)</f>
        <v>#N/A</v>
      </c>
      <c r="M862" s="2"/>
      <c r="N862" s="2"/>
    </row>
    <row r="863" spans="7:14" ht="13">
      <c r="G863" s="3"/>
      <c r="H863" s="3" t="e">
        <f>VLOOKUP(G863,'Bidding list 26'!$B$4:$G$277,6,0)</f>
        <v>#N/A</v>
      </c>
      <c r="M863" s="2"/>
      <c r="N863" s="2"/>
    </row>
    <row r="864" spans="7:14" ht="13">
      <c r="G864" s="3"/>
      <c r="H864" s="3" t="e">
        <f>VLOOKUP(G864,'Bidding list 26'!$B$4:$G$277,6,0)</f>
        <v>#N/A</v>
      </c>
      <c r="M864" s="2"/>
      <c r="N864" s="2"/>
    </row>
    <row r="865" spans="7:14" ht="13">
      <c r="G865" s="3"/>
      <c r="H865" s="3" t="e">
        <f>VLOOKUP(G865,'Bidding list 26'!$B$4:$G$277,6,0)</f>
        <v>#N/A</v>
      </c>
      <c r="M865" s="2"/>
      <c r="N865" s="2"/>
    </row>
    <row r="866" spans="7:14" ht="13">
      <c r="G866" s="3"/>
      <c r="H866" s="3" t="e">
        <f>VLOOKUP(G866,'Bidding list 26'!$B$4:$G$277,6,0)</f>
        <v>#N/A</v>
      </c>
      <c r="M866" s="2"/>
      <c r="N866" s="2"/>
    </row>
    <row r="867" spans="7:14" ht="13">
      <c r="G867" s="3"/>
      <c r="H867" s="3" t="e">
        <f>VLOOKUP(G867,'Bidding list 26'!$B$4:$G$277,6,0)</f>
        <v>#N/A</v>
      </c>
      <c r="M867" s="2"/>
      <c r="N867" s="2"/>
    </row>
    <row r="868" spans="7:14" ht="13">
      <c r="G868" s="3"/>
      <c r="H868" s="3" t="e">
        <f>VLOOKUP(G868,'Bidding list 26'!$B$4:$G$277,6,0)</f>
        <v>#N/A</v>
      </c>
      <c r="M868" s="2"/>
      <c r="N868" s="2"/>
    </row>
    <row r="869" spans="7:14" ht="13">
      <c r="G869" s="3"/>
      <c r="H869" s="3" t="e">
        <f>VLOOKUP(G869,'Bidding list 26'!$B$4:$G$277,6,0)</f>
        <v>#N/A</v>
      </c>
      <c r="M869" s="2"/>
      <c r="N869" s="2"/>
    </row>
    <row r="870" spans="7:14" ht="13">
      <c r="G870" s="3"/>
      <c r="H870" s="3" t="e">
        <f>VLOOKUP(G870,'Bidding list 26'!$B$4:$G$277,6,0)</f>
        <v>#N/A</v>
      </c>
      <c r="M870" s="2"/>
      <c r="N870" s="2"/>
    </row>
    <row r="871" spans="7:14" ht="13">
      <c r="G871" s="3"/>
      <c r="H871" s="3" t="e">
        <f>VLOOKUP(G871,'Bidding list 26'!$B$4:$G$277,6,0)</f>
        <v>#N/A</v>
      </c>
      <c r="M871" s="2"/>
      <c r="N871" s="2"/>
    </row>
    <row r="872" spans="7:14" ht="13">
      <c r="G872" s="3"/>
      <c r="H872" s="3" t="e">
        <f>VLOOKUP(G872,'Bidding list 26'!$B$4:$G$277,6,0)</f>
        <v>#N/A</v>
      </c>
      <c r="M872" s="2"/>
      <c r="N872" s="2"/>
    </row>
    <row r="873" spans="7:14" ht="13">
      <c r="G873" s="3"/>
      <c r="H873" s="3" t="e">
        <f>VLOOKUP(G873,'Bidding list 26'!$B$4:$G$277,6,0)</f>
        <v>#N/A</v>
      </c>
      <c r="M873" s="2"/>
      <c r="N873" s="2"/>
    </row>
    <row r="874" spans="7:14" ht="13">
      <c r="G874" s="3"/>
      <c r="H874" s="3" t="e">
        <f>VLOOKUP(G874,'Bidding list 26'!$B$4:$G$277,6,0)</f>
        <v>#N/A</v>
      </c>
      <c r="M874" s="2"/>
      <c r="N874" s="2"/>
    </row>
    <row r="875" spans="7:14" ht="13">
      <c r="G875" s="3"/>
      <c r="H875" s="3" t="e">
        <f>VLOOKUP(G875,'Bidding list 26'!$B$4:$G$277,6,0)</f>
        <v>#N/A</v>
      </c>
      <c r="M875" s="2"/>
      <c r="N875" s="2"/>
    </row>
    <row r="876" spans="7:14" ht="13">
      <c r="G876" s="3"/>
      <c r="H876" s="3" t="e">
        <f>VLOOKUP(G876,'Bidding list 26'!$B$4:$G$277,6,0)</f>
        <v>#N/A</v>
      </c>
      <c r="M876" s="2"/>
      <c r="N876" s="2"/>
    </row>
    <row r="877" spans="7:14" ht="13">
      <c r="G877" s="3"/>
      <c r="H877" s="3" t="e">
        <f>VLOOKUP(G877,'Bidding list 26'!$B$4:$G$277,6,0)</f>
        <v>#N/A</v>
      </c>
      <c r="M877" s="2"/>
      <c r="N877" s="2"/>
    </row>
    <row r="878" spans="7:14" ht="13">
      <c r="G878" s="3"/>
      <c r="H878" s="3" t="e">
        <f>VLOOKUP(G878,'Bidding list 26'!$B$4:$G$277,6,0)</f>
        <v>#N/A</v>
      </c>
      <c r="M878" s="2"/>
      <c r="N878" s="2"/>
    </row>
    <row r="879" spans="7:14" ht="13">
      <c r="G879" s="3"/>
      <c r="H879" s="3" t="e">
        <f>VLOOKUP(G879,'Bidding list 26'!$B$4:$G$277,6,0)</f>
        <v>#N/A</v>
      </c>
      <c r="M879" s="2"/>
      <c r="N879" s="2"/>
    </row>
    <row r="880" spans="7:14" ht="13">
      <c r="G880" s="3"/>
      <c r="H880" s="3" t="e">
        <f>VLOOKUP(G880,'Bidding list 26'!$B$4:$G$277,6,0)</f>
        <v>#N/A</v>
      </c>
      <c r="M880" s="2"/>
      <c r="N880" s="2"/>
    </row>
    <row r="881" spans="7:14" ht="13">
      <c r="G881" s="3"/>
      <c r="H881" s="3" t="e">
        <f>VLOOKUP(G881,'Bidding list 26'!$B$4:$G$277,6,0)</f>
        <v>#N/A</v>
      </c>
      <c r="M881" s="2"/>
      <c r="N881" s="2"/>
    </row>
    <row r="882" spans="7:14" ht="13">
      <c r="G882" s="3"/>
      <c r="H882" s="3" t="e">
        <f>VLOOKUP(G882,'Bidding list 26'!$B$4:$G$277,6,0)</f>
        <v>#N/A</v>
      </c>
      <c r="M882" s="2"/>
      <c r="N882" s="2"/>
    </row>
    <row r="883" spans="7:14" ht="13">
      <c r="G883" s="3"/>
      <c r="H883" s="3" t="e">
        <f>VLOOKUP(G883,'Bidding list 26'!$B$4:$G$277,6,0)</f>
        <v>#N/A</v>
      </c>
      <c r="M883" s="2"/>
      <c r="N883" s="2"/>
    </row>
    <row r="884" spans="7:14" ht="13">
      <c r="G884" s="3"/>
      <c r="H884" s="3" t="e">
        <f>VLOOKUP(G884,'Bidding list 26'!$B$4:$G$277,6,0)</f>
        <v>#N/A</v>
      </c>
      <c r="M884" s="2"/>
      <c r="N884" s="2"/>
    </row>
    <row r="885" spans="7:14" ht="13">
      <c r="G885" s="3"/>
      <c r="H885" s="3" t="e">
        <f>VLOOKUP(G885,'Bidding list 26'!$B$4:$G$277,6,0)</f>
        <v>#N/A</v>
      </c>
      <c r="M885" s="2"/>
      <c r="N885" s="2"/>
    </row>
    <row r="886" spans="7:14" ht="13">
      <c r="G886" s="3"/>
      <c r="H886" s="3" t="e">
        <f>VLOOKUP(G886,'Bidding list 26'!$B$4:$G$277,6,0)</f>
        <v>#N/A</v>
      </c>
      <c r="M886" s="2"/>
      <c r="N886" s="2"/>
    </row>
    <row r="887" spans="7:14" ht="13">
      <c r="G887" s="3"/>
      <c r="H887" s="3" t="e">
        <f>VLOOKUP(G887,'Bidding list 26'!$B$4:$G$277,6,0)</f>
        <v>#N/A</v>
      </c>
      <c r="M887" s="2"/>
      <c r="N887" s="2"/>
    </row>
    <row r="888" spans="7:14" ht="13">
      <c r="G888" s="3"/>
      <c r="H888" s="3" t="e">
        <f>VLOOKUP(G888,'Bidding list 26'!$B$4:$G$277,6,0)</f>
        <v>#N/A</v>
      </c>
      <c r="M888" s="2"/>
      <c r="N888" s="2"/>
    </row>
    <row r="889" spans="7:14" ht="13">
      <c r="G889" s="3"/>
      <c r="H889" s="3" t="e">
        <f>VLOOKUP(G889,'Bidding list 26'!$B$4:$G$277,6,0)</f>
        <v>#N/A</v>
      </c>
      <c r="M889" s="2"/>
      <c r="N889" s="2"/>
    </row>
    <row r="890" spans="7:14" ht="13">
      <c r="G890" s="3"/>
      <c r="H890" s="3" t="e">
        <f>VLOOKUP(G890,'Bidding list 26'!$B$4:$G$277,6,0)</f>
        <v>#N/A</v>
      </c>
      <c r="M890" s="2"/>
      <c r="N890" s="2"/>
    </row>
    <row r="891" spans="7:14" ht="13">
      <c r="G891" s="3"/>
      <c r="H891" s="3" t="e">
        <f>VLOOKUP(G891,'Bidding list 26'!$B$4:$G$277,6,0)</f>
        <v>#N/A</v>
      </c>
      <c r="M891" s="2"/>
      <c r="N891" s="2"/>
    </row>
    <row r="892" spans="7:14" ht="13">
      <c r="G892" s="3"/>
      <c r="H892" s="3" t="e">
        <f>VLOOKUP(G892,'Bidding list 26'!$B$4:$G$277,6,0)</f>
        <v>#N/A</v>
      </c>
      <c r="M892" s="2"/>
      <c r="N892" s="2"/>
    </row>
    <row r="893" spans="7:14" ht="13">
      <c r="G893" s="3"/>
      <c r="H893" s="3" t="e">
        <f>VLOOKUP(G893,'Bidding list 26'!$B$4:$G$277,6,0)</f>
        <v>#N/A</v>
      </c>
      <c r="M893" s="2"/>
      <c r="N893" s="2"/>
    </row>
    <row r="894" spans="7:14" ht="13">
      <c r="G894" s="3"/>
      <c r="H894" s="3" t="e">
        <f>VLOOKUP(G894,'Bidding list 26'!$B$4:$G$277,6,0)</f>
        <v>#N/A</v>
      </c>
      <c r="M894" s="2"/>
      <c r="N894" s="2"/>
    </row>
    <row r="895" spans="7:14" ht="13">
      <c r="G895" s="3"/>
      <c r="H895" s="3" t="e">
        <f>VLOOKUP(G895,'Bidding list 26'!$B$4:$G$277,6,0)</f>
        <v>#N/A</v>
      </c>
      <c r="M895" s="2"/>
      <c r="N895" s="2"/>
    </row>
    <row r="896" spans="7:14" ht="13">
      <c r="G896" s="3"/>
      <c r="H896" s="3" t="e">
        <f>VLOOKUP(G896,'Bidding list 26'!$B$4:$G$277,6,0)</f>
        <v>#N/A</v>
      </c>
      <c r="M896" s="2"/>
      <c r="N896" s="2"/>
    </row>
    <row r="897" spans="7:14" ht="13">
      <c r="G897" s="3"/>
      <c r="H897" s="3" t="e">
        <f>VLOOKUP(G897,'Bidding list 26'!$B$4:$G$277,6,0)</f>
        <v>#N/A</v>
      </c>
      <c r="M897" s="2"/>
      <c r="N897" s="2"/>
    </row>
    <row r="898" spans="7:14" ht="13">
      <c r="G898" s="3"/>
      <c r="H898" s="3" t="e">
        <f>VLOOKUP(G898,'Bidding list 26'!$B$4:$G$277,6,0)</f>
        <v>#N/A</v>
      </c>
      <c r="M898" s="2"/>
      <c r="N898" s="2"/>
    </row>
    <row r="899" spans="7:14" ht="13">
      <c r="G899" s="3"/>
      <c r="H899" s="3" t="e">
        <f>VLOOKUP(G899,'Bidding list 26'!$B$4:$G$277,6,0)</f>
        <v>#N/A</v>
      </c>
      <c r="M899" s="2"/>
      <c r="N899" s="2"/>
    </row>
    <row r="900" spans="7:14" ht="13">
      <c r="G900" s="3"/>
      <c r="H900" s="3" t="e">
        <f>VLOOKUP(G900,'Bidding list 26'!$B$4:$G$277,6,0)</f>
        <v>#N/A</v>
      </c>
      <c r="M900" s="2"/>
      <c r="N900" s="2"/>
    </row>
    <row r="901" spans="7:14" ht="13">
      <c r="G901" s="3"/>
      <c r="H901" s="3" t="e">
        <f>VLOOKUP(G901,'Bidding list 26'!$B$4:$G$277,6,0)</f>
        <v>#N/A</v>
      </c>
      <c r="M901" s="2"/>
      <c r="N901" s="2"/>
    </row>
    <row r="902" spans="7:14" ht="13">
      <c r="G902" s="3"/>
      <c r="H902" s="3" t="e">
        <f>VLOOKUP(G902,'Bidding list 26'!$B$4:$G$277,6,0)</f>
        <v>#N/A</v>
      </c>
      <c r="M902" s="2"/>
      <c r="N902" s="2"/>
    </row>
    <row r="903" spans="7:14" ht="13">
      <c r="G903" s="3"/>
      <c r="H903" s="3" t="e">
        <f>VLOOKUP(G903,'Bidding list 26'!$B$4:$G$277,6,0)</f>
        <v>#N/A</v>
      </c>
      <c r="M903" s="2"/>
      <c r="N903" s="2"/>
    </row>
    <row r="904" spans="7:14" ht="13">
      <c r="G904" s="3"/>
      <c r="H904" s="3" t="e">
        <f>VLOOKUP(G904,'Bidding list 26'!$B$4:$G$277,6,0)</f>
        <v>#N/A</v>
      </c>
      <c r="M904" s="2"/>
      <c r="N904" s="2"/>
    </row>
    <row r="905" spans="7:14" ht="13">
      <c r="G905" s="3"/>
      <c r="H905" s="3" t="e">
        <f>VLOOKUP(G905,'Bidding list 26'!$B$4:$G$277,6,0)</f>
        <v>#N/A</v>
      </c>
      <c r="M905" s="2"/>
      <c r="N905" s="2"/>
    </row>
    <row r="906" spans="7:14" ht="13">
      <c r="G906" s="3"/>
      <c r="H906" s="3" t="e">
        <f>VLOOKUP(G906,'Bidding list 26'!$B$4:$G$277,6,0)</f>
        <v>#N/A</v>
      </c>
      <c r="M906" s="2"/>
      <c r="N906" s="2"/>
    </row>
    <row r="907" spans="7:14" ht="13">
      <c r="G907" s="3"/>
      <c r="H907" s="3" t="e">
        <f>VLOOKUP(G907,'Bidding list 26'!$B$4:$G$277,6,0)</f>
        <v>#N/A</v>
      </c>
      <c r="M907" s="2"/>
      <c r="N907" s="2"/>
    </row>
    <row r="908" spans="7:14" ht="13">
      <c r="G908" s="3"/>
      <c r="H908" s="3" t="e">
        <f>VLOOKUP(G908,'Bidding list 26'!$B$4:$G$277,6,0)</f>
        <v>#N/A</v>
      </c>
      <c r="M908" s="2"/>
      <c r="N908" s="2"/>
    </row>
    <row r="909" spans="7:14" ht="13">
      <c r="G909" s="3"/>
      <c r="H909" s="3" t="e">
        <f>VLOOKUP(G909,'Bidding list 26'!$B$4:$G$277,6,0)</f>
        <v>#N/A</v>
      </c>
      <c r="M909" s="2"/>
      <c r="N909" s="2"/>
    </row>
    <row r="910" spans="7:14" ht="13">
      <c r="G910" s="3"/>
      <c r="H910" s="3" t="e">
        <f>VLOOKUP(G910,'Bidding list 26'!$B$4:$G$277,6,0)</f>
        <v>#N/A</v>
      </c>
      <c r="M910" s="2"/>
      <c r="N910" s="2"/>
    </row>
    <row r="911" spans="7:14" ht="13">
      <c r="G911" s="3"/>
      <c r="H911" s="3" t="e">
        <f>VLOOKUP(G911,'Bidding list 26'!$B$4:$G$277,6,0)</f>
        <v>#N/A</v>
      </c>
      <c r="M911" s="2"/>
      <c r="N911" s="2"/>
    </row>
    <row r="912" spans="7:14" ht="13">
      <c r="G912" s="3"/>
      <c r="H912" s="3" t="e">
        <f>VLOOKUP(G912,'Bidding list 26'!$B$4:$G$277,6,0)</f>
        <v>#N/A</v>
      </c>
      <c r="M912" s="2"/>
      <c r="N912" s="2"/>
    </row>
    <row r="913" spans="7:14" ht="13">
      <c r="G913" s="3"/>
      <c r="H913" s="3" t="e">
        <f>VLOOKUP(G913,'Bidding list 26'!$B$4:$G$277,6,0)</f>
        <v>#N/A</v>
      </c>
      <c r="M913" s="2"/>
      <c r="N913" s="2"/>
    </row>
    <row r="914" spans="7:14" ht="13">
      <c r="G914" s="3"/>
      <c r="H914" s="3" t="e">
        <f>VLOOKUP(G914,'Bidding list 26'!$B$4:$G$277,6,0)</f>
        <v>#N/A</v>
      </c>
      <c r="M914" s="2"/>
      <c r="N914" s="2"/>
    </row>
    <row r="915" spans="7:14" ht="13">
      <c r="G915" s="3"/>
      <c r="H915" s="3" t="e">
        <f>VLOOKUP(G915,'Bidding list 26'!$B$4:$G$277,6,0)</f>
        <v>#N/A</v>
      </c>
      <c r="M915" s="2"/>
      <c r="N915" s="2"/>
    </row>
    <row r="916" spans="7:14" ht="13">
      <c r="G916" s="3"/>
      <c r="H916" s="3" t="e">
        <f>VLOOKUP(G916,'Bidding list 26'!$B$4:$G$277,6,0)</f>
        <v>#N/A</v>
      </c>
      <c r="M916" s="2"/>
      <c r="N916" s="2"/>
    </row>
    <row r="917" spans="7:14" ht="13">
      <c r="G917" s="3"/>
      <c r="H917" s="3" t="e">
        <f>VLOOKUP(G917,'Bidding list 26'!$B$4:$G$277,6,0)</f>
        <v>#N/A</v>
      </c>
      <c r="M917" s="2"/>
      <c r="N917" s="2"/>
    </row>
    <row r="918" spans="7:14" ht="13">
      <c r="G918" s="3"/>
      <c r="H918" s="3" t="e">
        <f>VLOOKUP(G918,'Bidding list 26'!$B$4:$G$277,6,0)</f>
        <v>#N/A</v>
      </c>
      <c r="M918" s="2"/>
      <c r="N918" s="2"/>
    </row>
    <row r="919" spans="7:14" ht="13">
      <c r="G919" s="3"/>
      <c r="H919" s="3" t="e">
        <f>VLOOKUP(G919,'Bidding list 26'!$B$4:$G$277,6,0)</f>
        <v>#N/A</v>
      </c>
      <c r="M919" s="2"/>
      <c r="N919" s="2"/>
    </row>
    <row r="920" spans="7:14" ht="13">
      <c r="G920" s="3"/>
      <c r="H920" s="3" t="e">
        <f>VLOOKUP(G920,'Bidding list 26'!$B$4:$G$277,6,0)</f>
        <v>#N/A</v>
      </c>
      <c r="M920" s="2"/>
      <c r="N920" s="2"/>
    </row>
    <row r="921" spans="7:14" ht="13">
      <c r="G921" s="3"/>
      <c r="H921" s="3" t="e">
        <f>VLOOKUP(G921,'Bidding list 26'!$B$4:$G$277,6,0)</f>
        <v>#N/A</v>
      </c>
      <c r="M921" s="2"/>
      <c r="N921" s="2"/>
    </row>
    <row r="922" spans="7:14" ht="13">
      <c r="G922" s="3"/>
      <c r="H922" s="3" t="e">
        <f>VLOOKUP(G922,'Bidding list 26'!$B$4:$G$277,6,0)</f>
        <v>#N/A</v>
      </c>
      <c r="M922" s="2"/>
      <c r="N922" s="2"/>
    </row>
    <row r="923" spans="7:14" ht="13">
      <c r="G923" s="3"/>
      <c r="H923" s="3" t="e">
        <f>VLOOKUP(G923,'Bidding list 26'!$B$4:$G$277,6,0)</f>
        <v>#N/A</v>
      </c>
      <c r="M923" s="2"/>
      <c r="N923" s="2"/>
    </row>
    <row r="924" spans="7:14" ht="13">
      <c r="G924" s="3"/>
      <c r="H924" s="3" t="e">
        <f>VLOOKUP(G924,'Bidding list 26'!$B$4:$G$277,6,0)</f>
        <v>#N/A</v>
      </c>
      <c r="M924" s="2"/>
      <c r="N924" s="2"/>
    </row>
    <row r="925" spans="7:14" ht="13">
      <c r="G925" s="3"/>
      <c r="H925" s="3" t="e">
        <f>VLOOKUP(G925,'Bidding list 26'!$B$4:$G$277,6,0)</f>
        <v>#N/A</v>
      </c>
      <c r="M925" s="2"/>
      <c r="N925" s="2"/>
    </row>
    <row r="926" spans="7:14" ht="13">
      <c r="G926" s="3"/>
      <c r="H926" s="3" t="e">
        <f>VLOOKUP(G926,'Bidding list 26'!$B$4:$G$277,6,0)</f>
        <v>#N/A</v>
      </c>
      <c r="M926" s="2"/>
      <c r="N926" s="2"/>
    </row>
    <row r="927" spans="7:14" ht="13">
      <c r="G927" s="3"/>
      <c r="H927" s="3" t="e">
        <f>VLOOKUP(G927,'Bidding list 26'!$B$4:$G$277,6,0)</f>
        <v>#N/A</v>
      </c>
      <c r="M927" s="2"/>
      <c r="N927" s="2"/>
    </row>
    <row r="928" spans="7:14" ht="13">
      <c r="G928" s="3"/>
      <c r="H928" s="3" t="e">
        <f>VLOOKUP(G928,'Bidding list 26'!$B$4:$G$277,6,0)</f>
        <v>#N/A</v>
      </c>
      <c r="M928" s="2"/>
      <c r="N928" s="2"/>
    </row>
    <row r="929" spans="7:14" ht="13">
      <c r="G929" s="3"/>
      <c r="H929" s="3" t="e">
        <f>VLOOKUP(G929,'Bidding list 26'!$B$4:$G$277,6,0)</f>
        <v>#N/A</v>
      </c>
      <c r="M929" s="2"/>
      <c r="N929" s="2"/>
    </row>
    <row r="930" spans="7:14" ht="13">
      <c r="G930" s="3"/>
      <c r="H930" s="3" t="e">
        <f>VLOOKUP(G930,'Bidding list 26'!$B$4:$G$277,6,0)</f>
        <v>#N/A</v>
      </c>
      <c r="M930" s="2"/>
      <c r="N930" s="2"/>
    </row>
    <row r="931" spans="7:14" ht="13">
      <c r="G931" s="3"/>
      <c r="H931" s="3" t="e">
        <f>VLOOKUP(G931,'Bidding list 26'!$B$4:$G$277,6,0)</f>
        <v>#N/A</v>
      </c>
      <c r="M931" s="2"/>
      <c r="N931" s="2"/>
    </row>
    <row r="932" spans="7:14" ht="13">
      <c r="G932" s="3"/>
      <c r="H932" s="3" t="e">
        <f>VLOOKUP(G932,'Bidding list 26'!$B$4:$G$277,6,0)</f>
        <v>#N/A</v>
      </c>
      <c r="M932" s="2"/>
      <c r="N932" s="2"/>
    </row>
    <row r="933" spans="7:14" ht="13">
      <c r="G933" s="3"/>
      <c r="H933" s="3" t="e">
        <f>VLOOKUP(G933,'Bidding list 26'!$B$4:$G$277,6,0)</f>
        <v>#N/A</v>
      </c>
      <c r="M933" s="2"/>
      <c r="N933" s="2"/>
    </row>
    <row r="934" spans="7:14" ht="13">
      <c r="G934" s="3"/>
      <c r="H934" s="3" t="e">
        <f>VLOOKUP(G934,'Bidding list 26'!$B$4:$G$277,6,0)</f>
        <v>#N/A</v>
      </c>
      <c r="M934" s="2"/>
      <c r="N934" s="2"/>
    </row>
    <row r="935" spans="7:14" ht="13">
      <c r="G935" s="3"/>
      <c r="H935" s="3" t="e">
        <f>VLOOKUP(G935,'Bidding list 26'!$B$4:$G$277,6,0)</f>
        <v>#N/A</v>
      </c>
      <c r="M935" s="2"/>
      <c r="N935" s="2"/>
    </row>
    <row r="936" spans="7:14" ht="13">
      <c r="G936" s="3"/>
      <c r="H936" s="3" t="e">
        <f>VLOOKUP(G936,'Bidding list 26'!$B$4:$G$277,6,0)</f>
        <v>#N/A</v>
      </c>
      <c r="M936" s="2"/>
      <c r="N936" s="2"/>
    </row>
    <row r="937" spans="7:14" ht="13">
      <c r="G937" s="3"/>
      <c r="H937" s="3" t="e">
        <f>VLOOKUP(G937,'Bidding list 26'!$B$4:$G$277,6,0)</f>
        <v>#N/A</v>
      </c>
      <c r="M937" s="2"/>
      <c r="N937" s="2"/>
    </row>
    <row r="938" spans="7:14" ht="13">
      <c r="G938" s="3"/>
      <c r="H938" s="3" t="e">
        <f>VLOOKUP(G938,'Bidding list 26'!$B$4:$G$277,6,0)</f>
        <v>#N/A</v>
      </c>
      <c r="M938" s="2"/>
      <c r="N938" s="2"/>
    </row>
    <row r="939" spans="7:14" ht="13">
      <c r="G939" s="3"/>
      <c r="H939" s="3" t="e">
        <f>VLOOKUP(G939,'Bidding list 26'!$B$4:$G$277,6,0)</f>
        <v>#N/A</v>
      </c>
      <c r="M939" s="2"/>
      <c r="N939" s="2"/>
    </row>
    <row r="940" spans="7:14" ht="13">
      <c r="G940" s="3"/>
      <c r="H940" s="3" t="e">
        <f>VLOOKUP(G940,'Bidding list 26'!$B$4:$G$277,6,0)</f>
        <v>#N/A</v>
      </c>
      <c r="M940" s="2"/>
      <c r="N940" s="2"/>
    </row>
    <row r="941" spans="7:14" ht="13">
      <c r="G941" s="3"/>
      <c r="H941" s="3" t="e">
        <f>VLOOKUP(G941,'Bidding list 26'!$B$4:$G$277,6,0)</f>
        <v>#N/A</v>
      </c>
      <c r="M941" s="2"/>
      <c r="N941" s="2"/>
    </row>
    <row r="942" spans="7:14" ht="13">
      <c r="G942" s="3"/>
      <c r="H942" s="3" t="e">
        <f>VLOOKUP(G942,'Bidding list 26'!$B$4:$G$277,6,0)</f>
        <v>#N/A</v>
      </c>
      <c r="M942" s="2"/>
      <c r="N942" s="2"/>
    </row>
    <row r="943" spans="7:14" ht="13">
      <c r="G943" s="3"/>
      <c r="H943" s="3" t="e">
        <f>VLOOKUP(G943,'Bidding list 26'!$B$4:$G$277,6,0)</f>
        <v>#N/A</v>
      </c>
      <c r="M943" s="2"/>
      <c r="N943" s="2"/>
    </row>
    <row r="944" spans="7:14" ht="13">
      <c r="G944" s="3"/>
      <c r="H944" s="3" t="e">
        <f>VLOOKUP(G944,'Bidding list 26'!$B$4:$G$277,6,0)</f>
        <v>#N/A</v>
      </c>
      <c r="M944" s="2"/>
      <c r="N944" s="2"/>
    </row>
    <row r="945" spans="7:14" ht="13">
      <c r="G945" s="3"/>
      <c r="H945" s="3" t="e">
        <f>VLOOKUP(G945,'Bidding list 26'!$B$4:$G$277,6,0)</f>
        <v>#N/A</v>
      </c>
      <c r="M945" s="2"/>
      <c r="N945" s="2"/>
    </row>
    <row r="946" spans="7:14" ht="13">
      <c r="G946" s="3"/>
      <c r="H946" s="3" t="e">
        <f>VLOOKUP(G946,'Bidding list 26'!$B$4:$G$277,6,0)</f>
        <v>#N/A</v>
      </c>
      <c r="M946" s="2"/>
      <c r="N946" s="2"/>
    </row>
    <row r="947" spans="7:14" ht="13">
      <c r="G947" s="3"/>
      <c r="H947" s="3" t="e">
        <f>VLOOKUP(G947,'Bidding list 26'!$B$4:$G$277,6,0)</f>
        <v>#N/A</v>
      </c>
      <c r="M947" s="2"/>
      <c r="N947" s="2"/>
    </row>
    <row r="948" spans="7:14" ht="13">
      <c r="G948" s="3"/>
      <c r="H948" s="3" t="e">
        <f>VLOOKUP(G948,'Bidding list 26'!$B$4:$G$277,6,0)</f>
        <v>#N/A</v>
      </c>
      <c r="M948" s="2"/>
      <c r="N948" s="2"/>
    </row>
    <row r="949" spans="7:14" ht="13">
      <c r="G949" s="3"/>
      <c r="H949" s="3" t="e">
        <f>VLOOKUP(G949,'Bidding list 26'!$B$4:$G$277,6,0)</f>
        <v>#N/A</v>
      </c>
      <c r="M949" s="2"/>
      <c r="N949" s="2"/>
    </row>
    <row r="950" spans="7:14" ht="13">
      <c r="G950" s="3"/>
      <c r="H950" s="3" t="e">
        <f>VLOOKUP(G950,'Bidding list 26'!$B$4:$G$277,6,0)</f>
        <v>#N/A</v>
      </c>
      <c r="M950" s="2"/>
      <c r="N950" s="2"/>
    </row>
    <row r="951" spans="7:14" ht="13">
      <c r="G951" s="3"/>
      <c r="H951" s="3" t="e">
        <f>VLOOKUP(G951,'Bidding list 26'!$B$4:$G$277,6,0)</f>
        <v>#N/A</v>
      </c>
      <c r="M951" s="2"/>
      <c r="N951" s="2"/>
    </row>
    <row r="952" spans="7:14" ht="13">
      <c r="G952" s="3"/>
      <c r="H952" s="3" t="e">
        <f>VLOOKUP(G952,'Bidding list 26'!$B$4:$G$277,6,0)</f>
        <v>#N/A</v>
      </c>
      <c r="M952" s="2"/>
      <c r="N952" s="2"/>
    </row>
    <row r="953" spans="7:14" ht="13">
      <c r="G953" s="3"/>
      <c r="H953" s="3" t="e">
        <f>VLOOKUP(G953,'Bidding list 26'!$B$4:$G$277,6,0)</f>
        <v>#N/A</v>
      </c>
      <c r="M953" s="2"/>
      <c r="N953" s="2"/>
    </row>
    <row r="954" spans="7:14" ht="13">
      <c r="G954" s="3"/>
      <c r="H954" s="3" t="e">
        <f>VLOOKUP(G954,'Bidding list 26'!$B$4:$G$277,6,0)</f>
        <v>#N/A</v>
      </c>
      <c r="M954" s="2"/>
      <c r="N954" s="2"/>
    </row>
    <row r="955" spans="7:14" ht="13">
      <c r="G955" s="3"/>
      <c r="H955" s="3" t="e">
        <f>VLOOKUP(G955,'Bidding list 26'!$B$4:$G$277,6,0)</f>
        <v>#N/A</v>
      </c>
      <c r="M955" s="2"/>
      <c r="N955" s="2"/>
    </row>
    <row r="956" spans="7:14" ht="13">
      <c r="G956" s="3"/>
      <c r="H956" s="3" t="e">
        <f>VLOOKUP(G956,'Bidding list 26'!$B$4:$G$277,6,0)</f>
        <v>#N/A</v>
      </c>
      <c r="M956" s="2"/>
      <c r="N956" s="2"/>
    </row>
    <row r="957" spans="7:14" ht="13">
      <c r="G957" s="3"/>
      <c r="H957" s="3" t="e">
        <f>VLOOKUP(G957,'Bidding list 26'!$B$4:$G$277,6,0)</f>
        <v>#N/A</v>
      </c>
      <c r="M957" s="2"/>
      <c r="N957" s="2"/>
    </row>
    <row r="958" spans="7:14" ht="13">
      <c r="G958" s="3"/>
      <c r="H958" s="3" t="e">
        <f>VLOOKUP(G958,'Bidding list 26'!$B$4:$G$277,6,0)</f>
        <v>#N/A</v>
      </c>
      <c r="M958" s="2"/>
      <c r="N958" s="2"/>
    </row>
    <row r="959" spans="7:14" ht="13">
      <c r="G959" s="3"/>
      <c r="H959" s="3" t="e">
        <f>VLOOKUP(G959,'Bidding list 26'!$B$4:$G$277,6,0)</f>
        <v>#N/A</v>
      </c>
      <c r="M959" s="2"/>
      <c r="N959" s="2"/>
    </row>
    <row r="960" spans="7:14" ht="13">
      <c r="G960" s="3"/>
      <c r="H960" s="3" t="e">
        <f>VLOOKUP(G960,'Bidding list 26'!$B$4:$G$277,6,0)</f>
        <v>#N/A</v>
      </c>
      <c r="M960" s="2"/>
      <c r="N960" s="2"/>
    </row>
    <row r="961" spans="7:14" ht="13">
      <c r="G961" s="3"/>
      <c r="H961" s="3" t="e">
        <f>VLOOKUP(G961,'Bidding list 26'!$B$4:$G$277,6,0)</f>
        <v>#N/A</v>
      </c>
      <c r="M961" s="2"/>
      <c r="N961" s="2"/>
    </row>
    <row r="962" spans="7:14" ht="13">
      <c r="G962" s="3"/>
      <c r="H962" s="3" t="e">
        <f>VLOOKUP(G962,'Bidding list 26'!$B$4:$G$277,6,0)</f>
        <v>#N/A</v>
      </c>
      <c r="M962" s="2"/>
      <c r="N962" s="2"/>
    </row>
    <row r="963" spans="7:14" ht="13">
      <c r="G963" s="3"/>
      <c r="H963" s="3" t="e">
        <f>VLOOKUP(G963,'Bidding list 26'!$B$4:$G$277,6,0)</f>
        <v>#N/A</v>
      </c>
      <c r="M963" s="2"/>
      <c r="N963" s="2"/>
    </row>
    <row r="964" spans="7:14" ht="13">
      <c r="G964" s="3"/>
      <c r="H964" s="3" t="e">
        <f>VLOOKUP(G964,'Bidding list 26'!$B$4:$G$277,6,0)</f>
        <v>#N/A</v>
      </c>
      <c r="M964" s="2"/>
      <c r="N964" s="2"/>
    </row>
    <row r="965" spans="7:14" ht="13">
      <c r="G965" s="3"/>
      <c r="H965" s="3" t="e">
        <f>VLOOKUP(G965,'Bidding list 26'!$B$4:$G$277,6,0)</f>
        <v>#N/A</v>
      </c>
      <c r="M965" s="2"/>
      <c r="N965" s="2"/>
    </row>
    <row r="966" spans="7:14" ht="13">
      <c r="G966" s="3"/>
      <c r="H966" s="3" t="e">
        <f>VLOOKUP(G966,'Bidding list 26'!$B$4:$G$277,6,0)</f>
        <v>#N/A</v>
      </c>
      <c r="M966" s="2"/>
      <c r="N966" s="2"/>
    </row>
    <row r="967" spans="7:14" ht="13">
      <c r="G967" s="3"/>
      <c r="H967" s="3" t="e">
        <f>VLOOKUP(G967,'Bidding list 26'!$B$4:$G$277,6,0)</f>
        <v>#N/A</v>
      </c>
      <c r="M967" s="2"/>
      <c r="N967" s="2"/>
    </row>
    <row r="968" spans="7:14" ht="13">
      <c r="G968" s="3"/>
      <c r="H968" s="3" t="e">
        <f>VLOOKUP(G968,'Bidding list 26'!$B$4:$G$277,6,0)</f>
        <v>#N/A</v>
      </c>
      <c r="M968" s="2"/>
      <c r="N968" s="2"/>
    </row>
    <row r="969" spans="7:14" ht="13">
      <c r="G969" s="3"/>
      <c r="H969" s="3" t="e">
        <f>VLOOKUP(G969,'Bidding list 26'!$B$4:$G$277,6,0)</f>
        <v>#N/A</v>
      </c>
      <c r="M969" s="2"/>
      <c r="N969" s="2"/>
    </row>
    <row r="970" spans="7:14" ht="13">
      <c r="G970" s="3"/>
      <c r="H970" s="3" t="e">
        <f>VLOOKUP(G970,'Bidding list 26'!$B$4:$G$277,6,0)</f>
        <v>#N/A</v>
      </c>
      <c r="M970" s="2"/>
      <c r="N970" s="2"/>
    </row>
    <row r="971" spans="7:14" ht="13">
      <c r="G971" s="3"/>
      <c r="H971" s="3" t="e">
        <f>VLOOKUP(G971,'Bidding list 26'!$B$4:$G$277,6,0)</f>
        <v>#N/A</v>
      </c>
      <c r="M971" s="2"/>
      <c r="N971" s="2"/>
    </row>
    <row r="972" spans="7:14" ht="13">
      <c r="G972" s="3"/>
      <c r="H972" s="3" t="e">
        <f>VLOOKUP(G972,'Bidding list 26'!$B$4:$G$277,6,0)</f>
        <v>#N/A</v>
      </c>
      <c r="M972" s="2"/>
      <c r="N972" s="2"/>
    </row>
    <row r="973" spans="7:14" ht="13">
      <c r="G973" s="3"/>
      <c r="H973" s="3" t="e">
        <f>VLOOKUP(G973,'Bidding list 26'!$B$4:$G$277,6,0)</f>
        <v>#N/A</v>
      </c>
      <c r="M973" s="2"/>
      <c r="N973" s="2"/>
    </row>
    <row r="974" spans="7:14" ht="13">
      <c r="G974" s="3"/>
      <c r="H974" s="3" t="e">
        <f>VLOOKUP(G974,'Bidding list 26'!$B$4:$G$277,6,0)</f>
        <v>#N/A</v>
      </c>
      <c r="M974" s="2"/>
      <c r="N974" s="2"/>
    </row>
    <row r="975" spans="7:14" ht="13">
      <c r="G975" s="3"/>
      <c r="H975" s="3" t="e">
        <f>VLOOKUP(G975,'Bidding list 26'!$B$4:$G$277,6,0)</f>
        <v>#N/A</v>
      </c>
      <c r="M975" s="2"/>
      <c r="N975" s="2"/>
    </row>
    <row r="976" spans="7:14" ht="13">
      <c r="G976" s="3"/>
      <c r="H976" s="3" t="e">
        <f>VLOOKUP(G976,'Bidding list 26'!$B$4:$G$277,6,0)</f>
        <v>#N/A</v>
      </c>
      <c r="M976" s="2"/>
      <c r="N976" s="2"/>
    </row>
    <row r="977" spans="7:14" ht="13">
      <c r="G977" s="3"/>
      <c r="H977" s="3" t="e">
        <f>VLOOKUP(G977,'Bidding list 26'!$B$4:$G$277,6,0)</f>
        <v>#N/A</v>
      </c>
      <c r="M977" s="2"/>
      <c r="N977" s="2"/>
    </row>
    <row r="978" spans="7:14" ht="13">
      <c r="G978" s="3"/>
      <c r="H978" s="3" t="e">
        <f>VLOOKUP(G978,'Bidding list 26'!$B$4:$G$277,6,0)</f>
        <v>#N/A</v>
      </c>
      <c r="M978" s="2"/>
      <c r="N978" s="2"/>
    </row>
    <row r="979" spans="7:14" ht="13">
      <c r="G979" s="3"/>
      <c r="H979" s="3" t="e">
        <f>VLOOKUP(G979,'Bidding list 26'!$B$4:$G$277,6,0)</f>
        <v>#N/A</v>
      </c>
      <c r="M979" s="2"/>
      <c r="N979" s="2"/>
    </row>
    <row r="980" spans="7:14" ht="13">
      <c r="G980" s="3"/>
      <c r="H980" s="3" t="e">
        <f>VLOOKUP(G980,'Bidding list 26'!$B$4:$G$277,6,0)</f>
        <v>#N/A</v>
      </c>
      <c r="M980" s="2"/>
      <c r="N980" s="2"/>
    </row>
    <row r="981" spans="7:14" ht="13">
      <c r="G981" s="3"/>
      <c r="H981" s="3" t="e">
        <f>VLOOKUP(G981,'Bidding list 26'!$B$4:$G$277,6,0)</f>
        <v>#N/A</v>
      </c>
      <c r="M981" s="2"/>
      <c r="N981" s="2"/>
    </row>
    <row r="982" spans="7:14" ht="13">
      <c r="G982" s="3"/>
      <c r="H982" s="3" t="e">
        <f>VLOOKUP(G982,'Bidding list 26'!$B$4:$G$277,6,0)</f>
        <v>#N/A</v>
      </c>
      <c r="M982" s="2"/>
      <c r="N982" s="2"/>
    </row>
    <row r="983" spans="7:14" ht="13">
      <c r="G983" s="3"/>
      <c r="H983" s="3" t="e">
        <f>VLOOKUP(G983,'Bidding list 26'!$B$4:$G$277,6,0)</f>
        <v>#N/A</v>
      </c>
      <c r="M983" s="2"/>
      <c r="N983" s="2"/>
    </row>
    <row r="984" spans="7:14" ht="13">
      <c r="G984" s="3"/>
      <c r="H984" s="3" t="e">
        <f>VLOOKUP(G984,'Bidding list 26'!$B$4:$G$277,6,0)</f>
        <v>#N/A</v>
      </c>
      <c r="M984" s="2"/>
      <c r="N984" s="2"/>
    </row>
    <row r="985" spans="7:14" ht="13">
      <c r="G985" s="3"/>
      <c r="H985" s="3" t="e">
        <f>VLOOKUP(G985,'Bidding list 26'!$B$4:$G$277,6,0)</f>
        <v>#N/A</v>
      </c>
      <c r="M985" s="2"/>
      <c r="N985" s="2"/>
    </row>
    <row r="986" spans="7:14" ht="13">
      <c r="G986" s="3"/>
      <c r="H986" s="3" t="e">
        <f>VLOOKUP(G986,'Bidding list 26'!$B$4:$G$277,6,0)</f>
        <v>#N/A</v>
      </c>
      <c r="M986" s="2"/>
      <c r="N986" s="2"/>
    </row>
    <row r="987" spans="7:14" ht="13">
      <c r="G987" s="3"/>
      <c r="H987" s="3" t="e">
        <f>VLOOKUP(G987,'Bidding list 26'!$B$4:$G$277,6,0)</f>
        <v>#N/A</v>
      </c>
      <c r="M987" s="2"/>
      <c r="N987" s="2"/>
    </row>
    <row r="988" spans="7:14" ht="13">
      <c r="G988" s="3"/>
      <c r="H988" s="3" t="e">
        <f>VLOOKUP(G988,'Bidding list 26'!$B$4:$G$277,6,0)</f>
        <v>#N/A</v>
      </c>
      <c r="M988" s="2"/>
      <c r="N988" s="2"/>
    </row>
    <row r="989" spans="7:14" ht="13">
      <c r="G989" s="3"/>
      <c r="H989" s="3" t="e">
        <f>VLOOKUP(G989,'Bidding list 26'!$B$4:$G$277,6,0)</f>
        <v>#N/A</v>
      </c>
      <c r="M989" s="2"/>
      <c r="N989" s="2"/>
    </row>
    <row r="990" spans="7:14" ht="13">
      <c r="G990" s="3"/>
      <c r="H990" s="3" t="e">
        <f>VLOOKUP(G990,'Bidding list 26'!$B$4:$G$277,6,0)</f>
        <v>#N/A</v>
      </c>
      <c r="M990" s="2"/>
      <c r="N990" s="2"/>
    </row>
    <row r="991" spans="7:14" ht="13">
      <c r="G991" s="3"/>
      <c r="H991" s="3" t="e">
        <f>VLOOKUP(G991,'Bidding list 26'!$B$4:$G$277,6,0)</f>
        <v>#N/A</v>
      </c>
      <c r="M991" s="2"/>
      <c r="N991" s="2"/>
    </row>
    <row r="992" spans="7:14" ht="13">
      <c r="G992" s="3"/>
      <c r="H992" s="3" t="e">
        <f>VLOOKUP(G992,'Bidding list 26'!$B$4:$G$277,6,0)</f>
        <v>#N/A</v>
      </c>
      <c r="M992" s="2"/>
      <c r="N992" s="2"/>
    </row>
    <row r="993" spans="7:14" ht="13">
      <c r="G993" s="3"/>
      <c r="H993" s="3" t="e">
        <f>VLOOKUP(G993,'Bidding list 26'!$B$4:$G$277,6,0)</f>
        <v>#N/A</v>
      </c>
      <c r="M993" s="2"/>
      <c r="N993" s="2"/>
    </row>
    <row r="994" spans="7:14" ht="13">
      <c r="G994" s="3"/>
      <c r="H994" s="3" t="e">
        <f>VLOOKUP(G994,'Bidding list 26'!$B$4:$G$277,6,0)</f>
        <v>#N/A</v>
      </c>
      <c r="M994" s="2"/>
      <c r="N994" s="2"/>
    </row>
    <row r="995" spans="7:14" ht="13">
      <c r="G995" s="3"/>
      <c r="H995" s="3" t="e">
        <f>VLOOKUP(G995,'Bidding list 26'!$B$4:$G$277,6,0)</f>
        <v>#N/A</v>
      </c>
      <c r="M995" s="2"/>
      <c r="N995" s="2"/>
    </row>
    <row r="996" spans="7:14" ht="13">
      <c r="G996" s="3"/>
      <c r="H996" s="3" t="e">
        <f>VLOOKUP(G996,'Bidding list 26'!$B$4:$G$277,6,0)</f>
        <v>#N/A</v>
      </c>
      <c r="M996" s="2"/>
      <c r="N996" s="2"/>
    </row>
    <row r="997" spans="7:14" ht="13">
      <c r="G997" s="3"/>
      <c r="H997" s="3" t="e">
        <f>VLOOKUP(G997,'Bidding list 26'!$B$4:$G$277,6,0)</f>
        <v>#N/A</v>
      </c>
      <c r="M997" s="2"/>
      <c r="N997" s="2"/>
    </row>
    <row r="998" spans="7:14" ht="13">
      <c r="G998" s="3"/>
      <c r="H998" s="3" t="e">
        <f>VLOOKUP(G998,'Bidding list 26'!$B$4:$G$277,6,0)</f>
        <v>#N/A</v>
      </c>
      <c r="M998" s="2"/>
      <c r="N998" s="2"/>
    </row>
    <row r="999" spans="7:14" ht="13">
      <c r="G999" s="3"/>
      <c r="H999" s="3" t="e">
        <f>VLOOKUP(G999,'Bidding list 26'!$B$4:$G$277,6,0)</f>
        <v>#N/A</v>
      </c>
      <c r="M999" s="2"/>
      <c r="N999" s="2"/>
    </row>
    <row r="1000" spans="7:14" ht="13">
      <c r="G1000" s="3"/>
      <c r="H1000" s="3" t="e">
        <f>VLOOKUP(G1000,'Bidding list 26'!$B$4:$G$277,6,0)</f>
        <v>#N/A</v>
      </c>
      <c r="M1000" s="2"/>
      <c r="N1000" s="2"/>
    </row>
  </sheetData>
  <phoneticPr fontId="6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D00-000000000000}">
          <x14:formula1>
            <xm:f>'Bidding list 26'!$B$4:$B$96</xm:f>
          </x14:formula1>
          <xm:sqref>G2:G1000</xm:sqref>
        </x14:dataValidation>
        <x14:dataValidation type="list" allowBlank="1" showErrorMessage="1" xr:uid="{00000000-0002-0000-0D00-000001000000}">
          <x14:formula1>
            <xm:f>'G Project Timeline-OPM update'!$D$7:$D$35</xm:f>
          </x14:formula1>
          <xm:sqref>M2:M1000</xm:sqref>
        </x14:dataValidation>
        <x14:dataValidation type="list" allowBlank="1" showErrorMessage="1" xr:uid="{00000000-0002-0000-0D00-000002000000}">
          <x14:formula1>
            <xm:f>'G Project Timeline-OPM update'!$G$4:$L$4</xm:f>
          </x14:formula1>
          <xm:sqref>N2:N1000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Update guideline</vt:lpstr>
      <vt:lpstr>Pivot Table 3</vt:lpstr>
      <vt:lpstr>G Project Timeline-OPM update</vt:lpstr>
      <vt:lpstr>G Project MVA EQ Request </vt:lpstr>
      <vt:lpstr>Check mini PC issue</vt:lpstr>
      <vt:lpstr>NON G MVA EQ request</vt:lpstr>
      <vt:lpstr>NONG Project Timeline-OPM updat</vt:lpstr>
      <vt:lpstr>Pivot để check coi 2 worksheet </vt:lpstr>
      <vt:lpstr>DRI input Rq</vt:lpstr>
      <vt:lpstr>Pivot Table 1</vt:lpstr>
      <vt:lpstr>Sheet9</vt:lpstr>
      <vt:lpstr>NonG Project Timeline</vt:lpstr>
      <vt:lpstr>Bidding list 26</vt:lpstr>
      <vt:lpstr>Purchase RQ template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楊 楷丞</cp:lastModifiedBy>
  <dcterms:created xsi:type="dcterms:W3CDTF">2026-06-13T08:01:28Z</dcterms:created>
  <dcterms:modified xsi:type="dcterms:W3CDTF">2026-06-13T08:01:28Z</dcterms:modified>
</cp:coreProperties>
</file>