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30660" windowHeight="14250"/>
  </bookViews>
  <sheets>
    <sheet name="Ark1" sheetId="1" r:id="rId1"/>
  </sheets>
  <definedNames>
    <definedName name="alpha">'Ark1'!$C$7</definedName>
    <definedName name="Hair">'Ark1'!$C$4</definedName>
    <definedName name="Hmat">'Ark1'!$C$3</definedName>
    <definedName name="HRR">'Ark1'!$C$2</definedName>
    <definedName name="POD">'Ark1'!$C$5</definedName>
    <definedName name="rho">'Ark1'!$C$6</definedName>
    <definedName name="RHR">'Ark1'!$C$2</definedName>
    <definedName name="t">'Ark1'!$C$8</definedName>
    <definedName name="V">'Ark1'!$C$9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5" i="1"/>
  <c r="H16" i="1"/>
  <c r="J15" i="1"/>
  <c r="F15" i="1"/>
  <c r="J16" i="1"/>
  <c r="J14" i="1"/>
  <c r="D14" i="1"/>
  <c r="F21" i="1" l="1"/>
  <c r="J21" i="1" s="1"/>
  <c r="D20" i="1"/>
  <c r="F20" i="1" s="1"/>
  <c r="H20" i="1" s="1"/>
  <c r="F14" i="1"/>
  <c r="H14" i="1" s="1"/>
  <c r="H26" i="1" s="1"/>
  <c r="J20" i="1" l="1"/>
  <c r="D26" i="1"/>
  <c r="D25" i="1"/>
  <c r="F26" i="1"/>
  <c r="F25" i="1"/>
  <c r="H25" i="1"/>
</calcChain>
</file>

<file path=xl/sharedStrings.xml><?xml version="1.0" encoding="utf-8"?>
<sst xmlns="http://schemas.openxmlformats.org/spreadsheetml/2006/main" count="36" uniqueCount="22">
  <si>
    <t>kW</t>
  </si>
  <si>
    <t>Hmat</t>
  </si>
  <si>
    <t>kJ/kg</t>
  </si>
  <si>
    <t>Hair</t>
  </si>
  <si>
    <t>POD</t>
  </si>
  <si>
    <t>m²/kg</t>
  </si>
  <si>
    <t>rho</t>
  </si>
  <si>
    <t>kg/m³</t>
  </si>
  <si>
    <t>--&gt;</t>
  </si>
  <si>
    <t>S_0</t>
  </si>
  <si>
    <t>D_0,10LOG</t>
  </si>
  <si>
    <t>y_s</t>
  </si>
  <si>
    <t>S</t>
  </si>
  <si>
    <t>RHR</t>
  </si>
  <si>
    <t>alpha</t>
  </si>
  <si>
    <t>kW/s²</t>
  </si>
  <si>
    <t>t</t>
  </si>
  <si>
    <t>s</t>
  </si>
  <si>
    <t>V_c</t>
  </si>
  <si>
    <t>V_ts</t>
  </si>
  <si>
    <t>V</t>
  </si>
  <si>
    <t>m³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</si>
</sst>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3"/>
  <sheetViews>
    <sheetView tabSelected="1" workbookViewId="0">
      <selection activeCell="K36" sqref="K36"/>
    </sheetView>
  </sheetViews>
  <sheetFormatPr defaultRowHeight="15" x14ac:dyDescent="0.25"/>
  <cols>
    <col min="2" max="2" width="10.85546875" customWidth="1"/>
    <col min="4" max="4" width="11.7109375" customWidth="1"/>
    <col min="8" max="8" width="11.140625" customWidth="1"/>
    <col min="10" max="10" width="10.42578125" bestFit="1" customWidth="1"/>
  </cols>
  <sheetData>
    <row r="2" spans="2:23" x14ac:dyDescent="0.25">
      <c r="B2" t="s">
        <v>13</v>
      </c>
      <c r="C2">
        <v>1000</v>
      </c>
      <c r="D2" t="s">
        <v>0</v>
      </c>
    </row>
    <row r="3" spans="2:23" x14ac:dyDescent="0.25">
      <c r="B3" t="s">
        <v>1</v>
      </c>
      <c r="C3">
        <v>14000</v>
      </c>
      <c r="D3" t="s">
        <v>2</v>
      </c>
    </row>
    <row r="4" spans="2:23" x14ac:dyDescent="0.25">
      <c r="B4" t="s">
        <v>3</v>
      </c>
      <c r="C4">
        <v>3000</v>
      </c>
      <c r="D4" t="s">
        <v>2</v>
      </c>
    </row>
    <row r="5" spans="2:23" x14ac:dyDescent="0.25">
      <c r="B5" t="s">
        <v>4</v>
      </c>
      <c r="C5">
        <v>8700</v>
      </c>
      <c r="D5" t="s">
        <v>5</v>
      </c>
    </row>
    <row r="6" spans="2:23" x14ac:dyDescent="0.25">
      <c r="B6" t="s">
        <v>6</v>
      </c>
      <c r="C6">
        <v>1.2050000000000001</v>
      </c>
      <c r="D6" t="s">
        <v>7</v>
      </c>
    </row>
    <row r="7" spans="2:23" x14ac:dyDescent="0.25">
      <c r="B7" t="s">
        <v>14</v>
      </c>
      <c r="C7">
        <v>0.05</v>
      </c>
      <c r="D7" t="s">
        <v>15</v>
      </c>
    </row>
    <row r="8" spans="2:23" x14ac:dyDescent="0.25">
      <c r="B8" t="s">
        <v>16</v>
      </c>
      <c r="C8">
        <v>100</v>
      </c>
      <c r="D8" t="s">
        <v>17</v>
      </c>
    </row>
    <row r="9" spans="2:23" x14ac:dyDescent="0.25">
      <c r="B9" t="s">
        <v>20</v>
      </c>
      <c r="C9">
        <v>125</v>
      </c>
      <c r="D9" t="s">
        <v>21</v>
      </c>
    </row>
    <row r="13" spans="2:23" x14ac:dyDescent="0.25">
      <c r="B13" s="2" t="s">
        <v>10</v>
      </c>
      <c r="C13" s="2" t="s">
        <v>8</v>
      </c>
      <c r="D13" s="2" t="s">
        <v>9</v>
      </c>
      <c r="E13" s="2" t="s">
        <v>8</v>
      </c>
      <c r="F13" s="2" t="s">
        <v>11</v>
      </c>
      <c r="G13" s="2" t="s">
        <v>8</v>
      </c>
      <c r="H13" s="2" t="s">
        <v>12</v>
      </c>
      <c r="I13" s="2" t="s">
        <v>8</v>
      </c>
      <c r="J13" s="2" t="s">
        <v>10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1"/>
      <c r="V13" s="1"/>
      <c r="W13" s="1"/>
    </row>
    <row r="14" spans="2:23" x14ac:dyDescent="0.25">
      <c r="B14" s="3">
        <v>1</v>
      </c>
      <c r="C14" s="3"/>
      <c r="D14" s="6">
        <f>(1000*B14*Hair*rho)/Hmat</f>
        <v>258.21428571428572</v>
      </c>
      <c r="E14" s="1"/>
      <c r="F14" s="7">
        <f>(D14*LN(10)*Hmat)/(10*POD*Hair*rho)</f>
        <v>2.6466495321770644E-2</v>
      </c>
      <c r="G14" s="1"/>
      <c r="H14" s="6">
        <f>(F14*10*RHR*POD)/(LN(10)*Hmat)</f>
        <v>71.428571428571431</v>
      </c>
      <c r="I14" s="2"/>
      <c r="J14" s="6">
        <f>(D14*Hmat)/(1000*rho*Hair)</f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2:23" x14ac:dyDescent="0.25">
      <c r="B15" s="3">
        <v>1</v>
      </c>
      <c r="C15" s="1"/>
      <c r="D15" s="2"/>
      <c r="E15" s="1"/>
      <c r="F15" s="7">
        <f>(1000*B15*LN(10))/(10*POD)</f>
        <v>2.6466495321770641E-2</v>
      </c>
      <c r="G15" s="1"/>
      <c r="H15" s="1"/>
      <c r="I15" s="1"/>
      <c r="J15" s="6">
        <f>(10*POD*F15)/(1000*LN(10))</f>
        <v>1</v>
      </c>
      <c r="K15" s="1"/>
      <c r="L15" s="1"/>
      <c r="M15" s="1"/>
      <c r="N15" s="1"/>
      <c r="O15" s="1"/>
      <c r="P15" s="1"/>
      <c r="Q15" s="1"/>
    </row>
    <row r="16" spans="2:23" x14ac:dyDescent="0.25">
      <c r="B16" s="3">
        <v>1</v>
      </c>
      <c r="C16" s="1"/>
      <c r="D16" s="1"/>
      <c r="E16" s="1"/>
      <c r="F16" s="1"/>
      <c r="G16" s="1"/>
      <c r="H16" s="6">
        <f>(1000*B16*RHR)/(Hmat)</f>
        <v>71.428571428571431</v>
      </c>
      <c r="I16" s="1"/>
      <c r="J16" s="6">
        <f>(H14*Hmat)/(1000*RHR)</f>
        <v>1</v>
      </c>
      <c r="K16" s="1"/>
      <c r="L16" s="1"/>
      <c r="M16" s="1"/>
      <c r="N16" s="1"/>
      <c r="O16" s="1"/>
      <c r="P16" s="1"/>
      <c r="Q16" s="1"/>
    </row>
    <row r="17" spans="1:17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B19" s="1" t="s">
        <v>9</v>
      </c>
      <c r="C19" s="2" t="s">
        <v>8</v>
      </c>
      <c r="D19" s="2" t="s">
        <v>12</v>
      </c>
      <c r="E19" s="2" t="s">
        <v>8</v>
      </c>
      <c r="F19" s="2" t="s">
        <v>11</v>
      </c>
      <c r="G19" s="2" t="s">
        <v>8</v>
      </c>
      <c r="H19" s="2" t="s">
        <v>10</v>
      </c>
      <c r="I19" s="2" t="s">
        <v>8</v>
      </c>
      <c r="J19" s="1" t="s">
        <v>9</v>
      </c>
      <c r="K19" s="1"/>
      <c r="L19" s="1"/>
      <c r="M19" s="1"/>
      <c r="N19" s="1"/>
      <c r="O19" s="1"/>
      <c r="P19" s="1"/>
      <c r="Q19" s="1"/>
    </row>
    <row r="20" spans="1:17" x14ac:dyDescent="0.25">
      <c r="B20" s="3">
        <v>100</v>
      </c>
      <c r="C20" s="1"/>
      <c r="D20" s="6">
        <f>(B20*RHR)/(Hair*rho)</f>
        <v>27.662517289073307</v>
      </c>
      <c r="E20" s="1"/>
      <c r="F20" s="8">
        <f>(D20*LN(10)*Hmat)/(10*RHR*POD)</f>
        <v>1.0249818381875215E-2</v>
      </c>
      <c r="G20" s="1"/>
      <c r="H20" s="6">
        <f>(POD*F20*10)/(1000*LN(10))</f>
        <v>0.38727524204702629</v>
      </c>
      <c r="I20" s="1"/>
      <c r="J20" s="7">
        <f>D20/RHR*Hair*rho</f>
        <v>100.00000000000001</v>
      </c>
      <c r="K20" s="1"/>
      <c r="L20" s="1"/>
      <c r="M20" s="1"/>
      <c r="N20" s="1"/>
      <c r="O20" s="1"/>
      <c r="P20" s="1"/>
      <c r="Q20" s="1"/>
    </row>
    <row r="21" spans="1:17" x14ac:dyDescent="0.25">
      <c r="B21" s="3">
        <v>100</v>
      </c>
      <c r="C21" s="1"/>
      <c r="D21" s="1"/>
      <c r="E21" s="1"/>
      <c r="F21" s="7">
        <f>(B21*LN(10)*Hmat)/(10*POD*Hair*rho)</f>
        <v>1.0249818381875215E-2</v>
      </c>
      <c r="G21" s="1"/>
      <c r="H21" s="1"/>
      <c r="I21" s="1"/>
      <c r="J21" s="7">
        <f>POD*F21*10/LN(10)*Hair/Hmat*rho</f>
        <v>100.00000000000001</v>
      </c>
      <c r="K21" s="1"/>
      <c r="L21" s="1"/>
      <c r="M21" s="1"/>
      <c r="N21" s="1"/>
      <c r="O21" s="1"/>
      <c r="P21" s="1"/>
      <c r="Q21" s="1"/>
    </row>
    <row r="22" spans="1:17" x14ac:dyDescent="0.25">
      <c r="B22" s="3">
        <v>100</v>
      </c>
      <c r="C22" s="1"/>
      <c r="D22" s="1"/>
      <c r="E22" s="1"/>
      <c r="F22" s="1"/>
      <c r="G22" s="1"/>
      <c r="H22" s="10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B23" s="1"/>
      <c r="C23" s="1"/>
      <c r="D23" s="1"/>
      <c r="E23" s="1"/>
      <c r="F23" s="1"/>
      <c r="G23" s="1"/>
      <c r="H23" s="9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t="s">
        <v>18</v>
      </c>
      <c r="B25" s="4">
        <f>(10*V*Hmat)/(1000*B14*HRR*t)</f>
        <v>0.17499999999999999</v>
      </c>
      <c r="C25" s="1"/>
      <c r="D25" s="4">
        <f>(10*V*Hair*rho)/(D14*HRR*t)</f>
        <v>0.17500000000000002</v>
      </c>
      <c r="E25" s="1"/>
      <c r="F25" s="4">
        <f>(V*LN(10)*Hmat)/(F14*POD*HRR*t)</f>
        <v>0.17499999999999999</v>
      </c>
      <c r="G25" s="1"/>
      <c r="H25" s="4">
        <f>(10*V)/(H14*t)</f>
        <v>0.17499999999999999</v>
      </c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t="s">
        <v>19</v>
      </c>
      <c r="B26" s="4">
        <f>(30*V*Hmat)/(1000*B14*alpha*t^3)</f>
        <v>1.05</v>
      </c>
      <c r="C26" s="1"/>
      <c r="D26" s="4">
        <f>(30*V*Hair*rho)/(D14*alpha*t^3)</f>
        <v>1.0499999999999998</v>
      </c>
      <c r="E26" s="1"/>
      <c r="F26" s="4">
        <f>(3*V*LN(10)*Hmat)/(POD*F14*alpha*t^3)</f>
        <v>1.0499999999999998</v>
      </c>
      <c r="G26" s="1"/>
      <c r="H26" s="5">
        <f>(10*V)/(H14*t)</f>
        <v>0.17499999999999999</v>
      </c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9</vt:i4>
      </vt:variant>
    </vt:vector>
  </HeadingPairs>
  <TitlesOfParts>
    <vt:vector size="10" baseType="lpstr">
      <vt:lpstr>Ark1</vt:lpstr>
      <vt:lpstr>alpha</vt:lpstr>
      <vt:lpstr>Hair</vt:lpstr>
      <vt:lpstr>Hmat</vt:lpstr>
      <vt:lpstr>HRR</vt:lpstr>
      <vt:lpstr>POD</vt:lpstr>
      <vt:lpstr>rho</vt:lpstr>
      <vt:lpstr>RHR</vt:lpstr>
      <vt:lpstr>t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2017-07-29T08:11:51Z</dcterms:modified>
</cp:coreProperties>
</file>