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80" windowWidth="15260" windowHeight="705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V12" i="1"/>
  <c r="V11"/>
  <c r="V10"/>
  <c r="V9"/>
  <c r="V8"/>
  <c r="V7"/>
  <c r="V6"/>
  <c r="M10"/>
  <c r="O26"/>
  <c r="O25"/>
  <c r="O24"/>
  <c r="O23"/>
  <c r="O22"/>
  <c r="O21"/>
  <c r="O20"/>
  <c r="O19"/>
  <c r="N25"/>
  <c r="N24"/>
  <c r="N23"/>
  <c r="N22"/>
  <c r="N21"/>
  <c r="N20"/>
  <c r="N19"/>
  <c r="M24"/>
  <c r="M23"/>
  <c r="M22"/>
  <c r="M21"/>
  <c r="M20"/>
  <c r="M19"/>
  <c r="R12"/>
  <c r="Q12"/>
  <c r="T12"/>
  <c r="T11"/>
  <c r="T10"/>
  <c r="T9"/>
  <c r="T8"/>
  <c r="T7"/>
  <c r="T6"/>
  <c r="S9"/>
  <c r="S8"/>
  <c r="S7"/>
  <c r="S6"/>
  <c r="S5"/>
  <c r="Q7"/>
  <c r="Q9"/>
  <c r="Q8"/>
  <c r="R8" s="1"/>
  <c r="Q6"/>
  <c r="R11"/>
  <c r="R10"/>
  <c r="R7"/>
  <c r="R6"/>
  <c r="Q5"/>
  <c r="O11"/>
  <c r="P11" s="1"/>
  <c r="O9"/>
  <c r="M9"/>
  <c r="M8"/>
  <c r="P8"/>
  <c r="O10"/>
  <c r="O8"/>
  <c r="O7"/>
  <c r="P7" s="1"/>
  <c r="O6"/>
  <c r="P6" s="1"/>
  <c r="O5"/>
  <c r="N10"/>
  <c r="N6"/>
  <c r="N7"/>
  <c r="N8"/>
  <c r="M6"/>
  <c r="F21"/>
  <c r="D19"/>
  <c r="I11"/>
  <c r="F23" s="1"/>
  <c r="I10"/>
  <c r="E21" s="1"/>
  <c r="I9"/>
  <c r="I8"/>
  <c r="I7"/>
  <c r="D20" s="1"/>
  <c r="I6"/>
  <c r="F19" s="1"/>
  <c r="I5"/>
  <c r="E18" s="1"/>
  <c r="I4"/>
  <c r="F17" s="1"/>
  <c r="F25" l="1"/>
  <c r="F26"/>
  <c r="E22"/>
  <c r="P9"/>
  <c r="R9"/>
  <c r="D18"/>
  <c r="D17"/>
  <c r="E17"/>
  <c r="P10"/>
  <c r="N9"/>
  <c r="D26" l="1"/>
  <c r="D25"/>
  <c r="E26"/>
  <c r="E25"/>
</calcChain>
</file>

<file path=xl/sharedStrings.xml><?xml version="1.0" encoding="utf-8"?>
<sst xmlns="http://schemas.openxmlformats.org/spreadsheetml/2006/main" count="54" uniqueCount="31">
  <si>
    <t>дополнительный образец: deck_head:[]</t>
  </si>
  <si>
    <t>Фильтрация сразу при добавлении ответа</t>
  </si>
  <si>
    <t>Порядок вычислений: сначала ферзь, потом пустая клетка</t>
  </si>
  <si>
    <t>false</t>
  </si>
  <si>
    <t xml:space="preserve">false </t>
  </si>
  <si>
    <t>true</t>
  </si>
  <si>
    <t>min</t>
  </si>
  <si>
    <t>Время исп-ия</t>
  </si>
  <si>
    <t>sec</t>
  </si>
  <si>
    <t>Опции влияющие на скорость исполнения</t>
  </si>
  <si>
    <t>Время итого в секундах</t>
  </si>
  <si>
    <t>Ускорение при "предварительной фильтрации"</t>
  </si>
  <si>
    <t>Ускорение при "дополнительном образце"</t>
  </si>
  <si>
    <t>Ускорение при порядке вычислений "сначала ферзь"</t>
  </si>
  <si>
    <t>ср. арифмет</t>
  </si>
  <si>
    <t>ср. геометр</t>
  </si>
  <si>
    <t>: ускорение более,  чем в 1.5 раза</t>
  </si>
  <si>
    <t>: замедление (ускорение менее, чем в 1 раза)</t>
  </si>
  <si>
    <t>Обозначения:</t>
  </si>
  <si>
    <t>Ускорение -- отношение произвоительности (1/время) при запуске с данной опцией и без данной опции</t>
  </si>
  <si>
    <t>COUNT</t>
  </si>
  <si>
    <t>C++</t>
  </si>
  <si>
    <t>haskell_opt</t>
  </si>
  <si>
    <t>haskell</t>
  </si>
  <si>
    <t>to_prev</t>
  </si>
  <si>
    <t>EXECUTION TIME and slowdown with COUNT + 1</t>
  </si>
  <si>
    <t>SLOWDOWN with C-solution</t>
  </si>
  <si>
    <t>haskell - 0,041s</t>
  </si>
  <si>
    <t>C (</t>
  </si>
  <si>
    <t>*) cpp не нилайнит реализацию vector до -O1, что даёт "нечестное" замедление в 5 раз</t>
  </si>
  <si>
    <t>C++ - (g++ -O2 (*)); - 0,025sec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</si>
</sst>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justify" vertical="distributed"/>
    </xf>
    <xf numFmtId="0" fontId="0" fillId="0" borderId="1" xfId="0" applyBorder="1" applyAlignment="1">
      <alignment horizontal="justify" vertical="distributed"/>
    </xf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0" xfId="0" applyFill="1" applyBorder="1"/>
    <xf numFmtId="0" fontId="0" fillId="0" borderId="16" xfId="0" applyBorder="1" applyAlignment="1">
      <alignment horizontal="justify" vertical="distributed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justify" vertical="distributed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3" fillId="0" borderId="0" xfId="0" applyFont="1"/>
    <xf numFmtId="0" fontId="3" fillId="0" borderId="13" xfId="0" applyFont="1" applyBorder="1"/>
    <xf numFmtId="0" fontId="2" fillId="0" borderId="0" xfId="0" applyFont="1" applyBorder="1"/>
    <xf numFmtId="0" fontId="1" fillId="0" borderId="0" xfId="0" applyFont="1" applyBorder="1"/>
    <xf numFmtId="0" fontId="0" fillId="2" borderId="0" xfId="0" applyFill="1" applyBorder="1"/>
    <xf numFmtId="0" fontId="0" fillId="3" borderId="8" xfId="0" applyFill="1" applyBorder="1"/>
    <xf numFmtId="2" fontId="0" fillId="0" borderId="6" xfId="0" applyNumberFormat="1" applyBorder="1"/>
    <xf numFmtId="2" fontId="0" fillId="0" borderId="9" xfId="0" applyNumberFormat="1" applyBorder="1"/>
    <xf numFmtId="0" fontId="3" fillId="0" borderId="8" xfId="0" applyFont="1" applyFill="1" applyBorder="1" applyAlignment="1">
      <alignment vertical="top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1"/>
  <sheetViews>
    <sheetView tabSelected="1" topLeftCell="C1" zoomScale="70" zoomScaleNormal="70" workbookViewId="0">
      <selection activeCell="U12" sqref="U12"/>
    </sheetView>
  </sheetViews>
  <sheetFormatPr defaultRowHeight="14.5"/>
  <cols>
    <col min="2" max="2" width="8.7265625" customWidth="1"/>
    <col min="3" max="3" width="13.6328125" customWidth="1"/>
    <col min="4" max="4" width="18.7265625" customWidth="1"/>
    <col min="5" max="5" width="15.6328125" customWidth="1"/>
    <col min="6" max="6" width="21.36328125" customWidth="1"/>
    <col min="11" max="11" width="13" customWidth="1"/>
    <col min="12" max="12" width="15.453125" customWidth="1"/>
    <col min="13" max="13" width="13.1796875" customWidth="1"/>
    <col min="15" max="15" width="12.36328125" customWidth="1"/>
    <col min="17" max="17" width="11.08984375" customWidth="1"/>
  </cols>
  <sheetData>
    <row r="1" spans="1:22" ht="15" thickBot="1"/>
    <row r="2" spans="1:22" ht="15" thickBot="1">
      <c r="D2" s="1" t="s">
        <v>9</v>
      </c>
      <c r="E2" s="2"/>
      <c r="F2" s="3"/>
      <c r="G2" s="2" t="s">
        <v>7</v>
      </c>
      <c r="H2" s="2"/>
      <c r="I2" s="3"/>
    </row>
    <row r="3" spans="1:22" ht="44" thickBot="1">
      <c r="D3" s="18" t="s">
        <v>1</v>
      </c>
      <c r="E3" s="12" t="s">
        <v>0</v>
      </c>
      <c r="F3" s="22" t="s">
        <v>2</v>
      </c>
      <c r="G3" s="12" t="s">
        <v>6</v>
      </c>
      <c r="H3" s="12" t="s">
        <v>8</v>
      </c>
      <c r="I3" s="13" t="s">
        <v>10</v>
      </c>
      <c r="L3" s="34" t="s">
        <v>25</v>
      </c>
    </row>
    <row r="4" spans="1:22" ht="15" thickBot="1">
      <c r="C4">
        <v>1</v>
      </c>
      <c r="D4" s="19" t="s">
        <v>3</v>
      </c>
      <c r="E4" s="14" t="s">
        <v>3</v>
      </c>
      <c r="F4" s="23" t="s">
        <v>3</v>
      </c>
      <c r="G4" s="14">
        <v>4</v>
      </c>
      <c r="H4" s="14">
        <v>13</v>
      </c>
      <c r="I4" s="16">
        <f>60*G4+H4</f>
        <v>253</v>
      </c>
      <c r="L4" s="43" t="s">
        <v>20</v>
      </c>
      <c r="M4" s="2" t="s">
        <v>27</v>
      </c>
      <c r="N4" s="3"/>
      <c r="O4" s="2" t="s">
        <v>30</v>
      </c>
      <c r="P4" s="2"/>
      <c r="Q4" s="1" t="s">
        <v>22</v>
      </c>
      <c r="R4" s="3"/>
      <c r="S4" s="2" t="s">
        <v>28</v>
      </c>
      <c r="T4" s="3" t="s">
        <v>24</v>
      </c>
    </row>
    <row r="5" spans="1:22">
      <c r="C5">
        <v>2</v>
      </c>
      <c r="D5" s="20" t="s">
        <v>4</v>
      </c>
      <c r="E5" s="5" t="s">
        <v>3</v>
      </c>
      <c r="F5" s="24" t="s">
        <v>5</v>
      </c>
      <c r="G5" s="5">
        <v>1</v>
      </c>
      <c r="H5" s="5">
        <v>57</v>
      </c>
      <c r="I5" s="10">
        <f t="shared" ref="I5:I11" si="0">60*G5+H5</f>
        <v>117</v>
      </c>
      <c r="L5" s="10">
        <v>8</v>
      </c>
      <c r="M5" s="5">
        <v>0.02</v>
      </c>
      <c r="N5" s="6"/>
      <c r="O5" s="5">
        <f>0.037 - 0.025</f>
        <v>1.1999999999999997E-2</v>
      </c>
      <c r="P5" s="5"/>
      <c r="Q5" s="4">
        <f>0.041 - 0.04</f>
        <v>1.0000000000000009E-3</v>
      </c>
      <c r="R5" s="6"/>
      <c r="S5" s="5">
        <f xml:space="preserve"> 0.026 - 0.025</f>
        <v>9.9999999999999742E-4</v>
      </c>
      <c r="T5" s="32"/>
      <c r="U5">
        <v>92</v>
      </c>
    </row>
    <row r="6" spans="1:22">
      <c r="C6">
        <v>3</v>
      </c>
      <c r="D6" s="20" t="s">
        <v>3</v>
      </c>
      <c r="E6" s="5" t="s">
        <v>5</v>
      </c>
      <c r="F6" s="24" t="s">
        <v>3</v>
      </c>
      <c r="G6" s="5">
        <v>3</v>
      </c>
      <c r="H6" s="5">
        <v>18</v>
      </c>
      <c r="I6" s="10">
        <f t="shared" si="0"/>
        <v>198</v>
      </c>
      <c r="L6" s="10">
        <v>9</v>
      </c>
      <c r="M6" s="5">
        <f>0.145-0.041</f>
        <v>0.10399999999999998</v>
      </c>
      <c r="N6" s="32">
        <f>M6/M5</f>
        <v>5.1999999999999993</v>
      </c>
      <c r="O6" s="5">
        <f>0.1 - 0.025</f>
        <v>7.5000000000000011E-2</v>
      </c>
      <c r="P6" s="32">
        <f t="shared" ref="P6:P11" si="1">O6/O5</f>
        <v>6.2500000000000027</v>
      </c>
      <c r="Q6" s="4">
        <f>0.045 - 0.04</f>
        <v>4.9999999999999975E-3</v>
      </c>
      <c r="R6" s="32">
        <f t="shared" ref="R6:R11" si="2">Q6/Q5</f>
        <v>4.9999999999999929</v>
      </c>
      <c r="S6" s="5">
        <f xml:space="preserve"> 0.028 - 0.025</f>
        <v>2.9999999999999992E-3</v>
      </c>
      <c r="T6" s="32">
        <f>S6/S5</f>
        <v>3.0000000000000071</v>
      </c>
      <c r="U6">
        <v>352</v>
      </c>
      <c r="V6">
        <f>U6/U5</f>
        <v>3.8260869565217392</v>
      </c>
    </row>
    <row r="7" spans="1:22" ht="15" thickBot="1">
      <c r="C7">
        <v>4</v>
      </c>
      <c r="D7" s="21" t="s">
        <v>3</v>
      </c>
      <c r="E7" s="8" t="s">
        <v>5</v>
      </c>
      <c r="F7" s="25" t="s">
        <v>5</v>
      </c>
      <c r="G7" s="8">
        <v>1</v>
      </c>
      <c r="H7" s="8">
        <v>38</v>
      </c>
      <c r="I7" s="11">
        <f t="shared" si="0"/>
        <v>98</v>
      </c>
      <c r="L7" s="10">
        <v>10</v>
      </c>
      <c r="M7" s="5">
        <v>0.83399999999999996</v>
      </c>
      <c r="N7" s="32">
        <f>M7/M6</f>
        <v>8.0192307692307701</v>
      </c>
      <c r="O7" s="5">
        <f>0.602 - 0.025</f>
        <v>0.57699999999999996</v>
      </c>
      <c r="P7" s="32">
        <f t="shared" si="1"/>
        <v>7.6933333333333316</v>
      </c>
      <c r="Q7" s="4">
        <f>0.062 - 0.04</f>
        <v>2.1999999999999999E-2</v>
      </c>
      <c r="R7" s="32">
        <f t="shared" si="2"/>
        <v>4.4000000000000021</v>
      </c>
      <c r="S7" s="5">
        <f>0.036 - 0.025</f>
        <v>1.0999999999999996E-2</v>
      </c>
      <c r="T7" s="32">
        <f t="shared" ref="T7:T11" si="3">S7/S6</f>
        <v>3.6666666666666661</v>
      </c>
      <c r="U7">
        <v>724</v>
      </c>
      <c r="V7">
        <f t="shared" ref="V7:V12" si="4">U7/U6</f>
        <v>2.0568181818181817</v>
      </c>
    </row>
    <row r="8" spans="1:22">
      <c r="C8">
        <v>5</v>
      </c>
      <c r="D8" s="20" t="s">
        <v>5</v>
      </c>
      <c r="E8" s="5" t="s">
        <v>3</v>
      </c>
      <c r="F8" s="24" t="s">
        <v>3</v>
      </c>
      <c r="G8" s="17">
        <v>1</v>
      </c>
      <c r="H8" s="17">
        <v>17</v>
      </c>
      <c r="I8" s="10">
        <f t="shared" si="0"/>
        <v>77</v>
      </c>
      <c r="L8" s="10">
        <v>11</v>
      </c>
      <c r="M8" s="5">
        <f>7.373</f>
        <v>7.3730000000000002</v>
      </c>
      <c r="N8" s="32">
        <f>M8/M7</f>
        <v>8.8405275779376513</v>
      </c>
      <c r="O8" s="5">
        <f>5.013 - 0.026</f>
        <v>4.9870000000000001</v>
      </c>
      <c r="P8" s="32">
        <f t="shared" si="1"/>
        <v>8.642980935875217</v>
      </c>
      <c r="Q8" s="4">
        <f>0.147-0.04</f>
        <v>0.10699999999999998</v>
      </c>
      <c r="R8" s="32">
        <f t="shared" si="2"/>
        <v>4.8636363636363633</v>
      </c>
      <c r="S8" s="5">
        <f>0.074-0.025</f>
        <v>4.8999999999999995E-2</v>
      </c>
      <c r="T8" s="32">
        <f t="shared" si="3"/>
        <v>4.4545454545454559</v>
      </c>
      <c r="U8">
        <v>2680</v>
      </c>
      <c r="V8">
        <f t="shared" si="4"/>
        <v>3.701657458563536</v>
      </c>
    </row>
    <row r="9" spans="1:22">
      <c r="C9">
        <v>6</v>
      </c>
      <c r="D9" s="20" t="s">
        <v>5</v>
      </c>
      <c r="E9" s="5" t="s">
        <v>3</v>
      </c>
      <c r="F9" s="24" t="s">
        <v>5</v>
      </c>
      <c r="G9" s="17">
        <v>1</v>
      </c>
      <c r="H9" s="17">
        <v>21</v>
      </c>
      <c r="I9" s="10">
        <f t="shared" si="0"/>
        <v>81</v>
      </c>
      <c r="L9" s="10">
        <v>12</v>
      </c>
      <c r="M9" s="5">
        <f>60+12.6</f>
        <v>72.599999999999994</v>
      </c>
      <c r="N9" s="32">
        <f>M9/M8</f>
        <v>9.8467380984673802</v>
      </c>
      <c r="O9" s="5">
        <f>46.6+0</f>
        <v>46.6</v>
      </c>
      <c r="P9" s="32">
        <f t="shared" si="1"/>
        <v>9.3442951674353321</v>
      </c>
      <c r="Q9" s="4">
        <f>0.52 - 0.04</f>
        <v>0.48000000000000004</v>
      </c>
      <c r="R9" s="32">
        <f t="shared" si="2"/>
        <v>4.4859813084112163</v>
      </c>
      <c r="S9" s="5">
        <f>0.312 - 0.025</f>
        <v>0.28699999999999998</v>
      </c>
      <c r="T9" s="32">
        <f t="shared" si="3"/>
        <v>5.8571428571428577</v>
      </c>
      <c r="U9">
        <v>14200</v>
      </c>
      <c r="V9">
        <f t="shared" si="4"/>
        <v>5.2985074626865671</v>
      </c>
    </row>
    <row r="10" spans="1:22">
      <c r="C10">
        <v>7</v>
      </c>
      <c r="D10" s="20" t="s">
        <v>5</v>
      </c>
      <c r="E10" s="5" t="s">
        <v>5</v>
      </c>
      <c r="F10" s="24" t="s">
        <v>3</v>
      </c>
      <c r="G10" s="17">
        <v>1</v>
      </c>
      <c r="H10" s="17">
        <v>9</v>
      </c>
      <c r="I10" s="10">
        <f t="shared" si="0"/>
        <v>69</v>
      </c>
      <c r="L10" s="10">
        <v>13</v>
      </c>
      <c r="M10" s="5">
        <f>12*60+26</f>
        <v>746</v>
      </c>
      <c r="N10" s="32">
        <f>M10/M9</f>
        <v>10.275482093663912</v>
      </c>
      <c r="O10" s="5">
        <f>7*60 +54</f>
        <v>474</v>
      </c>
      <c r="P10" s="32">
        <f t="shared" si="1"/>
        <v>10.171673819742489</v>
      </c>
      <c r="Q10" s="4">
        <v>2.92</v>
      </c>
      <c r="R10" s="32">
        <f t="shared" si="2"/>
        <v>6.083333333333333</v>
      </c>
      <c r="S10" s="5">
        <v>1.65</v>
      </c>
      <c r="T10" s="32">
        <f t="shared" si="3"/>
        <v>5.7491289198606275</v>
      </c>
      <c r="U10">
        <v>73712</v>
      </c>
      <c r="V10">
        <f t="shared" si="4"/>
        <v>5.1909859154929574</v>
      </c>
    </row>
    <row r="11" spans="1:22" ht="15" thickBot="1">
      <c r="C11">
        <v>8</v>
      </c>
      <c r="D11" s="21" t="s">
        <v>5</v>
      </c>
      <c r="E11" s="8" t="s">
        <v>5</v>
      </c>
      <c r="F11" s="25" t="s">
        <v>5</v>
      </c>
      <c r="G11" s="8">
        <v>1</v>
      </c>
      <c r="H11" s="8">
        <v>13</v>
      </c>
      <c r="I11" s="11">
        <f t="shared" si="0"/>
        <v>73</v>
      </c>
      <c r="L11" s="10">
        <v>14</v>
      </c>
      <c r="M11" s="5"/>
      <c r="N11" s="6"/>
      <c r="O11" s="5">
        <f>82*60 + 37</f>
        <v>4957</v>
      </c>
      <c r="P11" s="32">
        <f t="shared" si="1"/>
        <v>10.457805907172995</v>
      </c>
      <c r="Q11" s="4">
        <v>18.100000000000001</v>
      </c>
      <c r="R11" s="32">
        <f t="shared" si="2"/>
        <v>6.1986301369863019</v>
      </c>
      <c r="S11" s="5">
        <v>9.67</v>
      </c>
      <c r="T11" s="32">
        <f t="shared" si="3"/>
        <v>5.8606060606060613</v>
      </c>
      <c r="U11">
        <v>1940500</v>
      </c>
      <c r="V11">
        <f t="shared" si="4"/>
        <v>26.325428695463426</v>
      </c>
    </row>
    <row r="12" spans="1:22" ht="15" thickBot="1">
      <c r="L12" s="11">
        <v>15</v>
      </c>
      <c r="M12" s="8"/>
      <c r="N12" s="9"/>
      <c r="O12" s="8"/>
      <c r="P12" s="8"/>
      <c r="Q12" s="7">
        <f>2*60 +1.6</f>
        <v>121.6</v>
      </c>
      <c r="R12" s="9">
        <f>Q12/Q11</f>
        <v>6.7182320441988939</v>
      </c>
      <c r="S12" s="8">
        <v>64.8</v>
      </c>
      <c r="T12" s="33">
        <f>S12/S11</f>
        <v>6.7011375387797312</v>
      </c>
      <c r="U12">
        <v>2279184</v>
      </c>
      <c r="V12">
        <f t="shared" si="4"/>
        <v>1.1745343983509404</v>
      </c>
    </row>
    <row r="13" spans="1:22">
      <c r="A13" s="26"/>
      <c r="C13" s="27" t="s">
        <v>19</v>
      </c>
      <c r="D13" s="14"/>
      <c r="E13" s="14"/>
      <c r="F13" s="14"/>
      <c r="G13" s="14"/>
      <c r="H13" s="14"/>
      <c r="I13" s="15"/>
      <c r="L13" t="s">
        <v>29</v>
      </c>
    </row>
    <row r="14" spans="1:22">
      <c r="C14" s="4"/>
      <c r="D14" s="5" t="s">
        <v>11</v>
      </c>
      <c r="E14" s="5"/>
      <c r="F14" s="5"/>
      <c r="G14" s="5"/>
      <c r="H14" s="5"/>
      <c r="I14" s="6"/>
    </row>
    <row r="15" spans="1:22">
      <c r="C15" s="4"/>
      <c r="D15" s="5"/>
      <c r="E15" s="5" t="s">
        <v>12</v>
      </c>
      <c r="F15" s="5"/>
      <c r="G15" s="5"/>
      <c r="H15" s="5"/>
      <c r="I15" s="6"/>
    </row>
    <row r="16" spans="1:22">
      <c r="C16" s="4"/>
      <c r="D16" s="5"/>
      <c r="E16" s="5"/>
      <c r="F16" s="5" t="s">
        <v>13</v>
      </c>
      <c r="G16" s="5"/>
      <c r="H16" s="5"/>
      <c r="I16" s="6"/>
      <c r="L16" s="26" t="s">
        <v>26</v>
      </c>
    </row>
    <row r="17" spans="3:16" ht="15" thickBot="1">
      <c r="C17" s="4">
        <v>1</v>
      </c>
      <c r="D17" s="28">
        <f>I4/I8</f>
        <v>3.2857142857142856</v>
      </c>
      <c r="E17" s="5">
        <f>I4/I6</f>
        <v>1.2777777777777777</v>
      </c>
      <c r="F17" s="28">
        <f>I4/I5</f>
        <v>2.1623931623931623</v>
      </c>
      <c r="G17" s="5"/>
      <c r="H17" s="5"/>
      <c r="I17" s="6"/>
    </row>
    <row r="18" spans="3:16" ht="15" thickBot="1">
      <c r="C18" s="4">
        <v>2</v>
      </c>
      <c r="D18" s="5">
        <f>I5/I9</f>
        <v>1.4444444444444444</v>
      </c>
      <c r="E18" s="5">
        <f>I5/I7</f>
        <v>1.1938775510204083</v>
      </c>
      <c r="F18" s="5"/>
      <c r="G18" s="5"/>
      <c r="H18" s="5"/>
      <c r="I18" s="6"/>
      <c r="L18" s="1" t="s">
        <v>20</v>
      </c>
      <c r="M18" s="40" t="s">
        <v>23</v>
      </c>
      <c r="N18" s="2" t="s">
        <v>21</v>
      </c>
      <c r="O18" s="40" t="s">
        <v>22</v>
      </c>
      <c r="P18" s="3"/>
    </row>
    <row r="19" spans="3:16">
      <c r="C19" s="4">
        <v>3</v>
      </c>
      <c r="D19" s="28">
        <f>I6/I10</f>
        <v>2.8695652173913042</v>
      </c>
      <c r="E19" s="5"/>
      <c r="F19" s="28">
        <f>I6/I7</f>
        <v>2.0204081632653059</v>
      </c>
      <c r="G19" s="5"/>
      <c r="H19" s="5"/>
      <c r="I19" s="6"/>
      <c r="L19" s="35">
        <v>8</v>
      </c>
      <c r="M19" s="41">
        <f>M5/S5</f>
        <v>20.000000000000053</v>
      </c>
      <c r="N19" s="5">
        <f>O5/S5</f>
        <v>12.000000000000028</v>
      </c>
      <c r="O19" s="41">
        <f>Q5/S5</f>
        <v>1.0000000000000036</v>
      </c>
      <c r="P19" s="36"/>
    </row>
    <row r="20" spans="3:16">
      <c r="C20" s="4">
        <v>4</v>
      </c>
      <c r="D20" s="5">
        <f>I7/I11</f>
        <v>1.3424657534246576</v>
      </c>
      <c r="E20" s="5"/>
      <c r="F20" s="5"/>
      <c r="G20" s="5"/>
      <c r="H20" s="5"/>
      <c r="I20" s="6"/>
      <c r="L20" s="35">
        <v>9</v>
      </c>
      <c r="M20" s="41">
        <f t="shared" ref="M20:M24" si="5">M6/S6</f>
        <v>34.666666666666671</v>
      </c>
      <c r="N20" s="5">
        <f t="shared" ref="N20:N25" si="6">O6/S6</f>
        <v>25.000000000000011</v>
      </c>
      <c r="O20" s="41">
        <f t="shared" ref="O20:O25" si="7">Q6/S6</f>
        <v>1.6666666666666663</v>
      </c>
      <c r="P20" s="36"/>
    </row>
    <row r="21" spans="3:16">
      <c r="C21" s="4">
        <v>5</v>
      </c>
      <c r="D21" s="5"/>
      <c r="E21" s="5">
        <f>I8/I10</f>
        <v>1.1159420289855073</v>
      </c>
      <c r="F21" s="29">
        <f>I8/I9</f>
        <v>0.95061728395061729</v>
      </c>
      <c r="G21" s="5"/>
      <c r="H21" s="5"/>
      <c r="I21" s="6"/>
      <c r="L21" s="35">
        <v>10</v>
      </c>
      <c r="M21" s="41">
        <f t="shared" si="5"/>
        <v>75.818181818181841</v>
      </c>
      <c r="N21" s="5">
        <f t="shared" si="6"/>
        <v>52.454545454545467</v>
      </c>
      <c r="O21" s="41">
        <f t="shared" si="7"/>
        <v>2.0000000000000004</v>
      </c>
      <c r="P21" s="36"/>
    </row>
    <row r="22" spans="3:16">
      <c r="C22" s="4">
        <v>6</v>
      </c>
      <c r="D22" s="5"/>
      <c r="E22" s="5">
        <f>I9/I11</f>
        <v>1.1095890410958904</v>
      </c>
      <c r="F22" s="5"/>
      <c r="G22" s="5"/>
      <c r="H22" s="5"/>
      <c r="I22" s="6"/>
      <c r="L22" s="35">
        <v>11</v>
      </c>
      <c r="M22" s="41">
        <f t="shared" si="5"/>
        <v>150.46938775510205</v>
      </c>
      <c r="N22" s="5">
        <f t="shared" si="6"/>
        <v>101.77551020408164</v>
      </c>
      <c r="O22" s="41">
        <f t="shared" si="7"/>
        <v>2.1836734693877551</v>
      </c>
      <c r="P22" s="36"/>
    </row>
    <row r="23" spans="3:16">
      <c r="C23" s="4">
        <v>7</v>
      </c>
      <c r="D23" s="5"/>
      <c r="E23" s="5"/>
      <c r="F23" s="29">
        <f>I10/I11</f>
        <v>0.9452054794520548</v>
      </c>
      <c r="G23" s="5"/>
      <c r="H23" s="5"/>
      <c r="I23" s="6"/>
      <c r="L23" s="35">
        <v>12</v>
      </c>
      <c r="M23" s="41">
        <f t="shared" si="5"/>
        <v>252.96167247386759</v>
      </c>
      <c r="N23" s="5">
        <f t="shared" si="6"/>
        <v>162.3693379790941</v>
      </c>
      <c r="O23" s="41">
        <f t="shared" si="7"/>
        <v>1.6724738675958191</v>
      </c>
      <c r="P23" s="36"/>
    </row>
    <row r="24" spans="3:16">
      <c r="C24" s="4">
        <v>8</v>
      </c>
      <c r="D24" s="5"/>
      <c r="E24" s="5"/>
      <c r="F24" s="5"/>
      <c r="G24" s="5"/>
      <c r="H24" s="5"/>
      <c r="I24" s="6"/>
      <c r="L24" s="35">
        <v>13</v>
      </c>
      <c r="M24" s="41">
        <f t="shared" si="5"/>
        <v>452.12121212121212</v>
      </c>
      <c r="N24" s="5">
        <f t="shared" si="6"/>
        <v>287.27272727272731</v>
      </c>
      <c r="O24" s="41">
        <f t="shared" si="7"/>
        <v>1.7696969696969698</v>
      </c>
      <c r="P24" s="36"/>
    </row>
    <row r="25" spans="3:16">
      <c r="C25" s="4" t="s">
        <v>14</v>
      </c>
      <c r="D25" s="5">
        <f>AVERAGE(D17,D18,D19,D20)</f>
        <v>2.2355474252436727</v>
      </c>
      <c r="E25" s="5">
        <f>AVERAGE(E17,E18,E21,E22)</f>
        <v>1.174296599719896</v>
      </c>
      <c r="F25" s="5">
        <f>AVERAGE(F17,F19,F21,F23)</f>
        <v>1.5196560222652851</v>
      </c>
      <c r="G25" s="5"/>
      <c r="H25" s="5"/>
      <c r="I25" s="6"/>
      <c r="L25" s="35">
        <v>14</v>
      </c>
      <c r="M25" s="41"/>
      <c r="N25" s="5">
        <f t="shared" si="6"/>
        <v>512.61633919338158</v>
      </c>
      <c r="O25" s="41">
        <f t="shared" si="7"/>
        <v>1.8717683557394003</v>
      </c>
      <c r="P25" s="36"/>
    </row>
    <row r="26" spans="3:16">
      <c r="C26" s="4" t="s">
        <v>15</v>
      </c>
      <c r="D26" s="5">
        <f>GEOMEAN(D17,D18,D19,D20)</f>
        <v>2.067818842880675</v>
      </c>
      <c r="E26" s="5">
        <f>GEOMEAN(E17,E18,E21,E22)</f>
        <v>1.1723430888419166</v>
      </c>
      <c r="F26" s="5">
        <f>GEOMEAN(F17,F19,F21,F23)</f>
        <v>1.4075908262512011</v>
      </c>
      <c r="G26" s="5"/>
      <c r="H26" s="5"/>
      <c r="I26" s="6"/>
      <c r="L26" s="37">
        <v>15</v>
      </c>
      <c r="M26" s="42"/>
      <c r="N26" s="38"/>
      <c r="O26" s="42">
        <f>Q12/S12</f>
        <v>1.8765432098765431</v>
      </c>
      <c r="P26" s="39"/>
    </row>
    <row r="27" spans="3:16">
      <c r="C27" s="4"/>
      <c r="D27" s="5"/>
      <c r="E27" s="5"/>
      <c r="F27" s="5"/>
      <c r="G27" s="5"/>
      <c r="H27" s="5"/>
      <c r="I27" s="6"/>
    </row>
    <row r="28" spans="3:16">
      <c r="C28" s="4"/>
      <c r="D28" s="5"/>
      <c r="E28" s="5"/>
      <c r="F28" s="5"/>
      <c r="G28" s="5"/>
      <c r="H28" s="5"/>
      <c r="I28" s="6"/>
    </row>
    <row r="29" spans="3:16">
      <c r="C29" s="4"/>
      <c r="D29" s="5" t="s">
        <v>18</v>
      </c>
      <c r="E29" s="5"/>
      <c r="F29" s="5"/>
      <c r="G29" s="5"/>
      <c r="H29" s="5"/>
      <c r="I29" s="6"/>
    </row>
    <row r="30" spans="3:16">
      <c r="C30" s="4"/>
      <c r="D30" s="30"/>
      <c r="E30" s="5" t="s">
        <v>16</v>
      </c>
      <c r="F30" s="5"/>
      <c r="G30" s="5"/>
      <c r="H30" s="5"/>
      <c r="I30" s="6"/>
    </row>
    <row r="31" spans="3:16" ht="15" thickBot="1">
      <c r="C31" s="7"/>
      <c r="D31" s="31"/>
      <c r="E31" s="8" t="s">
        <v>17</v>
      </c>
      <c r="F31" s="8"/>
      <c r="G31" s="8"/>
      <c r="H31" s="8"/>
      <c r="I31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</dc:creator>
  <cp:lastModifiedBy>konst</cp:lastModifiedBy>
  <dcterms:created xsi:type="dcterms:W3CDTF">2020-01-07T18:49:24Z</dcterms:created>
  <dcterms:modified xsi:type="dcterms:W3CDTF">2020-01-08T15:21:15Z</dcterms:modified>
</cp:coreProperties>
</file>