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13_ncr:1_{E76CDCAD-C3BC-4CB0-A423-288E92602F21}" xr6:coauthVersionLast="47" xr6:coauthVersionMax="47" xr10:uidLastSave="{00000000-0000-0000-0000-000000000000}"/>
  <bookViews>
    <workbookView xWindow="1910" yWindow="4130" windowWidth="10120" windowHeight="6150" firstSheet="4" activeTab="4" xr2:uid="{E4E8565A-C141-3F40-9599-3B0CB6C83568}"/>
  </bookViews>
  <sheets>
    <sheet name="Indv.Stock" sheetId="5" r:id="rId1"/>
    <sheet name="4 years individual return" sheetId="4" r:id="rId2"/>
    <sheet name="OpenPosition_12_2_2022" sheetId="3" r:id="rId3"/>
    <sheet name="Beta" sheetId="2" r:id="rId4"/>
    <sheet name="Contribution analysi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4" i="4" l="1"/>
  <c r="C25" i="5" l="1"/>
  <c r="C22" i="5"/>
  <c r="BN17" i="5"/>
  <c r="C23" i="5" s="1"/>
  <c r="C24" i="5"/>
  <c r="C21" i="5"/>
  <c r="C20" i="5"/>
  <c r="C19" i="5"/>
  <c r="C17" i="5"/>
  <c r="BN4" i="5"/>
  <c r="BN3" i="5"/>
  <c r="BN2" i="5"/>
  <c r="BK3" i="5"/>
  <c r="C18" i="5"/>
  <c r="G16" i="5"/>
  <c r="BN5" i="5"/>
  <c r="BN6" i="5"/>
  <c r="BN7" i="5"/>
  <c r="BN8" i="5"/>
  <c r="BN9" i="5"/>
  <c r="BN10" i="5"/>
  <c r="BN11" i="5"/>
  <c r="BN12" i="5"/>
  <c r="BN13" i="5"/>
  <c r="BN14" i="5"/>
  <c r="BN15" i="5"/>
  <c r="BN16" i="5"/>
  <c r="BK16" i="5" l="1"/>
  <c r="BK15" i="5"/>
  <c r="BK14" i="5"/>
  <c r="BK13" i="5"/>
  <c r="BK12" i="5"/>
  <c r="BK11" i="5"/>
  <c r="BK10" i="5"/>
  <c r="BK9" i="5"/>
  <c r="BK8" i="5"/>
  <c r="BK7" i="5"/>
  <c r="BK6" i="5"/>
  <c r="BK5" i="5"/>
  <c r="BK4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3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G4" i="5"/>
  <c r="G5" i="5"/>
  <c r="G6" i="5"/>
  <c r="G7" i="5"/>
  <c r="G8" i="5"/>
  <c r="G9" i="5"/>
  <c r="G10" i="5"/>
  <c r="G11" i="5"/>
  <c r="G12" i="5"/>
  <c r="G13" i="5"/>
  <c r="G14" i="5"/>
  <c r="G15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AE3" i="4"/>
  <c r="AC3" i="4"/>
  <c r="AA3" i="4"/>
  <c r="Y3" i="4"/>
  <c r="W3" i="4"/>
  <c r="U3" i="4"/>
  <c r="S3" i="4"/>
  <c r="Q3" i="4"/>
  <c r="O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U216" i="4" l="1"/>
  <c r="U218" i="4" s="1"/>
  <c r="U217" i="4"/>
  <c r="U215" i="4"/>
  <c r="U214" i="4"/>
  <c r="K215" i="4"/>
  <c r="K217" i="4"/>
  <c r="K214" i="4"/>
  <c r="K216" i="4"/>
  <c r="K218" i="4" s="1"/>
  <c r="W216" i="4"/>
  <c r="W218" i="4" s="1"/>
  <c r="W217" i="4"/>
  <c r="W214" i="4"/>
  <c r="W215" i="4"/>
  <c r="AG216" i="4"/>
  <c r="AG218" i="4" s="1"/>
  <c r="AG217" i="4"/>
  <c r="AG215" i="4"/>
  <c r="E216" i="4"/>
  <c r="E218" i="4" s="1"/>
  <c r="E214" i="4"/>
  <c r="E217" i="4"/>
  <c r="E215" i="4"/>
  <c r="M214" i="4"/>
  <c r="M215" i="4"/>
  <c r="M216" i="4"/>
  <c r="M217" i="4"/>
  <c r="AA215" i="4"/>
  <c r="AA216" i="4"/>
  <c r="AA218" i="4" s="1"/>
  <c r="AA217" i="4"/>
  <c r="AA214" i="4"/>
  <c r="Y216" i="4"/>
  <c r="Y218" i="4" s="1"/>
  <c r="Y217" i="4"/>
  <c r="Y214" i="4"/>
  <c r="Y215" i="4"/>
  <c r="AC214" i="4"/>
  <c r="AC215" i="4"/>
  <c r="AC216" i="4"/>
  <c r="AC218" i="4" s="1"/>
  <c r="AC217" i="4"/>
  <c r="S217" i="4"/>
  <c r="S214" i="4"/>
  <c r="S215" i="4"/>
  <c r="S216" i="4"/>
  <c r="S218" i="4" s="1"/>
  <c r="G217" i="4"/>
  <c r="G216" i="4"/>
  <c r="G218" i="4" s="1"/>
  <c r="G214" i="4"/>
  <c r="G215" i="4"/>
  <c r="O214" i="4"/>
  <c r="O215" i="4"/>
  <c r="O216" i="4"/>
  <c r="O218" i="4" s="1"/>
  <c r="O217" i="4"/>
  <c r="AE214" i="4"/>
  <c r="AE215" i="4"/>
  <c r="AE216" i="4"/>
  <c r="AE218" i="4" s="1"/>
  <c r="AE217" i="4"/>
  <c r="I216" i="4"/>
  <c r="I218" i="4" s="1"/>
  <c r="I217" i="4"/>
  <c r="I214" i="4"/>
  <c r="I215" i="4"/>
  <c r="Q217" i="4"/>
  <c r="Q214" i="4"/>
  <c r="Q215" i="4"/>
  <c r="Q216" i="4"/>
  <c r="AG214" i="4"/>
  <c r="BK18" i="5"/>
  <c r="BK20" i="5"/>
  <c r="BK19" i="5"/>
  <c r="BK21" i="5" s="1"/>
  <c r="BK17" i="5"/>
  <c r="BG19" i="5"/>
  <c r="BG20" i="5"/>
  <c r="BG18" i="5"/>
  <c r="BG17" i="5"/>
  <c r="BC20" i="5"/>
  <c r="BC18" i="5"/>
  <c r="BC17" i="5"/>
  <c r="BC19" i="5"/>
  <c r="BC21" i="5" s="1"/>
  <c r="AY20" i="5"/>
  <c r="AY19" i="5"/>
  <c r="AY21" i="5" s="1"/>
  <c r="AY18" i="5"/>
  <c r="AY17" i="5"/>
  <c r="AU20" i="5"/>
  <c r="AU18" i="5"/>
  <c r="AU17" i="5"/>
  <c r="AU19" i="5"/>
  <c r="AU21" i="5" s="1"/>
  <c r="AQ20" i="5"/>
  <c r="AQ19" i="5"/>
  <c r="AQ21" i="5" s="1"/>
  <c r="AQ18" i="5"/>
  <c r="AQ17" i="5"/>
  <c r="AM19" i="5"/>
  <c r="AM21" i="5" s="1"/>
  <c r="AM20" i="5"/>
  <c r="AM18" i="5"/>
  <c r="AM17" i="5"/>
  <c r="AI20" i="5"/>
  <c r="AI19" i="5"/>
  <c r="AI21" i="5" s="1"/>
  <c r="AI18" i="5"/>
  <c r="AI17" i="5"/>
  <c r="AE20" i="5"/>
  <c r="AE19" i="5"/>
  <c r="AE21" i="5" s="1"/>
  <c r="AE18" i="5"/>
  <c r="AE17" i="5"/>
  <c r="AA20" i="5"/>
  <c r="AA19" i="5"/>
  <c r="AA21" i="5" s="1"/>
  <c r="AA18" i="5"/>
  <c r="AA17" i="5"/>
  <c r="W18" i="5"/>
  <c r="W17" i="5"/>
  <c r="W19" i="5"/>
  <c r="W21" i="5" s="1"/>
  <c r="W20" i="5"/>
  <c r="S20" i="5"/>
  <c r="S19" i="5"/>
  <c r="S21" i="5" s="1"/>
  <c r="S18" i="5"/>
  <c r="S17" i="5"/>
  <c r="O19" i="5"/>
  <c r="O21" i="5" s="1"/>
  <c r="O17" i="5"/>
  <c r="O20" i="5"/>
  <c r="O18" i="5"/>
  <c r="K19" i="5"/>
  <c r="K21" i="5" s="1"/>
  <c r="K18" i="5"/>
  <c r="K17" i="5"/>
  <c r="K20" i="5"/>
  <c r="G20" i="5"/>
  <c r="G19" i="5"/>
  <c r="G21" i="5" s="1"/>
  <c r="G17" i="5"/>
  <c r="G18" i="5"/>
  <c r="C3" i="4"/>
  <c r="K15" i="3"/>
  <c r="K2" i="3"/>
  <c r="J17" i="3"/>
  <c r="I17" i="3"/>
  <c r="K3" i="3" s="1"/>
  <c r="E1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AE221" i="4" l="1"/>
  <c r="AE222" i="4"/>
  <c r="AE220" i="4"/>
  <c r="AE219" i="4"/>
  <c r="Y221" i="4"/>
  <c r="Y222" i="4"/>
  <c r="Y220" i="4"/>
  <c r="Y219" i="4"/>
  <c r="M218" i="4"/>
  <c r="M220" i="4" s="1"/>
  <c r="K220" i="4"/>
  <c r="K221" i="4"/>
  <c r="K222" i="4"/>
  <c r="K219" i="4"/>
  <c r="I221" i="4"/>
  <c r="I222" i="4"/>
  <c r="I220" i="4"/>
  <c r="I219" i="4"/>
  <c r="S221" i="4"/>
  <c r="S222" i="4"/>
  <c r="S220" i="4"/>
  <c r="S219" i="4"/>
  <c r="O221" i="4"/>
  <c r="O222" i="4"/>
  <c r="O220" i="4"/>
  <c r="O219" i="4"/>
  <c r="M222" i="4"/>
  <c r="M219" i="4"/>
  <c r="M221" i="4"/>
  <c r="U222" i="4"/>
  <c r="U220" i="4"/>
  <c r="U219" i="4"/>
  <c r="U221" i="4"/>
  <c r="C217" i="4"/>
  <c r="C215" i="4"/>
  <c r="C216" i="4"/>
  <c r="AC221" i="4"/>
  <c r="AC222" i="4"/>
  <c r="AC220" i="4"/>
  <c r="AC219" i="4"/>
  <c r="Q218" i="4"/>
  <c r="AA222" i="4"/>
  <c r="AA219" i="4"/>
  <c r="AA221" i="4"/>
  <c r="AA220" i="4"/>
  <c r="W221" i="4"/>
  <c r="W222" i="4"/>
  <c r="W220" i="4"/>
  <c r="W219" i="4"/>
  <c r="AG221" i="4"/>
  <c r="AG222" i="4"/>
  <c r="AG220" i="4"/>
  <c r="AG219" i="4"/>
  <c r="G221" i="4"/>
  <c r="G222" i="4"/>
  <c r="G220" i="4"/>
  <c r="G219" i="4"/>
  <c r="Q221" i="4"/>
  <c r="Q222" i="4"/>
  <c r="Q220" i="4"/>
  <c r="Q219" i="4"/>
  <c r="E222" i="4"/>
  <c r="E220" i="4"/>
  <c r="E219" i="4"/>
  <c r="E221" i="4"/>
  <c r="C214" i="4"/>
  <c r="BK24" i="5"/>
  <c r="BK23" i="5"/>
  <c r="BK25" i="5"/>
  <c r="BK22" i="5"/>
  <c r="BG24" i="5"/>
  <c r="BG25" i="5"/>
  <c r="BG21" i="5"/>
  <c r="BG23" i="5" s="1"/>
  <c r="BC24" i="5"/>
  <c r="BC23" i="5"/>
  <c r="BC25" i="5"/>
  <c r="BC22" i="5"/>
  <c r="AY22" i="5"/>
  <c r="AY24" i="5"/>
  <c r="AY23" i="5"/>
  <c r="AY25" i="5"/>
  <c r="AU25" i="5"/>
  <c r="AU24" i="5"/>
  <c r="AU23" i="5"/>
  <c r="AU22" i="5"/>
  <c r="AQ25" i="5"/>
  <c r="AQ24" i="5"/>
  <c r="AQ23" i="5"/>
  <c r="AQ22" i="5"/>
  <c r="AM23" i="5"/>
  <c r="AM22" i="5"/>
  <c r="AM25" i="5"/>
  <c r="AM24" i="5"/>
  <c r="AI22" i="5"/>
  <c r="AI23" i="5"/>
  <c r="AI25" i="5"/>
  <c r="AI24" i="5"/>
  <c r="AE24" i="5"/>
  <c r="AE22" i="5"/>
  <c r="AE25" i="5"/>
  <c r="AE23" i="5"/>
  <c r="AA22" i="5"/>
  <c r="AA24" i="5"/>
  <c r="AA25" i="5"/>
  <c r="AA23" i="5"/>
  <c r="W24" i="5"/>
  <c r="W22" i="5"/>
  <c r="W25" i="5"/>
  <c r="W23" i="5"/>
  <c r="S22" i="5"/>
  <c r="S25" i="5"/>
  <c r="S24" i="5"/>
  <c r="S23" i="5"/>
  <c r="O24" i="5"/>
  <c r="O25" i="5"/>
  <c r="O22" i="5"/>
  <c r="O23" i="5"/>
  <c r="K25" i="5"/>
  <c r="K22" i="5"/>
  <c r="K23" i="5"/>
  <c r="K24" i="5"/>
  <c r="G25" i="5"/>
  <c r="G23" i="5"/>
  <c r="G22" i="5"/>
  <c r="G24" i="5"/>
  <c r="K11" i="3"/>
  <c r="K7" i="3"/>
  <c r="K14" i="3"/>
  <c r="K10" i="3"/>
  <c r="K6" i="3"/>
  <c r="K13" i="3"/>
  <c r="K9" i="3"/>
  <c r="K5" i="3"/>
  <c r="K16" i="3"/>
  <c r="K12" i="3"/>
  <c r="K8" i="3"/>
  <c r="K4" i="3"/>
  <c r="C218" i="4" l="1"/>
  <c r="C222" i="4"/>
  <c r="C219" i="4"/>
  <c r="C221" i="4"/>
  <c r="C220" i="4"/>
  <c r="BG22" i="5"/>
  <c r="K17" i="3"/>
</calcChain>
</file>

<file path=xl/sharedStrings.xml><?xml version="1.0" encoding="utf-8"?>
<sst xmlns="http://schemas.openxmlformats.org/spreadsheetml/2006/main" count="645" uniqueCount="129">
  <si>
    <t>Attribution</t>
  </si>
  <si>
    <t>Portfolio</t>
  </si>
  <si>
    <t>S&amp;P500 Sectors</t>
  </si>
  <si>
    <t>Sector</t>
  </si>
  <si>
    <t>Weight</t>
  </si>
  <si>
    <t xml:space="preserve"> Return</t>
  </si>
  <si>
    <t>Weighted Return</t>
  </si>
  <si>
    <t>Health Care</t>
  </si>
  <si>
    <t>Industrials</t>
  </si>
  <si>
    <t>Consumer Staples</t>
  </si>
  <si>
    <t>Information Technology</t>
  </si>
  <si>
    <t>Consumer Discretionary</t>
  </si>
  <si>
    <t>Returns due to selection</t>
  </si>
  <si>
    <t>Returns due to allocation</t>
  </si>
  <si>
    <t>Fund Weight</t>
  </si>
  <si>
    <t>S&amp;P500 Weight</t>
  </si>
  <si>
    <t>Difference</t>
  </si>
  <si>
    <t xml:space="preserve"> S&amp;P500  Return</t>
  </si>
  <si>
    <t>Contribution to Fund Return</t>
  </si>
  <si>
    <t xml:space="preserve"> Fund Return</t>
  </si>
  <si>
    <t>S&amp;P 500 Return</t>
  </si>
  <si>
    <t>Symbol</t>
  </si>
  <si>
    <t>Description</t>
  </si>
  <si>
    <t>Beta</t>
  </si>
  <si>
    <t>BSX</t>
  </si>
  <si>
    <t>Boston Scientific Corp.</t>
  </si>
  <si>
    <t>COST</t>
  </si>
  <si>
    <t>Costco Wholesale Corp</t>
  </si>
  <si>
    <t>DXCM</t>
  </si>
  <si>
    <t>Dexcom Inc</t>
  </si>
  <si>
    <t>FDX</t>
  </si>
  <si>
    <t>Fedex Corp</t>
  </si>
  <si>
    <t>HON</t>
  </si>
  <si>
    <t>Honeywell International Inc</t>
  </si>
  <si>
    <t>JNJ</t>
  </si>
  <si>
    <t>Johnson &amp; Johnson</t>
  </si>
  <si>
    <t>K</t>
  </si>
  <si>
    <t>Kellogg Co</t>
  </si>
  <si>
    <t>MRK</t>
  </si>
  <si>
    <t>Merck &amp; Co Inc</t>
  </si>
  <si>
    <t>PG</t>
  </si>
  <si>
    <t>Procter &amp; Gamble Co.</t>
  </si>
  <si>
    <t>SEDG</t>
  </si>
  <si>
    <t>Solaredge Technologies Inc</t>
  </si>
  <si>
    <t>SHOP</t>
  </si>
  <si>
    <t>Shopify Inc - Ordinary Shares - Class A</t>
  </si>
  <si>
    <t>TJX</t>
  </si>
  <si>
    <t>TJX Companies, Inc.</t>
  </si>
  <si>
    <t>TTM</t>
  </si>
  <si>
    <t>Tata Motors Ltd. - ADR</t>
  </si>
  <si>
    <t>VRTX</t>
  </si>
  <si>
    <t>Vertex Pharmaceuticals, Inc.</t>
  </si>
  <si>
    <t>WMT</t>
  </si>
  <si>
    <t>Walmart Inc</t>
  </si>
  <si>
    <t>Weighted Beta</t>
  </si>
  <si>
    <t>Total Beta</t>
  </si>
  <si>
    <t>Quantity</t>
  </si>
  <si>
    <t>Currency</t>
  </si>
  <si>
    <t>LastPrice</t>
  </si>
  <si>
    <t>PricePaid</t>
  </si>
  <si>
    <t>DayChange</t>
  </si>
  <si>
    <t>ProfitLoss</t>
  </si>
  <si>
    <t>MarketValue</t>
  </si>
  <si>
    <t>ProfitLossPercentage</t>
  </si>
  <si>
    <t>USD</t>
  </si>
  <si>
    <t>Total Value</t>
  </si>
  <si>
    <t>Date</t>
  </si>
  <si>
    <t>Adj Close</t>
  </si>
  <si>
    <t>Rt_BSX</t>
  </si>
  <si>
    <t>Rt_COST</t>
  </si>
  <si>
    <t>Rt_DXCM</t>
  </si>
  <si>
    <t>Rt_FDX</t>
  </si>
  <si>
    <t>Rt_HON</t>
  </si>
  <si>
    <t>Rt_JNJ</t>
  </si>
  <si>
    <t xml:space="preserve">Adj Close </t>
  </si>
  <si>
    <t>Rt_K</t>
  </si>
  <si>
    <t>Rt_MRK</t>
  </si>
  <si>
    <t>Rt_PG</t>
  </si>
  <si>
    <t>Rt_SEDG</t>
  </si>
  <si>
    <t>Rt_SHOP</t>
  </si>
  <si>
    <t>Rt_TJX</t>
  </si>
  <si>
    <t>Rt_TTM</t>
  </si>
  <si>
    <t>Rt_VRTX</t>
  </si>
  <si>
    <t>Rt_WMT</t>
  </si>
  <si>
    <t>Rt_GSPC</t>
  </si>
  <si>
    <t>Close</t>
  </si>
  <si>
    <t>R_GSPC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</si>
  <si>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</si>
  <si>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</si>
  <si>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</si>
  <si>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</si>
  <si>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</si>
  <si>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</si>
  <si>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</si>
  <si>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</si>
  <si>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</si>
  <si>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</si>
  <si>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</si>
  <si>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</si>
  <si>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</si>
  <si>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</si>
  <si>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R_BSX</t>
  </si>
  <si>
    <t>R_COST</t>
  </si>
  <si>
    <t>R_DXCM</t>
  </si>
  <si>
    <t>R_FDX</t>
  </si>
  <si>
    <t>R_HON</t>
  </si>
  <si>
    <t>R_JNJ</t>
  </si>
  <si>
    <t>R_K</t>
  </si>
  <si>
    <t>R_MRK</t>
  </si>
  <si>
    <t>R_PG</t>
  </si>
  <si>
    <t>R_SEDG</t>
  </si>
  <si>
    <t>R_SHOP</t>
  </si>
  <si>
    <t>R_TJX</t>
  </si>
  <si>
    <t>R_TTM</t>
  </si>
  <si>
    <t>R_VRTX</t>
  </si>
  <si>
    <t>R_WMT</t>
  </si>
  <si>
    <t>Dec 05, 2022</t>
  </si>
  <si>
    <t>S&amp;P 500</t>
  </si>
  <si>
    <t>Mean</t>
  </si>
  <si>
    <t>Stdev</t>
  </si>
  <si>
    <t>Cov</t>
  </si>
  <si>
    <t>Var</t>
  </si>
  <si>
    <t>Jenson Alpha</t>
  </si>
  <si>
    <t>Rf</t>
  </si>
  <si>
    <t>Treynor Ratio</t>
  </si>
  <si>
    <t>Sharpe Ratio</t>
  </si>
  <si>
    <t>Risk Premium</t>
  </si>
  <si>
    <t>Ticker</t>
  </si>
  <si>
    <t>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</si>
</sst>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%"/>
  </numFmts>
  <fonts count="6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10" fontId="2" fillId="3" borderId="3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0" fillId="4" borderId="0" xfId="0" applyFill="1"/>
    <xf numFmtId="4" fontId="0" fillId="0" borderId="0" xfId="0" applyNumberFormat="1"/>
    <xf numFmtId="9" fontId="0" fillId="0" borderId="0" xfId="1" applyFont="1"/>
    <xf numFmtId="10" fontId="0" fillId="0" borderId="0" xfId="1" applyNumberFormat="1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14" fontId="0" fillId="0" borderId="4" xfId="0" applyNumberFormat="1" applyBorder="1"/>
    <xf numFmtId="165" fontId="0" fillId="0" borderId="4" xfId="0" applyNumberFormat="1" applyBorder="1"/>
    <xf numFmtId="10" fontId="0" fillId="0" borderId="5" xfId="0" applyNumberFormat="1" applyBorder="1"/>
    <xf numFmtId="164" fontId="0" fillId="0" borderId="4" xfId="0" applyNumberFormat="1" applyBorder="1"/>
    <xf numFmtId="165" fontId="0" fillId="0" borderId="0" xfId="0" applyNumberFormat="1"/>
    <xf numFmtId="164" fontId="0" fillId="0" borderId="0" xfId="0" applyNumberFormat="1"/>
    <xf numFmtId="2" fontId="5" fillId="0" borderId="4" xfId="0" applyNumberFormat="1" applyFont="1" applyBorder="1"/>
    <xf numFmtId="14" fontId="5" fillId="0" borderId="4" xfId="0" applyNumberFormat="1" applyFont="1" applyBorder="1"/>
    <xf numFmtId="0" fontId="5" fillId="0" borderId="4" xfId="0" applyFont="1" applyBorder="1"/>
    <xf numFmtId="4" fontId="5" fillId="0" borderId="4" xfId="0" applyNumberFormat="1" applyFont="1" applyBorder="1"/>
    <xf numFmtId="2" fontId="5" fillId="0" borderId="4" xfId="0" applyNumberFormat="1" applyFont="1" applyFill="1" applyBorder="1"/>
    <xf numFmtId="10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0F1E-07F4-4154-87F2-E524BA4241D5}">
  <dimension ref="A1:BN55"/>
  <sheetViews>
    <sheetView zoomScale="50" zoomScaleNormal="25" workbookViewId="0">
      <selection activeCell="B19" sqref="B19"/>
    </sheetView>
  </sheetViews>
  <sheetFormatPr defaultRowHeight="15.5"/>
  <cols>
    <col min="1" max="1" width="12.25" bestFit="1" customWidth="1"/>
    <col min="2" max="2" width="13.58203125" style="19" bestFit="1" customWidth="1"/>
    <col min="3" max="3" width="12.83203125" bestFit="1" customWidth="1"/>
    <col min="5" max="5" width="12.25" bestFit="1" customWidth="1"/>
    <col min="6" max="6" width="13.58203125" bestFit="1" customWidth="1"/>
    <col min="7" max="7" width="12.83203125" bestFit="1" customWidth="1"/>
    <col min="9" max="9" width="12.25" bestFit="1" customWidth="1"/>
    <col min="10" max="10" width="13.58203125" bestFit="1" customWidth="1"/>
    <col min="11" max="11" width="12.83203125" bestFit="1" customWidth="1"/>
    <col min="13" max="13" width="12.25" bestFit="1" customWidth="1"/>
    <col min="14" max="14" width="13.58203125" bestFit="1" customWidth="1"/>
    <col min="15" max="15" width="12.83203125" bestFit="1" customWidth="1"/>
    <col min="17" max="17" width="12.25" bestFit="1" customWidth="1"/>
    <col min="18" max="18" width="13.58203125" bestFit="1" customWidth="1"/>
    <col min="19" max="19" width="12.83203125" bestFit="1" customWidth="1"/>
    <col min="21" max="21" width="12.25" bestFit="1" customWidth="1"/>
    <col min="22" max="22" width="13.58203125" bestFit="1" customWidth="1"/>
    <col min="23" max="23" width="12.83203125" bestFit="1" customWidth="1"/>
    <col min="25" max="25" width="12.25" bestFit="1" customWidth="1"/>
    <col min="26" max="26" width="13.58203125" bestFit="1" customWidth="1"/>
    <col min="27" max="27" width="12.83203125" bestFit="1" customWidth="1"/>
    <col min="29" max="29" width="12.25" bestFit="1" customWidth="1"/>
    <col min="30" max="30" width="13.58203125" bestFit="1" customWidth="1"/>
    <col min="31" max="31" width="12.83203125" bestFit="1" customWidth="1"/>
    <col min="33" max="33" width="11.4140625" bestFit="1" customWidth="1"/>
    <col min="34" max="34" width="13.58203125" bestFit="1" customWidth="1"/>
    <col min="35" max="35" width="12.58203125" bestFit="1" customWidth="1"/>
    <col min="37" max="37" width="12.25" bestFit="1" customWidth="1"/>
    <col min="38" max="38" width="13.58203125" bestFit="1" customWidth="1"/>
    <col min="39" max="39" width="12.83203125" bestFit="1" customWidth="1"/>
    <col min="41" max="41" width="12.25" bestFit="1" customWidth="1"/>
    <col min="42" max="42" width="13.58203125" bestFit="1" customWidth="1"/>
    <col min="43" max="43" width="12.83203125" bestFit="1" customWidth="1"/>
    <col min="45" max="45" width="12.25" bestFit="1" customWidth="1"/>
    <col min="46" max="46" width="13.58203125" bestFit="1" customWidth="1"/>
    <col min="47" max="47" width="12.83203125" bestFit="1" customWidth="1"/>
    <col min="49" max="49" width="12.25" bestFit="1" customWidth="1"/>
    <col min="50" max="50" width="12.5" bestFit="1" customWidth="1"/>
    <col min="51" max="51" width="12.83203125" bestFit="1" customWidth="1"/>
    <col min="53" max="53" width="12.25" bestFit="1" customWidth="1"/>
    <col min="54" max="54" width="13.58203125" bestFit="1" customWidth="1"/>
    <col min="55" max="55" width="12.83203125" bestFit="1" customWidth="1"/>
    <col min="57" max="57" width="11.75" bestFit="1" customWidth="1"/>
    <col min="58" max="58" width="13.58203125" bestFit="1" customWidth="1"/>
    <col min="59" max="59" width="12.83203125" bestFit="1" customWidth="1"/>
    <col min="61" max="61" width="11.75" bestFit="1" customWidth="1"/>
    <col min="62" max="62" width="13.58203125" bestFit="1" customWidth="1"/>
    <col min="63" max="63" width="11.9140625" bestFit="1" customWidth="1"/>
    <col min="65" max="65" width="11.75" bestFit="1" customWidth="1"/>
    <col min="66" max="66" width="7.1640625" customWidth="1"/>
  </cols>
  <sheetData>
    <row r="1" spans="1:66">
      <c r="A1" s="20" t="s">
        <v>66</v>
      </c>
      <c r="B1" s="21" t="s">
        <v>85</v>
      </c>
      <c r="C1" s="20" t="s">
        <v>86</v>
      </c>
      <c r="E1" s="20" t="s">
        <v>66</v>
      </c>
      <c r="F1" s="21" t="s">
        <v>85</v>
      </c>
      <c r="G1" s="20" t="s">
        <v>101</v>
      </c>
      <c r="I1" s="20" t="s">
        <v>66</v>
      </c>
      <c r="J1" s="21" t="s">
        <v>85</v>
      </c>
      <c r="K1" s="20" t="s">
        <v>102</v>
      </c>
      <c r="M1" s="20" t="s">
        <v>66</v>
      </c>
      <c r="N1" s="21" t="s">
        <v>85</v>
      </c>
      <c r="O1" s="20" t="s">
        <v>103</v>
      </c>
      <c r="Q1" s="20" t="s">
        <v>66</v>
      </c>
      <c r="R1" s="21" t="s">
        <v>85</v>
      </c>
      <c r="S1" s="20" t="s">
        <v>104</v>
      </c>
      <c r="U1" s="20" t="s">
        <v>66</v>
      </c>
      <c r="V1" s="21" t="s">
        <v>85</v>
      </c>
      <c r="W1" s="20" t="s">
        <v>105</v>
      </c>
      <c r="Y1" s="20" t="s">
        <v>66</v>
      </c>
      <c r="Z1" s="21" t="s">
        <v>85</v>
      </c>
      <c r="AA1" s="20" t="s">
        <v>106</v>
      </c>
      <c r="AC1" s="20" t="s">
        <v>66</v>
      </c>
      <c r="AD1" s="21" t="s">
        <v>85</v>
      </c>
      <c r="AE1" s="20" t="s">
        <v>107</v>
      </c>
      <c r="AG1" s="20" t="s">
        <v>66</v>
      </c>
      <c r="AH1" s="21" t="s">
        <v>85</v>
      </c>
      <c r="AI1" s="20" t="s">
        <v>108</v>
      </c>
      <c r="AK1" s="20" t="s">
        <v>66</v>
      </c>
      <c r="AL1" s="21" t="s">
        <v>85</v>
      </c>
      <c r="AM1" s="20" t="s">
        <v>109</v>
      </c>
      <c r="AO1" s="20" t="s">
        <v>66</v>
      </c>
      <c r="AP1" s="21" t="s">
        <v>85</v>
      </c>
      <c r="AQ1" s="20" t="s">
        <v>110</v>
      </c>
      <c r="AS1" s="20" t="s">
        <v>66</v>
      </c>
      <c r="AT1" s="21" t="s">
        <v>85</v>
      </c>
      <c r="AU1" s="20" t="s">
        <v>111</v>
      </c>
      <c r="AW1" s="20" t="s">
        <v>66</v>
      </c>
      <c r="AX1" s="21" t="s">
        <v>85</v>
      </c>
      <c r="AY1" s="20" t="s">
        <v>112</v>
      </c>
      <c r="BA1" s="20" t="s">
        <v>66</v>
      </c>
      <c r="BB1" s="21" t="s">
        <v>85</v>
      </c>
      <c r="BC1" s="20" t="s">
        <v>113</v>
      </c>
      <c r="BE1" s="20" t="s">
        <v>66</v>
      </c>
      <c r="BF1" s="21" t="s">
        <v>85</v>
      </c>
      <c r="BG1" s="20" t="s">
        <v>114</v>
      </c>
      <c r="BI1" s="20" t="s">
        <v>66</v>
      </c>
      <c r="BJ1" s="21" t="s">
        <v>85</v>
      </c>
      <c r="BK1" s="20" t="s">
        <v>115</v>
      </c>
      <c r="BM1" s="20" t="s">
        <v>66</v>
      </c>
      <c r="BN1" s="21" t="s">
        <v>123</v>
      </c>
    </row>
    <row r="2" spans="1:66">
      <c r="A2" s="22" t="s">
        <v>100</v>
      </c>
      <c r="B2" s="21">
        <v>3957.25</v>
      </c>
      <c r="C2" s="20"/>
      <c r="E2" s="22" t="s">
        <v>100</v>
      </c>
      <c r="F2" s="21">
        <v>42.240001999999997</v>
      </c>
      <c r="G2" s="20"/>
      <c r="I2" s="22" t="s">
        <v>100</v>
      </c>
      <c r="J2" s="21">
        <v>509.67999300000002</v>
      </c>
      <c r="K2" s="20"/>
      <c r="M2" s="22" t="s">
        <v>100</v>
      </c>
      <c r="N2" s="21">
        <v>112.989998</v>
      </c>
      <c r="O2" s="20"/>
      <c r="Q2" s="22" t="s">
        <v>100</v>
      </c>
      <c r="R2" s="21">
        <v>174.759995</v>
      </c>
      <c r="S2" s="20"/>
      <c r="U2" s="22" t="s">
        <v>100</v>
      </c>
      <c r="V2" s="21">
        <v>213</v>
      </c>
      <c r="W2" s="20"/>
      <c r="Y2" s="22" t="s">
        <v>100</v>
      </c>
      <c r="Z2" s="21">
        <v>170.80751000000001</v>
      </c>
      <c r="AA2" s="20"/>
      <c r="AC2" s="22" t="s">
        <v>100</v>
      </c>
      <c r="AD2" s="21">
        <v>68.794776999999996</v>
      </c>
      <c r="AE2" s="20"/>
      <c r="AG2" s="22" t="s">
        <v>100</v>
      </c>
      <c r="AH2" s="21">
        <v>100.349998</v>
      </c>
      <c r="AI2" s="20"/>
      <c r="AK2" s="22" t="s">
        <v>100</v>
      </c>
      <c r="AL2" s="21">
        <v>140.979996</v>
      </c>
      <c r="AM2" s="20"/>
      <c r="AO2" s="22" t="s">
        <v>100</v>
      </c>
      <c r="AP2" s="21">
        <v>284.01001000000002</v>
      </c>
      <c r="AQ2" s="20"/>
      <c r="AS2" s="22" t="s">
        <v>100</v>
      </c>
      <c r="AT2" s="21">
        <v>38.400002000000001</v>
      </c>
      <c r="AU2" s="20"/>
      <c r="AW2" s="22" t="s">
        <v>100</v>
      </c>
      <c r="AX2" s="21">
        <v>73.059997999999993</v>
      </c>
      <c r="AY2" s="20"/>
      <c r="BA2" s="22" t="s">
        <v>100</v>
      </c>
      <c r="BB2" s="21">
        <v>27.1</v>
      </c>
      <c r="BC2" s="20"/>
      <c r="BE2" s="22" t="s">
        <v>100</v>
      </c>
      <c r="BF2" s="21">
        <v>306.02999899999998</v>
      </c>
      <c r="BG2" s="20"/>
      <c r="BI2" s="22" t="s">
        <v>100</v>
      </c>
      <c r="BJ2" s="21">
        <v>138.38999899999999</v>
      </c>
      <c r="BK2" s="20"/>
      <c r="BM2" s="22" t="s">
        <v>100</v>
      </c>
      <c r="BN2" s="21">
        <f>(4.172/100)</f>
        <v>4.172E-2</v>
      </c>
    </row>
    <row r="3" spans="1:66">
      <c r="A3" s="22" t="s">
        <v>99</v>
      </c>
      <c r="B3" s="21">
        <v>3991.73</v>
      </c>
      <c r="C3" s="23">
        <f>LN(B3/B2)</f>
        <v>8.6753813075978112E-3</v>
      </c>
      <c r="E3" s="22" t="s">
        <v>99</v>
      </c>
      <c r="F3" s="21">
        <v>42.419998</v>
      </c>
      <c r="G3" s="23">
        <f>LN(F3/F2)</f>
        <v>4.2522152424736264E-3</v>
      </c>
      <c r="I3" s="22" t="s">
        <v>99</v>
      </c>
      <c r="J3" s="21">
        <v>526.46997099999999</v>
      </c>
      <c r="K3" s="23">
        <f>LN(J3/J2)</f>
        <v>3.2411230735637966E-2</v>
      </c>
      <c r="M3" s="22" t="s">
        <v>99</v>
      </c>
      <c r="N3" s="21">
        <v>116.30999799999999</v>
      </c>
      <c r="O3" s="23">
        <f>LN(N3/N2)</f>
        <v>2.8959721635047984E-2</v>
      </c>
      <c r="Q3" s="22" t="s">
        <v>99</v>
      </c>
      <c r="R3" s="21">
        <v>176.259995</v>
      </c>
      <c r="S3" s="23">
        <f>LN(R3/R2)</f>
        <v>8.5465738317605233E-3</v>
      </c>
      <c r="U3" s="22" t="s">
        <v>99</v>
      </c>
      <c r="V3" s="21">
        <v>215.429993</v>
      </c>
      <c r="W3" s="23">
        <f>LN(V3/V2)</f>
        <v>1.1343832587756895E-2</v>
      </c>
      <c r="Y3" s="22" t="s">
        <v>99</v>
      </c>
      <c r="Z3" s="21">
        <v>171.28443899999999</v>
      </c>
      <c r="AA3" s="23">
        <f>LN(Z3/Z2)</f>
        <v>2.7883106304693078E-3</v>
      </c>
      <c r="AC3" s="22" t="s">
        <v>99</v>
      </c>
      <c r="AD3" s="21">
        <v>68.784858999999997</v>
      </c>
      <c r="AE3" s="23">
        <f>LN(AD3/AD2)</f>
        <v>-1.441783145462183E-4</v>
      </c>
      <c r="AG3" s="22" t="s">
        <v>99</v>
      </c>
      <c r="AH3" s="21">
        <v>99.599997999999999</v>
      </c>
      <c r="AI3" s="23">
        <f>LN(AH3/AH2)</f>
        <v>-7.5019108018717128E-3</v>
      </c>
      <c r="AK3" s="22" t="s">
        <v>99</v>
      </c>
      <c r="AL3" s="21">
        <v>140.490005</v>
      </c>
      <c r="AM3" s="23">
        <f>LN(AL3/AL2)</f>
        <v>-3.4816605196291888E-3</v>
      </c>
      <c r="AO3" s="22" t="s">
        <v>99</v>
      </c>
      <c r="AP3" s="21">
        <v>287.97000100000002</v>
      </c>
      <c r="AQ3" s="23">
        <f>LN(AP3/AP2)</f>
        <v>1.3846827497202559E-2</v>
      </c>
      <c r="AS3" s="22" t="s">
        <v>99</v>
      </c>
      <c r="AT3" s="21">
        <v>40.020000000000003</v>
      </c>
      <c r="AU3" s="23">
        <f>LN(AT3/AT2)</f>
        <v>4.1321817478574351E-2</v>
      </c>
      <c r="AW3" s="22" t="s">
        <v>99</v>
      </c>
      <c r="AX3" s="21">
        <v>75.120002999999997</v>
      </c>
      <c r="AY3" s="23">
        <f>LN(AX3/AX2)</f>
        <v>2.7805880843733272E-2</v>
      </c>
      <c r="BA3" s="22" t="s">
        <v>99</v>
      </c>
      <c r="BB3" s="21">
        <v>27.030000999999999</v>
      </c>
      <c r="BC3" s="23">
        <f>LN(BB3/BB2)</f>
        <v>-2.5863306013693124E-3</v>
      </c>
      <c r="BE3" s="22" t="s">
        <v>99</v>
      </c>
      <c r="BF3" s="21">
        <v>305.27999899999998</v>
      </c>
      <c r="BG3" s="23">
        <f>LN(BF3/BF2)</f>
        <v>-2.4537481106433555E-3</v>
      </c>
      <c r="BI3" s="22" t="s">
        <v>99</v>
      </c>
      <c r="BJ3" s="21">
        <v>147.44000199999999</v>
      </c>
      <c r="BK3" s="23">
        <f>LN(BJ3/BJ2)</f>
        <v>6.3345547914524597E-2</v>
      </c>
      <c r="BM3" s="22" t="s">
        <v>99</v>
      </c>
      <c r="BN3" s="21">
        <f>(4.172/100)</f>
        <v>4.172E-2</v>
      </c>
    </row>
    <row r="4" spans="1:66">
      <c r="A4" s="22" t="s">
        <v>98</v>
      </c>
      <c r="B4" s="21">
        <v>3958.79</v>
      </c>
      <c r="C4" s="23">
        <f t="shared" ref="C4:C16" si="0">LN(B4/B3)</f>
        <v>-8.2862978720850793E-3</v>
      </c>
      <c r="E4" s="22" t="s">
        <v>98</v>
      </c>
      <c r="F4" s="21">
        <v>42.98</v>
      </c>
      <c r="G4" s="23">
        <f t="shared" ref="G4:G15" si="1">LN(F4/F3)</f>
        <v>1.311498922540103E-2</v>
      </c>
      <c r="I4" s="22" t="s">
        <v>98</v>
      </c>
      <c r="J4" s="21">
        <v>524.10998500000005</v>
      </c>
      <c r="K4" s="23">
        <f t="shared" ref="K4:K16" si="2">LN(J4/J3)</f>
        <v>-4.4927374754344298E-3</v>
      </c>
      <c r="M4" s="22" t="s">
        <v>98</v>
      </c>
      <c r="N4" s="21">
        <v>114.889999</v>
      </c>
      <c r="O4" s="23">
        <f t="shared" ref="O4:O16" si="3">LN(N4/N3)</f>
        <v>-1.2283882994225474E-2</v>
      </c>
      <c r="Q4" s="22" t="s">
        <v>98</v>
      </c>
      <c r="R4" s="21">
        <v>170.770004</v>
      </c>
      <c r="S4" s="23">
        <f t="shared" ref="S4:S16" si="4">LN(R4/R3)</f>
        <v>-3.1642503981863863E-2</v>
      </c>
      <c r="U4" s="22" t="s">
        <v>98</v>
      </c>
      <c r="V4" s="21">
        <v>214</v>
      </c>
      <c r="W4" s="23">
        <f t="shared" ref="W4:W16" si="5">LN(V4/V3)</f>
        <v>-6.6599832753306476E-3</v>
      </c>
      <c r="Y4" s="22" t="s">
        <v>98</v>
      </c>
      <c r="Z4" s="21">
        <v>172.34757999999999</v>
      </c>
      <c r="AA4" s="23">
        <f t="shared" ref="AA4:AA16" si="6">LN(Z4/Z3)</f>
        <v>6.1876910957122033E-3</v>
      </c>
      <c r="AC4" s="22" t="s">
        <v>98</v>
      </c>
      <c r="AD4" s="21">
        <v>69.806458000000006</v>
      </c>
      <c r="AE4" s="23">
        <f t="shared" ref="AE4:AE16" si="7">LN(AD4/AD3)</f>
        <v>1.4742878933114177E-2</v>
      </c>
      <c r="AG4" s="22" t="s">
        <v>98</v>
      </c>
      <c r="AH4" s="21">
        <v>99.93</v>
      </c>
      <c r="AI4" s="23">
        <f t="shared" ref="AI4:AI16" si="8">LN(AH4/AH3)</f>
        <v>3.3077963634670208E-3</v>
      </c>
      <c r="AK4" s="22" t="s">
        <v>98</v>
      </c>
      <c r="AL4" s="21">
        <v>141.740005</v>
      </c>
      <c r="AM4" s="23">
        <f t="shared" ref="AM4:AM16" si="9">LN(AL4/AL3)</f>
        <v>8.8580812046853297E-3</v>
      </c>
      <c r="AO4" s="22" t="s">
        <v>98</v>
      </c>
      <c r="AP4" s="21">
        <v>289.76001000000002</v>
      </c>
      <c r="AQ4" s="23">
        <f t="shared" ref="AQ4:AQ16" si="10">LN(AP4/AP3)</f>
        <v>6.1967171302831662E-3</v>
      </c>
      <c r="AS4" s="22" t="s">
        <v>98</v>
      </c>
      <c r="AT4" s="21">
        <v>38.509998000000003</v>
      </c>
      <c r="AU4" s="23">
        <f t="shared" ref="AU4:AU16" si="11">LN(AT4/AT3)</f>
        <v>-3.8461433263333629E-2</v>
      </c>
      <c r="AW4" s="22" t="s">
        <v>98</v>
      </c>
      <c r="AX4" s="21">
        <v>79.019997000000004</v>
      </c>
      <c r="AY4" s="23">
        <f t="shared" ref="AY4:AY16" si="12">LN(AX4/AX3)</f>
        <v>5.0614072182062916E-2</v>
      </c>
      <c r="BA4" s="22" t="s">
        <v>98</v>
      </c>
      <c r="BB4" s="21">
        <v>25.85</v>
      </c>
      <c r="BC4" s="23">
        <f t="shared" ref="BC4:BC16" si="13">LN(BB4/BB3)</f>
        <v>-4.463679632984776E-2</v>
      </c>
      <c r="BE4" s="22" t="s">
        <v>98</v>
      </c>
      <c r="BF4" s="21">
        <v>305.44000199999999</v>
      </c>
      <c r="BG4" s="23">
        <f t="shared" ref="BG4:BG16" si="14">LN(BF4/BF3)</f>
        <v>5.2398154112798419E-4</v>
      </c>
      <c r="BI4" s="22" t="s">
        <v>98</v>
      </c>
      <c r="BJ4" s="21">
        <v>148.5</v>
      </c>
      <c r="BK4" s="23">
        <f t="shared" ref="BK4:BK16" si="15">LN(BJ4/BJ3)</f>
        <v>7.1636313163466296E-3</v>
      </c>
      <c r="BM4" s="22" t="s">
        <v>98</v>
      </c>
      <c r="BN4" s="21">
        <f t="shared" ref="BN4:BN16" si="16">(4.172/100)</f>
        <v>4.172E-2</v>
      </c>
    </row>
    <row r="5" spans="1:66">
      <c r="A5" s="22" t="s">
        <v>97</v>
      </c>
      <c r="B5" s="21">
        <v>3946.56</v>
      </c>
      <c r="C5" s="23">
        <f t="shared" si="0"/>
        <v>-3.094109623737159E-3</v>
      </c>
      <c r="E5" s="22" t="s">
        <v>97</v>
      </c>
      <c r="F5" s="21">
        <v>42.200001</v>
      </c>
      <c r="G5" s="23">
        <f t="shared" si="1"/>
        <v>-1.831464647571597E-2</v>
      </c>
      <c r="I5" s="22" t="s">
        <v>97</v>
      </c>
      <c r="J5" s="21">
        <v>521.32000700000003</v>
      </c>
      <c r="K5" s="23">
        <f t="shared" si="2"/>
        <v>-5.3374872443562029E-3</v>
      </c>
      <c r="M5" s="22" t="s">
        <v>97</v>
      </c>
      <c r="N5" s="21">
        <v>112.639999</v>
      </c>
      <c r="O5" s="23">
        <f t="shared" si="3"/>
        <v>-1.9778256629404339E-2</v>
      </c>
      <c r="Q5" s="22" t="s">
        <v>97</v>
      </c>
      <c r="R5" s="21">
        <v>171.53999300000001</v>
      </c>
      <c r="S5" s="23">
        <f t="shared" si="4"/>
        <v>4.4987894330005369E-3</v>
      </c>
      <c r="U5" s="22" t="s">
        <v>97</v>
      </c>
      <c r="V5" s="21">
        <v>214.509995</v>
      </c>
      <c r="W5" s="23">
        <f t="shared" si="5"/>
        <v>2.3803189972226506E-3</v>
      </c>
      <c r="Y5" s="22" t="s">
        <v>97</v>
      </c>
      <c r="Z5" s="21">
        <v>173.73860199999999</v>
      </c>
      <c r="AA5" s="23">
        <f t="shared" si="6"/>
        <v>8.0386306240736397E-3</v>
      </c>
      <c r="AC5" s="22" t="s">
        <v>97</v>
      </c>
      <c r="AD5" s="21">
        <v>69.459311999999997</v>
      </c>
      <c r="AE5" s="23">
        <f t="shared" si="7"/>
        <v>-4.9853846928600452E-3</v>
      </c>
      <c r="AG5" s="22" t="s">
        <v>97</v>
      </c>
      <c r="AH5" s="21">
        <v>102.30999799999999</v>
      </c>
      <c r="AI5" s="23">
        <f t="shared" si="8"/>
        <v>2.3537459468718977E-2</v>
      </c>
      <c r="AK5" s="22" t="s">
        <v>97</v>
      </c>
      <c r="AL5" s="21">
        <v>140.86999499999999</v>
      </c>
      <c r="AM5" s="23">
        <f t="shared" si="9"/>
        <v>-6.1569848794693245E-3</v>
      </c>
      <c r="AO5" s="22" t="s">
        <v>97</v>
      </c>
      <c r="AP5" s="21">
        <v>299.209991</v>
      </c>
      <c r="AQ5" s="23">
        <f t="shared" si="10"/>
        <v>3.2092609276065893E-2</v>
      </c>
      <c r="AS5" s="22" t="s">
        <v>97</v>
      </c>
      <c r="AT5" s="21">
        <v>37.720001000000003</v>
      </c>
      <c r="AU5" s="23">
        <f t="shared" si="11"/>
        <v>-2.072741161586264E-2</v>
      </c>
      <c r="AW5" s="22" t="s">
        <v>97</v>
      </c>
      <c r="AX5" s="21">
        <v>77.989998</v>
      </c>
      <c r="AY5" s="23">
        <f t="shared" si="12"/>
        <v>-1.312035932007888E-2</v>
      </c>
      <c r="BA5" s="22" t="s">
        <v>97</v>
      </c>
      <c r="BB5" s="21">
        <v>25.58</v>
      </c>
      <c r="BC5" s="23">
        <f t="shared" si="13"/>
        <v>-1.0499804803741674E-2</v>
      </c>
      <c r="BE5" s="22" t="s">
        <v>97</v>
      </c>
      <c r="BF5" s="21">
        <v>309.89999399999999</v>
      </c>
      <c r="BG5" s="23">
        <f t="shared" si="14"/>
        <v>1.4496278907249829E-2</v>
      </c>
      <c r="BI5" s="22" t="s">
        <v>97</v>
      </c>
      <c r="BJ5" s="21">
        <v>148</v>
      </c>
      <c r="BK5" s="23">
        <f t="shared" si="15"/>
        <v>-3.3726844786392302E-3</v>
      </c>
      <c r="BM5" s="22" t="s">
        <v>97</v>
      </c>
      <c r="BN5" s="21">
        <f t="shared" si="16"/>
        <v>4.172E-2</v>
      </c>
    </row>
    <row r="6" spans="1:66">
      <c r="A6" s="22" t="s">
        <v>96</v>
      </c>
      <c r="B6" s="21">
        <v>3965.34</v>
      </c>
      <c r="C6" s="23">
        <f t="shared" si="0"/>
        <v>4.7472883302355929E-3</v>
      </c>
      <c r="E6" s="22" t="s">
        <v>96</v>
      </c>
      <c r="F6" s="21">
        <v>42.959999000000003</v>
      </c>
      <c r="G6" s="23">
        <f t="shared" si="1"/>
        <v>1.7849182184493283E-2</v>
      </c>
      <c r="I6" s="22" t="s">
        <v>96</v>
      </c>
      <c r="J6" s="21">
        <v>523.669983</v>
      </c>
      <c r="K6" s="23">
        <f t="shared" si="2"/>
        <v>4.4976123864614989E-3</v>
      </c>
      <c r="M6" s="22" t="s">
        <v>96</v>
      </c>
      <c r="N6" s="21">
        <v>113.720001</v>
      </c>
      <c r="O6" s="23">
        <f t="shared" si="3"/>
        <v>9.5424120444355352E-3</v>
      </c>
      <c r="Q6" s="22" t="s">
        <v>96</v>
      </c>
      <c r="R6" s="21">
        <v>174.720001</v>
      </c>
      <c r="S6" s="23">
        <f t="shared" si="4"/>
        <v>1.8368263524517592E-2</v>
      </c>
      <c r="U6" s="22" t="s">
        <v>96</v>
      </c>
      <c r="V6" s="21">
        <v>214.529999</v>
      </c>
      <c r="W6" s="23">
        <f t="shared" si="5"/>
        <v>9.3250047987365983E-5</v>
      </c>
      <c r="Y6" s="22" t="s">
        <v>96</v>
      </c>
      <c r="Z6" s="21">
        <v>175.06999200000001</v>
      </c>
      <c r="AA6" s="23">
        <f t="shared" si="6"/>
        <v>7.6339659557054899E-3</v>
      </c>
      <c r="AC6" s="22" t="s">
        <v>96</v>
      </c>
      <c r="AD6" s="21">
        <v>70.034592000000004</v>
      </c>
      <c r="AE6" s="23">
        <f t="shared" si="7"/>
        <v>8.2481491298526093E-3</v>
      </c>
      <c r="AG6" s="22" t="s">
        <v>96</v>
      </c>
      <c r="AH6" s="21">
        <v>104.230003</v>
      </c>
      <c r="AI6" s="23">
        <f t="shared" si="8"/>
        <v>1.8592624191313665E-2</v>
      </c>
      <c r="AK6" s="22" t="s">
        <v>96</v>
      </c>
      <c r="AL6" s="21">
        <v>142.570007</v>
      </c>
      <c r="AM6" s="23">
        <f t="shared" si="9"/>
        <v>1.1995712486059665E-2</v>
      </c>
      <c r="AO6" s="22" t="s">
        <v>96</v>
      </c>
      <c r="AP6" s="21">
        <v>306.39001500000001</v>
      </c>
      <c r="AQ6" s="23">
        <f t="shared" si="10"/>
        <v>2.371321129283923E-2</v>
      </c>
      <c r="AS6" s="22" t="s">
        <v>96</v>
      </c>
      <c r="AT6" s="21">
        <v>36.590000000000003</v>
      </c>
      <c r="AU6" s="23">
        <f t="shared" si="11"/>
        <v>-3.0415505245275604E-2</v>
      </c>
      <c r="AW6" s="22" t="s">
        <v>96</v>
      </c>
      <c r="AX6" s="21">
        <v>78.160004000000001</v>
      </c>
      <c r="AY6" s="23">
        <f t="shared" si="12"/>
        <v>2.1774712135057698E-3</v>
      </c>
      <c r="BA6" s="22" t="s">
        <v>96</v>
      </c>
      <c r="BB6" s="21">
        <v>25.690000999999999</v>
      </c>
      <c r="BC6" s="23">
        <f t="shared" si="13"/>
        <v>4.291053896746797E-3</v>
      </c>
      <c r="BE6" s="22" t="s">
        <v>96</v>
      </c>
      <c r="BF6" s="21">
        <v>314.63000499999998</v>
      </c>
      <c r="BG6" s="23">
        <f t="shared" si="14"/>
        <v>1.5147715723111441E-2</v>
      </c>
      <c r="BI6" s="22" t="s">
        <v>96</v>
      </c>
      <c r="BJ6" s="21">
        <v>150.229996</v>
      </c>
      <c r="BK6" s="23">
        <f t="shared" si="15"/>
        <v>1.4955152684376458E-2</v>
      </c>
      <c r="BM6" s="22" t="s">
        <v>96</v>
      </c>
      <c r="BN6" s="21">
        <f t="shared" si="16"/>
        <v>4.172E-2</v>
      </c>
    </row>
    <row r="7" spans="1:66">
      <c r="A7" s="22" t="s">
        <v>95</v>
      </c>
      <c r="B7" s="21">
        <v>3949.94</v>
      </c>
      <c r="C7" s="23">
        <f t="shared" si="0"/>
        <v>-3.8912128014762935E-3</v>
      </c>
      <c r="E7" s="22" t="s">
        <v>95</v>
      </c>
      <c r="F7" s="21">
        <v>42.939999</v>
      </c>
      <c r="G7" s="23">
        <f t="shared" si="1"/>
        <v>-4.6565776081625339E-4</v>
      </c>
      <c r="I7" s="22" t="s">
        <v>95</v>
      </c>
      <c r="J7" s="21">
        <v>523.36999500000002</v>
      </c>
      <c r="K7" s="23">
        <f t="shared" si="2"/>
        <v>-5.7302111573906509E-4</v>
      </c>
      <c r="M7" s="22" t="s">
        <v>95</v>
      </c>
      <c r="N7" s="21">
        <v>112.660004</v>
      </c>
      <c r="O7" s="23">
        <f t="shared" si="3"/>
        <v>-9.3648266047001872E-3</v>
      </c>
      <c r="Q7" s="22" t="s">
        <v>95</v>
      </c>
      <c r="R7" s="21">
        <v>173.63999899999999</v>
      </c>
      <c r="S7" s="23">
        <f t="shared" si="4"/>
        <v>-6.2005136076324317E-3</v>
      </c>
      <c r="U7" s="22" t="s">
        <v>95</v>
      </c>
      <c r="V7" s="21">
        <v>216.55999800000001</v>
      </c>
      <c r="W7" s="23">
        <f t="shared" si="5"/>
        <v>9.4180520036684402E-3</v>
      </c>
      <c r="Y7" s="22" t="s">
        <v>95</v>
      </c>
      <c r="Z7" s="21">
        <v>175.970001</v>
      </c>
      <c r="AA7" s="23">
        <f t="shared" si="6"/>
        <v>5.127683397624149E-3</v>
      </c>
      <c r="AC7" s="22" t="s">
        <v>95</v>
      </c>
      <c r="AD7" s="21">
        <v>71.224807999999996</v>
      </c>
      <c r="AE7" s="23">
        <f t="shared" si="7"/>
        <v>1.6851893282201401E-2</v>
      </c>
      <c r="AG7" s="22" t="s">
        <v>95</v>
      </c>
      <c r="AH7" s="21">
        <v>105.610001</v>
      </c>
      <c r="AI7" s="23">
        <f t="shared" si="8"/>
        <v>1.3153048693452676E-2</v>
      </c>
      <c r="AK7" s="22" t="s">
        <v>95</v>
      </c>
      <c r="AL7" s="21">
        <v>144.38000500000001</v>
      </c>
      <c r="AM7" s="23">
        <f t="shared" si="9"/>
        <v>1.2615591077292907E-2</v>
      </c>
      <c r="AO7" s="22" t="s">
        <v>95</v>
      </c>
      <c r="AP7" s="21">
        <v>301.41000400000001</v>
      </c>
      <c r="AQ7" s="23">
        <f t="shared" si="10"/>
        <v>-1.6387371802035092E-2</v>
      </c>
      <c r="AS7" s="22" t="s">
        <v>95</v>
      </c>
      <c r="AT7" s="21">
        <v>35.209999000000003</v>
      </c>
      <c r="AU7" s="23">
        <f t="shared" si="11"/>
        <v>-3.8444874265177113E-2</v>
      </c>
      <c r="AW7" s="22" t="s">
        <v>95</v>
      </c>
      <c r="AX7" s="21">
        <v>79</v>
      </c>
      <c r="AY7" s="23">
        <f t="shared" si="12"/>
        <v>1.0689793555422803E-2</v>
      </c>
      <c r="BA7" s="22" t="s">
        <v>95</v>
      </c>
      <c r="BB7" s="21">
        <v>25.540001</v>
      </c>
      <c r="BC7" s="23">
        <f t="shared" si="13"/>
        <v>-5.8559602887831427E-3</v>
      </c>
      <c r="BE7" s="22" t="s">
        <v>95</v>
      </c>
      <c r="BF7" s="21">
        <v>316.20001200000002</v>
      </c>
      <c r="BG7" s="23">
        <f t="shared" si="14"/>
        <v>4.9776015703053445E-3</v>
      </c>
      <c r="BI7" s="22" t="s">
        <v>95</v>
      </c>
      <c r="BJ7" s="21">
        <v>151.14999399999999</v>
      </c>
      <c r="BK7" s="23">
        <f t="shared" si="15"/>
        <v>6.1052550813081108E-3</v>
      </c>
      <c r="BM7" s="22" t="s">
        <v>95</v>
      </c>
      <c r="BN7" s="21">
        <f t="shared" si="16"/>
        <v>4.172E-2</v>
      </c>
    </row>
    <row r="8" spans="1:66">
      <c r="A8" s="22" t="s">
        <v>94</v>
      </c>
      <c r="B8" s="21">
        <v>4003.58</v>
      </c>
      <c r="C8" s="23">
        <f t="shared" si="0"/>
        <v>1.3488571921957369E-2</v>
      </c>
      <c r="E8" s="22" t="s">
        <v>94</v>
      </c>
      <c r="F8" s="21">
        <v>43.540000999999997</v>
      </c>
      <c r="G8" s="23">
        <f t="shared" si="1"/>
        <v>1.3876309611461878E-2</v>
      </c>
      <c r="I8" s="22" t="s">
        <v>94</v>
      </c>
      <c r="J8" s="21">
        <v>531.95001200000002</v>
      </c>
      <c r="K8" s="23">
        <f t="shared" si="2"/>
        <v>1.6260861160191115E-2</v>
      </c>
      <c r="M8" s="22" t="s">
        <v>94</v>
      </c>
      <c r="N8" s="21">
        <v>111.010002</v>
      </c>
      <c r="O8" s="23">
        <f t="shared" si="3"/>
        <v>-1.4754163610676252E-2</v>
      </c>
      <c r="Q8" s="22" t="s">
        <v>94</v>
      </c>
      <c r="R8" s="21">
        <v>175.66999799999999</v>
      </c>
      <c r="S8" s="23">
        <f t="shared" si="4"/>
        <v>1.1623038967957244E-2</v>
      </c>
      <c r="U8" s="22" t="s">
        <v>94</v>
      </c>
      <c r="V8" s="21">
        <v>218.759995</v>
      </c>
      <c r="W8" s="23">
        <f t="shared" si="5"/>
        <v>1.0107579551743802E-2</v>
      </c>
      <c r="Y8" s="22" t="s">
        <v>94</v>
      </c>
      <c r="Z8" s="21">
        <v>176.820007</v>
      </c>
      <c r="AA8" s="23">
        <f t="shared" si="6"/>
        <v>4.8187739194824053E-3</v>
      </c>
      <c r="AC8" s="22" t="s">
        <v>94</v>
      </c>
      <c r="AD8" s="21">
        <v>71.443016</v>
      </c>
      <c r="AE8" s="23">
        <f t="shared" si="7"/>
        <v>3.0589682247186777E-3</v>
      </c>
      <c r="AG8" s="22" t="s">
        <v>94</v>
      </c>
      <c r="AH8" s="21">
        <v>106.900002</v>
      </c>
      <c r="AI8" s="23">
        <f t="shared" si="8"/>
        <v>1.2140763512890059E-2</v>
      </c>
      <c r="AK8" s="22" t="s">
        <v>94</v>
      </c>
      <c r="AL8" s="21">
        <v>145.61999499999999</v>
      </c>
      <c r="AM8" s="23">
        <f t="shared" si="9"/>
        <v>8.5517072887717569E-3</v>
      </c>
      <c r="AO8" s="22" t="s">
        <v>94</v>
      </c>
      <c r="AP8" s="21">
        <v>309.17999300000002</v>
      </c>
      <c r="AQ8" s="23">
        <f t="shared" si="10"/>
        <v>2.5452131514362389E-2</v>
      </c>
      <c r="AS8" s="22" t="s">
        <v>94</v>
      </c>
      <c r="AT8" s="21">
        <v>35.279998999999997</v>
      </c>
      <c r="AU8" s="23">
        <f t="shared" si="11"/>
        <v>1.9860980279803511E-3</v>
      </c>
      <c r="AW8" s="22" t="s">
        <v>94</v>
      </c>
      <c r="AX8" s="21">
        <v>80.110000999999997</v>
      </c>
      <c r="AY8" s="23">
        <f t="shared" si="12"/>
        <v>1.3952850242840034E-2</v>
      </c>
      <c r="BA8" s="22" t="s">
        <v>94</v>
      </c>
      <c r="BB8" s="21">
        <v>25.940000999999999</v>
      </c>
      <c r="BC8" s="23">
        <f t="shared" si="13"/>
        <v>1.554032768013801E-2</v>
      </c>
      <c r="BE8" s="22" t="s">
        <v>94</v>
      </c>
      <c r="BF8" s="21">
        <v>321.48001099999999</v>
      </c>
      <c r="BG8" s="23">
        <f t="shared" si="14"/>
        <v>1.656040483522956E-2</v>
      </c>
      <c r="BI8" s="22" t="s">
        <v>94</v>
      </c>
      <c r="BJ8" s="21">
        <v>151.69000199999999</v>
      </c>
      <c r="BK8" s="23">
        <f t="shared" si="15"/>
        <v>3.5662962585660202E-3</v>
      </c>
      <c r="BM8" s="22" t="s">
        <v>94</v>
      </c>
      <c r="BN8" s="21">
        <f t="shared" si="16"/>
        <v>4.172E-2</v>
      </c>
    </row>
    <row r="9" spans="1:66">
      <c r="A9" s="22" t="s">
        <v>93</v>
      </c>
      <c r="B9" s="21">
        <v>4027.26</v>
      </c>
      <c r="C9" s="23">
        <f t="shared" si="0"/>
        <v>5.8972831306427134E-3</v>
      </c>
      <c r="E9" s="22" t="s">
        <v>93</v>
      </c>
      <c r="F9" s="21">
        <v>43.889999000000003</v>
      </c>
      <c r="G9" s="23">
        <f t="shared" si="1"/>
        <v>8.0064021421217737E-3</v>
      </c>
      <c r="I9" s="22" t="s">
        <v>93</v>
      </c>
      <c r="J9" s="21">
        <v>534.48999000000003</v>
      </c>
      <c r="K9" s="23">
        <f t="shared" si="2"/>
        <v>4.7634799858720898E-3</v>
      </c>
      <c r="M9" s="22" t="s">
        <v>93</v>
      </c>
      <c r="N9" s="21">
        <v>112.91999800000001</v>
      </c>
      <c r="O9" s="23">
        <f t="shared" si="3"/>
        <v>1.7059280312683615E-2</v>
      </c>
      <c r="Q9" s="22" t="s">
        <v>93</v>
      </c>
      <c r="R9" s="21">
        <v>176.36000100000001</v>
      </c>
      <c r="S9" s="23">
        <f t="shared" si="4"/>
        <v>3.9201425196485921E-3</v>
      </c>
      <c r="U9" s="22" t="s">
        <v>93</v>
      </c>
      <c r="V9" s="21">
        <v>218.91000399999999</v>
      </c>
      <c r="W9" s="23">
        <f t="shared" si="5"/>
        <v>6.8548909551393407E-4</v>
      </c>
      <c r="Y9" s="22" t="s">
        <v>93</v>
      </c>
      <c r="Z9" s="21">
        <v>177.009995</v>
      </c>
      <c r="AA9" s="23">
        <f t="shared" si="6"/>
        <v>1.0738943401336595E-3</v>
      </c>
      <c r="AC9" s="22" t="s">
        <v>93</v>
      </c>
      <c r="AD9" s="21">
        <v>71.919105999999999</v>
      </c>
      <c r="AE9" s="23">
        <f t="shared" si="7"/>
        <v>6.6418066854349693E-3</v>
      </c>
      <c r="AG9" s="22" t="s">
        <v>93</v>
      </c>
      <c r="AH9" s="21">
        <v>106.82</v>
      </c>
      <c r="AI9" s="23">
        <f t="shared" si="8"/>
        <v>-7.4866182844909944E-4</v>
      </c>
      <c r="AK9" s="22" t="s">
        <v>93</v>
      </c>
      <c r="AL9" s="21">
        <v>146.449997</v>
      </c>
      <c r="AM9" s="23">
        <f t="shared" si="9"/>
        <v>5.6835981583137109E-3</v>
      </c>
      <c r="AO9" s="22" t="s">
        <v>93</v>
      </c>
      <c r="AP9" s="21">
        <v>306.25</v>
      </c>
      <c r="AQ9" s="23">
        <f t="shared" si="10"/>
        <v>-9.5218470687180139E-3</v>
      </c>
      <c r="AS9" s="22" t="s">
        <v>93</v>
      </c>
      <c r="AT9" s="21">
        <v>36.770000000000003</v>
      </c>
      <c r="AU9" s="23">
        <f t="shared" si="11"/>
        <v>4.13660925192618E-2</v>
      </c>
      <c r="AW9" s="22" t="s">
        <v>93</v>
      </c>
      <c r="AX9" s="21">
        <v>80.540001000000004</v>
      </c>
      <c r="AY9" s="23">
        <f t="shared" si="12"/>
        <v>5.3532651296374538E-3</v>
      </c>
      <c r="BA9" s="22" t="s">
        <v>93</v>
      </c>
      <c r="BB9" s="21">
        <v>25.92</v>
      </c>
      <c r="BC9" s="23">
        <f t="shared" si="13"/>
        <v>-7.7134595472422513E-4</v>
      </c>
      <c r="BE9" s="22" t="s">
        <v>93</v>
      </c>
      <c r="BF9" s="21">
        <v>316.16000400000001</v>
      </c>
      <c r="BG9" s="23">
        <f t="shared" si="14"/>
        <v>-1.6686940349939731E-2</v>
      </c>
      <c r="BI9" s="22" t="s">
        <v>93</v>
      </c>
      <c r="BJ9" s="21">
        <v>152.41999799999999</v>
      </c>
      <c r="BK9" s="23">
        <f t="shared" si="15"/>
        <v>4.8008773279681737E-3</v>
      </c>
      <c r="BM9" s="22" t="s">
        <v>93</v>
      </c>
      <c r="BN9" s="21">
        <f t="shared" si="16"/>
        <v>4.172E-2</v>
      </c>
    </row>
    <row r="10" spans="1:66">
      <c r="A10" s="22" t="s">
        <v>92</v>
      </c>
      <c r="B10" s="21">
        <v>4026.12</v>
      </c>
      <c r="C10" s="23">
        <f t="shared" si="0"/>
        <v>-2.8311094412904197E-4</v>
      </c>
      <c r="E10" s="22" t="s">
        <v>92</v>
      </c>
      <c r="F10" s="21">
        <v>44.150002000000001</v>
      </c>
      <c r="G10" s="23">
        <f t="shared" si="1"/>
        <v>5.9064914341720324E-3</v>
      </c>
      <c r="I10" s="22" t="s">
        <v>92</v>
      </c>
      <c r="J10" s="21">
        <v>533.65997300000004</v>
      </c>
      <c r="K10" s="23">
        <f t="shared" si="2"/>
        <v>-1.5541210425733983E-3</v>
      </c>
      <c r="M10" s="22" t="s">
        <v>92</v>
      </c>
      <c r="N10" s="21">
        <v>112</v>
      </c>
      <c r="O10" s="23">
        <f t="shared" si="3"/>
        <v>-8.1807143785397E-3</v>
      </c>
      <c r="Q10" s="22" t="s">
        <v>92</v>
      </c>
      <c r="R10" s="21">
        <v>176.699997</v>
      </c>
      <c r="S10" s="23">
        <f t="shared" si="4"/>
        <v>1.9259961877648615E-3</v>
      </c>
      <c r="U10" s="22" t="s">
        <v>92</v>
      </c>
      <c r="V10" s="21">
        <v>220.050003</v>
      </c>
      <c r="W10" s="23">
        <f t="shared" si="5"/>
        <v>5.1941021723778905E-3</v>
      </c>
      <c r="Y10" s="22" t="s">
        <v>92</v>
      </c>
      <c r="Z10" s="21">
        <v>177.240005</v>
      </c>
      <c r="AA10" s="23">
        <f t="shared" si="6"/>
        <v>1.2985746355515075E-3</v>
      </c>
      <c r="AC10" s="22" t="s">
        <v>92</v>
      </c>
      <c r="AD10" s="21">
        <v>72.206740999999994</v>
      </c>
      <c r="AE10" s="23">
        <f t="shared" si="7"/>
        <v>3.9914475836522354E-3</v>
      </c>
      <c r="AG10" s="22" t="s">
        <v>92</v>
      </c>
      <c r="AH10" s="21">
        <v>107.5</v>
      </c>
      <c r="AI10" s="23">
        <f t="shared" si="8"/>
        <v>6.3456726560933837E-3</v>
      </c>
      <c r="AK10" s="22" t="s">
        <v>92</v>
      </c>
      <c r="AL10" s="21">
        <v>146.720001</v>
      </c>
      <c r="AM10" s="23">
        <f t="shared" si="9"/>
        <v>1.8419625349229264E-3</v>
      </c>
      <c r="AO10" s="22" t="s">
        <v>92</v>
      </c>
      <c r="AP10" s="21">
        <v>301.91000400000001</v>
      </c>
      <c r="AQ10" s="23">
        <f t="shared" si="10"/>
        <v>-1.4272788894890255E-2</v>
      </c>
      <c r="AS10" s="22" t="s">
        <v>92</v>
      </c>
      <c r="AT10" s="21">
        <v>36.790000999999997</v>
      </c>
      <c r="AU10" s="23">
        <f t="shared" si="11"/>
        <v>5.4380098480105894E-4</v>
      </c>
      <c r="AW10" s="22" t="s">
        <v>92</v>
      </c>
      <c r="AX10" s="21">
        <v>81.029999000000004</v>
      </c>
      <c r="AY10" s="23">
        <f t="shared" si="12"/>
        <v>6.0654762920268265E-3</v>
      </c>
      <c r="BA10" s="22" t="s">
        <v>92</v>
      </c>
      <c r="BB10" s="21">
        <v>26.389999</v>
      </c>
      <c r="BC10" s="23">
        <f t="shared" si="13"/>
        <v>1.797024113801661E-2</v>
      </c>
      <c r="BE10" s="22" t="s">
        <v>92</v>
      </c>
      <c r="BF10" s="21">
        <v>312.98001099999999</v>
      </c>
      <c r="BG10" s="23">
        <f t="shared" si="14"/>
        <v>-1.0109101330283889E-2</v>
      </c>
      <c r="BI10" s="22" t="s">
        <v>92</v>
      </c>
      <c r="BJ10" s="21">
        <v>153.070007</v>
      </c>
      <c r="BK10" s="23">
        <f t="shared" si="15"/>
        <v>4.255523717992561E-3</v>
      </c>
      <c r="BM10" s="22" t="s">
        <v>92</v>
      </c>
      <c r="BN10" s="21">
        <f t="shared" si="16"/>
        <v>4.172E-2</v>
      </c>
    </row>
    <row r="11" spans="1:66">
      <c r="A11" s="22" t="s">
        <v>91</v>
      </c>
      <c r="B11" s="21">
        <v>3963.94</v>
      </c>
      <c r="C11" s="23">
        <f t="shared" si="0"/>
        <v>-1.5564652905563017E-2</v>
      </c>
      <c r="E11" s="22" t="s">
        <v>91</v>
      </c>
      <c r="F11" s="21">
        <v>43.790000999999997</v>
      </c>
      <c r="G11" s="23">
        <f t="shared" si="1"/>
        <v>-8.1874687005106112E-3</v>
      </c>
      <c r="I11" s="22" t="s">
        <v>91</v>
      </c>
      <c r="J11" s="21">
        <v>530.919983</v>
      </c>
      <c r="K11" s="23">
        <f t="shared" si="2"/>
        <v>-5.1475627260737693E-3</v>
      </c>
      <c r="M11" s="22" t="s">
        <v>91</v>
      </c>
      <c r="N11" s="21">
        <v>112.57</v>
      </c>
      <c r="O11" s="23">
        <f t="shared" si="3"/>
        <v>5.0763790716180594E-3</v>
      </c>
      <c r="Q11" s="22" t="s">
        <v>91</v>
      </c>
      <c r="R11" s="21">
        <v>173.21000699999999</v>
      </c>
      <c r="S11" s="23">
        <f t="shared" si="4"/>
        <v>-1.9948590752162883E-2</v>
      </c>
      <c r="U11" s="22" t="s">
        <v>91</v>
      </c>
      <c r="V11" s="21">
        <v>215.770004</v>
      </c>
      <c r="W11" s="23">
        <f t="shared" si="5"/>
        <v>-1.9641762800813586E-2</v>
      </c>
      <c r="Y11" s="22" t="s">
        <v>91</v>
      </c>
      <c r="Z11" s="21">
        <v>177.33000200000001</v>
      </c>
      <c r="AA11" s="23">
        <f t="shared" si="6"/>
        <v>5.0764024117064732E-4</v>
      </c>
      <c r="AC11" s="22" t="s">
        <v>91</v>
      </c>
      <c r="AD11" s="21">
        <v>72.127396000000005</v>
      </c>
      <c r="AE11" s="23">
        <f t="shared" si="7"/>
        <v>-1.0994628109744426E-3</v>
      </c>
      <c r="AG11" s="22" t="s">
        <v>91</v>
      </c>
      <c r="AH11" s="21">
        <v>108.449997</v>
      </c>
      <c r="AI11" s="23">
        <f t="shared" si="8"/>
        <v>8.798362042648113E-3</v>
      </c>
      <c r="AK11" s="22" t="s">
        <v>91</v>
      </c>
      <c r="AL11" s="21">
        <v>146.60000600000001</v>
      </c>
      <c r="AM11" s="23">
        <f t="shared" si="9"/>
        <v>-8.1818494361329103E-4</v>
      </c>
      <c r="AO11" s="22" t="s">
        <v>91</v>
      </c>
      <c r="AP11" s="21">
        <v>295.45001200000002</v>
      </c>
      <c r="AQ11" s="23">
        <f t="shared" si="10"/>
        <v>-2.162931455635422E-2</v>
      </c>
      <c r="AS11" s="22" t="s">
        <v>91</v>
      </c>
      <c r="AT11" s="21">
        <v>38.029998999999997</v>
      </c>
      <c r="AU11" s="23">
        <f t="shared" si="11"/>
        <v>3.3149199347155746E-2</v>
      </c>
      <c r="AW11" s="22" t="s">
        <v>91</v>
      </c>
      <c r="AX11" s="21">
        <v>80.029999000000004</v>
      </c>
      <c r="AY11" s="23">
        <f t="shared" si="12"/>
        <v>-1.2417892247885171E-2</v>
      </c>
      <c r="BA11" s="22" t="s">
        <v>91</v>
      </c>
      <c r="BB11" s="21">
        <v>26.26</v>
      </c>
      <c r="BC11" s="23">
        <f t="shared" si="13"/>
        <v>-4.9382437474403927E-3</v>
      </c>
      <c r="BE11" s="22" t="s">
        <v>91</v>
      </c>
      <c r="BF11" s="21">
        <v>315.29998799999998</v>
      </c>
      <c r="BG11" s="23">
        <f t="shared" si="14"/>
        <v>7.3852026109820354E-3</v>
      </c>
      <c r="BI11" s="22" t="s">
        <v>91</v>
      </c>
      <c r="BJ11" s="21">
        <v>153.509995</v>
      </c>
      <c r="BK11" s="23">
        <f t="shared" si="15"/>
        <v>2.8703000796153899E-3</v>
      </c>
      <c r="BM11" s="22" t="s">
        <v>91</v>
      </c>
      <c r="BN11" s="21">
        <f t="shared" si="16"/>
        <v>4.172E-2</v>
      </c>
    </row>
    <row r="12" spans="1:66">
      <c r="A12" s="22" t="s">
        <v>90</v>
      </c>
      <c r="B12" s="21">
        <v>3957.63</v>
      </c>
      <c r="C12" s="23">
        <f t="shared" si="0"/>
        <v>-1.5931188727940442E-3</v>
      </c>
      <c r="E12" s="22" t="s">
        <v>90</v>
      </c>
      <c r="F12" s="21">
        <v>44.5</v>
      </c>
      <c r="G12" s="23">
        <f t="shared" si="1"/>
        <v>1.6083685522623983E-2</v>
      </c>
      <c r="I12" s="22" t="s">
        <v>90</v>
      </c>
      <c r="J12" s="21">
        <v>528.96002199999998</v>
      </c>
      <c r="K12" s="23">
        <f t="shared" si="2"/>
        <v>-3.6984625144060109E-3</v>
      </c>
      <c r="M12" s="22" t="s">
        <v>90</v>
      </c>
      <c r="N12" s="21">
        <v>110.389999</v>
      </c>
      <c r="O12" s="23">
        <f t="shared" si="3"/>
        <v>-1.9555709395243807E-2</v>
      </c>
      <c r="Q12" s="22" t="s">
        <v>90</v>
      </c>
      <c r="R12" s="21">
        <v>177.820007</v>
      </c>
      <c r="S12" s="23">
        <f t="shared" si="4"/>
        <v>2.6267070463083804E-2</v>
      </c>
      <c r="U12" s="22" t="s">
        <v>90</v>
      </c>
      <c r="V12" s="21">
        <v>216.720001</v>
      </c>
      <c r="W12" s="23">
        <f t="shared" si="5"/>
        <v>4.3931583015366094E-3</v>
      </c>
      <c r="Y12" s="22" t="s">
        <v>90</v>
      </c>
      <c r="Z12" s="21">
        <v>176.08999600000001</v>
      </c>
      <c r="AA12" s="23">
        <f t="shared" si="6"/>
        <v>-7.0172095257655482E-3</v>
      </c>
      <c r="AC12" s="22" t="s">
        <v>90</v>
      </c>
      <c r="AD12" s="21">
        <v>71.810005000000004</v>
      </c>
      <c r="AE12" s="23">
        <f t="shared" si="7"/>
        <v>-4.410132630065111E-3</v>
      </c>
      <c r="AG12" s="22" t="s">
        <v>90</v>
      </c>
      <c r="AH12" s="21">
        <v>108.839996</v>
      </c>
      <c r="AI12" s="23">
        <f t="shared" si="8"/>
        <v>3.5896675534847029E-3</v>
      </c>
      <c r="AK12" s="22" t="s">
        <v>90</v>
      </c>
      <c r="AL12" s="21">
        <v>145.479996</v>
      </c>
      <c r="AM12" s="23">
        <f t="shared" si="9"/>
        <v>-7.6692377566451794E-3</v>
      </c>
      <c r="AO12" s="22" t="s">
        <v>90</v>
      </c>
      <c r="AP12" s="21">
        <v>290.85000600000001</v>
      </c>
      <c r="AQ12" s="23">
        <f t="shared" si="10"/>
        <v>-1.5691967421731668E-2</v>
      </c>
      <c r="AS12" s="22" t="s">
        <v>90</v>
      </c>
      <c r="AT12" s="21">
        <v>37.150002000000001</v>
      </c>
      <c r="AU12" s="23">
        <f t="shared" si="11"/>
        <v>-2.3411470645570111E-2</v>
      </c>
      <c r="AW12" s="22" t="s">
        <v>90</v>
      </c>
      <c r="AX12" s="21">
        <v>80.160004000000001</v>
      </c>
      <c r="AY12" s="23">
        <f t="shared" si="12"/>
        <v>1.6231353531126304E-3</v>
      </c>
      <c r="BA12" s="22" t="s">
        <v>90</v>
      </c>
      <c r="BB12" s="21">
        <v>26.389999</v>
      </c>
      <c r="BC12" s="23">
        <f t="shared" si="13"/>
        <v>4.9382437474404326E-3</v>
      </c>
      <c r="BE12" s="22" t="s">
        <v>90</v>
      </c>
      <c r="BF12" s="21">
        <v>316.32998700000002</v>
      </c>
      <c r="BG12" s="23">
        <f t="shared" si="14"/>
        <v>3.2614028901544649E-3</v>
      </c>
      <c r="BI12" s="22" t="s">
        <v>90</v>
      </c>
      <c r="BJ12" s="21">
        <v>152.970001</v>
      </c>
      <c r="BK12" s="23">
        <f t="shared" si="15"/>
        <v>-3.5238486415380527E-3</v>
      </c>
      <c r="BM12" s="22" t="s">
        <v>90</v>
      </c>
      <c r="BN12" s="21">
        <f t="shared" si="16"/>
        <v>4.172E-2</v>
      </c>
    </row>
    <row r="13" spans="1:66">
      <c r="A13" s="22" t="s">
        <v>89</v>
      </c>
      <c r="B13" s="21">
        <v>4080.11</v>
      </c>
      <c r="C13" s="23">
        <f t="shared" si="0"/>
        <v>3.047858758258928E-2</v>
      </c>
      <c r="E13" s="22" t="s">
        <v>89</v>
      </c>
      <c r="F13" s="21">
        <v>45.27</v>
      </c>
      <c r="G13" s="23">
        <f t="shared" si="1"/>
        <v>1.715537227567273E-2</v>
      </c>
      <c r="I13" s="22" t="s">
        <v>89</v>
      </c>
      <c r="J13" s="21">
        <v>539.25</v>
      </c>
      <c r="K13" s="23">
        <f t="shared" si="2"/>
        <v>1.9266429045560703E-2</v>
      </c>
      <c r="M13" s="22" t="s">
        <v>89</v>
      </c>
      <c r="N13" s="21">
        <v>116.279999</v>
      </c>
      <c r="O13" s="23">
        <f t="shared" si="3"/>
        <v>5.1981526119275319E-2</v>
      </c>
      <c r="Q13" s="22" t="s">
        <v>89</v>
      </c>
      <c r="R13" s="21">
        <v>182.220001</v>
      </c>
      <c r="S13" s="23">
        <f t="shared" si="4"/>
        <v>2.4442911714941302E-2</v>
      </c>
      <c r="U13" s="22" t="s">
        <v>89</v>
      </c>
      <c r="V13" s="21">
        <v>219.550003</v>
      </c>
      <c r="W13" s="23">
        <f t="shared" si="5"/>
        <v>1.2973808280951257E-2</v>
      </c>
      <c r="Y13" s="22" t="s">
        <v>89</v>
      </c>
      <c r="Z13" s="21">
        <v>178</v>
      </c>
      <c r="AA13" s="23">
        <f t="shared" si="6"/>
        <v>1.0788345035055368E-2</v>
      </c>
      <c r="AC13" s="22" t="s">
        <v>89</v>
      </c>
      <c r="AD13" s="21">
        <v>72.949996999999996</v>
      </c>
      <c r="AE13" s="23">
        <f t="shared" si="7"/>
        <v>1.57504220943269E-2</v>
      </c>
      <c r="AG13" s="22" t="s">
        <v>89</v>
      </c>
      <c r="AH13" s="21">
        <v>110.120003</v>
      </c>
      <c r="AI13" s="23">
        <f t="shared" si="8"/>
        <v>1.1691830353563281E-2</v>
      </c>
      <c r="AK13" s="22" t="s">
        <v>89</v>
      </c>
      <c r="AL13" s="21">
        <v>149.16000399999999</v>
      </c>
      <c r="AM13" s="23">
        <f t="shared" si="9"/>
        <v>2.4980989503861108E-2</v>
      </c>
      <c r="AO13" s="22" t="s">
        <v>89</v>
      </c>
      <c r="AP13" s="21">
        <v>298.85998499999999</v>
      </c>
      <c r="AQ13" s="23">
        <f t="shared" si="10"/>
        <v>2.716749513656027E-2</v>
      </c>
      <c r="AS13" s="22" t="s">
        <v>89</v>
      </c>
      <c r="AT13" s="21">
        <v>40.880001</v>
      </c>
      <c r="AU13" s="23">
        <f t="shared" si="11"/>
        <v>9.5677145357720608E-2</v>
      </c>
      <c r="AW13" s="22" t="s">
        <v>89</v>
      </c>
      <c r="AX13" s="21">
        <v>80.050003000000004</v>
      </c>
      <c r="AY13" s="23">
        <f t="shared" si="12"/>
        <v>-1.3732103174528938E-3</v>
      </c>
      <c r="BA13" s="22" t="s">
        <v>89</v>
      </c>
      <c r="BB13" s="21">
        <v>27.299999</v>
      </c>
      <c r="BC13" s="23">
        <f t="shared" si="13"/>
        <v>3.3901552938786189E-2</v>
      </c>
      <c r="BE13" s="22" t="s">
        <v>89</v>
      </c>
      <c r="BF13" s="21">
        <v>316.39999399999999</v>
      </c>
      <c r="BG13" s="23">
        <f t="shared" si="14"/>
        <v>2.2128554798379573E-4</v>
      </c>
      <c r="BI13" s="22" t="s">
        <v>89</v>
      </c>
      <c r="BJ13" s="21">
        <v>152.41999799999999</v>
      </c>
      <c r="BK13" s="23">
        <f t="shared" si="15"/>
        <v>-3.6019751560698366E-3</v>
      </c>
      <c r="BM13" s="22" t="s">
        <v>89</v>
      </c>
      <c r="BN13" s="21">
        <f t="shared" si="16"/>
        <v>4.172E-2</v>
      </c>
    </row>
    <row r="14" spans="1:66">
      <c r="A14" s="22" t="s">
        <v>88</v>
      </c>
      <c r="B14" s="21">
        <v>4076.57</v>
      </c>
      <c r="C14" s="23">
        <f t="shared" si="0"/>
        <v>-8.6800027027179102E-4</v>
      </c>
      <c r="E14" s="22" t="s">
        <v>88</v>
      </c>
      <c r="F14" s="21">
        <v>46.119999</v>
      </c>
      <c r="G14" s="23">
        <f t="shared" si="1"/>
        <v>1.8602112270423476E-2</v>
      </c>
      <c r="I14" s="22" t="s">
        <v>88</v>
      </c>
      <c r="J14" s="21">
        <v>503.85998499999999</v>
      </c>
      <c r="K14" s="23">
        <f t="shared" si="2"/>
        <v>-6.7880863333242586E-2</v>
      </c>
      <c r="M14" s="22" t="s">
        <v>88</v>
      </c>
      <c r="N14" s="21">
        <v>118.029999</v>
      </c>
      <c r="O14" s="23">
        <f t="shared" si="3"/>
        <v>1.4937753877811358E-2</v>
      </c>
      <c r="Q14" s="22" t="s">
        <v>88</v>
      </c>
      <c r="R14" s="21">
        <v>180.449997</v>
      </c>
      <c r="S14" s="23">
        <f t="shared" si="4"/>
        <v>-9.7610393098906609E-3</v>
      </c>
      <c r="U14" s="22" t="s">
        <v>88</v>
      </c>
      <c r="V14" s="21">
        <v>217.38999899999999</v>
      </c>
      <c r="W14" s="23">
        <f t="shared" si="5"/>
        <v>-9.8870398029797697E-3</v>
      </c>
      <c r="Y14" s="22" t="s">
        <v>88</v>
      </c>
      <c r="Z14" s="21">
        <v>178.740005</v>
      </c>
      <c r="AA14" s="23">
        <f t="shared" si="6"/>
        <v>4.1487136347533558E-3</v>
      </c>
      <c r="AC14" s="22" t="s">
        <v>88</v>
      </c>
      <c r="AD14" s="21">
        <v>73.199996999999996</v>
      </c>
      <c r="AE14" s="23">
        <f t="shared" si="7"/>
        <v>3.4211461389222213E-3</v>
      </c>
      <c r="AG14" s="22" t="s">
        <v>88</v>
      </c>
      <c r="AH14" s="21">
        <v>109.800003</v>
      </c>
      <c r="AI14" s="23">
        <f t="shared" si="8"/>
        <v>-2.910151119579455E-3</v>
      </c>
      <c r="AK14" s="22" t="s">
        <v>88</v>
      </c>
      <c r="AL14" s="21">
        <v>149.25</v>
      </c>
      <c r="AM14" s="23">
        <f t="shared" si="9"/>
        <v>6.0317014525090981E-4</v>
      </c>
      <c r="AO14" s="22" t="s">
        <v>88</v>
      </c>
      <c r="AP14" s="21">
        <v>295.76998900000001</v>
      </c>
      <c r="AQ14" s="23">
        <f t="shared" si="10"/>
        <v>-1.0393098058522612E-2</v>
      </c>
      <c r="AS14" s="22" t="s">
        <v>88</v>
      </c>
      <c r="AT14" s="21">
        <v>43.400002000000001</v>
      </c>
      <c r="AU14" s="23">
        <f t="shared" si="11"/>
        <v>5.9818516832019296E-2</v>
      </c>
      <c r="AW14" s="22" t="s">
        <v>88</v>
      </c>
      <c r="AX14" s="21">
        <v>79.739998</v>
      </c>
      <c r="AY14" s="23">
        <f t="shared" si="12"/>
        <v>-3.8801600476064181E-3</v>
      </c>
      <c r="BA14" s="22" t="s">
        <v>88</v>
      </c>
      <c r="BB14" s="21">
        <v>26.809999000000001</v>
      </c>
      <c r="BC14" s="23">
        <f t="shared" si="13"/>
        <v>-1.8111750612524534E-2</v>
      </c>
      <c r="BE14" s="22" t="s">
        <v>88</v>
      </c>
      <c r="BF14" s="21">
        <v>320.76001000000002</v>
      </c>
      <c r="BG14" s="23">
        <f t="shared" si="14"/>
        <v>1.3685994184623526E-2</v>
      </c>
      <c r="BI14" s="22" t="s">
        <v>88</v>
      </c>
      <c r="BJ14" s="21">
        <v>153.36999499999999</v>
      </c>
      <c r="BK14" s="23">
        <f t="shared" si="15"/>
        <v>6.2134149454544912E-3</v>
      </c>
      <c r="BM14" s="22" t="s">
        <v>88</v>
      </c>
      <c r="BN14" s="21">
        <f t="shared" si="16"/>
        <v>4.172E-2</v>
      </c>
    </row>
    <row r="15" spans="1:66">
      <c r="A15" s="22" t="s">
        <v>87</v>
      </c>
      <c r="B15" s="21">
        <v>4071.7</v>
      </c>
      <c r="C15" s="23">
        <f t="shared" si="0"/>
        <v>-1.1953459028422096E-3</v>
      </c>
      <c r="E15" s="22" t="s">
        <v>87</v>
      </c>
      <c r="F15" s="21">
        <v>46.599997999999999</v>
      </c>
      <c r="G15" s="23">
        <f t="shared" si="1"/>
        <v>1.0353824494853548E-2</v>
      </c>
      <c r="I15" s="22" t="s">
        <v>87</v>
      </c>
      <c r="J15" s="21">
        <v>494.52999899999998</v>
      </c>
      <c r="K15" s="23">
        <f t="shared" si="2"/>
        <v>-1.8690607394818929E-2</v>
      </c>
      <c r="M15" s="22" t="s">
        <v>87</v>
      </c>
      <c r="N15" s="21">
        <v>118.110001</v>
      </c>
      <c r="O15" s="23">
        <f t="shared" si="3"/>
        <v>6.7758112188403825E-4</v>
      </c>
      <c r="Q15" s="22" t="s">
        <v>87</v>
      </c>
      <c r="R15" s="21">
        <v>181.41000399999999</v>
      </c>
      <c r="S15" s="23">
        <f t="shared" si="4"/>
        <v>5.3059705390386298E-3</v>
      </c>
      <c r="U15" s="22" t="s">
        <v>87</v>
      </c>
      <c r="V15" s="21">
        <v>219.08000200000001</v>
      </c>
      <c r="W15" s="23">
        <f t="shared" si="5"/>
        <v>7.7439981755459304E-3</v>
      </c>
      <c r="Y15" s="22" t="s">
        <v>87</v>
      </c>
      <c r="Z15" s="21">
        <v>178.88000500000001</v>
      </c>
      <c r="AA15" s="23">
        <f t="shared" si="6"/>
        <v>7.8295399159511924E-4</v>
      </c>
      <c r="AC15" s="22" t="s">
        <v>87</v>
      </c>
      <c r="AD15" s="21">
        <v>73.830001999999993</v>
      </c>
      <c r="AE15" s="23">
        <f t="shared" si="7"/>
        <v>8.5698001766744223E-3</v>
      </c>
      <c r="AG15" s="22" t="s">
        <v>87</v>
      </c>
      <c r="AH15" s="21">
        <v>110.040001</v>
      </c>
      <c r="AI15" s="23">
        <f t="shared" si="8"/>
        <v>2.1833887461440013E-3</v>
      </c>
      <c r="AK15" s="22" t="s">
        <v>87</v>
      </c>
      <c r="AL15" s="21">
        <v>150.61000100000001</v>
      </c>
      <c r="AM15" s="23">
        <f t="shared" si="9"/>
        <v>9.0709685907112026E-3</v>
      </c>
      <c r="AO15" s="22" t="s">
        <v>87</v>
      </c>
      <c r="AP15" s="21">
        <v>308.76998900000001</v>
      </c>
      <c r="AQ15" s="23">
        <f t="shared" si="10"/>
        <v>4.3014539482939949E-2</v>
      </c>
      <c r="AS15" s="22" t="s">
        <v>87</v>
      </c>
      <c r="AT15" s="21">
        <v>43.060001</v>
      </c>
      <c r="AU15" s="23">
        <f t="shared" si="11"/>
        <v>-7.8649720296815259E-3</v>
      </c>
      <c r="AW15" s="22" t="s">
        <v>87</v>
      </c>
      <c r="AX15" s="21">
        <v>80.190002000000007</v>
      </c>
      <c r="AY15" s="23">
        <f t="shared" si="12"/>
        <v>5.6275268880090785E-3</v>
      </c>
      <c r="BA15" s="22" t="s">
        <v>87</v>
      </c>
      <c r="BB15" s="21">
        <v>26.549999</v>
      </c>
      <c r="BC15" s="23">
        <f t="shared" si="13"/>
        <v>-9.7452049251884453E-3</v>
      </c>
      <c r="BE15" s="22" t="s">
        <v>87</v>
      </c>
      <c r="BF15" s="21">
        <v>321.36999500000002</v>
      </c>
      <c r="BG15" s="23">
        <f t="shared" si="14"/>
        <v>1.8998806432686949E-3</v>
      </c>
      <c r="BI15" s="22" t="s">
        <v>87</v>
      </c>
      <c r="BJ15" s="21">
        <v>153.220001</v>
      </c>
      <c r="BK15" s="23">
        <f t="shared" si="15"/>
        <v>-9.7846644655017801E-4</v>
      </c>
      <c r="BM15" s="22" t="s">
        <v>87</v>
      </c>
      <c r="BN15" s="21">
        <f t="shared" si="16"/>
        <v>4.172E-2</v>
      </c>
    </row>
    <row r="16" spans="1:66">
      <c r="A16" s="20" t="s">
        <v>116</v>
      </c>
      <c r="B16" s="21">
        <v>3998.84</v>
      </c>
      <c r="C16" s="23">
        <f t="shared" si="0"/>
        <v>-1.8056283602075441E-2</v>
      </c>
      <c r="E16" s="20" t="s">
        <v>116</v>
      </c>
      <c r="F16" s="21">
        <v>45.419998</v>
      </c>
      <c r="G16" s="23">
        <f>LN(F16/F15)</f>
        <v>-2.5648005569198336E-2</v>
      </c>
      <c r="I16" s="20" t="s">
        <v>116</v>
      </c>
      <c r="J16" s="21">
        <v>488.66000400000001</v>
      </c>
      <c r="K16" s="23">
        <f t="shared" si="2"/>
        <v>-1.1940855234929458E-2</v>
      </c>
      <c r="M16" s="20" t="s">
        <v>116</v>
      </c>
      <c r="N16" s="21">
        <v>116.55999799999999</v>
      </c>
      <c r="O16" s="23">
        <f t="shared" si="3"/>
        <v>-1.3210257362035153E-2</v>
      </c>
      <c r="Q16" s="20" t="s">
        <v>116</v>
      </c>
      <c r="R16" s="21">
        <v>176.60000600000001</v>
      </c>
      <c r="S16" s="23">
        <f t="shared" si="4"/>
        <v>-2.6872362857788022E-2</v>
      </c>
      <c r="U16" s="20" t="s">
        <v>116</v>
      </c>
      <c r="V16" s="21">
        <v>215.60000600000001</v>
      </c>
      <c r="W16" s="23">
        <f t="shared" si="5"/>
        <v>-1.6012102180450592E-2</v>
      </c>
      <c r="Y16" s="20" t="s">
        <v>116</v>
      </c>
      <c r="Z16" s="21">
        <v>178.779999</v>
      </c>
      <c r="AA16" s="23">
        <f t="shared" si="6"/>
        <v>-5.5922385219372755E-4</v>
      </c>
      <c r="AC16" s="20" t="s">
        <v>116</v>
      </c>
      <c r="AD16" s="21">
        <v>73.349997999999999</v>
      </c>
      <c r="AE16" s="23">
        <f t="shared" si="7"/>
        <v>-6.5227028378728215E-3</v>
      </c>
      <c r="AG16" s="20" t="s">
        <v>116</v>
      </c>
      <c r="AH16" s="21">
        <v>110.010002</v>
      </c>
      <c r="AI16" s="23">
        <f t="shared" si="8"/>
        <v>-2.7265621246869674E-4</v>
      </c>
      <c r="AK16" s="20" t="s">
        <v>116</v>
      </c>
      <c r="AL16" s="21">
        <v>149.08999600000001</v>
      </c>
      <c r="AM16" s="23">
        <f t="shared" si="9"/>
        <v>-1.0143597252547107E-2</v>
      </c>
      <c r="AO16" s="20" t="s">
        <v>116</v>
      </c>
      <c r="AP16" s="21">
        <v>314.05999800000001</v>
      </c>
      <c r="AQ16" s="23">
        <f t="shared" si="10"/>
        <v>1.6987416541659379E-2</v>
      </c>
      <c r="AS16" s="20" t="s">
        <v>116</v>
      </c>
      <c r="AT16" s="21">
        <v>40.790000999999997</v>
      </c>
      <c r="AU16" s="23">
        <f t="shared" si="11"/>
        <v>-5.4157537314346457E-2</v>
      </c>
      <c r="AW16" s="20" t="s">
        <v>116</v>
      </c>
      <c r="AX16" s="21">
        <v>79.459998999999996</v>
      </c>
      <c r="AY16" s="23">
        <f t="shared" si="12"/>
        <v>-9.1451059581984118E-3</v>
      </c>
      <c r="BA16" s="20" t="s">
        <v>116</v>
      </c>
      <c r="BB16" s="21">
        <v>25.549999</v>
      </c>
      <c r="BC16" s="23">
        <f t="shared" si="13"/>
        <v>-3.8392432512394249E-2</v>
      </c>
      <c r="BE16" s="20" t="s">
        <v>116</v>
      </c>
      <c r="BF16" s="21">
        <v>317.60000600000001</v>
      </c>
      <c r="BG16" s="23">
        <f t="shared" si="14"/>
        <v>-1.1800343493385122E-2</v>
      </c>
      <c r="BI16" s="20" t="s">
        <v>116</v>
      </c>
      <c r="BJ16" s="21">
        <v>151.64999399999999</v>
      </c>
      <c r="BK16" s="23">
        <f t="shared" si="15"/>
        <v>-1.0299609045436031E-2</v>
      </c>
      <c r="BM16" s="20" t="s">
        <v>116</v>
      </c>
      <c r="BN16" s="21">
        <f t="shared" si="16"/>
        <v>4.172E-2</v>
      </c>
    </row>
    <row r="17" spans="1:66">
      <c r="A17" s="22" t="s">
        <v>117</v>
      </c>
      <c r="B17" s="21" t="s">
        <v>118</v>
      </c>
      <c r="C17" s="23">
        <f>AVERAGE(C3:C16)</f>
        <v>7.4678424843204903E-4</v>
      </c>
      <c r="E17" s="22"/>
      <c r="F17" s="21" t="s">
        <v>118</v>
      </c>
      <c r="G17" s="23">
        <f>AVERAGE(G3:G16)</f>
        <v>5.1846289926754429E-3</v>
      </c>
      <c r="I17" s="22"/>
      <c r="J17" s="21" t="s">
        <v>118</v>
      </c>
      <c r="K17" s="23">
        <f>AVERAGE(K3:K16)</f>
        <v>-3.0082931977036048E-3</v>
      </c>
      <c r="M17" s="22"/>
      <c r="N17" s="21" t="s">
        <v>118</v>
      </c>
      <c r="O17" s="23">
        <f>AVERAGE(O3:O16)</f>
        <v>2.2219173719950714E-3</v>
      </c>
      <c r="Q17" s="22"/>
      <c r="R17" s="21" t="s">
        <v>118</v>
      </c>
      <c r="S17" s="23">
        <f>AVERAGE(S3:S16)</f>
        <v>7.4812476231251625E-4</v>
      </c>
      <c r="U17" s="22"/>
      <c r="V17" s="21" t="s">
        <v>118</v>
      </c>
      <c r="W17" s="23">
        <f>AVERAGE(W3:W16)</f>
        <v>8.6662151105215538E-4</v>
      </c>
      <c r="Y17" s="22"/>
      <c r="Z17" s="21" t="s">
        <v>118</v>
      </c>
      <c r="AA17" s="23">
        <f>AVERAGE(AA3:AA16)</f>
        <v>3.2584817230976839E-3</v>
      </c>
      <c r="AC17" s="22"/>
      <c r="AD17" s="21" t="s">
        <v>118</v>
      </c>
      <c r="AE17" s="23">
        <f>AVERAGE(AE3:AE16)</f>
        <v>4.5796179258984987E-3</v>
      </c>
      <c r="AG17" s="22"/>
      <c r="AH17" s="21" t="s">
        <v>118</v>
      </c>
      <c r="AI17" s="23">
        <f>AVERAGE(AI3:AI16)</f>
        <v>6.5648024013862088E-3</v>
      </c>
      <c r="AK17" s="22"/>
      <c r="AL17" s="21" t="s">
        <v>118</v>
      </c>
      <c r="AM17" s="23">
        <f>AVERAGE(AM3:AM16)</f>
        <v>3.9951511169975303E-3</v>
      </c>
      <c r="AO17" s="22"/>
      <c r="AP17" s="21" t="s">
        <v>118</v>
      </c>
      <c r="AQ17" s="23">
        <f>AVERAGE(AQ3:AQ16)</f>
        <v>7.1838971478329263E-3</v>
      </c>
      <c r="AS17" s="22"/>
      <c r="AT17" s="21" t="s">
        <v>118</v>
      </c>
      <c r="AU17" s="23">
        <f>AVERAGE(AU3:AU16)</f>
        <v>4.3128190120190072E-3</v>
      </c>
      <c r="AW17" s="22"/>
      <c r="AX17" s="21" t="s">
        <v>118</v>
      </c>
      <c r="AY17" s="23">
        <f>AVERAGE(AY3:AY16)</f>
        <v>5.9980531292235014E-3</v>
      </c>
      <c r="BA17" s="22"/>
      <c r="BB17" s="21" t="s">
        <v>118</v>
      </c>
      <c r="BC17" s="23">
        <f>AVERAGE(BC3:BC16)</f>
        <v>-4.2068893124918355E-3</v>
      </c>
      <c r="BE17" s="22"/>
      <c r="BF17" s="21" t="s">
        <v>118</v>
      </c>
      <c r="BG17" s="23">
        <f>AVERAGE(BG3:BG16)</f>
        <v>2.650686797841756E-3</v>
      </c>
      <c r="BI17" s="22"/>
      <c r="BJ17" s="21" t="s">
        <v>118</v>
      </c>
      <c r="BK17" s="23">
        <f>AVERAGE(BK3:BK16)</f>
        <v>6.5356725398513661E-3</v>
      </c>
      <c r="BM17" s="22" t="s">
        <v>118</v>
      </c>
      <c r="BN17" s="21">
        <f>AVERAGE(BN2:BN16)</f>
        <v>4.1719999999999986E-2</v>
      </c>
    </row>
    <row r="18" spans="1:66">
      <c r="A18" s="20"/>
      <c r="B18" s="21" t="s">
        <v>119</v>
      </c>
      <c r="C18" s="20">
        <f>_xlfn.STDEV.S(C3:C16)</f>
        <v>1.2096157153497666E-2</v>
      </c>
      <c r="E18" s="20"/>
      <c r="F18" s="21" t="s">
        <v>119</v>
      </c>
      <c r="G18" s="20">
        <f>_xlfn.STDEV.S(G3:G16)</f>
        <v>1.3841474253845073E-2</v>
      </c>
      <c r="I18" s="20"/>
      <c r="J18" s="21" t="s">
        <v>119</v>
      </c>
      <c r="K18" s="20">
        <f>_xlfn.STDEV.S(K3:K16)</f>
        <v>2.2860190467627238E-2</v>
      </c>
      <c r="M18" s="20"/>
      <c r="N18" s="21" t="s">
        <v>119</v>
      </c>
      <c r="O18" s="20">
        <f>_xlfn.STDEV.S(O3:O16)</f>
        <v>2.070746594961044E-2</v>
      </c>
      <c r="Q18" s="20"/>
      <c r="R18" s="21" t="s">
        <v>119</v>
      </c>
      <c r="S18" s="20">
        <f>_xlfn.STDEV.S(S3:S16)</f>
        <v>1.7861913070977085E-2</v>
      </c>
      <c r="U18" s="20"/>
      <c r="V18" s="21" t="s">
        <v>119</v>
      </c>
      <c r="W18" s="20">
        <f>_xlfn.STDEV.S(W3:W16)</f>
        <v>1.0280820070017956E-2</v>
      </c>
      <c r="Y18" s="20"/>
      <c r="Z18" s="21" t="s">
        <v>119</v>
      </c>
      <c r="AA18" s="20">
        <f>_xlfn.STDEV.S(AA3:AA16)</f>
        <v>4.4435738035351413E-3</v>
      </c>
      <c r="AC18" s="20"/>
      <c r="AD18" s="21" t="s">
        <v>119</v>
      </c>
      <c r="AE18" s="20">
        <f>_xlfn.STDEV.S(AE3:AE16)</f>
        <v>7.6784051966958169E-3</v>
      </c>
      <c r="AG18" s="20"/>
      <c r="AH18" s="21" t="s">
        <v>119</v>
      </c>
      <c r="AI18" s="20">
        <f>_xlfn.STDEV.S(AI3:AI16)</f>
        <v>8.6161753241448258E-3</v>
      </c>
      <c r="AK18" s="20"/>
      <c r="AL18" s="21" t="s">
        <v>119</v>
      </c>
      <c r="AM18" s="20">
        <f>_xlfn.STDEV.S(AM3:AM16)</f>
        <v>9.5514483821486987E-3</v>
      </c>
      <c r="AO18" s="20"/>
      <c r="AP18" s="21" t="s">
        <v>119</v>
      </c>
      <c r="AQ18" s="20">
        <f>_xlfn.STDEV.S(AQ3:AQ16)</f>
        <v>2.1500591984672173E-2</v>
      </c>
      <c r="AS18" s="20"/>
      <c r="AT18" s="21" t="s">
        <v>119</v>
      </c>
      <c r="AU18" s="20">
        <f>_xlfn.STDEV.S(AU3:AU16)</f>
        <v>4.3720030324760552E-2</v>
      </c>
      <c r="AW18" s="20"/>
      <c r="AX18" s="21" t="s">
        <v>119</v>
      </c>
      <c r="AY18" s="20">
        <f>_xlfn.STDEV.S(AY3:AY16)</f>
        <v>1.6805783565346073E-2</v>
      </c>
      <c r="BA18" s="20"/>
      <c r="BB18" s="21" t="s">
        <v>119</v>
      </c>
      <c r="BC18" s="20">
        <f>_xlfn.STDEV.S(BC3:BC16)</f>
        <v>2.0707506412373341E-2</v>
      </c>
      <c r="BE18" s="20"/>
      <c r="BF18" s="21" t="s">
        <v>119</v>
      </c>
      <c r="BG18" s="20">
        <f>_xlfn.STDEV.S(BG3:BG16)</f>
        <v>1.0460869652141238E-2</v>
      </c>
      <c r="BI18" s="20"/>
      <c r="BJ18" s="21" t="s">
        <v>119</v>
      </c>
      <c r="BK18" s="20">
        <f>_xlfn.STDEV.S(BK3:BK16)</f>
        <v>1.7478391423926862E-2</v>
      </c>
      <c r="BM18" s="20"/>
      <c r="BN18" s="21"/>
    </row>
    <row r="19" spans="1:66">
      <c r="A19" s="20"/>
      <c r="B19" s="21" t="s">
        <v>120</v>
      </c>
      <c r="C19" s="20">
        <f>_xlfn.COVARIANCE.S(C3:C16,C3:C16)</f>
        <v>1.4631701788211276E-4</v>
      </c>
      <c r="E19" s="20"/>
      <c r="F19" s="21" t="s">
        <v>120</v>
      </c>
      <c r="G19" s="20">
        <f>_xlfn.COVARIANCE.S(G3:G16,C3:C16)</f>
        <v>1.0070829658122269E-4</v>
      </c>
      <c r="I19" s="20"/>
      <c r="J19" s="21" t="s">
        <v>120</v>
      </c>
      <c r="K19" s="20">
        <f>_xlfn.COVARIANCE.S(K3:K16,C3:C16)</f>
        <v>1.2368603265173577E-4</v>
      </c>
      <c r="M19" s="20"/>
      <c r="N19" s="21" t="s">
        <v>120</v>
      </c>
      <c r="O19" s="20">
        <f>_xlfn.COVARIANCE.S(O3:O16,C3:C16)</f>
        <v>1.6445051779233981E-4</v>
      </c>
      <c r="Q19" s="20"/>
      <c r="R19" s="21" t="s">
        <v>120</v>
      </c>
      <c r="S19" s="20">
        <f>_xlfn.COVARIANCE.S(S3:S16,C3:C16)</f>
        <v>1.6201981320151002E-4</v>
      </c>
      <c r="U19" s="20"/>
      <c r="V19" s="21" t="s">
        <v>120</v>
      </c>
      <c r="W19" s="20">
        <f>_xlfn.COVARIANCE.S(W3:W16,C3:C16)</f>
        <v>9.4035621105922028E-5</v>
      </c>
      <c r="Y19" s="20"/>
      <c r="Z19" s="21" t="s">
        <v>120</v>
      </c>
      <c r="AA19" s="20">
        <f>_xlfn.COVARIANCE.S(AA3:AA16,C3:C16)</f>
        <v>2.6067724030828903E-5</v>
      </c>
      <c r="AC19" s="20"/>
      <c r="AD19" s="21" t="s">
        <v>120</v>
      </c>
      <c r="AE19" s="20">
        <f>_xlfn.COVARIANCE.S(AE3:AE16,C3:C16)</f>
        <v>3.8904934932930423E-5</v>
      </c>
      <c r="AG19" s="20"/>
      <c r="AH19" s="21" t="s">
        <v>120</v>
      </c>
      <c r="AI19" s="20">
        <f>_xlfn.COVARIANCE.S(AI3:AI16,C3:C16)</f>
        <v>1.3785157166516976E-5</v>
      </c>
      <c r="AK19" s="20"/>
      <c r="AL19" s="21" t="s">
        <v>120</v>
      </c>
      <c r="AM19" s="20">
        <f>_xlfn.COVARIANCE.S(AM3:AM16,C3:C16)</f>
        <v>7.6000518039986983E-5</v>
      </c>
      <c r="AO19" s="20"/>
      <c r="AP19" s="21" t="s">
        <v>120</v>
      </c>
      <c r="AQ19" s="20">
        <f>_xlfn.COVARIANCE.S(AQ3:AQ16,C3:C16)</f>
        <v>9.2497473077247141E-5</v>
      </c>
      <c r="AS19" s="20"/>
      <c r="AT19" s="21" t="s">
        <v>120</v>
      </c>
      <c r="AU19" s="20">
        <f>_xlfn.COVARIANCE.S(AU3:AU16,C3:C16)</f>
        <v>3.3421735099921867E-4</v>
      </c>
      <c r="AW19" s="20"/>
      <c r="AX19" s="21" t="s">
        <v>120</v>
      </c>
      <c r="AY19" s="20">
        <f>_xlfn.COVARIANCE.S(AY3:AY16,C3:C16)</f>
        <v>2.2855046248316687E-5</v>
      </c>
      <c r="BA19" s="20"/>
      <c r="BB19" s="21" t="s">
        <v>120</v>
      </c>
      <c r="BC19" s="20">
        <f>_xlfn.COVARIANCE.S(BC3:BC16,C3:C16)</f>
        <v>1.9153121373501706E-4</v>
      </c>
      <c r="BE19" s="20"/>
      <c r="BF19" s="21" t="s">
        <v>120</v>
      </c>
      <c r="BG19" s="20">
        <f>_xlfn.COVARIANCE.S(BG3:BG16,C3:C16)</f>
        <v>1.2899821933594418E-5</v>
      </c>
      <c r="BI19" s="20"/>
      <c r="BJ19" s="21" t="s">
        <v>120</v>
      </c>
      <c r="BK19" s="20">
        <f>_xlfn.COVARIANCE.S(BK3:BK16,C3:C16)</f>
        <v>4.5203668519409556E-5</v>
      </c>
    </row>
    <row r="20" spans="1:66">
      <c r="A20" s="20"/>
      <c r="B20" s="21" t="s">
        <v>121</v>
      </c>
      <c r="C20" s="20">
        <f>_xlfn.VAR.S(C3:C16)</f>
        <v>1.4631701788211276E-4</v>
      </c>
      <c r="E20" s="20"/>
      <c r="F20" s="21" t="s">
        <v>121</v>
      </c>
      <c r="G20" s="20">
        <f>_xlfn.VAR.S(G3:G16)</f>
        <v>1.9158640951985601E-4</v>
      </c>
      <c r="I20" s="20"/>
      <c r="J20" s="21" t="s">
        <v>121</v>
      </c>
      <c r="K20" s="20">
        <f>_xlfn.VAR.S(K3:K16)</f>
        <v>5.2258830821619523E-4</v>
      </c>
      <c r="M20" s="20"/>
      <c r="N20" s="21" t="s">
        <v>121</v>
      </c>
      <c r="O20" s="20">
        <f>_xlfn.VAR.S(O3:O16)</f>
        <v>4.2879914605427588E-4</v>
      </c>
      <c r="Q20" s="20"/>
      <c r="R20" s="21" t="s">
        <v>121</v>
      </c>
      <c r="S20" s="20">
        <f>_xlfn.VAR.S(S3:S16)</f>
        <v>3.1904793855514206E-4</v>
      </c>
      <c r="U20" s="20"/>
      <c r="V20" s="21" t="s">
        <v>121</v>
      </c>
      <c r="W20" s="20">
        <f>_xlfn.VAR.S(W3:W16)</f>
        <v>1.0569526131208403E-4</v>
      </c>
      <c r="Y20" s="20"/>
      <c r="Z20" s="21" t="s">
        <v>121</v>
      </c>
      <c r="AA20" s="20">
        <f>_xlfn.VAR.S(AA3:AA16)</f>
        <v>1.9745348147463764E-5</v>
      </c>
      <c r="AC20" s="20"/>
      <c r="AD20" s="21" t="s">
        <v>121</v>
      </c>
      <c r="AE20" s="20">
        <f>_xlfn.VAR.S(AE3:AE16)</f>
        <v>5.8957906364645322E-5</v>
      </c>
      <c r="AG20" s="20"/>
      <c r="AH20" s="21" t="s">
        <v>121</v>
      </c>
      <c r="AI20" s="20">
        <f>_xlfn.VAR.S(AI3:AI16)</f>
        <v>7.4238477216402194E-5</v>
      </c>
      <c r="AK20" s="20"/>
      <c r="AL20" s="21" t="s">
        <v>121</v>
      </c>
      <c r="AM20" s="20">
        <f>_xlfn.VAR.S(AM3:AM16)</f>
        <v>9.1230166196851006E-5</v>
      </c>
      <c r="AO20" s="20"/>
      <c r="AP20" s="21" t="s">
        <v>121</v>
      </c>
      <c r="AQ20" s="20">
        <f>_xlfn.VAR.S(AQ3:AQ16)</f>
        <v>4.6227545569134929E-4</v>
      </c>
      <c r="AS20" s="20"/>
      <c r="AT20" s="21" t="s">
        <v>121</v>
      </c>
      <c r="AU20" s="20">
        <f>_xlfn.VAR.S(AU3:AU16)</f>
        <v>1.9114410515979824E-3</v>
      </c>
      <c r="AW20" s="20"/>
      <c r="AX20" s="21" t="s">
        <v>121</v>
      </c>
      <c r="AY20" s="20">
        <f>_xlfn.VAR.S(AY3:AY16)</f>
        <v>2.8243436124525612E-4</v>
      </c>
      <c r="BA20" s="20"/>
      <c r="BB20" s="21" t="s">
        <v>121</v>
      </c>
      <c r="BC20" s="20">
        <f>_xlfn.VAR.S(BC3:BC16)</f>
        <v>4.2880082181848307E-4</v>
      </c>
      <c r="BE20" s="20"/>
      <c r="BF20" s="21" t="s">
        <v>121</v>
      </c>
      <c r="BG20" s="20">
        <f>_xlfn.VAR.S(BG3:BG16)</f>
        <v>1.0942979387908955E-4</v>
      </c>
      <c r="BI20" s="20"/>
      <c r="BJ20" s="21" t="s">
        <v>121</v>
      </c>
      <c r="BK20" s="20">
        <f>_xlfn.VAR.S(BK3:BK16)</f>
        <v>3.0549416676800003E-4</v>
      </c>
    </row>
    <row r="21" spans="1:66">
      <c r="A21" s="20"/>
      <c r="B21" s="21" t="s">
        <v>23</v>
      </c>
      <c r="C21" s="20">
        <f>C19/C20</f>
        <v>1</v>
      </c>
      <c r="E21" s="20"/>
      <c r="F21" s="21" t="s">
        <v>23</v>
      </c>
      <c r="G21" s="20">
        <f>G19/G20</f>
        <v>0.52565469979636148</v>
      </c>
      <c r="I21" s="20"/>
      <c r="J21" s="21" t="s">
        <v>23</v>
      </c>
      <c r="K21" s="20">
        <f>K19/K20</f>
        <v>0.23667967826131839</v>
      </c>
      <c r="M21" s="20"/>
      <c r="N21" s="21" t="s">
        <v>23</v>
      </c>
      <c r="O21" s="20">
        <f>O19/O20</f>
        <v>0.38351409816362891</v>
      </c>
      <c r="Q21" s="20"/>
      <c r="R21" s="21" t="s">
        <v>23</v>
      </c>
      <c r="S21" s="20">
        <f>S19/S20</f>
        <v>0.50782278655440249</v>
      </c>
      <c r="U21" s="20"/>
      <c r="V21" s="21" t="s">
        <v>23</v>
      </c>
      <c r="W21" s="20">
        <f>W19/W20</f>
        <v>0.88968625403427648</v>
      </c>
      <c r="Y21" s="20"/>
      <c r="Z21" s="21" t="s">
        <v>23</v>
      </c>
      <c r="AA21" s="20">
        <f>AA19/AA20</f>
        <v>1.3201957157781101</v>
      </c>
      <c r="AC21" s="20"/>
      <c r="AD21" s="21" t="s">
        <v>23</v>
      </c>
      <c r="AE21" s="20">
        <f>AE19/AE20</f>
        <v>0.65987646664909638</v>
      </c>
      <c r="AG21" s="20"/>
      <c r="AH21" s="21" t="s">
        <v>23</v>
      </c>
      <c r="AI21" s="20">
        <f>AI19/AI20</f>
        <v>0.18568749903549064</v>
      </c>
      <c r="AK21" s="20"/>
      <c r="AL21" s="21" t="s">
        <v>23</v>
      </c>
      <c r="AM21" s="20">
        <f>AM19/AM20</f>
        <v>0.83306346144319854</v>
      </c>
      <c r="AO21" s="20"/>
      <c r="AP21" s="21" t="s">
        <v>23</v>
      </c>
      <c r="AQ21" s="20">
        <f>AQ19/AQ20</f>
        <v>0.20009168113611808</v>
      </c>
      <c r="AS21" s="20"/>
      <c r="AT21" s="21" t="s">
        <v>23</v>
      </c>
      <c r="AU21" s="20">
        <f>AU19/AU20</f>
        <v>0.17485098518722816</v>
      </c>
      <c r="AW21" s="20"/>
      <c r="AX21" s="21" t="s">
        <v>23</v>
      </c>
      <c r="AY21" s="20">
        <f>AY19/AY20</f>
        <v>8.0921620682230536E-2</v>
      </c>
      <c r="BA21" s="20"/>
      <c r="BB21" s="21" t="s">
        <v>23</v>
      </c>
      <c r="BC21" s="20">
        <f>BC19/BC20</f>
        <v>0.44666708641732666</v>
      </c>
      <c r="BE21" s="20"/>
      <c r="BF21" s="21" t="s">
        <v>23</v>
      </c>
      <c r="BG21" s="20">
        <f>BG19/BG20</f>
        <v>0.11788217336722395</v>
      </c>
      <c r="BI21" s="20"/>
      <c r="BJ21" s="21" t="s">
        <v>23</v>
      </c>
      <c r="BK21" s="20">
        <f>BK19/BK20</f>
        <v>0.14796900706041421</v>
      </c>
    </row>
    <row r="22" spans="1:66">
      <c r="A22" s="20"/>
      <c r="B22" s="21" t="s">
        <v>122</v>
      </c>
      <c r="C22" s="25">
        <f>C17-(BN17+C21*(C17-BN17))</f>
        <v>2.927345865710862E-18</v>
      </c>
      <c r="D22" s="24"/>
      <c r="E22" s="20"/>
      <c r="F22" s="21" t="s">
        <v>122</v>
      </c>
      <c r="G22" s="25">
        <f>G17-(BN17+G21*(C17-BN17))</f>
        <v>-1.499760758174255E-2</v>
      </c>
      <c r="I22" s="20"/>
      <c r="J22" s="21" t="s">
        <v>122</v>
      </c>
      <c r="K22" s="25">
        <f>K17-(BN17+K21*(C17-BN17))</f>
        <v>-3.5030765676290911E-2</v>
      </c>
      <c r="M22" s="20"/>
      <c r="N22" s="21" t="s">
        <v>122</v>
      </c>
      <c r="O22" s="25">
        <f>O17-(BN17+O21*(C17-BN17))</f>
        <v>-2.3784276740178543E-2</v>
      </c>
      <c r="Q22" s="20"/>
      <c r="R22" s="21" t="s">
        <v>122</v>
      </c>
      <c r="S22" s="25">
        <f>S17-(BN17+S21*(C17-BN17))</f>
        <v>-2.0164742640631499E-2</v>
      </c>
      <c r="U22" s="20"/>
      <c r="V22" s="21" t="s">
        <v>122</v>
      </c>
      <c r="W22" s="25">
        <f>W17-(BN17+W21*(C17-BN17))</f>
        <v>-4.4000716511971381E-3</v>
      </c>
      <c r="Y22" s="20"/>
      <c r="Z22" s="21" t="s">
        <v>122</v>
      </c>
      <c r="AA22" s="25">
        <f>AA17-(BN17+AA21*(C17-BN17))</f>
        <v>1.563114561996987E-2</v>
      </c>
      <c r="AC22" s="20"/>
      <c r="AD22" s="21" t="s">
        <v>122</v>
      </c>
      <c r="AE22" s="25">
        <f>AE17-(BN17+AE21*(C17-BN17))</f>
        <v>-1.0103121236705735E-2</v>
      </c>
      <c r="AG22" s="20"/>
      <c r="AH22" s="21" t="s">
        <v>122</v>
      </c>
      <c r="AI22" s="25">
        <f>AI17-(BN17+AI21*(C17-BN17))</f>
        <v>-2.754698363826355E-2</v>
      </c>
      <c r="AK22" s="20"/>
      <c r="AL22" s="21" t="s">
        <v>122</v>
      </c>
      <c r="AM22" s="25">
        <f>AM17-(BN17+AM21*(C17-BN17))</f>
        <v>-3.5915599425422832E-3</v>
      </c>
      <c r="AO22" s="20"/>
      <c r="AP22" s="21" t="s">
        <v>122</v>
      </c>
      <c r="AQ22" s="25">
        <f>AQ17-(BN17+AQ21*(C17-BN17))</f>
        <v>-2.6337703230882956E-2</v>
      </c>
      <c r="AS22" s="20"/>
      <c r="AT22" s="21" t="s">
        <v>122</v>
      </c>
      <c r="AU22" s="25">
        <f>AU17-(BN17+AU21*(C17-BN17))</f>
        <v>-3.0242973847530469E-2</v>
      </c>
      <c r="AW22" s="20"/>
      <c r="AX22" s="21" t="s">
        <v>122</v>
      </c>
      <c r="AY22" s="25">
        <f>AY17-(BN17+AY21*(C17-BN17))</f>
        <v>-3.2406327847596908E-2</v>
      </c>
      <c r="BA22" s="20"/>
      <c r="BB22" s="21" t="s">
        <v>122</v>
      </c>
      <c r="BC22" s="25">
        <f>BC17-(BN17+BC21*(C17-BN17))</f>
        <v>-2.7625502411590456E-2</v>
      </c>
      <c r="BE22" s="20"/>
      <c r="BF22" s="21" t="s">
        <v>122</v>
      </c>
      <c r="BG22" s="25">
        <f>BG17-(BN17+BG21*(C17-BN17))</f>
        <v>-3.4239301479519223E-2</v>
      </c>
      <c r="BI22" s="20"/>
      <c r="BJ22" s="21" t="s">
        <v>122</v>
      </c>
      <c r="BK22" s="25">
        <f>BK17-(BN17+BK21*(BG17-BN17))</f>
        <v>-2.9403279979092936E-2</v>
      </c>
    </row>
    <row r="23" spans="1:66">
      <c r="A23" s="20"/>
      <c r="B23" s="21" t="s">
        <v>124</v>
      </c>
      <c r="C23" s="25">
        <f>C17-BN17/C21</f>
        <v>-4.097321575156794E-2</v>
      </c>
      <c r="E23" s="20"/>
      <c r="F23" s="21" t="s">
        <v>124</v>
      </c>
      <c r="G23" s="25">
        <f>G17-BN17/G21</f>
        <v>-7.4183062414178352E-2</v>
      </c>
      <c r="I23" s="20"/>
      <c r="J23" s="21" t="s">
        <v>124</v>
      </c>
      <c r="K23" s="25">
        <f>K17-BN17/K21</f>
        <v>-0.17928029215629976</v>
      </c>
      <c r="M23" s="20"/>
      <c r="N23" s="21" t="s">
        <v>124</v>
      </c>
      <c r="O23" s="25">
        <f>O17-BN17/O21</f>
        <v>-0.10656156725025696</v>
      </c>
      <c r="Q23" s="20"/>
      <c r="R23" s="21" t="s">
        <v>124</v>
      </c>
      <c r="S23" s="25">
        <f>S17-BN17/S21</f>
        <v>-8.1406518756289348E-2</v>
      </c>
      <c r="U23" s="20"/>
      <c r="V23" s="21" t="s">
        <v>124</v>
      </c>
      <c r="W23" s="25">
        <f>W17-BN17/W21</f>
        <v>-4.6026313847700347E-2</v>
      </c>
      <c r="Y23" s="20"/>
      <c r="Z23" s="21" t="s">
        <v>124</v>
      </c>
      <c r="AA23" s="25">
        <f>AA17-BN17/AA21</f>
        <v>-2.8342893361967363E-2</v>
      </c>
      <c r="AC23" s="20"/>
      <c r="AD23" s="21" t="s">
        <v>124</v>
      </c>
      <c r="AE23" s="25">
        <f>AE17-BN17/AE21</f>
        <v>-5.8644337024120204E-2</v>
      </c>
      <c r="AG23" s="20"/>
      <c r="AH23" s="21" t="s">
        <v>124</v>
      </c>
      <c r="AI23" s="25">
        <f>AI17-BN17/AI21</f>
        <v>-0.21811375817325968</v>
      </c>
      <c r="AK23" s="20"/>
      <c r="AL23" s="21" t="s">
        <v>124</v>
      </c>
      <c r="AM23" s="25">
        <f>AM17-BN17/AM21</f>
        <v>-4.6085067174804976E-2</v>
      </c>
      <c r="AO23" s="20"/>
      <c r="AP23" s="21" t="s">
        <v>124</v>
      </c>
      <c r="AQ23" s="25">
        <f>AQ17-BN17/AQ21</f>
        <v>-0.20132052324143235</v>
      </c>
      <c r="AS23" s="20"/>
      <c r="AT23" s="21" t="s">
        <v>124</v>
      </c>
      <c r="AU23" s="25">
        <f>AU17-BN17/AU21</f>
        <v>-0.2342903547437751</v>
      </c>
      <c r="AW23" s="20"/>
      <c r="AX23" s="21" t="s">
        <v>124</v>
      </c>
      <c r="AY23" s="25">
        <f>AY17-BN17/AY21</f>
        <v>-0.50956255537402684</v>
      </c>
      <c r="BA23" s="20"/>
      <c r="BB23" s="21" t="s">
        <v>124</v>
      </c>
      <c r="BC23" s="25">
        <f>BC17-BN17/BC21</f>
        <v>-9.7609786612653474E-2</v>
      </c>
      <c r="BE23" s="20"/>
      <c r="BF23" s="21" t="s">
        <v>124</v>
      </c>
      <c r="BG23" s="25">
        <f>BG17-BN17/BG21</f>
        <v>-0.35126202797740047</v>
      </c>
      <c r="BI23" s="20"/>
      <c r="BJ23" s="21" t="s">
        <v>124</v>
      </c>
      <c r="BK23" s="25">
        <f>BK17-BN17/BK21</f>
        <v>-0.27541526319202214</v>
      </c>
    </row>
    <row r="24" spans="1:66">
      <c r="A24" s="20"/>
      <c r="B24" s="21" t="s">
        <v>125</v>
      </c>
      <c r="C24" s="25">
        <f>C17-BN17/C18</f>
        <v>-3.4482824793914206</v>
      </c>
      <c r="E24" s="20"/>
      <c r="F24" s="21" t="s">
        <v>125</v>
      </c>
      <c r="G24" s="25">
        <f>G17-BN17/G18</f>
        <v>-3.0089451692410956</v>
      </c>
      <c r="I24" s="20"/>
      <c r="J24" s="21" t="s">
        <v>125</v>
      </c>
      <c r="K24" s="25">
        <f>K17-BN17/K18</f>
        <v>-1.8280149596592317</v>
      </c>
      <c r="M24" s="20"/>
      <c r="N24" s="21" t="s">
        <v>125</v>
      </c>
      <c r="O24" s="25">
        <f>O17-BN17/O18</f>
        <v>-2.0125103584903172</v>
      </c>
      <c r="Q24" s="20"/>
      <c r="R24" s="21" t="s">
        <v>125</v>
      </c>
      <c r="S24" s="25">
        <f>S17-BN17/S18</f>
        <v>-2.3349479361366003</v>
      </c>
      <c r="U24" s="20"/>
      <c r="V24" s="21" t="s">
        <v>125</v>
      </c>
      <c r="W24" s="25">
        <f>W17-BN17/W18</f>
        <v>-4.0571754136441376</v>
      </c>
      <c r="Y24" s="20"/>
      <c r="Z24" s="21" t="s">
        <v>125</v>
      </c>
      <c r="AA24" s="25">
        <f>AA17-BN17/AA18</f>
        <v>-9.3855807374677962</v>
      </c>
      <c r="AC24" s="20"/>
      <c r="AD24" s="21" t="s">
        <v>125</v>
      </c>
      <c r="AE24" s="25">
        <f>AE17-BN17/AE18</f>
        <v>-5.4288403346904337</v>
      </c>
      <c r="AG24" s="20"/>
      <c r="AH24" s="21" t="s">
        <v>125</v>
      </c>
      <c r="AI24" s="25">
        <f>AI17-BN17/AI18</f>
        <v>-4.8354908000524537</v>
      </c>
      <c r="AK24" s="20"/>
      <c r="AL24" s="21" t="s">
        <v>125</v>
      </c>
      <c r="AM24" s="25">
        <f>AM17-BN17/AM18</f>
        <v>-4.3639287836417466</v>
      </c>
      <c r="AO24" s="20"/>
      <c r="AP24" s="21" t="s">
        <v>125</v>
      </c>
      <c r="AQ24" s="25">
        <f>AQ17-BN17/AQ18</f>
        <v>-1.933227791504381</v>
      </c>
      <c r="AS24" s="20"/>
      <c r="AT24" s="21" t="s">
        <v>125</v>
      </c>
      <c r="AU24" s="25">
        <f>AU17-BN17/AU18</f>
        <v>-0.94994086494236152</v>
      </c>
      <c r="AW24" s="20"/>
      <c r="AX24" s="21" t="s">
        <v>125</v>
      </c>
      <c r="AY24" s="25">
        <f>AY17-BN17/AY18</f>
        <v>-2.4764806624736373</v>
      </c>
      <c r="BA24" s="20"/>
      <c r="BB24" s="21" t="s">
        <v>125</v>
      </c>
      <c r="BC24" s="25">
        <f>BC17-BN17/BC18</f>
        <v>-2.0189352283591995</v>
      </c>
      <c r="BE24" s="20"/>
      <c r="BF24" s="21" t="s">
        <v>125</v>
      </c>
      <c r="BG24" s="25">
        <f>BG17-BN17/BG18</f>
        <v>-3.9855454562886279</v>
      </c>
      <c r="BI24" s="20"/>
      <c r="BJ24" s="21" t="s">
        <v>125</v>
      </c>
      <c r="BK24" s="25">
        <f>BK17-BN17/BK18</f>
        <v>-2.380411672219108</v>
      </c>
    </row>
    <row r="25" spans="1:66">
      <c r="A25" s="20"/>
      <c r="B25" s="21" t="s">
        <v>126</v>
      </c>
      <c r="C25" s="23">
        <f>C17-BN17</f>
        <v>-4.097321575156794E-2</v>
      </c>
      <c r="E25" s="20"/>
      <c r="F25" s="21" t="s">
        <v>126</v>
      </c>
      <c r="G25" s="23">
        <f>G17-BN17</f>
        <v>-3.6535371007324541E-2</v>
      </c>
      <c r="I25" s="20"/>
      <c r="J25" s="21" t="s">
        <v>126</v>
      </c>
      <c r="K25" s="23">
        <f>K17-BN17</f>
        <v>-4.4728293197703592E-2</v>
      </c>
      <c r="M25" s="20"/>
      <c r="N25" s="21" t="s">
        <v>126</v>
      </c>
      <c r="O25" s="23">
        <f>O17-BN17</f>
        <v>-3.9498082628004916E-2</v>
      </c>
      <c r="Q25" s="20"/>
      <c r="R25" s="21" t="s">
        <v>126</v>
      </c>
      <c r="S25" s="23">
        <f>S17-BN17</f>
        <v>-4.0971875237687472E-2</v>
      </c>
      <c r="U25" s="20"/>
      <c r="V25" s="21" t="s">
        <v>126</v>
      </c>
      <c r="W25" s="23">
        <f>W17-BN17</f>
        <v>-4.0853378488947829E-2</v>
      </c>
      <c r="Y25" s="20"/>
      <c r="Z25" s="21" t="s">
        <v>126</v>
      </c>
      <c r="AA25" s="23">
        <f>AA17-BN17</f>
        <v>-3.84615182769023E-2</v>
      </c>
      <c r="AC25" s="20"/>
      <c r="AD25" s="21" t="s">
        <v>126</v>
      </c>
      <c r="AE25" s="23">
        <f>AE17-BN17</f>
        <v>-3.7140382074101488E-2</v>
      </c>
      <c r="AG25" s="20"/>
      <c r="AH25" s="21" t="s">
        <v>126</v>
      </c>
      <c r="AI25" s="23">
        <f>AI17-BN17</f>
        <v>-3.5155197598613776E-2</v>
      </c>
      <c r="AK25" s="20"/>
      <c r="AL25" s="21" t="s">
        <v>126</v>
      </c>
      <c r="AM25" s="23">
        <f>AM17-BN17</f>
        <v>-3.7724848883002454E-2</v>
      </c>
      <c r="AO25" s="20"/>
      <c r="AP25" s="21" t="s">
        <v>126</v>
      </c>
      <c r="AQ25" s="23">
        <f>AQ17-BN17</f>
        <v>-3.4536102852167058E-2</v>
      </c>
      <c r="AS25" s="20"/>
      <c r="AT25" s="21" t="s">
        <v>126</v>
      </c>
      <c r="AU25" s="23">
        <f>AU17-BN17</f>
        <v>-3.740718098798098E-2</v>
      </c>
      <c r="AW25" s="20"/>
      <c r="AX25" s="21" t="s">
        <v>126</v>
      </c>
      <c r="AY25" s="23">
        <f>AY17-BN17</f>
        <v>-3.5721946870776483E-2</v>
      </c>
      <c r="BA25" s="20"/>
      <c r="BB25" s="21" t="s">
        <v>126</v>
      </c>
      <c r="BC25" s="23">
        <f>BC17-BN17</f>
        <v>-4.5926889312491823E-2</v>
      </c>
      <c r="BE25" s="20"/>
      <c r="BF25" s="21" t="s">
        <v>126</v>
      </c>
      <c r="BG25" s="23">
        <f>BG17-BN17</f>
        <v>-3.9069313202158229E-2</v>
      </c>
      <c r="BI25" s="20"/>
      <c r="BJ25" s="21" t="s">
        <v>126</v>
      </c>
      <c r="BK25" s="23">
        <f>BK17-BN17</f>
        <v>-3.5184327460148622E-2</v>
      </c>
    </row>
    <row r="31" spans="1:66">
      <c r="BL31" s="19"/>
    </row>
    <row r="32" spans="1:66">
      <c r="BK32" s="17"/>
      <c r="BL32" s="19"/>
    </row>
    <row r="33" spans="63:65">
      <c r="BK33" s="17"/>
      <c r="BL33" s="19"/>
      <c r="BM33" s="26"/>
    </row>
    <row r="34" spans="63:65">
      <c r="BK34" s="17"/>
      <c r="BL34" s="19"/>
      <c r="BM34" s="26"/>
    </row>
    <row r="35" spans="63:65">
      <c r="BK35" s="17"/>
      <c r="BL35" s="19"/>
      <c r="BM35" s="26"/>
    </row>
    <row r="36" spans="63:65">
      <c r="BK36" s="17"/>
      <c r="BL36" s="19"/>
      <c r="BM36" s="26"/>
    </row>
    <row r="37" spans="63:65">
      <c r="BK37" s="17"/>
      <c r="BL37" s="19"/>
      <c r="BM37" s="26"/>
    </row>
    <row r="38" spans="63:65">
      <c r="BK38" s="17"/>
      <c r="BL38" s="19"/>
      <c r="BM38" s="26"/>
    </row>
    <row r="39" spans="63:65">
      <c r="BK39" s="17"/>
      <c r="BL39" s="19"/>
      <c r="BM39" s="26"/>
    </row>
    <row r="40" spans="63:65">
      <c r="BK40" s="17"/>
      <c r="BL40" s="19"/>
      <c r="BM40" s="26"/>
    </row>
    <row r="41" spans="63:65">
      <c r="BK41" s="17"/>
      <c r="BL41" s="19"/>
      <c r="BM41" s="26"/>
    </row>
    <row r="42" spans="63:65">
      <c r="BK42" s="17"/>
      <c r="BL42" s="19"/>
      <c r="BM42" s="26"/>
    </row>
    <row r="43" spans="63:65">
      <c r="BK43" s="17"/>
      <c r="BL43" s="19"/>
      <c r="BM43" s="26"/>
    </row>
    <row r="44" spans="63:65">
      <c r="BK44" s="17"/>
      <c r="BL44" s="19"/>
      <c r="BM44" s="26"/>
    </row>
    <row r="45" spans="63:65">
      <c r="BK45" s="17"/>
      <c r="BL45" s="19"/>
      <c r="BM45" s="26"/>
    </row>
    <row r="46" spans="63:65">
      <c r="BL46" s="19"/>
      <c r="BM46" s="26"/>
    </row>
    <row r="47" spans="63:65">
      <c r="BK47" s="17"/>
      <c r="BL47" s="19"/>
      <c r="BM47" s="26"/>
    </row>
    <row r="48" spans="63:65">
      <c r="BL48" s="19"/>
    </row>
    <row r="49" spans="64:65">
      <c r="BL49" s="19"/>
    </row>
    <row r="50" spans="64:65">
      <c r="BL50" s="19"/>
    </row>
    <row r="51" spans="64:65">
      <c r="BL51" s="19"/>
    </row>
    <row r="52" spans="64:65">
      <c r="BL52" s="19"/>
      <c r="BM52" s="27"/>
    </row>
    <row r="53" spans="64:65">
      <c r="BL53" s="19"/>
      <c r="BM53" s="27"/>
    </row>
    <row r="54" spans="64:65">
      <c r="BL54" s="19"/>
      <c r="BM54" s="27"/>
    </row>
    <row r="55" spans="64:65">
      <c r="BL55" s="19"/>
      <c r="BM55" s="26"/>
    </row>
  </sheetData>
  <sortState xmlns:xlrd2="http://schemas.microsoft.com/office/spreadsheetml/2017/richdata2" ref="BN2:BO16">
    <sortCondition descending="1" ref="BO2:BO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DDB5-E3B8-4259-A259-FAF640373ADC}">
  <dimension ref="A1:AH223"/>
  <sheetViews>
    <sheetView zoomScale="73" workbookViewId="0">
      <selection activeCell="AG143" sqref="AG143"/>
    </sheetView>
  </sheetViews>
  <sheetFormatPr defaultRowHeight="15.5"/>
  <cols>
    <col min="1" max="1" width="12.75" bestFit="1" customWidth="1"/>
    <col min="2" max="2" width="8.25" customWidth="1"/>
    <col min="32" max="32" width="8.6640625" customWidth="1"/>
  </cols>
  <sheetData>
    <row r="1" spans="1:34">
      <c r="A1" s="18" t="s">
        <v>66</v>
      </c>
      <c r="B1" s="18" t="s">
        <v>74</v>
      </c>
      <c r="C1" s="18" t="s">
        <v>68</v>
      </c>
      <c r="D1" s="18" t="s">
        <v>67</v>
      </c>
      <c r="E1" s="18" t="s">
        <v>69</v>
      </c>
      <c r="F1" s="18" t="s">
        <v>67</v>
      </c>
      <c r="G1" s="18" t="s">
        <v>70</v>
      </c>
      <c r="H1" s="18" t="s">
        <v>67</v>
      </c>
      <c r="I1" s="18" t="s">
        <v>71</v>
      </c>
      <c r="J1" s="18" t="s">
        <v>67</v>
      </c>
      <c r="K1" s="18" t="s">
        <v>72</v>
      </c>
      <c r="L1" s="18" t="s">
        <v>67</v>
      </c>
      <c r="M1" s="18" t="s">
        <v>73</v>
      </c>
      <c r="N1" s="18" t="s">
        <v>67</v>
      </c>
      <c r="O1" s="18" t="s">
        <v>75</v>
      </c>
      <c r="P1" s="18" t="s">
        <v>67</v>
      </c>
      <c r="Q1" s="18" t="s">
        <v>76</v>
      </c>
      <c r="R1" s="18" t="s">
        <v>67</v>
      </c>
      <c r="S1" s="18" t="s">
        <v>77</v>
      </c>
      <c r="T1" s="18" t="s">
        <v>67</v>
      </c>
      <c r="U1" s="18" t="s">
        <v>78</v>
      </c>
      <c r="V1" s="18" t="s">
        <v>67</v>
      </c>
      <c r="W1" s="18" t="s">
        <v>79</v>
      </c>
      <c r="X1" s="18" t="s">
        <v>67</v>
      </c>
      <c r="Y1" s="18" t="s">
        <v>80</v>
      </c>
      <c r="Z1" s="18" t="s">
        <v>67</v>
      </c>
      <c r="AA1" s="18" t="s">
        <v>81</v>
      </c>
      <c r="AB1" s="18" t="s">
        <v>67</v>
      </c>
      <c r="AC1" s="18" t="s">
        <v>82</v>
      </c>
      <c r="AD1" s="18" t="s">
        <v>67</v>
      </c>
      <c r="AE1" s="18" t="s">
        <v>83</v>
      </c>
      <c r="AF1" s="18" t="s">
        <v>74</v>
      </c>
      <c r="AG1" s="18" t="s">
        <v>84</v>
      </c>
      <c r="AH1" s="18" t="s">
        <v>123</v>
      </c>
    </row>
    <row r="2" spans="1:34">
      <c r="A2" s="17">
        <v>43430</v>
      </c>
      <c r="B2">
        <v>37.669998</v>
      </c>
      <c r="D2">
        <v>218.16937300000001</v>
      </c>
      <c r="F2">
        <v>32.397499000000003</v>
      </c>
      <c r="H2">
        <v>215.96049500000001</v>
      </c>
      <c r="J2">
        <v>135.38322400000001</v>
      </c>
      <c r="L2">
        <v>131.36218299999999</v>
      </c>
      <c r="N2">
        <v>54.596504000000003</v>
      </c>
      <c r="P2">
        <v>66.755188000000004</v>
      </c>
      <c r="R2">
        <v>85.388244999999998</v>
      </c>
      <c r="T2">
        <v>38.93</v>
      </c>
      <c r="V2">
        <v>15.266</v>
      </c>
      <c r="X2">
        <v>46.336269000000001</v>
      </c>
      <c r="Z2">
        <v>12.2</v>
      </c>
      <c r="AB2">
        <v>180.78999300000001</v>
      </c>
      <c r="AD2">
        <v>91.079254000000006</v>
      </c>
      <c r="AF2" s="14">
        <v>2760.17</v>
      </c>
      <c r="AH2">
        <v>0.03</v>
      </c>
    </row>
    <row r="3" spans="1:34">
      <c r="A3" s="17">
        <v>43437</v>
      </c>
      <c r="B3">
        <v>35.479999999999997</v>
      </c>
      <c r="C3">
        <f>LN(B3/B2)</f>
        <v>-5.9894811169922971E-2</v>
      </c>
      <c r="D3">
        <v>212.113327</v>
      </c>
      <c r="E3">
        <f>LN(D3/D2)</f>
        <v>-2.8151008328371474E-2</v>
      </c>
      <c r="F3">
        <v>30.352501</v>
      </c>
      <c r="G3">
        <f>LN(F3/F2)</f>
        <v>-6.520230907864491E-2</v>
      </c>
      <c r="H3">
        <v>189.92266799999999</v>
      </c>
      <c r="I3">
        <f>LN(H3/H2)</f>
        <v>-0.12847851865568308</v>
      </c>
      <c r="J3">
        <v>127.965965</v>
      </c>
      <c r="K3">
        <f>LN(J3/J2)</f>
        <v>-5.6345123120262186E-2</v>
      </c>
      <c r="L3">
        <v>130.875809</v>
      </c>
      <c r="M3">
        <f>LN(L3/L2)</f>
        <v>-3.7094133766740552E-3</v>
      </c>
      <c r="N3">
        <v>52.652358999999997</v>
      </c>
      <c r="O3">
        <f>LN(N3/N2)</f>
        <v>-3.6258808502471866E-2</v>
      </c>
      <c r="P3">
        <v>64.550774000000004</v>
      </c>
      <c r="Q3">
        <f>LN(P3/P2)</f>
        <v>-3.3579909180893368E-2</v>
      </c>
      <c r="R3">
        <v>83.527100000000004</v>
      </c>
      <c r="S3">
        <f>LN(R3/R2)</f>
        <v>-2.2037314850606494E-2</v>
      </c>
      <c r="T3">
        <v>38.029998999999997</v>
      </c>
      <c r="U3">
        <f>LN(T3/T2)</f>
        <v>-2.338986597722674E-2</v>
      </c>
      <c r="V3">
        <v>14.688000000000001</v>
      </c>
      <c r="W3">
        <f>LN(V3/V2)</f>
        <v>-3.8597299498143972E-2</v>
      </c>
      <c r="X3">
        <v>42.959457</v>
      </c>
      <c r="Y3">
        <f>LN(X3/X2)</f>
        <v>-7.5668191711746921E-2</v>
      </c>
      <c r="Z3">
        <v>11.26</v>
      </c>
      <c r="AA3">
        <f>LN(Z3/Z2)</f>
        <v>-8.0179329027666474E-2</v>
      </c>
      <c r="AB3">
        <v>172.21000699999999</v>
      </c>
      <c r="AC3">
        <f>LN(AB3/AB2)</f>
        <v>-4.8621395010113491E-2</v>
      </c>
      <c r="AD3">
        <v>86.919364999999999</v>
      </c>
      <c r="AE3">
        <f>LN(AD3/AD2)</f>
        <v>-4.6749200767122565E-2</v>
      </c>
      <c r="AF3" s="14">
        <v>2633.08</v>
      </c>
      <c r="AG3">
        <f>LN(AF3/AF2)</f>
        <v>-4.7138008389652035E-2</v>
      </c>
      <c r="AH3">
        <v>0.05</v>
      </c>
    </row>
    <row r="4" spans="1:34">
      <c r="A4" s="17">
        <v>43444</v>
      </c>
      <c r="B4">
        <v>35.799999</v>
      </c>
      <c r="C4">
        <f t="shared" ref="C4:C67" si="0">LN(B4/B3)</f>
        <v>8.9787080323147118E-3</v>
      </c>
      <c r="D4">
        <v>195.32234199999999</v>
      </c>
      <c r="E4">
        <f t="shared" ref="E4:E67" si="1">LN(D4/D3)</f>
        <v>-8.2469463464627149E-2</v>
      </c>
      <c r="F4">
        <v>30.165001</v>
      </c>
      <c r="G4">
        <f t="shared" ref="G4:G67" si="2">LN(F4/F3)</f>
        <v>-6.1965743384807103E-3</v>
      </c>
      <c r="H4">
        <v>174.152939</v>
      </c>
      <c r="I4">
        <f t="shared" ref="I4:I67" si="3">LN(H4/H3)</f>
        <v>-8.6683105857195533E-2</v>
      </c>
      <c r="J4">
        <v>125.871788</v>
      </c>
      <c r="K4">
        <f t="shared" ref="K4:K67" si="4">LN(J4/J3)</f>
        <v>-1.6500496790058921E-2</v>
      </c>
      <c r="L4">
        <v>119.689781</v>
      </c>
      <c r="M4">
        <f t="shared" ref="M4:M67" si="5">LN(L4/L3)</f>
        <v>-8.9345613485654063E-2</v>
      </c>
      <c r="N4">
        <v>52.236961000000001</v>
      </c>
      <c r="O4">
        <f t="shared" ref="O4:O67" si="6">LN(N4/N3)</f>
        <v>-7.9207334315510684E-3</v>
      </c>
      <c r="P4">
        <v>64.348823999999993</v>
      </c>
      <c r="Q4">
        <f t="shared" ref="Q4:Q67" si="7">LN(P4/P3)</f>
        <v>-3.1334491087739542E-3</v>
      </c>
      <c r="R4">
        <v>87.312706000000006</v>
      </c>
      <c r="S4">
        <f t="shared" ref="S4:S67" si="8">LN(R4/R3)</f>
        <v>4.432486625608005E-2</v>
      </c>
      <c r="T4">
        <v>38.330002</v>
      </c>
      <c r="U4">
        <f t="shared" ref="U4:U67" si="9">LN(T4/T3)</f>
        <v>7.8576359257750712E-3</v>
      </c>
      <c r="V4">
        <v>14.016999999999999</v>
      </c>
      <c r="W4">
        <f t="shared" ref="W4:W67" si="10">LN(V4/V3)</f>
        <v>-4.6759955197214084E-2</v>
      </c>
      <c r="X4">
        <v>42.893054999999997</v>
      </c>
      <c r="Y4">
        <f t="shared" ref="Y4:Y67" si="11">LN(X4/X3)</f>
        <v>-1.546885739135273E-3</v>
      </c>
      <c r="Z4">
        <v>11.53</v>
      </c>
      <c r="AA4">
        <f t="shared" ref="AA4:AA67" si="12">LN(Z4/Z3)</f>
        <v>2.3695711569423301E-2</v>
      </c>
      <c r="AB4">
        <v>170.05999800000001</v>
      </c>
      <c r="AC4">
        <f t="shared" ref="AC4:AC67" si="13">LN(AB4/AB3)</f>
        <v>-1.2563398767761854E-2</v>
      </c>
      <c r="AD4">
        <v>86.137023999999997</v>
      </c>
      <c r="AE4">
        <f t="shared" ref="AE4:AE67" si="14">LN(AD4/AD3)</f>
        <v>-9.0415191736158019E-3</v>
      </c>
      <c r="AF4" s="14">
        <v>2599.9499999999998</v>
      </c>
      <c r="AG4">
        <f t="shared" ref="AG4:AG67" si="15">LN(AF4/AF3)</f>
        <v>-1.2662049572168262E-2</v>
      </c>
      <c r="AH4">
        <v>0.03</v>
      </c>
    </row>
    <row r="5" spans="1:34">
      <c r="A5" s="17">
        <v>43451</v>
      </c>
      <c r="B5">
        <v>32.830002</v>
      </c>
      <c r="C5">
        <f t="shared" si="0"/>
        <v>-8.6605073040303571E-2</v>
      </c>
      <c r="D5">
        <v>183.49319499999999</v>
      </c>
      <c r="E5">
        <f t="shared" si="1"/>
        <v>-6.2473647362820711E-2</v>
      </c>
      <c r="F5">
        <v>27.08</v>
      </c>
      <c r="G5">
        <f t="shared" si="2"/>
        <v>-0.10788689699965319</v>
      </c>
      <c r="H5">
        <v>149.45503199999999</v>
      </c>
      <c r="I5">
        <f t="shared" si="3"/>
        <v>-0.15293831463880078</v>
      </c>
      <c r="J5">
        <v>119.41398599999999</v>
      </c>
      <c r="K5">
        <f t="shared" si="4"/>
        <v>-5.2667503557755201E-2</v>
      </c>
      <c r="L5">
        <v>115.271156</v>
      </c>
      <c r="M5">
        <f t="shared" si="5"/>
        <v>-3.7616005965738407E-2</v>
      </c>
      <c r="N5">
        <v>49.883011000000003</v>
      </c>
      <c r="O5">
        <f t="shared" si="6"/>
        <v>-4.6109825597192122E-2</v>
      </c>
      <c r="P5">
        <v>61.766646999999999</v>
      </c>
      <c r="Q5">
        <f t="shared" si="7"/>
        <v>-4.0955132596306322E-2</v>
      </c>
      <c r="R5">
        <v>82.189941000000005</v>
      </c>
      <c r="S5">
        <f t="shared" si="8"/>
        <v>-6.0463074044579047E-2</v>
      </c>
      <c r="T5">
        <v>34.459999000000003</v>
      </c>
      <c r="U5">
        <f t="shared" si="9"/>
        <v>-0.10643372949028206</v>
      </c>
      <c r="V5">
        <v>12.241</v>
      </c>
      <c r="W5">
        <f t="shared" si="10"/>
        <v>-0.13547990558754527</v>
      </c>
      <c r="X5">
        <v>39.772362000000001</v>
      </c>
      <c r="Y5">
        <f t="shared" si="11"/>
        <v>-7.5537675759662873E-2</v>
      </c>
      <c r="Z5">
        <v>12.37</v>
      </c>
      <c r="AA5">
        <f t="shared" si="12"/>
        <v>7.032185212342891E-2</v>
      </c>
      <c r="AB5">
        <v>156.5</v>
      </c>
      <c r="AC5">
        <f t="shared" si="13"/>
        <v>-8.3095294216883456E-2</v>
      </c>
      <c r="AD5">
        <v>81.710601999999994</v>
      </c>
      <c r="AE5">
        <f t="shared" si="14"/>
        <v>-5.2755569730837157E-2</v>
      </c>
      <c r="AF5" s="14">
        <v>2416.62</v>
      </c>
      <c r="AG5">
        <f t="shared" si="15"/>
        <v>-7.3122344406092971E-2</v>
      </c>
      <c r="AH5">
        <v>0.03</v>
      </c>
    </row>
    <row r="6" spans="1:34">
      <c r="A6" s="17">
        <v>43458</v>
      </c>
      <c r="B6">
        <v>34.669998</v>
      </c>
      <c r="C6">
        <f t="shared" si="0"/>
        <v>5.4531909576779759E-2</v>
      </c>
      <c r="D6">
        <v>190.58689899999999</v>
      </c>
      <c r="E6">
        <f t="shared" si="1"/>
        <v>3.7930670947511631E-2</v>
      </c>
      <c r="F6">
        <v>29.57</v>
      </c>
      <c r="G6">
        <f t="shared" si="2"/>
        <v>8.7964885820311645E-2</v>
      </c>
      <c r="H6">
        <v>150.382034</v>
      </c>
      <c r="I6">
        <f t="shared" si="3"/>
        <v>6.1833913063059735E-3</v>
      </c>
      <c r="J6">
        <v>120.631721</v>
      </c>
      <c r="K6">
        <f t="shared" si="4"/>
        <v>1.0145946464621709E-2</v>
      </c>
      <c r="L6">
        <v>114.53321099999999</v>
      </c>
      <c r="M6">
        <f t="shared" si="5"/>
        <v>-6.4223978520969787E-3</v>
      </c>
      <c r="N6">
        <v>49.545490000000001</v>
      </c>
      <c r="O6">
        <f t="shared" si="6"/>
        <v>-6.7892464047039124E-3</v>
      </c>
      <c r="P6">
        <v>63.859444000000003</v>
      </c>
      <c r="Q6">
        <f t="shared" si="7"/>
        <v>3.3320954482601986E-2</v>
      </c>
      <c r="R6">
        <v>82.379669000000007</v>
      </c>
      <c r="S6">
        <f t="shared" si="8"/>
        <v>2.3057487230727018E-3</v>
      </c>
      <c r="T6">
        <v>34.869999</v>
      </c>
      <c r="U6">
        <f t="shared" si="9"/>
        <v>1.1827629928982101E-2</v>
      </c>
      <c r="V6">
        <v>13.346</v>
      </c>
      <c r="W6">
        <f t="shared" si="10"/>
        <v>8.6425741388039351E-2</v>
      </c>
      <c r="X6">
        <v>41.555613999999998</v>
      </c>
      <c r="Y6">
        <f t="shared" si="11"/>
        <v>4.3860377537310362E-2</v>
      </c>
      <c r="Z6">
        <v>12.31</v>
      </c>
      <c r="AA6">
        <f t="shared" si="12"/>
        <v>-4.8622462080343022E-3</v>
      </c>
      <c r="AB6">
        <v>161.41999799999999</v>
      </c>
      <c r="AC6">
        <f t="shared" si="13"/>
        <v>3.0953641525979906E-2</v>
      </c>
      <c r="AD6">
        <v>86.399619999999999</v>
      </c>
      <c r="AE6">
        <f t="shared" si="14"/>
        <v>5.5799516763438348E-2</v>
      </c>
      <c r="AF6" s="14">
        <v>2485.7399999999998</v>
      </c>
      <c r="AG6">
        <f t="shared" si="15"/>
        <v>2.8200532272049758E-2</v>
      </c>
      <c r="AH6">
        <v>0.03</v>
      </c>
    </row>
    <row r="7" spans="1:34">
      <c r="A7" s="17">
        <v>43465</v>
      </c>
      <c r="B7">
        <v>34.209999000000003</v>
      </c>
      <c r="C7">
        <f t="shared" si="0"/>
        <v>-1.3356732251875499E-2</v>
      </c>
      <c r="D7">
        <v>194.54882799999999</v>
      </c>
      <c r="E7">
        <f t="shared" si="1"/>
        <v>2.0574921968277399E-2</v>
      </c>
      <c r="F7">
        <v>29.059999000000001</v>
      </c>
      <c r="G7">
        <f t="shared" si="2"/>
        <v>-1.7397710133811813E-2</v>
      </c>
      <c r="H7">
        <v>155.537262</v>
      </c>
      <c r="I7">
        <f t="shared" si="3"/>
        <v>3.3706380329754794E-2</v>
      </c>
      <c r="J7">
        <v>124.19274900000001</v>
      </c>
      <c r="K7">
        <f t="shared" si="4"/>
        <v>2.9092509910924578E-2</v>
      </c>
      <c r="L7">
        <v>115.03716300000001</v>
      </c>
      <c r="M7">
        <f t="shared" si="5"/>
        <v>4.3903993421914528E-3</v>
      </c>
      <c r="N7">
        <v>49.588757000000001</v>
      </c>
      <c r="O7">
        <f t="shared" si="6"/>
        <v>8.7289718854215918E-4</v>
      </c>
      <c r="P7">
        <v>64.621986000000007</v>
      </c>
      <c r="Q7">
        <f t="shared" si="7"/>
        <v>1.1870212739956441E-2</v>
      </c>
      <c r="R7">
        <v>83.563231999999999</v>
      </c>
      <c r="S7">
        <f t="shared" si="8"/>
        <v>1.426494369970388E-2</v>
      </c>
      <c r="T7">
        <v>37.25</v>
      </c>
      <c r="U7">
        <f t="shared" si="9"/>
        <v>6.6025112815955814E-2</v>
      </c>
      <c r="V7">
        <v>13.805999999999999</v>
      </c>
      <c r="W7">
        <f t="shared" si="10"/>
        <v>3.3886565799868928E-2</v>
      </c>
      <c r="X7">
        <v>43.063800999999998</v>
      </c>
      <c r="Y7">
        <f t="shared" si="11"/>
        <v>3.5650133724377316E-2</v>
      </c>
      <c r="Z7">
        <v>12.54</v>
      </c>
      <c r="AA7">
        <f t="shared" si="12"/>
        <v>1.8511595008412401E-2</v>
      </c>
      <c r="AB7">
        <v>172.699997</v>
      </c>
      <c r="AC7">
        <f t="shared" si="13"/>
        <v>6.7546316275281182E-2</v>
      </c>
      <c r="AD7">
        <v>87.628135999999998</v>
      </c>
      <c r="AE7">
        <f t="shared" si="14"/>
        <v>1.4118855935196264E-2</v>
      </c>
      <c r="AF7" s="14">
        <v>2531.94</v>
      </c>
      <c r="AG7">
        <f t="shared" si="15"/>
        <v>1.8415405379445738E-2</v>
      </c>
      <c r="AH7">
        <v>0.05</v>
      </c>
    </row>
    <row r="8" spans="1:34">
      <c r="A8" s="17">
        <v>43472</v>
      </c>
      <c r="B8">
        <v>35.560001</v>
      </c>
      <c r="C8">
        <f t="shared" si="0"/>
        <v>3.8703469008894223E-2</v>
      </c>
      <c r="D8">
        <v>198.576797</v>
      </c>
      <c r="E8">
        <f t="shared" si="1"/>
        <v>2.0492736701673814E-2</v>
      </c>
      <c r="F8">
        <v>35.275002000000001</v>
      </c>
      <c r="G8">
        <f t="shared" si="2"/>
        <v>0.19381193070567984</v>
      </c>
      <c r="H8">
        <v>161.74250799999999</v>
      </c>
      <c r="I8">
        <f t="shared" si="3"/>
        <v>3.91202839927298E-2</v>
      </c>
      <c r="J8">
        <v>126.720528</v>
      </c>
      <c r="K8">
        <f t="shared" si="4"/>
        <v>2.014930857151E-2</v>
      </c>
      <c r="L8">
        <v>116.765022</v>
      </c>
      <c r="M8">
        <f t="shared" si="5"/>
        <v>1.4908323685029113E-2</v>
      </c>
      <c r="N8">
        <v>50.696510000000004</v>
      </c>
      <c r="O8">
        <f t="shared" si="6"/>
        <v>2.209293728640821E-2</v>
      </c>
      <c r="P8">
        <v>63.461205</v>
      </c>
      <c r="Q8">
        <f t="shared" si="7"/>
        <v>-1.8125919129237177E-2</v>
      </c>
      <c r="R8">
        <v>82.912704000000005</v>
      </c>
      <c r="S8">
        <f t="shared" si="8"/>
        <v>-7.8153194602463647E-3</v>
      </c>
      <c r="T8">
        <v>36.400002000000001</v>
      </c>
      <c r="U8">
        <f t="shared" si="9"/>
        <v>-2.3083115237820109E-2</v>
      </c>
      <c r="V8">
        <v>14.943</v>
      </c>
      <c r="W8">
        <f t="shared" si="10"/>
        <v>7.9139682477972234E-2</v>
      </c>
      <c r="X8">
        <v>45.017795999999997</v>
      </c>
      <c r="Y8">
        <f t="shared" si="11"/>
        <v>4.4375118041841022E-2</v>
      </c>
      <c r="Z8">
        <v>12.85</v>
      </c>
      <c r="AA8">
        <f t="shared" si="12"/>
        <v>2.4420276136454203E-2</v>
      </c>
      <c r="AB8">
        <v>188.16000399999999</v>
      </c>
      <c r="AC8">
        <f t="shared" si="13"/>
        <v>8.5736718187296307E-2</v>
      </c>
      <c r="AD8">
        <v>88.941055000000006</v>
      </c>
      <c r="AE8">
        <f t="shared" si="14"/>
        <v>1.4871713354202641E-2</v>
      </c>
      <c r="AF8" s="14">
        <v>2596.2600000000002</v>
      </c>
      <c r="AG8">
        <f t="shared" si="15"/>
        <v>2.5086140591268635E-2</v>
      </c>
      <c r="AH8">
        <v>0.03</v>
      </c>
    </row>
    <row r="9" spans="1:34">
      <c r="A9" s="17">
        <v>43479</v>
      </c>
      <c r="B9">
        <v>37.689999</v>
      </c>
      <c r="C9">
        <f t="shared" si="0"/>
        <v>5.8173341979618882E-2</v>
      </c>
      <c r="D9">
        <v>201.482178</v>
      </c>
      <c r="E9">
        <f t="shared" si="1"/>
        <v>1.4525018869201177E-2</v>
      </c>
      <c r="F9">
        <v>37.380001</v>
      </c>
      <c r="G9">
        <f t="shared" si="2"/>
        <v>5.7961274343436404E-2</v>
      </c>
      <c r="H9">
        <v>167.34231600000001</v>
      </c>
      <c r="I9">
        <f t="shared" si="3"/>
        <v>3.4035896942033003E-2</v>
      </c>
      <c r="J9">
        <v>130.862717</v>
      </c>
      <c r="K9">
        <f t="shared" si="4"/>
        <v>3.2164717149053931E-2</v>
      </c>
      <c r="L9">
        <v>117.610947</v>
      </c>
      <c r="M9">
        <f t="shared" si="5"/>
        <v>7.2185615007233275E-3</v>
      </c>
      <c r="N9">
        <v>51.432113999999999</v>
      </c>
      <c r="O9">
        <f t="shared" si="6"/>
        <v>1.4405691419929704E-2</v>
      </c>
      <c r="P9">
        <v>64.283073000000002</v>
      </c>
      <c r="Q9">
        <f t="shared" si="7"/>
        <v>1.2867571884420762E-2</v>
      </c>
      <c r="R9">
        <v>82.596512000000004</v>
      </c>
      <c r="S9">
        <f t="shared" si="8"/>
        <v>-3.8208432413780287E-3</v>
      </c>
      <c r="T9">
        <v>37.18</v>
      </c>
      <c r="U9">
        <f t="shared" si="9"/>
        <v>2.1202152705549565E-2</v>
      </c>
      <c r="V9">
        <v>15.843</v>
      </c>
      <c r="W9">
        <f t="shared" si="10"/>
        <v>5.8484799633649741E-2</v>
      </c>
      <c r="X9">
        <v>46.630313999999998</v>
      </c>
      <c r="Y9">
        <f t="shared" si="11"/>
        <v>3.5192966399223279E-2</v>
      </c>
      <c r="Z9">
        <v>12.96</v>
      </c>
      <c r="AA9">
        <f t="shared" si="12"/>
        <v>8.5238795829000197E-3</v>
      </c>
      <c r="AB9">
        <v>194.699997</v>
      </c>
      <c r="AC9">
        <f t="shared" si="13"/>
        <v>3.4167211001068135E-2</v>
      </c>
      <c r="AD9">
        <v>91.651306000000005</v>
      </c>
      <c r="AE9">
        <f t="shared" si="14"/>
        <v>3.0017377106208377E-2</v>
      </c>
      <c r="AF9" s="14">
        <v>2670.71</v>
      </c>
      <c r="AG9">
        <f t="shared" si="15"/>
        <v>2.8272406755372046E-2</v>
      </c>
      <c r="AH9">
        <v>0.03</v>
      </c>
    </row>
    <row r="10" spans="1:34">
      <c r="A10" s="17">
        <v>43486</v>
      </c>
      <c r="B10">
        <v>37.450001</v>
      </c>
      <c r="C10">
        <f t="shared" si="0"/>
        <v>-6.3880440813091841E-3</v>
      </c>
      <c r="D10">
        <v>197.21843000000001</v>
      </c>
      <c r="E10">
        <f t="shared" si="1"/>
        <v>-2.1389034605558861E-2</v>
      </c>
      <c r="F10">
        <v>36.252499</v>
      </c>
      <c r="G10">
        <f t="shared" si="2"/>
        <v>-3.0627511924082002E-2</v>
      </c>
      <c r="H10">
        <v>165.87616</v>
      </c>
      <c r="I10">
        <f t="shared" si="3"/>
        <v>-8.8000250120282963E-3</v>
      </c>
      <c r="J10">
        <v>130.73361199999999</v>
      </c>
      <c r="K10">
        <f t="shared" si="4"/>
        <v>-9.8705521576349033E-4</v>
      </c>
      <c r="L10">
        <v>115.397148</v>
      </c>
      <c r="M10">
        <f t="shared" si="5"/>
        <v>-1.9002478136445049E-2</v>
      </c>
      <c r="N10">
        <v>50.004157999999997</v>
      </c>
      <c r="O10">
        <f t="shared" si="6"/>
        <v>-2.8156601385282944E-2</v>
      </c>
      <c r="P10">
        <v>61.809024999999998</v>
      </c>
      <c r="Q10">
        <f t="shared" si="7"/>
        <v>-3.9246956798114713E-2</v>
      </c>
      <c r="R10">
        <v>85.234947000000005</v>
      </c>
      <c r="S10">
        <f t="shared" si="8"/>
        <v>3.1444073759989102E-2</v>
      </c>
      <c r="T10">
        <v>40.849997999999999</v>
      </c>
      <c r="U10">
        <f t="shared" si="9"/>
        <v>9.4135790053104448E-2</v>
      </c>
      <c r="V10">
        <v>16.282</v>
      </c>
      <c r="W10">
        <f t="shared" si="10"/>
        <v>2.7332440758880087E-2</v>
      </c>
      <c r="X10">
        <v>46.355235999999998</v>
      </c>
      <c r="Y10">
        <f t="shared" si="11"/>
        <v>-5.9165924694628367E-3</v>
      </c>
      <c r="Z10">
        <v>12.37</v>
      </c>
      <c r="AA10">
        <f t="shared" si="12"/>
        <v>-4.6593504519732258E-2</v>
      </c>
      <c r="AB10">
        <v>189.5</v>
      </c>
      <c r="AC10">
        <f t="shared" si="13"/>
        <v>-2.7070872447352318E-2</v>
      </c>
      <c r="AD10">
        <v>90.910431000000003</v>
      </c>
      <c r="AE10">
        <f t="shared" si="14"/>
        <v>-8.1164769726782895E-3</v>
      </c>
      <c r="AF10" s="14">
        <v>2664.76</v>
      </c>
      <c r="AG10">
        <f t="shared" si="15"/>
        <v>-2.2303573880162733E-3</v>
      </c>
      <c r="AH10">
        <v>0.02</v>
      </c>
    </row>
    <row r="11" spans="1:34">
      <c r="A11" s="17">
        <v>43493</v>
      </c>
      <c r="B11">
        <v>37.93</v>
      </c>
      <c r="C11">
        <f t="shared" si="0"/>
        <v>1.2735619035309625E-2</v>
      </c>
      <c r="D11">
        <v>198.35037199999999</v>
      </c>
      <c r="E11">
        <f t="shared" si="1"/>
        <v>5.7231262118106275E-3</v>
      </c>
      <c r="F11">
        <v>35.445</v>
      </c>
      <c r="G11">
        <f t="shared" si="2"/>
        <v>-2.2526117548627399E-2</v>
      </c>
      <c r="H11">
        <v>169.612549</v>
      </c>
      <c r="I11">
        <f t="shared" si="3"/>
        <v>2.2275226520127839E-2</v>
      </c>
      <c r="J11">
        <v>133.501251</v>
      </c>
      <c r="K11">
        <f t="shared" si="4"/>
        <v>2.094909192552331E-2</v>
      </c>
      <c r="L11">
        <v>120.769676</v>
      </c>
      <c r="M11">
        <f t="shared" si="5"/>
        <v>4.5505587767751113E-2</v>
      </c>
      <c r="N11">
        <v>50.800362</v>
      </c>
      <c r="O11">
        <f t="shared" si="6"/>
        <v>1.5797318572753495E-2</v>
      </c>
      <c r="P11">
        <v>64.77449</v>
      </c>
      <c r="Q11">
        <f t="shared" si="7"/>
        <v>4.686246360903705E-2</v>
      </c>
      <c r="R11">
        <v>88.759086999999994</v>
      </c>
      <c r="S11">
        <f t="shared" si="8"/>
        <v>4.0514286054145171E-2</v>
      </c>
      <c r="T11">
        <v>43.07</v>
      </c>
      <c r="U11">
        <f t="shared" si="9"/>
        <v>5.2919926719616955E-2</v>
      </c>
      <c r="V11">
        <v>17.059000000000001</v>
      </c>
      <c r="W11">
        <f t="shared" si="10"/>
        <v>4.661772054659661E-2</v>
      </c>
      <c r="X11">
        <v>46.383698000000003</v>
      </c>
      <c r="Y11">
        <f t="shared" si="11"/>
        <v>6.1380910187339903E-4</v>
      </c>
      <c r="Z11">
        <v>12.9</v>
      </c>
      <c r="AA11">
        <f t="shared" si="12"/>
        <v>4.1953124963229983E-2</v>
      </c>
      <c r="AB11">
        <v>191.520004</v>
      </c>
      <c r="AC11">
        <f t="shared" si="13"/>
        <v>1.060323817272907E-2</v>
      </c>
      <c r="AD11">
        <v>88.022018000000003</v>
      </c>
      <c r="AE11">
        <f t="shared" si="14"/>
        <v>-3.2287759347395126E-2</v>
      </c>
      <c r="AF11" s="14">
        <v>2706.53</v>
      </c>
      <c r="AG11">
        <f t="shared" si="15"/>
        <v>1.5553374342525751E-2</v>
      </c>
      <c r="AH11">
        <v>0.03</v>
      </c>
    </row>
    <row r="12" spans="1:34">
      <c r="A12" s="17">
        <v>43500</v>
      </c>
      <c r="B12">
        <v>39.189999</v>
      </c>
      <c r="C12">
        <f t="shared" si="0"/>
        <v>3.2679230994018725E-2</v>
      </c>
      <c r="D12">
        <v>195.973251</v>
      </c>
      <c r="E12">
        <f t="shared" si="1"/>
        <v>-1.2056847003998979E-2</v>
      </c>
      <c r="F12">
        <v>36.3825</v>
      </c>
      <c r="G12">
        <f t="shared" si="2"/>
        <v>2.6105690498363383E-2</v>
      </c>
      <c r="H12">
        <v>167.65450999999999</v>
      </c>
      <c r="I12">
        <f t="shared" si="3"/>
        <v>-1.1611338532993511E-2</v>
      </c>
      <c r="J12">
        <v>137.09913599999999</v>
      </c>
      <c r="K12">
        <f t="shared" si="4"/>
        <v>2.6593435996130208E-2</v>
      </c>
      <c r="L12">
        <v>119.149811</v>
      </c>
      <c r="M12">
        <f t="shared" si="5"/>
        <v>-1.3503610190569391E-2</v>
      </c>
      <c r="N12">
        <v>47.909840000000003</v>
      </c>
      <c r="O12">
        <f t="shared" si="6"/>
        <v>-5.8582569248918179E-2</v>
      </c>
      <c r="P12">
        <v>65.681076000000004</v>
      </c>
      <c r="Q12">
        <f t="shared" si="7"/>
        <v>1.3898994461168268E-2</v>
      </c>
      <c r="R12">
        <v>88.977645999999993</v>
      </c>
      <c r="S12">
        <f t="shared" si="8"/>
        <v>2.4593577981627218E-3</v>
      </c>
      <c r="T12">
        <v>43.48</v>
      </c>
      <c r="U12">
        <f t="shared" si="9"/>
        <v>9.4743631869894755E-3</v>
      </c>
      <c r="V12">
        <v>17.594999000000001</v>
      </c>
      <c r="W12">
        <f t="shared" si="10"/>
        <v>3.0936790240836474E-2</v>
      </c>
      <c r="X12">
        <v>46.421630999999998</v>
      </c>
      <c r="Y12">
        <f t="shared" si="11"/>
        <v>8.1747465412104064E-4</v>
      </c>
      <c r="Z12">
        <v>10.51</v>
      </c>
      <c r="AA12">
        <f t="shared" si="12"/>
        <v>-0.20490012647876671</v>
      </c>
      <c r="AB12">
        <v>181.33999600000001</v>
      </c>
      <c r="AC12">
        <f t="shared" si="13"/>
        <v>-5.4618562535312741E-2</v>
      </c>
      <c r="AD12">
        <v>89.635024999999999</v>
      </c>
      <c r="AE12">
        <f t="shared" si="14"/>
        <v>1.8159159887947328E-2</v>
      </c>
      <c r="AF12" s="14">
        <v>2707.88</v>
      </c>
      <c r="AG12">
        <f t="shared" si="15"/>
        <v>4.9866930209408182E-4</v>
      </c>
      <c r="AH12">
        <v>0.06</v>
      </c>
    </row>
    <row r="13" spans="1:34">
      <c r="A13" s="17">
        <v>43507</v>
      </c>
      <c r="B13">
        <v>40.009998000000003</v>
      </c>
      <c r="C13">
        <f t="shared" si="0"/>
        <v>2.0707786186813022E-2</v>
      </c>
      <c r="D13">
        <v>204.750473</v>
      </c>
      <c r="E13">
        <f t="shared" si="1"/>
        <v>4.3813857437589858E-2</v>
      </c>
      <c r="F13">
        <v>37.122501</v>
      </c>
      <c r="G13">
        <f t="shared" si="2"/>
        <v>2.0135391920575719E-2</v>
      </c>
      <c r="H13">
        <v>169.60308800000001</v>
      </c>
      <c r="I13">
        <f t="shared" si="3"/>
        <v>1.1555556906379216E-2</v>
      </c>
      <c r="J13">
        <v>141.444321</v>
      </c>
      <c r="K13">
        <f t="shared" si="4"/>
        <v>3.1201863900205261E-2</v>
      </c>
      <c r="L13">
        <v>122.73152899999999</v>
      </c>
      <c r="M13">
        <f t="shared" si="5"/>
        <v>2.9617661465826377E-2</v>
      </c>
      <c r="N13">
        <v>49.147399999999998</v>
      </c>
      <c r="O13">
        <f t="shared" si="6"/>
        <v>2.5503034611684329E-2</v>
      </c>
      <c r="P13">
        <v>67.621346000000003</v>
      </c>
      <c r="Q13">
        <f t="shared" si="7"/>
        <v>2.9112854964680808E-2</v>
      </c>
      <c r="R13">
        <v>89.678809999999999</v>
      </c>
      <c r="S13">
        <f t="shared" si="8"/>
        <v>7.8493396288322106E-3</v>
      </c>
      <c r="T13">
        <v>43.299999</v>
      </c>
      <c r="U13">
        <f t="shared" si="9"/>
        <v>-4.1484503392529093E-3</v>
      </c>
      <c r="V13">
        <v>17.818999999999999</v>
      </c>
      <c r="W13">
        <f t="shared" si="10"/>
        <v>1.2650589806058501E-2</v>
      </c>
      <c r="X13">
        <v>47.64526</v>
      </c>
      <c r="Y13">
        <f t="shared" si="11"/>
        <v>2.6017613864773623E-2</v>
      </c>
      <c r="Z13">
        <v>11.26</v>
      </c>
      <c r="AA13">
        <f t="shared" si="12"/>
        <v>6.8929437822684556E-2</v>
      </c>
      <c r="AB13">
        <v>188.070007</v>
      </c>
      <c r="AC13">
        <f t="shared" si="13"/>
        <v>3.6440571014272775E-2</v>
      </c>
      <c r="AD13">
        <v>93.770720999999995</v>
      </c>
      <c r="AE13">
        <f t="shared" si="14"/>
        <v>4.5106516812643029E-2</v>
      </c>
      <c r="AF13" s="14">
        <v>2775.6</v>
      </c>
      <c r="AG13">
        <f t="shared" si="15"/>
        <v>2.4700899121318051E-2</v>
      </c>
      <c r="AH13">
        <v>0.03</v>
      </c>
    </row>
    <row r="14" spans="1:34">
      <c r="A14" s="17">
        <v>43514</v>
      </c>
      <c r="B14">
        <v>40.520000000000003</v>
      </c>
      <c r="C14">
        <f t="shared" si="0"/>
        <v>1.2666306498843307E-2</v>
      </c>
      <c r="D14">
        <v>204.58021500000001</v>
      </c>
      <c r="E14">
        <f t="shared" si="1"/>
        <v>-8.3188490289137058E-4</v>
      </c>
      <c r="F14">
        <v>34.215000000000003</v>
      </c>
      <c r="G14">
        <f t="shared" si="2"/>
        <v>-8.1559137321458947E-2</v>
      </c>
      <c r="H14">
        <v>170.728714</v>
      </c>
      <c r="I14">
        <f t="shared" si="3"/>
        <v>6.61489815451872E-3</v>
      </c>
      <c r="J14">
        <v>141.333618</v>
      </c>
      <c r="K14">
        <f t="shared" si="4"/>
        <v>-7.8296776648782446E-4</v>
      </c>
      <c r="L14">
        <v>122.92950399999999</v>
      </c>
      <c r="M14">
        <f t="shared" si="5"/>
        <v>1.6117740810650772E-3</v>
      </c>
      <c r="N14">
        <v>49.095463000000002</v>
      </c>
      <c r="O14">
        <f t="shared" si="6"/>
        <v>-1.057318633689655E-3</v>
      </c>
      <c r="P14">
        <v>68.434737999999996</v>
      </c>
      <c r="Q14">
        <f t="shared" si="7"/>
        <v>1.1956858770469987E-2</v>
      </c>
      <c r="R14">
        <v>91.290649000000002</v>
      </c>
      <c r="S14">
        <f t="shared" si="8"/>
        <v>1.7813852490573229E-2</v>
      </c>
      <c r="T14">
        <v>41.700001</v>
      </c>
      <c r="U14">
        <f t="shared" si="9"/>
        <v>-3.7651459128184794E-2</v>
      </c>
      <c r="V14">
        <v>18.363001000000001</v>
      </c>
      <c r="W14">
        <f t="shared" si="10"/>
        <v>3.007252124909603E-2</v>
      </c>
      <c r="X14">
        <v>47.947018</v>
      </c>
      <c r="Y14">
        <f t="shared" si="11"/>
        <v>6.3134598033777068E-3</v>
      </c>
      <c r="Z14">
        <v>12.39</v>
      </c>
      <c r="AA14">
        <f t="shared" si="12"/>
        <v>9.5633072929506749E-2</v>
      </c>
      <c r="AB14">
        <v>185.759995</v>
      </c>
      <c r="AC14">
        <f t="shared" si="13"/>
        <v>-1.2358780141040422E-2</v>
      </c>
      <c r="AD14">
        <v>93.358101000000005</v>
      </c>
      <c r="AE14">
        <f t="shared" si="14"/>
        <v>-4.410017273853508E-3</v>
      </c>
      <c r="AF14" s="14">
        <v>2792.67</v>
      </c>
      <c r="AG14">
        <f t="shared" si="15"/>
        <v>6.1311874150560344E-3</v>
      </c>
      <c r="AH14">
        <v>0.03</v>
      </c>
    </row>
    <row r="15" spans="1:34">
      <c r="A15" s="17">
        <v>43521</v>
      </c>
      <c r="B15">
        <v>40.75</v>
      </c>
      <c r="C15">
        <f t="shared" si="0"/>
        <v>5.6601603063889437E-3</v>
      </c>
      <c r="D15">
        <v>207.55967699999999</v>
      </c>
      <c r="E15">
        <f t="shared" si="1"/>
        <v>1.4458750359871389E-2</v>
      </c>
      <c r="F15">
        <v>35.872501</v>
      </c>
      <c r="G15">
        <f t="shared" si="2"/>
        <v>4.730686871247014E-2</v>
      </c>
      <c r="H15">
        <v>172.913803</v>
      </c>
      <c r="I15">
        <f t="shared" si="3"/>
        <v>1.2717392882072753E-2</v>
      </c>
      <c r="J15">
        <v>144.42454499999999</v>
      </c>
      <c r="K15">
        <f t="shared" si="4"/>
        <v>2.1634010525507955E-2</v>
      </c>
      <c r="L15">
        <v>124.504379</v>
      </c>
      <c r="M15">
        <f t="shared" si="5"/>
        <v>1.2729835122433293E-2</v>
      </c>
      <c r="N15">
        <v>49.190669999999997</v>
      </c>
      <c r="O15">
        <f t="shared" si="6"/>
        <v>1.9373440967175855E-3</v>
      </c>
      <c r="P15">
        <v>69.180344000000005</v>
      </c>
      <c r="Q15">
        <f t="shared" si="7"/>
        <v>1.0836214826527947E-2</v>
      </c>
      <c r="R15">
        <v>89.642403000000002</v>
      </c>
      <c r="S15">
        <f t="shared" si="8"/>
        <v>-1.8219905961784535E-2</v>
      </c>
      <c r="T15">
        <v>41.34</v>
      </c>
      <c r="U15">
        <f t="shared" si="9"/>
        <v>-8.6705985319485961E-3</v>
      </c>
      <c r="V15">
        <v>19.152000000000001</v>
      </c>
      <c r="W15">
        <f t="shared" si="10"/>
        <v>4.2069323821243738E-2</v>
      </c>
      <c r="X15">
        <v>49.537323000000001</v>
      </c>
      <c r="Y15">
        <f t="shared" si="11"/>
        <v>3.2629775844890137E-2</v>
      </c>
      <c r="Z15">
        <v>13.04</v>
      </c>
      <c r="AA15">
        <f t="shared" si="12"/>
        <v>5.1131860857455705E-2</v>
      </c>
      <c r="AB15">
        <v>192.16000399999999</v>
      </c>
      <c r="AC15">
        <f t="shared" si="13"/>
        <v>3.3872888114530132E-2</v>
      </c>
      <c r="AD15">
        <v>91.838859999999997</v>
      </c>
      <c r="AE15">
        <f t="shared" si="14"/>
        <v>-1.6407127552231213E-2</v>
      </c>
      <c r="AF15" s="14">
        <v>2803.69</v>
      </c>
      <c r="AG15">
        <f t="shared" si="15"/>
        <v>3.9382792541532291E-3</v>
      </c>
      <c r="AH15">
        <v>0.02</v>
      </c>
    </row>
    <row r="16" spans="1:34">
      <c r="A16" s="17">
        <v>43528</v>
      </c>
      <c r="B16">
        <v>39.509998000000003</v>
      </c>
      <c r="C16">
        <f t="shared" si="0"/>
        <v>-3.0902085883669758E-2</v>
      </c>
      <c r="D16">
        <v>215.48602299999999</v>
      </c>
      <c r="E16">
        <f t="shared" si="1"/>
        <v>3.7477150649922734E-2</v>
      </c>
      <c r="F16">
        <v>35.810001</v>
      </c>
      <c r="G16">
        <f t="shared" si="2"/>
        <v>-1.7438011814298084E-3</v>
      </c>
      <c r="H16">
        <v>162.489777</v>
      </c>
      <c r="I16">
        <f t="shared" si="3"/>
        <v>-6.2178132754212696E-2</v>
      </c>
      <c r="J16">
        <v>140.59411600000001</v>
      </c>
      <c r="K16">
        <f t="shared" si="4"/>
        <v>-2.6880061955047996E-2</v>
      </c>
      <c r="L16">
        <v>125.067413</v>
      </c>
      <c r="M16">
        <f t="shared" si="5"/>
        <v>4.5120079531822442E-3</v>
      </c>
      <c r="N16">
        <v>47.217506</v>
      </c>
      <c r="O16">
        <f t="shared" si="6"/>
        <v>-4.0939257709705995E-2</v>
      </c>
      <c r="P16">
        <v>67.612892000000002</v>
      </c>
      <c r="Q16">
        <f t="shared" si="7"/>
        <v>-2.2918101106836127E-2</v>
      </c>
      <c r="R16">
        <v>89.615082000000001</v>
      </c>
      <c r="S16">
        <f t="shared" si="8"/>
        <v>-3.0482409380614979E-4</v>
      </c>
      <c r="T16">
        <v>39.279998999999997</v>
      </c>
      <c r="U16">
        <f t="shared" si="9"/>
        <v>-5.1115096225606067E-2</v>
      </c>
      <c r="V16">
        <v>18.975999999999999</v>
      </c>
      <c r="W16">
        <f t="shared" si="10"/>
        <v>-9.2321260003024406E-3</v>
      </c>
      <c r="X16">
        <v>48.299362000000002</v>
      </c>
      <c r="Y16">
        <f t="shared" si="11"/>
        <v>-2.530803399789577E-2</v>
      </c>
      <c r="Z16">
        <v>12.9</v>
      </c>
      <c r="AA16">
        <f t="shared" si="12"/>
        <v>-1.0794245130880401E-2</v>
      </c>
      <c r="AB16">
        <v>177.259995</v>
      </c>
      <c r="AC16">
        <f t="shared" si="13"/>
        <v>-8.0710826044561618E-2</v>
      </c>
      <c r="AD16">
        <v>91.519988999999995</v>
      </c>
      <c r="AE16">
        <f t="shared" si="14"/>
        <v>-3.4781121630567541E-3</v>
      </c>
      <c r="AF16" s="14">
        <v>2743.07</v>
      </c>
      <c r="AG16">
        <f t="shared" si="15"/>
        <v>-2.1858675578424261E-2</v>
      </c>
      <c r="AH16">
        <v>0.05</v>
      </c>
    </row>
    <row r="17" spans="1:34">
      <c r="A17" s="17">
        <v>43535</v>
      </c>
      <c r="B17">
        <v>40.209999000000003</v>
      </c>
      <c r="C17">
        <f t="shared" si="0"/>
        <v>1.7561942236544968E-2</v>
      </c>
      <c r="D17">
        <v>220.953079</v>
      </c>
      <c r="E17">
        <f t="shared" si="1"/>
        <v>2.5054317787405373E-2</v>
      </c>
      <c r="F17">
        <v>37.75</v>
      </c>
      <c r="G17">
        <f t="shared" si="2"/>
        <v>5.2758263759532187E-2</v>
      </c>
      <c r="H17">
        <v>168.98989900000001</v>
      </c>
      <c r="I17">
        <f t="shared" si="3"/>
        <v>3.922385488445667E-2</v>
      </c>
      <c r="J17">
        <v>144.08140599999999</v>
      </c>
      <c r="K17">
        <f t="shared" si="4"/>
        <v>2.4501330004382108E-2</v>
      </c>
      <c r="L17">
        <v>124.65070299999999</v>
      </c>
      <c r="M17">
        <f t="shared" si="5"/>
        <v>-3.3374461850838159E-3</v>
      </c>
      <c r="N17">
        <v>47.433861</v>
      </c>
      <c r="O17">
        <f t="shared" si="6"/>
        <v>4.5716270915366133E-3</v>
      </c>
      <c r="P17">
        <v>69.112564000000006</v>
      </c>
      <c r="Q17">
        <f t="shared" si="7"/>
        <v>2.1937862764790414E-2</v>
      </c>
      <c r="R17">
        <v>93.284912000000006</v>
      </c>
      <c r="S17">
        <f t="shared" si="8"/>
        <v>4.0134748169327814E-2</v>
      </c>
      <c r="T17">
        <v>39.93</v>
      </c>
      <c r="U17">
        <f t="shared" si="9"/>
        <v>1.6412463047113735E-2</v>
      </c>
      <c r="V17">
        <v>20.597999999999999</v>
      </c>
      <c r="W17">
        <f t="shared" si="10"/>
        <v>8.2018960888294967E-2</v>
      </c>
      <c r="X17">
        <v>49.299247999999999</v>
      </c>
      <c r="Y17">
        <f t="shared" si="11"/>
        <v>2.0490475921056864E-2</v>
      </c>
      <c r="Z17">
        <v>12.91</v>
      </c>
      <c r="AA17">
        <f t="shared" si="12"/>
        <v>7.7489349092479086E-4</v>
      </c>
      <c r="AB17">
        <v>188.08999600000001</v>
      </c>
      <c r="AC17">
        <f t="shared" si="13"/>
        <v>5.9302997313199907E-2</v>
      </c>
      <c r="AD17">
        <v>92.298370000000006</v>
      </c>
      <c r="AE17">
        <f t="shared" si="14"/>
        <v>8.4690741087138262E-3</v>
      </c>
      <c r="AF17" s="14">
        <v>2822.48</v>
      </c>
      <c r="AG17">
        <f t="shared" si="15"/>
        <v>2.8538199965792592E-2</v>
      </c>
      <c r="AH17">
        <v>0.03</v>
      </c>
    </row>
    <row r="18" spans="1:34">
      <c r="A18" s="17">
        <v>43542</v>
      </c>
      <c r="B18">
        <v>37.299999</v>
      </c>
      <c r="C18">
        <f t="shared" si="0"/>
        <v>-7.5122396199629002E-2</v>
      </c>
      <c r="D18">
        <v>224.698669</v>
      </c>
      <c r="E18">
        <f t="shared" si="1"/>
        <v>1.6809888961117295E-2</v>
      </c>
      <c r="F18">
        <v>32.2575</v>
      </c>
      <c r="G18">
        <f t="shared" si="2"/>
        <v>-0.15723490135116966</v>
      </c>
      <c r="H18">
        <v>165.20146199999999</v>
      </c>
      <c r="I18">
        <f t="shared" si="3"/>
        <v>-2.2673232979400326E-2</v>
      </c>
      <c r="J18">
        <v>144.52658099999999</v>
      </c>
      <c r="K18">
        <f t="shared" si="4"/>
        <v>3.0849829049621087E-3</v>
      </c>
      <c r="L18">
        <v>124.025627</v>
      </c>
      <c r="M18">
        <f t="shared" si="5"/>
        <v>-5.0272361383727881E-3</v>
      </c>
      <c r="N18">
        <v>49.592728000000001</v>
      </c>
      <c r="O18">
        <f t="shared" si="6"/>
        <v>4.4507869328010333E-2</v>
      </c>
      <c r="P18">
        <v>70.195740000000001</v>
      </c>
      <c r="Q18">
        <f t="shared" si="7"/>
        <v>1.5551087739718927E-2</v>
      </c>
      <c r="R18">
        <v>92.574614999999994</v>
      </c>
      <c r="S18">
        <f t="shared" si="8"/>
        <v>-7.643411876997898E-3</v>
      </c>
      <c r="T18">
        <v>37.119999</v>
      </c>
      <c r="U18">
        <f t="shared" si="9"/>
        <v>-7.2972040096785665E-2</v>
      </c>
      <c r="V18">
        <v>19.875</v>
      </c>
      <c r="W18">
        <f t="shared" si="10"/>
        <v>-3.5731323163214333E-2</v>
      </c>
      <c r="X18">
        <v>49.842041000000002</v>
      </c>
      <c r="Y18">
        <f t="shared" si="11"/>
        <v>1.0949997301453187E-2</v>
      </c>
      <c r="Z18">
        <v>12.42</v>
      </c>
      <c r="AA18">
        <f t="shared" si="12"/>
        <v>-3.8694128353218449E-2</v>
      </c>
      <c r="AB18">
        <v>181.529999</v>
      </c>
      <c r="AC18">
        <f t="shared" si="13"/>
        <v>-3.5499626622689594E-2</v>
      </c>
      <c r="AD18">
        <v>92.663025000000005</v>
      </c>
      <c r="AE18">
        <f t="shared" si="14"/>
        <v>3.9430441412809719E-3</v>
      </c>
      <c r="AF18" s="14">
        <v>2800.71</v>
      </c>
      <c r="AG18">
        <f t="shared" si="15"/>
        <v>-7.7429746339056516E-3</v>
      </c>
      <c r="AH18">
        <v>0.06</v>
      </c>
    </row>
    <row r="19" spans="1:34">
      <c r="A19" s="17">
        <v>43549</v>
      </c>
      <c r="B19">
        <v>38.380001</v>
      </c>
      <c r="C19">
        <f t="shared" si="0"/>
        <v>2.8543216794672609E-2</v>
      </c>
      <c r="D19">
        <v>229.03068500000001</v>
      </c>
      <c r="E19">
        <f t="shared" si="1"/>
        <v>1.9095734490568179E-2</v>
      </c>
      <c r="F19">
        <v>29.774999999999999</v>
      </c>
      <c r="G19">
        <f t="shared" si="2"/>
        <v>-8.0081459102500252E-2</v>
      </c>
      <c r="H19">
        <v>172.246658</v>
      </c>
      <c r="I19">
        <f t="shared" si="3"/>
        <v>4.1761796746963328E-2</v>
      </c>
      <c r="J19">
        <v>147.392426</v>
      </c>
      <c r="K19">
        <f t="shared" si="4"/>
        <v>1.9635152253321599E-2</v>
      </c>
      <c r="L19">
        <v>126.63459</v>
      </c>
      <c r="M19">
        <f t="shared" si="5"/>
        <v>2.0817481533646782E-2</v>
      </c>
      <c r="N19">
        <v>50.152107000000001</v>
      </c>
      <c r="O19">
        <f t="shared" si="6"/>
        <v>1.1216317404574806E-2</v>
      </c>
      <c r="P19">
        <v>70.946404000000001</v>
      </c>
      <c r="Q19">
        <f t="shared" si="7"/>
        <v>1.0637093311861998E-2</v>
      </c>
      <c r="R19">
        <v>94.75103</v>
      </c>
      <c r="S19">
        <f t="shared" si="8"/>
        <v>2.3237746614992515E-2</v>
      </c>
      <c r="T19">
        <v>37.68</v>
      </c>
      <c r="U19">
        <f t="shared" si="9"/>
        <v>1.4973568729817961E-2</v>
      </c>
      <c r="V19">
        <v>20.662001</v>
      </c>
      <c r="W19">
        <f t="shared" si="10"/>
        <v>3.883365228488226E-2</v>
      </c>
      <c r="X19">
        <v>50.670513</v>
      </c>
      <c r="Y19">
        <f t="shared" si="11"/>
        <v>1.6485319086427655E-2</v>
      </c>
      <c r="Z19">
        <v>12.56</v>
      </c>
      <c r="AA19">
        <f t="shared" si="12"/>
        <v>1.120908453471996E-2</v>
      </c>
      <c r="AB19">
        <v>183.949997</v>
      </c>
      <c r="AC19">
        <f t="shared" si="13"/>
        <v>1.3243041448395115E-2</v>
      </c>
      <c r="AD19">
        <v>91.955871999999999</v>
      </c>
      <c r="AE19">
        <f t="shared" si="14"/>
        <v>-7.6607158839415114E-3</v>
      </c>
      <c r="AF19" s="14">
        <v>2834.4</v>
      </c>
      <c r="AG19">
        <f t="shared" si="15"/>
        <v>1.1957318103196507E-2</v>
      </c>
      <c r="AH19">
        <v>0.1</v>
      </c>
    </row>
    <row r="20" spans="1:34">
      <c r="A20" s="17">
        <v>43556</v>
      </c>
      <c r="B20">
        <v>38.159999999999997</v>
      </c>
      <c r="C20">
        <f t="shared" si="0"/>
        <v>-5.7486700547049116E-3</v>
      </c>
      <c r="D20">
        <v>232.558762</v>
      </c>
      <c r="E20">
        <f t="shared" si="1"/>
        <v>1.5286942668223853E-2</v>
      </c>
      <c r="F20">
        <v>29.23</v>
      </c>
      <c r="G20">
        <f t="shared" si="2"/>
        <v>-1.8473536118209188E-2</v>
      </c>
      <c r="H20">
        <v>180.30783099999999</v>
      </c>
      <c r="I20">
        <f t="shared" si="3"/>
        <v>4.5738054759407183E-2</v>
      </c>
      <c r="J20">
        <v>149.97077899999999</v>
      </c>
      <c r="K20">
        <f t="shared" si="4"/>
        <v>1.7341874006417159E-2</v>
      </c>
      <c r="L20">
        <v>123.364334</v>
      </c>
      <c r="M20">
        <f t="shared" si="5"/>
        <v>-2.6163652998252952E-2</v>
      </c>
      <c r="N20">
        <v>49.645167999999998</v>
      </c>
      <c r="O20">
        <f t="shared" si="6"/>
        <v>-1.0159462977088194E-2</v>
      </c>
      <c r="P20">
        <v>69.223288999999994</v>
      </c>
      <c r="Q20">
        <f t="shared" si="7"/>
        <v>-2.458736649419526E-2</v>
      </c>
      <c r="R20">
        <v>94.386786999999998</v>
      </c>
      <c r="S20">
        <f t="shared" si="8"/>
        <v>-3.8516194812004702E-3</v>
      </c>
      <c r="T20">
        <v>40.720001000000003</v>
      </c>
      <c r="U20">
        <f t="shared" si="9"/>
        <v>7.7589947092061642E-2</v>
      </c>
      <c r="V20">
        <v>19.665001</v>
      </c>
      <c r="W20">
        <f t="shared" si="10"/>
        <v>-4.9455856089739202E-2</v>
      </c>
      <c r="X20">
        <v>51.527569</v>
      </c>
      <c r="Y20">
        <f t="shared" si="11"/>
        <v>1.6772841054702413E-2</v>
      </c>
      <c r="Z20">
        <v>14.95</v>
      </c>
      <c r="AA20">
        <f t="shared" si="12"/>
        <v>0.17419413879664267</v>
      </c>
      <c r="AB20">
        <v>188.88999899999999</v>
      </c>
      <c r="AC20">
        <f t="shared" si="13"/>
        <v>2.6500864507638049E-2</v>
      </c>
      <c r="AD20">
        <v>93.181595000000002</v>
      </c>
      <c r="AE20">
        <f t="shared" si="14"/>
        <v>1.32414138440923E-2</v>
      </c>
      <c r="AF20" s="14">
        <v>2892.74</v>
      </c>
      <c r="AG20">
        <f t="shared" si="15"/>
        <v>2.0373875281051942E-2</v>
      </c>
      <c r="AH20">
        <v>0.12</v>
      </c>
    </row>
    <row r="21" spans="1:34">
      <c r="A21" s="17">
        <v>43563</v>
      </c>
      <c r="B21">
        <v>37.729999999999997</v>
      </c>
      <c r="C21">
        <f t="shared" si="0"/>
        <v>-1.133231260386673E-2</v>
      </c>
      <c r="D21">
        <v>228.85101299999999</v>
      </c>
      <c r="E21">
        <f t="shared" si="1"/>
        <v>-1.6071739308956796E-2</v>
      </c>
      <c r="F21">
        <v>29.469999000000001</v>
      </c>
      <c r="G21">
        <f t="shared" si="2"/>
        <v>8.1771836936352389E-3</v>
      </c>
      <c r="H21">
        <v>187.001724</v>
      </c>
      <c r="I21">
        <f t="shared" si="3"/>
        <v>3.6452273630403528E-2</v>
      </c>
      <c r="J21">
        <v>150.68490600000001</v>
      </c>
      <c r="K21">
        <f t="shared" si="4"/>
        <v>4.7504729070692465E-3</v>
      </c>
      <c r="L21">
        <v>123.183144</v>
      </c>
      <c r="M21">
        <f t="shared" si="5"/>
        <v>-1.469818584960265E-3</v>
      </c>
      <c r="N21">
        <v>50.318176000000001</v>
      </c>
      <c r="O21">
        <f t="shared" si="6"/>
        <v>1.3465299216071119E-2</v>
      </c>
      <c r="P21">
        <v>67.756073000000001</v>
      </c>
      <c r="Q21">
        <f t="shared" si="7"/>
        <v>-2.1423258128499652E-2</v>
      </c>
      <c r="R21">
        <v>95.670760999999999</v>
      </c>
      <c r="S21">
        <f t="shared" si="8"/>
        <v>1.3511628950464195E-2</v>
      </c>
      <c r="T21">
        <v>40.990001999999997</v>
      </c>
      <c r="U21">
        <f t="shared" si="9"/>
        <v>6.6087865084093669E-3</v>
      </c>
      <c r="V21">
        <v>21.483000000000001</v>
      </c>
      <c r="W21">
        <f t="shared" si="10"/>
        <v>8.8421467957373767E-2</v>
      </c>
      <c r="X21">
        <v>51.394249000000002</v>
      </c>
      <c r="Y21">
        <f t="shared" si="11"/>
        <v>-2.5907057834443901E-3</v>
      </c>
      <c r="Z21">
        <v>15.94</v>
      </c>
      <c r="AA21">
        <f t="shared" si="12"/>
        <v>6.4120373525373586E-2</v>
      </c>
      <c r="AB21">
        <v>182.779999</v>
      </c>
      <c r="AC21">
        <f t="shared" si="13"/>
        <v>-3.2881591376644197E-2</v>
      </c>
      <c r="AD21">
        <v>95.755547000000007</v>
      </c>
      <c r="AE21">
        <f t="shared" si="14"/>
        <v>2.7248334848319285E-2</v>
      </c>
      <c r="AF21" s="14">
        <v>2907.41</v>
      </c>
      <c r="AG21">
        <f t="shared" si="15"/>
        <v>5.0585006532042264E-3</v>
      </c>
      <c r="AH21">
        <v>0.19</v>
      </c>
    </row>
    <row r="22" spans="1:34">
      <c r="A22" s="17">
        <v>43570</v>
      </c>
      <c r="B22">
        <v>35.110000999999997</v>
      </c>
      <c r="C22">
        <f t="shared" si="0"/>
        <v>-7.1969515313964699E-2</v>
      </c>
      <c r="D22">
        <v>232.50202899999999</v>
      </c>
      <c r="E22">
        <f t="shared" si="1"/>
        <v>1.5827758300971027E-2</v>
      </c>
      <c r="F22">
        <v>28.572500000000002</v>
      </c>
      <c r="G22">
        <f t="shared" si="2"/>
        <v>-3.0928046027173774E-2</v>
      </c>
      <c r="H22">
        <v>188.14108300000001</v>
      </c>
      <c r="I22">
        <f t="shared" si="3"/>
        <v>6.074286815464321E-3</v>
      </c>
      <c r="J22">
        <v>156.79690600000001</v>
      </c>
      <c r="K22">
        <f t="shared" si="4"/>
        <v>3.9760434219394035E-2</v>
      </c>
      <c r="L22">
        <v>124.578239</v>
      </c>
      <c r="M22">
        <f t="shared" si="5"/>
        <v>1.1261720673688377E-2</v>
      </c>
      <c r="N22">
        <v>51.087322</v>
      </c>
      <c r="O22">
        <f t="shared" si="6"/>
        <v>1.5170000943581369E-2</v>
      </c>
      <c r="P22">
        <v>62.433185999999999</v>
      </c>
      <c r="Q22">
        <f t="shared" si="7"/>
        <v>-8.181713319027345E-2</v>
      </c>
      <c r="R22">
        <v>96.572304000000003</v>
      </c>
      <c r="S22">
        <f t="shared" si="8"/>
        <v>9.3792679502057701E-3</v>
      </c>
      <c r="T22">
        <v>43.040000999999997</v>
      </c>
      <c r="U22">
        <f t="shared" si="9"/>
        <v>4.880175577909604E-2</v>
      </c>
      <c r="V22">
        <v>22.072001</v>
      </c>
      <c r="W22">
        <f t="shared" si="10"/>
        <v>2.7047957528341948E-2</v>
      </c>
      <c r="X22">
        <v>52.489361000000002</v>
      </c>
      <c r="Y22">
        <f t="shared" si="11"/>
        <v>2.1084222400976065E-2</v>
      </c>
      <c r="Z22">
        <v>17.100000000000001</v>
      </c>
      <c r="AA22">
        <f t="shared" si="12"/>
        <v>7.024679014654521E-2</v>
      </c>
      <c r="AB22">
        <v>168.16000399999999</v>
      </c>
      <c r="AC22">
        <f t="shared" si="13"/>
        <v>-8.3367307457487203E-2</v>
      </c>
      <c r="AD22">
        <v>97.282966999999999</v>
      </c>
      <c r="AE22">
        <f t="shared" si="14"/>
        <v>1.5825358843931769E-2</v>
      </c>
      <c r="AF22" s="14">
        <v>2905.03</v>
      </c>
      <c r="AG22">
        <f t="shared" si="15"/>
        <v>-8.1893323045480367E-4</v>
      </c>
      <c r="AH22">
        <v>0.15</v>
      </c>
    </row>
    <row r="23" spans="1:34">
      <c r="A23" s="17">
        <v>43577</v>
      </c>
      <c r="B23">
        <v>37.380001</v>
      </c>
      <c r="C23">
        <f t="shared" si="0"/>
        <v>6.2649810117436103E-2</v>
      </c>
      <c r="D23">
        <v>230.61978099999999</v>
      </c>
      <c r="E23">
        <f t="shared" si="1"/>
        <v>-8.1285671426168746E-3</v>
      </c>
      <c r="F23">
        <v>31.0425</v>
      </c>
      <c r="G23">
        <f t="shared" si="2"/>
        <v>8.2912516519244181E-2</v>
      </c>
      <c r="H23">
        <v>174.74382</v>
      </c>
      <c r="I23">
        <f t="shared" si="3"/>
        <v>-7.3871107197187605E-2</v>
      </c>
      <c r="J23">
        <v>159.755493</v>
      </c>
      <c r="K23">
        <f t="shared" si="4"/>
        <v>1.8693102064251232E-2</v>
      </c>
      <c r="L23">
        <v>127.17815400000001</v>
      </c>
      <c r="M23">
        <f t="shared" si="5"/>
        <v>2.0654946642264763E-2</v>
      </c>
      <c r="N23">
        <v>51.917659999999998</v>
      </c>
      <c r="O23">
        <f t="shared" si="6"/>
        <v>1.6122637376666409E-2</v>
      </c>
      <c r="P23">
        <v>65.367607000000007</v>
      </c>
      <c r="Q23">
        <f t="shared" si="7"/>
        <v>4.5929869019672137E-2</v>
      </c>
      <c r="R23">
        <v>97.079802999999998</v>
      </c>
      <c r="S23">
        <f t="shared" si="8"/>
        <v>5.2413595667978128E-3</v>
      </c>
      <c r="T23">
        <v>45.970001000000003</v>
      </c>
      <c r="U23">
        <f t="shared" si="9"/>
        <v>6.5859092483724527E-2</v>
      </c>
      <c r="V23">
        <v>22.228000999999999</v>
      </c>
      <c r="W23">
        <f t="shared" si="10"/>
        <v>7.0429181847224522E-3</v>
      </c>
      <c r="X23">
        <v>52.432228000000002</v>
      </c>
      <c r="Y23">
        <f t="shared" si="11"/>
        <v>-1.0890610062511056E-3</v>
      </c>
      <c r="Z23">
        <v>15.67</v>
      </c>
      <c r="AA23">
        <f t="shared" si="12"/>
        <v>-8.7330407140684824E-2</v>
      </c>
      <c r="AB23">
        <v>172.85000600000001</v>
      </c>
      <c r="AC23">
        <f t="shared" si="13"/>
        <v>2.7508270164300921E-2</v>
      </c>
      <c r="AD23">
        <v>95.727264000000005</v>
      </c>
      <c r="AE23">
        <f t="shared" si="14"/>
        <v>-1.6120769174059933E-2</v>
      </c>
      <c r="AF23" s="14">
        <v>2939.88</v>
      </c>
      <c r="AG23">
        <f t="shared" si="15"/>
        <v>1.1925046918124172E-2</v>
      </c>
      <c r="AH23">
        <v>0.17</v>
      </c>
    </row>
    <row r="24" spans="1:34">
      <c r="A24" s="17">
        <v>43584</v>
      </c>
      <c r="B24">
        <v>37.200001</v>
      </c>
      <c r="C24">
        <f t="shared" si="0"/>
        <v>-4.8270406188694673E-3</v>
      </c>
      <c r="D24">
        <v>231.37647999999999</v>
      </c>
      <c r="E24">
        <f t="shared" si="1"/>
        <v>3.2757826871778251E-3</v>
      </c>
      <c r="F24">
        <v>30.737499</v>
      </c>
      <c r="G24">
        <f t="shared" si="2"/>
        <v>-9.8738583000999077E-3</v>
      </c>
      <c r="H24">
        <v>178.56073000000001</v>
      </c>
      <c r="I24">
        <f t="shared" si="3"/>
        <v>2.1607751764534829E-2</v>
      </c>
      <c r="J24">
        <v>160.95193499999999</v>
      </c>
      <c r="K24">
        <f t="shared" si="4"/>
        <v>7.4613023967236075E-3</v>
      </c>
      <c r="L24">
        <v>128.64565999999999</v>
      </c>
      <c r="M24">
        <f t="shared" si="5"/>
        <v>1.1472912345865175E-2</v>
      </c>
      <c r="N24">
        <v>49.356738999999997</v>
      </c>
      <c r="O24">
        <f t="shared" si="6"/>
        <v>-5.0584690268231945E-2</v>
      </c>
      <c r="P24">
        <v>68.242310000000003</v>
      </c>
      <c r="Q24">
        <f t="shared" si="7"/>
        <v>4.3037923775890441E-2</v>
      </c>
      <c r="R24">
        <v>97.281563000000006</v>
      </c>
      <c r="S24">
        <f t="shared" si="8"/>
        <v>2.0761335096915624E-3</v>
      </c>
      <c r="T24">
        <v>44.560001</v>
      </c>
      <c r="U24">
        <f t="shared" si="9"/>
        <v>-3.1152413510773858E-2</v>
      </c>
      <c r="V24">
        <v>26.402999999999999</v>
      </c>
      <c r="W24">
        <f t="shared" si="10"/>
        <v>0.17212483965380745</v>
      </c>
      <c r="X24">
        <v>51.451382000000002</v>
      </c>
      <c r="Y24">
        <f t="shared" si="11"/>
        <v>-1.8884117487042204E-2</v>
      </c>
      <c r="Z24">
        <v>15.13</v>
      </c>
      <c r="AA24">
        <f t="shared" si="12"/>
        <v>-3.506852856766491E-2</v>
      </c>
      <c r="AB24">
        <v>173.86999499999999</v>
      </c>
      <c r="AC24">
        <f t="shared" si="13"/>
        <v>5.8836637027694675E-3</v>
      </c>
      <c r="AD24">
        <v>96.245841999999996</v>
      </c>
      <c r="AE24">
        <f t="shared" si="14"/>
        <v>5.4026240672369E-3</v>
      </c>
      <c r="AF24" s="14">
        <v>2945.64</v>
      </c>
      <c r="AG24">
        <f t="shared" si="15"/>
        <v>1.9573467897412732E-3</v>
      </c>
      <c r="AH24">
        <v>0.15</v>
      </c>
    </row>
    <row r="25" spans="1:34">
      <c r="A25" s="17">
        <v>43591</v>
      </c>
      <c r="B25">
        <v>36.580002</v>
      </c>
      <c r="C25">
        <f t="shared" si="0"/>
        <v>-1.6807090523417133E-2</v>
      </c>
      <c r="D25">
        <v>233.64653000000001</v>
      </c>
      <c r="E25">
        <f t="shared" si="1"/>
        <v>9.7632503472688606E-3</v>
      </c>
      <c r="F25">
        <v>29.697500000000002</v>
      </c>
      <c r="G25">
        <f t="shared" si="2"/>
        <v>-3.4420507827202539E-2</v>
      </c>
      <c r="H25">
        <v>169.00889599999999</v>
      </c>
      <c r="I25">
        <f t="shared" si="3"/>
        <v>-5.4977414855296419E-2</v>
      </c>
      <c r="J25">
        <v>159.18045000000001</v>
      </c>
      <c r="K25">
        <f t="shared" si="4"/>
        <v>-1.1067315677721326E-2</v>
      </c>
      <c r="L25">
        <v>125.964249</v>
      </c>
      <c r="M25">
        <f t="shared" si="5"/>
        <v>-2.1063674623987678E-2</v>
      </c>
      <c r="N25">
        <v>51.253383999999997</v>
      </c>
      <c r="O25">
        <f t="shared" si="6"/>
        <v>3.7707333332466751E-2</v>
      </c>
      <c r="P25">
        <v>66.698325999999994</v>
      </c>
      <c r="Q25">
        <f t="shared" si="7"/>
        <v>-2.2884898568846727E-2</v>
      </c>
      <c r="R25">
        <v>97.217360999999997</v>
      </c>
      <c r="S25">
        <f t="shared" si="8"/>
        <v>-6.601784833709125E-4</v>
      </c>
      <c r="T25">
        <v>53.009998000000003</v>
      </c>
      <c r="U25">
        <f t="shared" si="9"/>
        <v>0.17364391921030359</v>
      </c>
      <c r="V25">
        <v>25.882999000000002</v>
      </c>
      <c r="W25">
        <f t="shared" si="10"/>
        <v>-1.9891296151586822E-2</v>
      </c>
      <c r="X25">
        <v>51.651363000000003</v>
      </c>
      <c r="Y25">
        <f t="shared" si="11"/>
        <v>3.8792614258187151E-3</v>
      </c>
      <c r="Z25">
        <v>13.52</v>
      </c>
      <c r="AA25">
        <f t="shared" si="12"/>
        <v>-0.11250945718544664</v>
      </c>
      <c r="AB25">
        <v>168.85000600000001</v>
      </c>
      <c r="AC25">
        <f t="shared" si="13"/>
        <v>-2.9297082416506321E-2</v>
      </c>
      <c r="AD25">
        <v>96.085541000000006</v>
      </c>
      <c r="AE25">
        <f t="shared" si="14"/>
        <v>-1.6669254348181896E-3</v>
      </c>
      <c r="AF25" s="14">
        <v>2881.4</v>
      </c>
      <c r="AG25">
        <f t="shared" si="15"/>
        <v>-2.2049823835556356E-2</v>
      </c>
      <c r="AH25">
        <v>0.17</v>
      </c>
    </row>
    <row r="26" spans="1:34">
      <c r="A26" s="17">
        <v>43598</v>
      </c>
      <c r="B26">
        <v>37.32</v>
      </c>
      <c r="C26">
        <f t="shared" si="0"/>
        <v>2.002767834173921E-2</v>
      </c>
      <c r="D26">
        <v>235.538895</v>
      </c>
      <c r="E26">
        <f t="shared" si="1"/>
        <v>8.0666412919741474E-3</v>
      </c>
      <c r="F26">
        <v>29.51</v>
      </c>
      <c r="G26">
        <f t="shared" si="2"/>
        <v>-6.3336782267096135E-3</v>
      </c>
      <c r="H26">
        <v>161.337051</v>
      </c>
      <c r="I26">
        <f t="shared" si="3"/>
        <v>-4.6455691419484538E-2</v>
      </c>
      <c r="J26">
        <v>157.62231399999999</v>
      </c>
      <c r="K26">
        <f t="shared" si="4"/>
        <v>-9.8367106662209519E-3</v>
      </c>
      <c r="L26">
        <v>125.56562</v>
      </c>
      <c r="M26">
        <f t="shared" si="5"/>
        <v>-3.1696381453526889E-3</v>
      </c>
      <c r="N26">
        <v>49.837456000000003</v>
      </c>
      <c r="O26">
        <f t="shared" si="6"/>
        <v>-2.801481526921561E-2</v>
      </c>
      <c r="P26">
        <v>67.150429000000003</v>
      </c>
      <c r="Q26">
        <f t="shared" si="7"/>
        <v>6.7554564755368312E-3</v>
      </c>
      <c r="R26">
        <v>98.537918000000005</v>
      </c>
      <c r="S26">
        <f t="shared" si="8"/>
        <v>1.3492121788422689E-2</v>
      </c>
      <c r="T26">
        <v>55.59</v>
      </c>
      <c r="U26">
        <f t="shared" si="9"/>
        <v>4.7522791694394467E-2</v>
      </c>
      <c r="V26">
        <v>27.35</v>
      </c>
      <c r="W26">
        <f t="shared" si="10"/>
        <v>5.5130184959792813E-2</v>
      </c>
      <c r="X26">
        <v>50.508636000000003</v>
      </c>
      <c r="Y26">
        <f t="shared" si="11"/>
        <v>-2.2372252813474786E-2</v>
      </c>
      <c r="Z26">
        <v>12.4</v>
      </c>
      <c r="AA26">
        <f t="shared" si="12"/>
        <v>-8.6473598003826826E-2</v>
      </c>
      <c r="AB26">
        <v>168.729996</v>
      </c>
      <c r="AC26">
        <f t="shared" si="13"/>
        <v>-7.110018623417585E-4</v>
      </c>
      <c r="AD26">
        <v>95.600716000000006</v>
      </c>
      <c r="AE26">
        <f t="shared" si="14"/>
        <v>-5.0585372308703741E-3</v>
      </c>
      <c r="AF26" s="14">
        <v>2859.53</v>
      </c>
      <c r="AG26">
        <f t="shared" si="15"/>
        <v>-7.6190114823947892E-3</v>
      </c>
      <c r="AH26">
        <v>0.19</v>
      </c>
    </row>
    <row r="27" spans="1:34">
      <c r="A27" s="17">
        <v>43605</v>
      </c>
      <c r="B27">
        <v>38.470001000000003</v>
      </c>
      <c r="C27">
        <f t="shared" si="0"/>
        <v>3.0349366779341712E-2</v>
      </c>
      <c r="D27">
        <v>234.54304500000001</v>
      </c>
      <c r="E27">
        <f t="shared" si="1"/>
        <v>-4.236927246147805E-3</v>
      </c>
      <c r="F27">
        <v>29.7425</v>
      </c>
      <c r="G27">
        <f t="shared" si="2"/>
        <v>7.847810413695977E-3</v>
      </c>
      <c r="H27">
        <v>151.85166899999999</v>
      </c>
      <c r="I27">
        <f t="shared" si="3"/>
        <v>-6.0591478630453416E-2</v>
      </c>
      <c r="J27">
        <v>154.589539</v>
      </c>
      <c r="K27">
        <f t="shared" si="4"/>
        <v>-1.9428284773640649E-2</v>
      </c>
      <c r="L27">
        <v>125.783073</v>
      </c>
      <c r="M27">
        <f t="shared" si="5"/>
        <v>1.7302899144398484E-3</v>
      </c>
      <c r="N27">
        <v>49.435397999999999</v>
      </c>
      <c r="O27">
        <f t="shared" si="6"/>
        <v>-8.100103545041943E-3</v>
      </c>
      <c r="P27">
        <v>69.240348999999995</v>
      </c>
      <c r="Q27">
        <f t="shared" si="7"/>
        <v>3.0648459103463803E-2</v>
      </c>
      <c r="R27">
        <v>97.840973000000005</v>
      </c>
      <c r="S27">
        <f t="shared" si="8"/>
        <v>-7.0979922795445143E-3</v>
      </c>
      <c r="T27">
        <v>53.610000999999997</v>
      </c>
      <c r="U27">
        <f t="shared" si="9"/>
        <v>-3.6267692472695651E-2</v>
      </c>
      <c r="V27">
        <v>27.584999</v>
      </c>
      <c r="W27">
        <f t="shared" si="10"/>
        <v>8.5555816048170901E-3</v>
      </c>
      <c r="X27">
        <v>49.372368000000002</v>
      </c>
      <c r="Y27">
        <f t="shared" si="11"/>
        <v>-2.2753416090438742E-2</v>
      </c>
      <c r="Z27">
        <v>12.95</v>
      </c>
      <c r="AA27">
        <f t="shared" si="12"/>
        <v>4.3399315534555429E-2</v>
      </c>
      <c r="AB27">
        <v>171.770004</v>
      </c>
      <c r="AC27">
        <f t="shared" si="13"/>
        <v>1.7856615432154891E-2</v>
      </c>
      <c r="AD27">
        <v>97.316338000000002</v>
      </c>
      <c r="AE27">
        <f t="shared" si="14"/>
        <v>1.7786579196043709E-2</v>
      </c>
      <c r="AF27" s="14">
        <v>2826.06</v>
      </c>
      <c r="AG27">
        <f t="shared" si="15"/>
        <v>-1.1773760203383301E-2</v>
      </c>
      <c r="AH27">
        <v>0.17</v>
      </c>
    </row>
    <row r="28" spans="1:34">
      <c r="A28" s="17">
        <v>43612</v>
      </c>
      <c r="B28">
        <v>38.409999999999997</v>
      </c>
      <c r="C28">
        <f t="shared" si="0"/>
        <v>-1.5609004006714561E-3</v>
      </c>
      <c r="D28">
        <v>227.221283</v>
      </c>
      <c r="E28">
        <f t="shared" si="1"/>
        <v>-3.1714774172901077E-2</v>
      </c>
      <c r="F28">
        <v>30.325001</v>
      </c>
      <c r="G28">
        <f t="shared" si="2"/>
        <v>1.939548843766168E-2</v>
      </c>
      <c r="H28">
        <v>146.48701500000001</v>
      </c>
      <c r="I28">
        <f t="shared" si="3"/>
        <v>-3.5967392824465302E-2</v>
      </c>
      <c r="J28">
        <v>153.13308699999999</v>
      </c>
      <c r="K28">
        <f t="shared" si="4"/>
        <v>-9.4660759565057036E-3</v>
      </c>
      <c r="L28">
        <v>119.620621</v>
      </c>
      <c r="M28">
        <f t="shared" si="5"/>
        <v>-5.0233537321563652E-2</v>
      </c>
      <c r="N28">
        <v>45.939261999999999</v>
      </c>
      <c r="O28">
        <f t="shared" si="6"/>
        <v>-7.3346593592666251E-2</v>
      </c>
      <c r="P28">
        <v>67.568404999999998</v>
      </c>
      <c r="Q28">
        <f t="shared" si="7"/>
        <v>-2.4443278599095373E-2</v>
      </c>
      <c r="R28">
        <v>94.374481000000003</v>
      </c>
      <c r="S28">
        <f t="shared" si="8"/>
        <v>-3.6072727920998228E-2</v>
      </c>
      <c r="T28">
        <v>53.580002</v>
      </c>
      <c r="U28">
        <f t="shared" si="9"/>
        <v>-5.5973504885947875E-4</v>
      </c>
      <c r="V28">
        <v>27.49</v>
      </c>
      <c r="W28">
        <f t="shared" si="10"/>
        <v>-3.4498082956531985E-3</v>
      </c>
      <c r="X28">
        <v>48.100281000000003</v>
      </c>
      <c r="Y28">
        <f t="shared" si="11"/>
        <v>-2.6102896380846074E-2</v>
      </c>
      <c r="Z28">
        <v>12.51</v>
      </c>
      <c r="AA28">
        <f t="shared" si="12"/>
        <v>-3.4567463666726937E-2</v>
      </c>
      <c r="AB28">
        <v>166.179993</v>
      </c>
      <c r="AC28">
        <f t="shared" si="13"/>
        <v>-3.3084899822052004E-2</v>
      </c>
      <c r="AD28">
        <v>96.150458999999998</v>
      </c>
      <c r="AE28">
        <f t="shared" si="14"/>
        <v>-1.205264295075604E-2</v>
      </c>
      <c r="AF28" s="14">
        <v>2752.06</v>
      </c>
      <c r="AG28">
        <f t="shared" si="15"/>
        <v>-2.6533793300446171E-2</v>
      </c>
      <c r="AH28">
        <v>0.22</v>
      </c>
    </row>
    <row r="29" spans="1:34">
      <c r="A29" s="17">
        <v>43619</v>
      </c>
      <c r="B29">
        <v>41.279998999999997</v>
      </c>
      <c r="C29">
        <f t="shared" si="0"/>
        <v>7.2060254590687323E-2</v>
      </c>
      <c r="D29">
        <v>242.80377200000001</v>
      </c>
      <c r="E29">
        <f t="shared" si="1"/>
        <v>6.6329236848961401E-2</v>
      </c>
      <c r="F29">
        <v>31.495000999999998</v>
      </c>
      <c r="G29">
        <f t="shared" si="2"/>
        <v>3.7856347018757779E-2</v>
      </c>
      <c r="H29">
        <v>150.03814700000001</v>
      </c>
      <c r="I29">
        <f t="shared" si="3"/>
        <v>2.3952785380896586E-2</v>
      </c>
      <c r="J29">
        <v>160.54231300000001</v>
      </c>
      <c r="K29">
        <f t="shared" si="4"/>
        <v>4.7250147258254882E-2</v>
      </c>
      <c r="L29">
        <v>126.370064</v>
      </c>
      <c r="M29">
        <f t="shared" si="5"/>
        <v>5.4889375177282457E-2</v>
      </c>
      <c r="N29">
        <v>49.469017000000001</v>
      </c>
      <c r="O29">
        <f t="shared" si="6"/>
        <v>7.4026421713479743E-2</v>
      </c>
      <c r="P29">
        <v>70.340751999999995</v>
      </c>
      <c r="Q29">
        <f t="shared" si="7"/>
        <v>4.021082578319575E-2</v>
      </c>
      <c r="R29">
        <v>99.748451000000003</v>
      </c>
      <c r="S29">
        <f t="shared" si="8"/>
        <v>5.538081861102518E-2</v>
      </c>
      <c r="T29">
        <v>56.32</v>
      </c>
      <c r="U29">
        <f t="shared" si="9"/>
        <v>4.9873810405964086E-2</v>
      </c>
      <c r="V29">
        <v>30.504999000000002</v>
      </c>
      <c r="W29">
        <f t="shared" si="10"/>
        <v>0.10406826964514983</v>
      </c>
      <c r="X29">
        <v>49.659309</v>
      </c>
      <c r="Y29">
        <f t="shared" si="11"/>
        <v>3.189784627330626E-2</v>
      </c>
      <c r="Z29">
        <v>12.29</v>
      </c>
      <c r="AA29">
        <f t="shared" si="12"/>
        <v>-1.7742400900876396E-2</v>
      </c>
      <c r="AB29">
        <v>173.509995</v>
      </c>
      <c r="AC29">
        <f t="shared" si="13"/>
        <v>4.3163709682961814E-2</v>
      </c>
      <c r="AD29">
        <v>100.529579</v>
      </c>
      <c r="AE29">
        <f t="shared" si="14"/>
        <v>4.4537756789578595E-2</v>
      </c>
      <c r="AF29" s="14">
        <v>2873.34</v>
      </c>
      <c r="AG29">
        <f t="shared" si="15"/>
        <v>4.3125394031403919E-2</v>
      </c>
      <c r="AH29">
        <v>0.21</v>
      </c>
    </row>
    <row r="30" spans="1:34">
      <c r="A30" s="17">
        <v>43626</v>
      </c>
      <c r="B30">
        <v>40.419998</v>
      </c>
      <c r="C30">
        <f t="shared" si="0"/>
        <v>-2.1053434453482185E-2</v>
      </c>
      <c r="D30">
        <v>246.73017899999999</v>
      </c>
      <c r="E30">
        <f t="shared" si="1"/>
        <v>1.604175233485702E-2</v>
      </c>
      <c r="F30">
        <v>37.009998000000003</v>
      </c>
      <c r="G30">
        <f t="shared" si="2"/>
        <v>0.1613592575336511</v>
      </c>
      <c r="H30">
        <v>156.238281</v>
      </c>
      <c r="I30">
        <f t="shared" si="3"/>
        <v>4.0492709106315243E-2</v>
      </c>
      <c r="J30">
        <v>161.05491599999999</v>
      </c>
      <c r="K30">
        <f t="shared" si="4"/>
        <v>3.1878597692048933E-3</v>
      </c>
      <c r="L30">
        <v>127.774719</v>
      </c>
      <c r="M30">
        <f t="shared" si="5"/>
        <v>1.1054087253905562E-2</v>
      </c>
      <c r="N30">
        <v>50.034489000000001</v>
      </c>
      <c r="O30">
        <f t="shared" si="6"/>
        <v>1.1365993225733857E-2</v>
      </c>
      <c r="P30">
        <v>70.613715999999997</v>
      </c>
      <c r="Q30">
        <f t="shared" si="7"/>
        <v>3.8730853316815434E-3</v>
      </c>
      <c r="R30">
        <v>101.97689800000001</v>
      </c>
      <c r="S30">
        <f t="shared" si="8"/>
        <v>2.2094770608070448E-2</v>
      </c>
      <c r="T30">
        <v>56.490001999999997</v>
      </c>
      <c r="U30">
        <f t="shared" si="9"/>
        <v>3.0139548918794289E-3</v>
      </c>
      <c r="V30">
        <v>30.510999999999999</v>
      </c>
      <c r="W30">
        <f t="shared" si="10"/>
        <v>1.967025081191656E-4</v>
      </c>
      <c r="X30">
        <v>51.017479000000002</v>
      </c>
      <c r="Y30">
        <f t="shared" si="11"/>
        <v>2.6982434133757314E-2</v>
      </c>
      <c r="Z30">
        <v>11.59</v>
      </c>
      <c r="AA30">
        <f t="shared" si="12"/>
        <v>-5.8643266226283026E-2</v>
      </c>
      <c r="AB30">
        <v>170.220001</v>
      </c>
      <c r="AC30">
        <f t="shared" si="13"/>
        <v>-1.9143481873231807E-2</v>
      </c>
      <c r="AD30">
        <v>103.38262899999999</v>
      </c>
      <c r="AE30">
        <f t="shared" si="14"/>
        <v>2.7984947291384496E-2</v>
      </c>
      <c r="AF30" s="14">
        <v>2886.98</v>
      </c>
      <c r="AG30">
        <f t="shared" si="15"/>
        <v>4.7358568598747782E-3</v>
      </c>
      <c r="AH30">
        <v>0.23</v>
      </c>
    </row>
    <row r="31" spans="1:34">
      <c r="A31" s="17">
        <v>43633</v>
      </c>
      <c r="B31">
        <v>41.689999</v>
      </c>
      <c r="C31">
        <f t="shared" si="0"/>
        <v>3.0936605411119249E-2</v>
      </c>
      <c r="D31">
        <v>252.40173300000001</v>
      </c>
      <c r="E31">
        <f t="shared" si="1"/>
        <v>2.2726649909439345E-2</v>
      </c>
      <c r="F31">
        <v>37.700001</v>
      </c>
      <c r="G31">
        <f t="shared" si="2"/>
        <v>1.8472028620549166E-2</v>
      </c>
      <c r="H31">
        <v>156.99786399999999</v>
      </c>
      <c r="I31">
        <f t="shared" si="3"/>
        <v>4.8499159564662497E-3</v>
      </c>
      <c r="J31">
        <v>162.45285000000001</v>
      </c>
      <c r="K31">
        <f t="shared" si="4"/>
        <v>8.6424058277517063E-3</v>
      </c>
      <c r="L31">
        <v>129.59887699999999</v>
      </c>
      <c r="M31">
        <f t="shared" si="5"/>
        <v>1.4175413283492836E-2</v>
      </c>
      <c r="N31">
        <v>49.115600999999998</v>
      </c>
      <c r="O31">
        <f t="shared" si="6"/>
        <v>-1.8535823999696621E-2</v>
      </c>
      <c r="P31">
        <v>72.622459000000006</v>
      </c>
      <c r="Q31">
        <f t="shared" si="7"/>
        <v>2.8049823358035467E-2</v>
      </c>
      <c r="R31">
        <v>101.97689800000001</v>
      </c>
      <c r="S31">
        <f t="shared" si="8"/>
        <v>0</v>
      </c>
      <c r="T31">
        <v>59.400002000000001</v>
      </c>
      <c r="U31">
        <f t="shared" si="9"/>
        <v>5.0230593296965838E-2</v>
      </c>
      <c r="V31">
        <v>32.685001</v>
      </c>
      <c r="W31">
        <f t="shared" si="10"/>
        <v>6.8829013329343505E-2</v>
      </c>
      <c r="X31">
        <v>50.625335999999997</v>
      </c>
      <c r="Y31">
        <f t="shared" si="11"/>
        <v>-7.7161370558414049E-3</v>
      </c>
      <c r="Z31">
        <v>11.43</v>
      </c>
      <c r="AA31">
        <f t="shared" si="12"/>
        <v>-1.3901179544941045E-2</v>
      </c>
      <c r="AB31">
        <v>183.970001</v>
      </c>
      <c r="AC31">
        <f t="shared" si="13"/>
        <v>7.7680982349795522E-2</v>
      </c>
      <c r="AD31">
        <v>105.335205</v>
      </c>
      <c r="AE31">
        <f t="shared" si="14"/>
        <v>1.8710743852968718E-2</v>
      </c>
      <c r="AF31" s="14">
        <v>2950.46</v>
      </c>
      <c r="AG31">
        <f t="shared" si="15"/>
        <v>2.1750117348665724E-2</v>
      </c>
      <c r="AH31">
        <v>0.2</v>
      </c>
    </row>
    <row r="32" spans="1:34">
      <c r="A32" s="17">
        <v>43640</v>
      </c>
      <c r="B32">
        <v>42.98</v>
      </c>
      <c r="C32">
        <f t="shared" si="0"/>
        <v>3.0473623308226585E-2</v>
      </c>
      <c r="D32">
        <v>250.62818899999999</v>
      </c>
      <c r="E32">
        <f t="shared" si="1"/>
        <v>-7.0514745596571317E-3</v>
      </c>
      <c r="F32">
        <v>37.459999000000003</v>
      </c>
      <c r="G32">
        <f t="shared" si="2"/>
        <v>-6.3864506583629693E-3</v>
      </c>
      <c r="H32">
        <v>156.50019800000001</v>
      </c>
      <c r="I32">
        <f t="shared" si="3"/>
        <v>-3.1749250050899665E-3</v>
      </c>
      <c r="J32">
        <v>162.71380600000001</v>
      </c>
      <c r="K32">
        <f t="shared" si="4"/>
        <v>1.6050603664804564E-3</v>
      </c>
      <c r="L32">
        <v>127.035912</v>
      </c>
      <c r="M32">
        <f t="shared" si="5"/>
        <v>-1.9974300617409273E-2</v>
      </c>
      <c r="N32">
        <v>47.330871999999999</v>
      </c>
      <c r="O32">
        <f t="shared" si="6"/>
        <v>-3.7013956058462784E-2</v>
      </c>
      <c r="P32">
        <v>72.004172999999994</v>
      </c>
      <c r="Q32">
        <f t="shared" si="7"/>
        <v>-8.5501509383061822E-3</v>
      </c>
      <c r="R32">
        <v>100.555458</v>
      </c>
      <c r="S32">
        <f t="shared" si="8"/>
        <v>-1.4036901237924535E-2</v>
      </c>
      <c r="T32">
        <v>62.459999000000003</v>
      </c>
      <c r="U32">
        <f t="shared" si="9"/>
        <v>5.0232075806053551E-2</v>
      </c>
      <c r="V32">
        <v>30.014999</v>
      </c>
      <c r="W32">
        <f t="shared" si="10"/>
        <v>-8.5219064272635786E-2</v>
      </c>
      <c r="X32">
        <v>50.577511000000001</v>
      </c>
      <c r="Y32">
        <f t="shared" si="11"/>
        <v>-9.4513158429359451E-4</v>
      </c>
      <c r="Z32">
        <v>11.68</v>
      </c>
      <c r="AA32">
        <f t="shared" si="12"/>
        <v>2.1636499593361624E-2</v>
      </c>
      <c r="AB32">
        <v>183.38000500000001</v>
      </c>
      <c r="AC32">
        <f t="shared" si="13"/>
        <v>-3.21217638581942E-3</v>
      </c>
      <c r="AD32">
        <v>104.72856899999999</v>
      </c>
      <c r="AE32">
        <f t="shared" si="14"/>
        <v>-5.775747763246887E-3</v>
      </c>
      <c r="AF32" s="14">
        <v>2941.76</v>
      </c>
      <c r="AG32">
        <f t="shared" si="15"/>
        <v>-2.953048705703109E-3</v>
      </c>
      <c r="AH32">
        <v>0.19</v>
      </c>
    </row>
    <row r="33" spans="1:34">
      <c r="A33" s="17">
        <v>43647</v>
      </c>
      <c r="B33">
        <v>42.619999</v>
      </c>
      <c r="C33">
        <f t="shared" si="0"/>
        <v>-8.4112880070563584E-3</v>
      </c>
      <c r="D33">
        <v>254.41232299999999</v>
      </c>
      <c r="E33">
        <f t="shared" si="1"/>
        <v>1.49857475888149E-2</v>
      </c>
      <c r="F33">
        <v>36.747501</v>
      </c>
      <c r="G33">
        <f t="shared" si="2"/>
        <v>-1.9203446974059794E-2</v>
      </c>
      <c r="H33">
        <v>154.38415499999999</v>
      </c>
      <c r="I33">
        <f t="shared" si="3"/>
        <v>-1.3613265887551821E-2</v>
      </c>
      <c r="J33">
        <v>164.57777400000001</v>
      </c>
      <c r="K33">
        <f t="shared" si="4"/>
        <v>1.1390382561529279E-2</v>
      </c>
      <c r="L33">
        <v>128.21250900000001</v>
      </c>
      <c r="M33">
        <f t="shared" si="5"/>
        <v>9.2192956897249583E-3</v>
      </c>
      <c r="N33">
        <v>49.274642999999998</v>
      </c>
      <c r="O33">
        <f t="shared" si="6"/>
        <v>4.0246840378161716E-2</v>
      </c>
      <c r="P33">
        <v>73.506943000000007</v>
      </c>
      <c r="Q33">
        <f t="shared" si="7"/>
        <v>2.0655788672646804E-2</v>
      </c>
      <c r="R33">
        <v>103.76515999999999</v>
      </c>
      <c r="S33">
        <f t="shared" si="8"/>
        <v>3.1420872720687255E-2</v>
      </c>
      <c r="T33">
        <v>63.150002000000001</v>
      </c>
      <c r="U33">
        <f t="shared" si="9"/>
        <v>1.098654462243932E-2</v>
      </c>
      <c r="V33">
        <v>31.372</v>
      </c>
      <c r="W33">
        <f t="shared" si="10"/>
        <v>4.4218551963289193E-2</v>
      </c>
      <c r="X33">
        <v>52.060017000000002</v>
      </c>
      <c r="Y33">
        <f t="shared" si="11"/>
        <v>2.8890195255237245E-2</v>
      </c>
      <c r="Z33">
        <v>11.64</v>
      </c>
      <c r="AA33">
        <f t="shared" si="12"/>
        <v>-3.4305350967891368E-3</v>
      </c>
      <c r="AB33">
        <v>178.33999600000001</v>
      </c>
      <c r="AC33">
        <f t="shared" si="13"/>
        <v>-2.786871160987613E-2</v>
      </c>
      <c r="AD33">
        <v>106.140869</v>
      </c>
      <c r="AE33">
        <f t="shared" si="14"/>
        <v>1.3395218680995162E-2</v>
      </c>
      <c r="AF33" s="14">
        <v>2990.41</v>
      </c>
      <c r="AG33">
        <f t="shared" si="15"/>
        <v>1.6402460054560006E-2</v>
      </c>
      <c r="AH33">
        <v>0.21</v>
      </c>
    </row>
    <row r="34" spans="1:34">
      <c r="A34" s="17">
        <v>43654</v>
      </c>
      <c r="B34">
        <v>42.25</v>
      </c>
      <c r="C34">
        <f t="shared" si="0"/>
        <v>-8.7192494041250703E-3</v>
      </c>
      <c r="D34">
        <v>265.02508499999999</v>
      </c>
      <c r="E34">
        <f t="shared" si="1"/>
        <v>4.0868212125346942E-2</v>
      </c>
      <c r="F34">
        <v>37.292499999999997</v>
      </c>
      <c r="G34">
        <f t="shared" si="2"/>
        <v>1.4722010699207418E-2</v>
      </c>
      <c r="H34">
        <v>159.626541</v>
      </c>
      <c r="I34">
        <f t="shared" si="3"/>
        <v>3.3392958914802852E-2</v>
      </c>
      <c r="J34">
        <v>165.09034700000001</v>
      </c>
      <c r="K34">
        <f t="shared" si="4"/>
        <v>3.1096328725124058E-3</v>
      </c>
      <c r="L34">
        <v>122.49369799999999</v>
      </c>
      <c r="M34">
        <f t="shared" si="5"/>
        <v>-4.5629530066002434E-2</v>
      </c>
      <c r="N34">
        <v>48.196734999999997</v>
      </c>
      <c r="O34">
        <f t="shared" si="6"/>
        <v>-2.2118327786284763E-2</v>
      </c>
      <c r="P34">
        <v>68.466239999999999</v>
      </c>
      <c r="Q34">
        <f t="shared" si="7"/>
        <v>-7.1039087278525898E-2</v>
      </c>
      <c r="R34">
        <v>105.452538</v>
      </c>
      <c r="S34">
        <f t="shared" si="8"/>
        <v>1.6130705995774802E-2</v>
      </c>
      <c r="T34">
        <v>62.119999</v>
      </c>
      <c r="U34">
        <f t="shared" si="9"/>
        <v>-1.644489828451396E-2</v>
      </c>
      <c r="V34">
        <v>31.002001</v>
      </c>
      <c r="W34">
        <f t="shared" si="10"/>
        <v>-1.1864024561334558E-2</v>
      </c>
      <c r="X34">
        <v>54.221615</v>
      </c>
      <c r="Y34">
        <f t="shared" si="11"/>
        <v>4.0682403571070495E-2</v>
      </c>
      <c r="Z34">
        <v>11.57</v>
      </c>
      <c r="AA34">
        <f t="shared" si="12"/>
        <v>-6.0319010977065365E-3</v>
      </c>
      <c r="AB34">
        <v>175.78999300000001</v>
      </c>
      <c r="AC34">
        <f t="shared" si="13"/>
        <v>-1.4401757286106301E-2</v>
      </c>
      <c r="AD34">
        <v>108.624245</v>
      </c>
      <c r="AE34">
        <f t="shared" si="14"/>
        <v>2.3127468377538693E-2</v>
      </c>
      <c r="AF34" s="14">
        <v>3013.77</v>
      </c>
      <c r="AG34">
        <f t="shared" si="15"/>
        <v>7.7812849939293749E-3</v>
      </c>
      <c r="AH34">
        <v>0.2</v>
      </c>
    </row>
    <row r="35" spans="1:34">
      <c r="A35" s="17">
        <v>43661</v>
      </c>
      <c r="B35">
        <v>42.25</v>
      </c>
      <c r="C35">
        <f t="shared" si="0"/>
        <v>0</v>
      </c>
      <c r="D35">
        <v>266.98834199999999</v>
      </c>
      <c r="E35">
        <f t="shared" si="1"/>
        <v>7.3805126420783164E-3</v>
      </c>
      <c r="F35">
        <v>38.145000000000003</v>
      </c>
      <c r="G35">
        <f t="shared" si="2"/>
        <v>2.2602453496244457E-2</v>
      </c>
      <c r="H35">
        <v>159.302505</v>
      </c>
      <c r="I35">
        <f t="shared" si="3"/>
        <v>-2.0320263429309585E-3</v>
      </c>
      <c r="J35">
        <v>161.22264100000001</v>
      </c>
      <c r="K35">
        <f t="shared" si="4"/>
        <v>-2.3706608557841718E-2</v>
      </c>
      <c r="L35">
        <v>118.854462</v>
      </c>
      <c r="M35">
        <f t="shared" si="5"/>
        <v>-3.0159847540428927E-2</v>
      </c>
      <c r="N35">
        <v>49.990310999999998</v>
      </c>
      <c r="O35">
        <f t="shared" si="6"/>
        <v>3.6537926477394775E-2</v>
      </c>
      <c r="P35">
        <v>69.891716000000002</v>
      </c>
      <c r="Q35">
        <f t="shared" si="7"/>
        <v>2.0606352992424679E-2</v>
      </c>
      <c r="R35">
        <v>105.47088599999999</v>
      </c>
      <c r="S35">
        <f t="shared" si="8"/>
        <v>1.7397783231755664E-4</v>
      </c>
      <c r="T35">
        <v>63.369999</v>
      </c>
      <c r="U35">
        <f t="shared" si="9"/>
        <v>1.9922565372476587E-2</v>
      </c>
      <c r="V35">
        <v>33</v>
      </c>
      <c r="W35">
        <f t="shared" si="10"/>
        <v>6.2455810677394807E-2</v>
      </c>
      <c r="X35">
        <v>52.260876000000003</v>
      </c>
      <c r="Y35">
        <f t="shared" si="11"/>
        <v>-3.683160738961376E-2</v>
      </c>
      <c r="Z35">
        <v>11.28</v>
      </c>
      <c r="AA35">
        <f t="shared" si="12"/>
        <v>-2.5384295135672457E-2</v>
      </c>
      <c r="AB35">
        <v>174.13000500000001</v>
      </c>
      <c r="AC35">
        <f t="shared" si="13"/>
        <v>-9.4878855860888005E-3</v>
      </c>
      <c r="AD35">
        <v>107.960747</v>
      </c>
      <c r="AE35">
        <f t="shared" si="14"/>
        <v>-6.12692568835424E-3</v>
      </c>
      <c r="AF35" s="14">
        <v>2976.61</v>
      </c>
      <c r="AG35">
        <f t="shared" si="15"/>
        <v>-1.2406717656736864E-2</v>
      </c>
      <c r="AH35">
        <v>0.14000000000000001</v>
      </c>
    </row>
    <row r="36" spans="1:34">
      <c r="A36" s="17">
        <v>43668</v>
      </c>
      <c r="B36">
        <v>42.080002</v>
      </c>
      <c r="C36">
        <f t="shared" si="0"/>
        <v>-4.0317378452124413E-3</v>
      </c>
      <c r="D36">
        <v>266.85556000000003</v>
      </c>
      <c r="E36">
        <f t="shared" si="1"/>
        <v>-4.9745628728070982E-4</v>
      </c>
      <c r="F36">
        <v>38.442501</v>
      </c>
      <c r="G36">
        <f t="shared" si="2"/>
        <v>7.7689568783942554E-3</v>
      </c>
      <c r="H36">
        <v>166.74671900000001</v>
      </c>
      <c r="I36">
        <f t="shared" si="3"/>
        <v>4.5671066600789338E-2</v>
      </c>
      <c r="J36">
        <v>161.80046100000001</v>
      </c>
      <c r="K36">
        <f t="shared" si="4"/>
        <v>3.5775807533240116E-3</v>
      </c>
      <c r="L36">
        <v>119.237534</v>
      </c>
      <c r="M36">
        <f t="shared" si="5"/>
        <v>3.2178513934198109E-3</v>
      </c>
      <c r="N36">
        <v>51.889899999999997</v>
      </c>
      <c r="O36">
        <f t="shared" si="6"/>
        <v>3.7294959573821118E-2</v>
      </c>
      <c r="P36">
        <v>69.926063999999997</v>
      </c>
      <c r="Q36">
        <f t="shared" si="7"/>
        <v>4.9132521902373548E-4</v>
      </c>
      <c r="R36">
        <v>105.89548499999999</v>
      </c>
      <c r="S36">
        <f t="shared" si="8"/>
        <v>4.0176643913053638E-3</v>
      </c>
      <c r="T36">
        <v>63.259998000000003</v>
      </c>
      <c r="U36">
        <f t="shared" si="9"/>
        <v>-1.7373612931403156E-3</v>
      </c>
      <c r="V36">
        <v>33.653998999999999</v>
      </c>
      <c r="W36">
        <f t="shared" si="10"/>
        <v>1.9624328573624224E-2</v>
      </c>
      <c r="X36">
        <v>53.332104000000001</v>
      </c>
      <c r="Y36">
        <f t="shared" si="11"/>
        <v>2.02904540059465E-2</v>
      </c>
      <c r="Z36">
        <v>10.57</v>
      </c>
      <c r="AA36">
        <f t="shared" si="12"/>
        <v>-6.5011446187766442E-2</v>
      </c>
      <c r="AB36">
        <v>166.83000200000001</v>
      </c>
      <c r="AC36">
        <f t="shared" si="13"/>
        <v>-4.2826833549636199E-2</v>
      </c>
      <c r="AD36">
        <v>107.12663999999999</v>
      </c>
      <c r="AE36">
        <f t="shared" si="14"/>
        <v>-7.756021336248373E-3</v>
      </c>
      <c r="AF36" s="14">
        <v>3025.86</v>
      </c>
      <c r="AG36">
        <f t="shared" si="15"/>
        <v>1.6410279513578145E-2</v>
      </c>
      <c r="AH36">
        <v>0.16</v>
      </c>
    </row>
    <row r="37" spans="1:34">
      <c r="A37" s="17">
        <v>43675</v>
      </c>
      <c r="B37">
        <v>42.75</v>
      </c>
      <c r="C37">
        <f t="shared" si="0"/>
        <v>1.5796579424798892E-2</v>
      </c>
      <c r="D37">
        <v>258.44320699999997</v>
      </c>
      <c r="E37">
        <f t="shared" si="1"/>
        <v>-3.2031570555591221E-2</v>
      </c>
      <c r="F37">
        <v>36.052501999999997</v>
      </c>
      <c r="G37">
        <f t="shared" si="2"/>
        <v>-6.4187379491845054E-2</v>
      </c>
      <c r="H37">
        <v>156.06170700000001</v>
      </c>
      <c r="I37">
        <f t="shared" si="3"/>
        <v>-6.622452171071079E-2</v>
      </c>
      <c r="J37">
        <v>156.58140599999999</v>
      </c>
      <c r="K37">
        <f t="shared" si="4"/>
        <v>-3.2787812941985892E-2</v>
      </c>
      <c r="L37">
        <v>119.547668</v>
      </c>
      <c r="M37">
        <f t="shared" si="5"/>
        <v>2.5975996149574451E-3</v>
      </c>
      <c r="N37">
        <v>56.016005999999997</v>
      </c>
      <c r="O37">
        <f t="shared" si="6"/>
        <v>7.6513305100360529E-2</v>
      </c>
      <c r="P37">
        <v>72.536591000000001</v>
      </c>
      <c r="Q37">
        <f t="shared" si="7"/>
        <v>3.6652682713518514E-2</v>
      </c>
      <c r="R37">
        <v>107.47382399999999</v>
      </c>
      <c r="S37">
        <f t="shared" si="8"/>
        <v>1.4794703105351246E-2</v>
      </c>
      <c r="T37">
        <v>64.980002999999996</v>
      </c>
      <c r="U37">
        <f t="shared" si="9"/>
        <v>2.6826390147057264E-2</v>
      </c>
      <c r="V37">
        <v>33.219002000000003</v>
      </c>
      <c r="W37">
        <f t="shared" si="10"/>
        <v>-1.3009828449517034E-2</v>
      </c>
      <c r="X37">
        <v>50.080154</v>
      </c>
      <c r="Y37">
        <f t="shared" si="11"/>
        <v>-6.2913674433074621E-2</v>
      </c>
      <c r="Z37">
        <v>9.1999999999999993</v>
      </c>
      <c r="AA37">
        <f t="shared" si="12"/>
        <v>-0.13881631582715173</v>
      </c>
      <c r="AB37">
        <v>178.38999899999999</v>
      </c>
      <c r="AC37">
        <f t="shared" si="13"/>
        <v>6.6996817301647041E-2</v>
      </c>
      <c r="AD37">
        <v>103.695419</v>
      </c>
      <c r="AE37">
        <f t="shared" si="14"/>
        <v>-3.2553747265514819E-2</v>
      </c>
      <c r="AF37" s="14">
        <v>2932.05</v>
      </c>
      <c r="AG37">
        <f t="shared" si="15"/>
        <v>-3.1493511513580125E-2</v>
      </c>
      <c r="AH37">
        <v>0.17</v>
      </c>
    </row>
    <row r="38" spans="1:34">
      <c r="A38" s="17">
        <v>43682</v>
      </c>
      <c r="B38">
        <v>43.200001</v>
      </c>
      <c r="C38">
        <f t="shared" si="0"/>
        <v>1.0471323015443382E-2</v>
      </c>
      <c r="D38">
        <v>259.808899</v>
      </c>
      <c r="E38">
        <f t="shared" si="1"/>
        <v>5.2703892388405024E-3</v>
      </c>
      <c r="F38">
        <v>38.860000999999997</v>
      </c>
      <c r="G38">
        <f t="shared" si="2"/>
        <v>7.498920475395382E-2</v>
      </c>
      <c r="H38">
        <v>154.53666699999999</v>
      </c>
      <c r="I38">
        <f t="shared" si="3"/>
        <v>-9.8200916884480949E-3</v>
      </c>
      <c r="J38">
        <v>155.33256499999999</v>
      </c>
      <c r="K38">
        <f t="shared" si="4"/>
        <v>-8.0076417815139987E-3</v>
      </c>
      <c r="L38">
        <v>120.43235799999999</v>
      </c>
      <c r="M38">
        <f t="shared" si="5"/>
        <v>7.3730636881798733E-3</v>
      </c>
      <c r="N38">
        <v>54.938099000000001</v>
      </c>
      <c r="O38">
        <f t="shared" si="6"/>
        <v>-1.9430392639398841E-2</v>
      </c>
      <c r="P38">
        <v>73.438248000000002</v>
      </c>
      <c r="Q38">
        <f t="shared" si="7"/>
        <v>1.2353751829563903E-2</v>
      </c>
      <c r="R38">
        <v>107.78763600000001</v>
      </c>
      <c r="S38">
        <f t="shared" si="8"/>
        <v>2.9156377765733469E-3</v>
      </c>
      <c r="T38">
        <v>82.330001999999993</v>
      </c>
      <c r="U38">
        <f t="shared" si="9"/>
        <v>0.23665600919381094</v>
      </c>
      <c r="V38">
        <v>36.994999</v>
      </c>
      <c r="W38">
        <f t="shared" si="10"/>
        <v>0.10766067975624649</v>
      </c>
      <c r="X38">
        <v>50.654021999999998</v>
      </c>
      <c r="Y38">
        <f t="shared" si="11"/>
        <v>1.1393833374981965E-2</v>
      </c>
      <c r="Z38">
        <v>8.56</v>
      </c>
      <c r="AA38">
        <f t="shared" si="12"/>
        <v>-7.2103293901343693E-2</v>
      </c>
      <c r="AB38">
        <v>182.979996</v>
      </c>
      <c r="AC38">
        <f t="shared" si="13"/>
        <v>2.5404676233595699E-2</v>
      </c>
      <c r="AD38">
        <v>101.685951</v>
      </c>
      <c r="AE38">
        <f t="shared" si="14"/>
        <v>-1.9568786834281877E-2</v>
      </c>
      <c r="AF38" s="14">
        <v>2918.65</v>
      </c>
      <c r="AG38">
        <f t="shared" si="15"/>
        <v>-4.5806564788329176E-3</v>
      </c>
      <c r="AH38">
        <v>0.18</v>
      </c>
    </row>
    <row r="39" spans="1:34">
      <c r="A39" s="17">
        <v>43689</v>
      </c>
      <c r="B39">
        <v>42.150002000000001</v>
      </c>
      <c r="C39">
        <f t="shared" si="0"/>
        <v>-2.4605786500764348E-2</v>
      </c>
      <c r="D39">
        <v>259.96057100000002</v>
      </c>
      <c r="E39">
        <f t="shared" si="1"/>
        <v>5.8361259388716867E-4</v>
      </c>
      <c r="F39">
        <v>40.919998</v>
      </c>
      <c r="G39">
        <f t="shared" si="2"/>
        <v>5.1653422524873691E-2</v>
      </c>
      <c r="H39">
        <v>148.69375600000001</v>
      </c>
      <c r="I39">
        <f t="shared" si="3"/>
        <v>-3.8542533041667493E-2</v>
      </c>
      <c r="J39">
        <v>153.80410800000001</v>
      </c>
      <c r="K39">
        <f t="shared" si="4"/>
        <v>-9.8886323655300434E-3</v>
      </c>
      <c r="L39">
        <v>119.81214900000001</v>
      </c>
      <c r="M39">
        <f t="shared" si="5"/>
        <v>-5.1631596955091707E-3</v>
      </c>
      <c r="N39">
        <v>56.351742000000002</v>
      </c>
      <c r="O39">
        <f t="shared" si="6"/>
        <v>2.5406075253590357E-2</v>
      </c>
      <c r="P39">
        <v>73.043227999999999</v>
      </c>
      <c r="Q39">
        <f t="shared" si="7"/>
        <v>-5.3934595467114953E-3</v>
      </c>
      <c r="R39">
        <v>110.002815</v>
      </c>
      <c r="S39">
        <f t="shared" si="8"/>
        <v>2.0342998354565399E-2</v>
      </c>
      <c r="T39">
        <v>83.800003000000004</v>
      </c>
      <c r="U39">
        <f t="shared" si="9"/>
        <v>1.7697457684743713E-2</v>
      </c>
      <c r="V39">
        <v>35.874001</v>
      </c>
      <c r="W39">
        <f t="shared" si="10"/>
        <v>-3.0769914344670579E-2</v>
      </c>
      <c r="X39">
        <v>49.152393000000004</v>
      </c>
      <c r="Y39">
        <f t="shared" si="11"/>
        <v>-3.0093102143257954E-2</v>
      </c>
      <c r="Z39">
        <v>8.56</v>
      </c>
      <c r="AA39">
        <f t="shared" si="12"/>
        <v>0</v>
      </c>
      <c r="AB39">
        <v>184.94000199999999</v>
      </c>
      <c r="AC39">
        <f t="shared" si="13"/>
        <v>1.0654623572734299E-2</v>
      </c>
      <c r="AD39">
        <v>107.62539700000001</v>
      </c>
      <c r="AE39">
        <f t="shared" si="14"/>
        <v>5.6767499555956447E-2</v>
      </c>
      <c r="AF39" s="14">
        <v>2888.68</v>
      </c>
      <c r="AG39">
        <f t="shared" si="15"/>
        <v>-1.0321530227542891E-2</v>
      </c>
      <c r="AH39">
        <v>0.17</v>
      </c>
    </row>
    <row r="40" spans="1:34">
      <c r="A40" s="17">
        <v>43696</v>
      </c>
      <c r="B40">
        <v>41.169998</v>
      </c>
      <c r="C40">
        <f t="shared" si="0"/>
        <v>-2.3524944694698489E-2</v>
      </c>
      <c r="D40">
        <v>259.87524400000001</v>
      </c>
      <c r="E40">
        <f t="shared" si="1"/>
        <v>-3.2828442482869818E-4</v>
      </c>
      <c r="F40">
        <v>43.387501</v>
      </c>
      <c r="G40">
        <f t="shared" si="2"/>
        <v>5.8552512028448141E-2</v>
      </c>
      <c r="H40">
        <v>144.85247799999999</v>
      </c>
      <c r="I40">
        <f t="shared" si="3"/>
        <v>-2.617303057794567E-2</v>
      </c>
      <c r="J40">
        <v>146.57775899999999</v>
      </c>
      <c r="K40">
        <f t="shared" si="4"/>
        <v>-4.8123700926624234E-2</v>
      </c>
      <c r="L40">
        <v>116.501282</v>
      </c>
      <c r="M40">
        <f t="shared" si="5"/>
        <v>-2.8022813987053283E-2</v>
      </c>
      <c r="N40">
        <v>55.883468999999998</v>
      </c>
      <c r="O40">
        <f t="shared" si="6"/>
        <v>-8.3445420208608425E-3</v>
      </c>
      <c r="P40">
        <v>72.940178000000003</v>
      </c>
      <c r="Q40">
        <f t="shared" si="7"/>
        <v>-1.4118045323114848E-3</v>
      </c>
      <c r="R40">
        <v>108.286041</v>
      </c>
      <c r="S40">
        <f t="shared" si="8"/>
        <v>-1.5729702641162829E-2</v>
      </c>
      <c r="T40">
        <v>80.900002000000001</v>
      </c>
      <c r="U40">
        <f t="shared" si="9"/>
        <v>-3.5219194501234848E-2</v>
      </c>
      <c r="V40">
        <v>38.275002000000001</v>
      </c>
      <c r="W40">
        <f t="shared" si="10"/>
        <v>6.4784166795011852E-2</v>
      </c>
      <c r="X40">
        <v>50.997439999999997</v>
      </c>
      <c r="Y40">
        <f t="shared" si="11"/>
        <v>3.6849902287318027E-2</v>
      </c>
      <c r="Z40">
        <v>7.72</v>
      </c>
      <c r="AA40">
        <f t="shared" si="12"/>
        <v>-0.103285826116966</v>
      </c>
      <c r="AB40">
        <v>180.179993</v>
      </c>
      <c r="AC40">
        <f t="shared" si="13"/>
        <v>-2.6075146590556358E-2</v>
      </c>
      <c r="AD40">
        <v>105.567955</v>
      </c>
      <c r="AE40">
        <f t="shared" si="14"/>
        <v>-1.9301782694576684E-2</v>
      </c>
      <c r="AF40" s="14">
        <v>2847.11</v>
      </c>
      <c r="AG40">
        <f t="shared" si="15"/>
        <v>-1.4495205667198254E-2</v>
      </c>
      <c r="AH40">
        <v>0.13</v>
      </c>
    </row>
    <row r="41" spans="1:34">
      <c r="A41" s="17">
        <v>43703</v>
      </c>
      <c r="B41">
        <v>42.73</v>
      </c>
      <c r="C41">
        <f t="shared" si="0"/>
        <v>3.7191462453183735E-2</v>
      </c>
      <c r="D41">
        <v>279.55480999999997</v>
      </c>
      <c r="E41">
        <f t="shared" si="1"/>
        <v>7.299668845824267E-2</v>
      </c>
      <c r="F41">
        <v>42.902500000000003</v>
      </c>
      <c r="G41">
        <f t="shared" si="2"/>
        <v>-1.1241304941696121E-2</v>
      </c>
      <c r="H41">
        <v>151.18150299999999</v>
      </c>
      <c r="I41">
        <f t="shared" si="3"/>
        <v>4.2765290184389793E-2</v>
      </c>
      <c r="J41">
        <v>154.19279499999999</v>
      </c>
      <c r="K41">
        <f t="shared" si="4"/>
        <v>5.0647669203937991E-2</v>
      </c>
      <c r="L41">
        <v>117.075874</v>
      </c>
      <c r="M41">
        <f t="shared" si="5"/>
        <v>4.9199431047075078E-3</v>
      </c>
      <c r="N41">
        <v>55.485881999999997</v>
      </c>
      <c r="O41">
        <f t="shared" si="6"/>
        <v>-7.1400019035456315E-3</v>
      </c>
      <c r="P41">
        <v>74.254051000000004</v>
      </c>
      <c r="Q41">
        <f t="shared" si="7"/>
        <v>1.7852709377586193E-2</v>
      </c>
      <c r="R41">
        <v>110.97197</v>
      </c>
      <c r="S41">
        <f t="shared" si="8"/>
        <v>2.4501393167728203E-2</v>
      </c>
      <c r="T41">
        <v>81.919998000000007</v>
      </c>
      <c r="U41">
        <f t="shared" si="9"/>
        <v>1.2529288090810262E-2</v>
      </c>
      <c r="V41">
        <v>38.539000999999999</v>
      </c>
      <c r="W41">
        <f t="shared" si="10"/>
        <v>6.8737477321737057E-3</v>
      </c>
      <c r="X41">
        <v>52.803336999999999</v>
      </c>
      <c r="Y41">
        <f t="shared" si="11"/>
        <v>3.4798954086678754E-2</v>
      </c>
      <c r="Z41">
        <v>8.2200000000000006</v>
      </c>
      <c r="AA41">
        <f t="shared" si="12"/>
        <v>6.2755845031403759E-2</v>
      </c>
      <c r="AB41">
        <v>180.020004</v>
      </c>
      <c r="AC41">
        <f t="shared" si="13"/>
        <v>-8.8833432456195799E-4</v>
      </c>
      <c r="AD41">
        <v>108.835114</v>
      </c>
      <c r="AE41">
        <f t="shared" si="14"/>
        <v>3.0479152542866761E-2</v>
      </c>
      <c r="AF41" s="14">
        <v>2926.46</v>
      </c>
      <c r="AG41">
        <f t="shared" si="15"/>
        <v>2.7489056739958707E-2</v>
      </c>
      <c r="AH41">
        <v>0.17</v>
      </c>
    </row>
    <row r="42" spans="1:34">
      <c r="A42" s="17">
        <v>43710</v>
      </c>
      <c r="B42">
        <v>43.450001</v>
      </c>
      <c r="C42">
        <f t="shared" si="0"/>
        <v>1.6709625070426944E-2</v>
      </c>
      <c r="D42">
        <v>288.72787499999998</v>
      </c>
      <c r="E42">
        <f t="shared" si="1"/>
        <v>3.228626197474109E-2</v>
      </c>
      <c r="F42">
        <v>40.122501</v>
      </c>
      <c r="G42">
        <f t="shared" si="2"/>
        <v>-6.6992800157475982E-2</v>
      </c>
      <c r="H42">
        <v>154.28886399999999</v>
      </c>
      <c r="I42">
        <f t="shared" si="3"/>
        <v>2.0345464063533887E-2</v>
      </c>
      <c r="J42">
        <v>160.31854200000001</v>
      </c>
      <c r="K42">
        <f t="shared" si="4"/>
        <v>3.8958988538613987E-2</v>
      </c>
      <c r="L42">
        <v>117.81534600000001</v>
      </c>
      <c r="M42">
        <f t="shared" si="5"/>
        <v>6.2963140379697947E-3</v>
      </c>
      <c r="N42">
        <v>57.258884000000002</v>
      </c>
      <c r="O42">
        <f t="shared" si="6"/>
        <v>3.1454199420285871E-2</v>
      </c>
      <c r="P42">
        <v>74.339920000000006</v>
      </c>
      <c r="Q42">
        <f t="shared" si="7"/>
        <v>1.1557536147737003E-3</v>
      </c>
      <c r="R42">
        <v>113.40868399999999</v>
      </c>
      <c r="S42">
        <f t="shared" si="8"/>
        <v>2.1720319944283712E-2</v>
      </c>
      <c r="T42">
        <v>77.260002</v>
      </c>
      <c r="U42">
        <f t="shared" si="9"/>
        <v>-5.8566753752383363E-2</v>
      </c>
      <c r="V42">
        <v>38.042000000000002</v>
      </c>
      <c r="W42">
        <f t="shared" si="10"/>
        <v>-1.2979928998699595E-2</v>
      </c>
      <c r="X42">
        <v>53.927219000000001</v>
      </c>
      <c r="Y42">
        <f t="shared" si="11"/>
        <v>2.1060951700900967E-2</v>
      </c>
      <c r="Z42">
        <v>8.52</v>
      </c>
      <c r="AA42">
        <f t="shared" si="12"/>
        <v>3.5846131773135663E-2</v>
      </c>
      <c r="AB42">
        <v>181.33000200000001</v>
      </c>
      <c r="AC42">
        <f t="shared" si="13"/>
        <v>7.2506086468564776E-3</v>
      </c>
      <c r="AD42">
        <v>109.282799</v>
      </c>
      <c r="AE42">
        <f t="shared" si="14"/>
        <v>4.1049872750113662E-3</v>
      </c>
      <c r="AF42" s="14">
        <v>2978.71</v>
      </c>
      <c r="AG42">
        <f t="shared" si="15"/>
        <v>1.7696819437732613E-2</v>
      </c>
      <c r="AH42">
        <v>0.15</v>
      </c>
    </row>
    <row r="43" spans="1:34">
      <c r="A43" s="17">
        <v>43717</v>
      </c>
      <c r="B43">
        <v>41.810001</v>
      </c>
      <c r="C43">
        <f t="shared" si="0"/>
        <v>-3.8475305440164087E-2</v>
      </c>
      <c r="D43">
        <v>277.45477299999999</v>
      </c>
      <c r="E43">
        <f t="shared" si="1"/>
        <v>-3.9826695800062803E-2</v>
      </c>
      <c r="F43">
        <v>36.564999</v>
      </c>
      <c r="G43">
        <f t="shared" si="2"/>
        <v>-9.2845827762488412E-2</v>
      </c>
      <c r="H43">
        <v>166.60484299999999</v>
      </c>
      <c r="I43">
        <f t="shared" si="3"/>
        <v>7.6798213268692558E-2</v>
      </c>
      <c r="J43">
        <v>157.087051</v>
      </c>
      <c r="K43">
        <f t="shared" si="4"/>
        <v>-2.0362606886212452E-2</v>
      </c>
      <c r="L43">
        <v>120.176964</v>
      </c>
      <c r="M43">
        <f t="shared" si="5"/>
        <v>1.9846822100118323E-2</v>
      </c>
      <c r="N43">
        <v>56.483189000000003</v>
      </c>
      <c r="O43">
        <f t="shared" si="6"/>
        <v>-1.3639755378997694E-2</v>
      </c>
      <c r="P43">
        <v>70.939368999999999</v>
      </c>
      <c r="Q43">
        <f t="shared" si="7"/>
        <v>-4.6822534266651762E-2</v>
      </c>
      <c r="R43">
        <v>112.716438</v>
      </c>
      <c r="S43">
        <f t="shared" si="8"/>
        <v>-6.122700179627549E-3</v>
      </c>
      <c r="T43">
        <v>76.120002999999997</v>
      </c>
      <c r="U43">
        <f t="shared" si="9"/>
        <v>-1.4865301285348019E-2</v>
      </c>
      <c r="V43">
        <v>33.831001000000001</v>
      </c>
      <c r="W43">
        <f t="shared" si="10"/>
        <v>-0.1173132410537006</v>
      </c>
      <c r="X43">
        <v>54.349879999999999</v>
      </c>
      <c r="Y43">
        <f t="shared" si="11"/>
        <v>7.8070644794885676E-3</v>
      </c>
      <c r="Z43">
        <v>9.16</v>
      </c>
      <c r="AA43">
        <f t="shared" si="12"/>
        <v>7.2429837844814507E-2</v>
      </c>
      <c r="AB43">
        <v>174.94000199999999</v>
      </c>
      <c r="AC43">
        <f t="shared" si="13"/>
        <v>-3.5875517271348814E-2</v>
      </c>
      <c r="AD43">
        <v>111.85459899999999</v>
      </c>
      <c r="AE43">
        <f t="shared" si="14"/>
        <v>2.3260796060583074E-2</v>
      </c>
      <c r="AF43" s="14">
        <v>3007.39</v>
      </c>
      <c r="AG43">
        <f t="shared" si="15"/>
        <v>9.582272080090895E-3</v>
      </c>
      <c r="AH43">
        <v>0.17</v>
      </c>
    </row>
    <row r="44" spans="1:34">
      <c r="A44" s="17">
        <v>43724</v>
      </c>
      <c r="B44">
        <v>43.290000999999997</v>
      </c>
      <c r="C44">
        <f t="shared" si="0"/>
        <v>3.4786115267715537E-2</v>
      </c>
      <c r="D44">
        <v>272.18893400000002</v>
      </c>
      <c r="E44">
        <f t="shared" si="1"/>
        <v>-1.9161504263557037E-2</v>
      </c>
      <c r="F44">
        <v>38.599997999999999</v>
      </c>
      <c r="G44">
        <f t="shared" si="2"/>
        <v>5.416075328295554E-2</v>
      </c>
      <c r="H44">
        <v>142.37489299999999</v>
      </c>
      <c r="I44">
        <f t="shared" si="3"/>
        <v>-0.15716112870745164</v>
      </c>
      <c r="J44">
        <v>157.64906300000001</v>
      </c>
      <c r="K44">
        <f t="shared" si="4"/>
        <v>3.5713257700206854E-3</v>
      </c>
      <c r="L44">
        <v>120.97644</v>
      </c>
      <c r="M44">
        <f t="shared" si="5"/>
        <v>6.6304594144917742E-3</v>
      </c>
      <c r="N44">
        <v>56.822001999999998</v>
      </c>
      <c r="O44">
        <f t="shared" si="6"/>
        <v>5.9805558222152761E-3</v>
      </c>
      <c r="P44">
        <v>73.615105</v>
      </c>
      <c r="Q44">
        <f t="shared" si="7"/>
        <v>3.7024681190889308E-2</v>
      </c>
      <c r="R44">
        <v>112.82719400000001</v>
      </c>
      <c r="S44">
        <f t="shared" si="8"/>
        <v>9.8212490346578246E-4</v>
      </c>
      <c r="T44">
        <v>89.410004000000001</v>
      </c>
      <c r="U44">
        <f t="shared" si="9"/>
        <v>0.16092149564554731</v>
      </c>
      <c r="V44">
        <v>31.882000000000001</v>
      </c>
      <c r="W44">
        <f t="shared" si="10"/>
        <v>-5.9335984265493733E-2</v>
      </c>
      <c r="X44">
        <v>52.649650999999999</v>
      </c>
      <c r="Y44">
        <f t="shared" si="11"/>
        <v>-3.1782795775044823E-2</v>
      </c>
      <c r="Z44">
        <v>9.5399999999999991</v>
      </c>
      <c r="AA44">
        <f t="shared" si="12"/>
        <v>4.0647306774156192E-2</v>
      </c>
      <c r="AB44">
        <v>178.11999499999999</v>
      </c>
      <c r="AC44">
        <f t="shared" si="13"/>
        <v>1.8014382958337818E-2</v>
      </c>
      <c r="AD44">
        <v>111.42596399999999</v>
      </c>
      <c r="AE44">
        <f t="shared" si="14"/>
        <v>-3.8394343044663892E-3</v>
      </c>
      <c r="AF44" s="14">
        <v>2992.07</v>
      </c>
      <c r="AG44">
        <f t="shared" si="15"/>
        <v>-5.1071374087312982E-3</v>
      </c>
      <c r="AH44">
        <v>0.17</v>
      </c>
    </row>
    <row r="45" spans="1:34">
      <c r="A45" s="17">
        <v>43731</v>
      </c>
      <c r="B45">
        <v>40.310001</v>
      </c>
      <c r="C45">
        <f t="shared" si="0"/>
        <v>-7.1322082617097868E-2</v>
      </c>
      <c r="D45">
        <v>271.799194</v>
      </c>
      <c r="E45">
        <f t="shared" si="1"/>
        <v>-1.4328991631395408E-3</v>
      </c>
      <c r="F45">
        <v>37.127499</v>
      </c>
      <c r="G45">
        <f t="shared" si="2"/>
        <v>-3.8894316668562676E-2</v>
      </c>
      <c r="H45">
        <v>138.71935999999999</v>
      </c>
      <c r="I45">
        <f t="shared" si="3"/>
        <v>-2.6010770819189205E-2</v>
      </c>
      <c r="J45">
        <v>157.39617899999999</v>
      </c>
      <c r="K45">
        <f t="shared" si="4"/>
        <v>-1.6053824695577386E-3</v>
      </c>
      <c r="L45">
        <v>118.173706</v>
      </c>
      <c r="M45">
        <f t="shared" si="5"/>
        <v>-2.3440189137483761E-2</v>
      </c>
      <c r="N45">
        <v>57.151882000000001</v>
      </c>
      <c r="O45">
        <f t="shared" si="6"/>
        <v>5.7887107044034634E-3</v>
      </c>
      <c r="P45">
        <v>71.670119999999997</v>
      </c>
      <c r="Q45">
        <f t="shared" si="7"/>
        <v>-2.6776311310940763E-2</v>
      </c>
      <c r="R45">
        <v>114.977783</v>
      </c>
      <c r="S45">
        <f t="shared" si="8"/>
        <v>1.8881526826305662E-2</v>
      </c>
      <c r="T45">
        <v>82.080001999999993</v>
      </c>
      <c r="U45">
        <f t="shared" si="9"/>
        <v>-8.5538171696020016E-2</v>
      </c>
      <c r="V45">
        <v>30.568999999999999</v>
      </c>
      <c r="W45">
        <f t="shared" si="10"/>
        <v>-4.2055163652717706E-2</v>
      </c>
      <c r="X45">
        <v>52.668864999999997</v>
      </c>
      <c r="Y45">
        <f t="shared" si="11"/>
        <v>3.6487411602290038E-4</v>
      </c>
      <c r="Z45">
        <v>8.4600000000000009</v>
      </c>
      <c r="AA45">
        <f t="shared" si="12"/>
        <v>-0.12014431184206309</v>
      </c>
      <c r="AB45">
        <v>166.740005</v>
      </c>
      <c r="AC45">
        <f t="shared" si="13"/>
        <v>-6.6021709413265073E-2</v>
      </c>
      <c r="AD45">
        <v>112.82616400000001</v>
      </c>
      <c r="AE45">
        <f t="shared" si="14"/>
        <v>1.248789216770425E-2</v>
      </c>
      <c r="AF45" s="14">
        <v>2961.79</v>
      </c>
      <c r="AG45">
        <f t="shared" si="15"/>
        <v>-1.0171640270121901E-2</v>
      </c>
      <c r="AH45">
        <v>0.19</v>
      </c>
    </row>
    <row r="46" spans="1:34">
      <c r="A46" s="17">
        <v>43738</v>
      </c>
      <c r="B46">
        <v>40.529998999999997</v>
      </c>
      <c r="C46">
        <f t="shared" si="0"/>
        <v>5.4428140303209539E-3</v>
      </c>
      <c r="D46">
        <v>277.23611499999998</v>
      </c>
      <c r="E46">
        <f t="shared" si="1"/>
        <v>1.9806007525280809E-2</v>
      </c>
      <c r="F46">
        <v>40.092498999999997</v>
      </c>
      <c r="G46">
        <f t="shared" si="2"/>
        <v>7.6831351469755962E-2</v>
      </c>
      <c r="H46">
        <v>136.843704</v>
      </c>
      <c r="I46">
        <f t="shared" si="3"/>
        <v>-1.3613471559629524E-2</v>
      </c>
      <c r="J46">
        <v>153.265503</v>
      </c>
      <c r="K46">
        <f t="shared" si="4"/>
        <v>-2.6594328757362964E-2</v>
      </c>
      <c r="L46">
        <v>122.823471</v>
      </c>
      <c r="M46">
        <f t="shared" si="5"/>
        <v>3.8592502614629688E-2</v>
      </c>
      <c r="N46">
        <v>56.019553999999999</v>
      </c>
      <c r="O46">
        <f t="shared" si="6"/>
        <v>-2.0011512224321605E-2</v>
      </c>
      <c r="P46">
        <v>73.476799</v>
      </c>
      <c r="Q46">
        <f t="shared" si="7"/>
        <v>2.4895772178629368E-2</v>
      </c>
      <c r="R46">
        <v>114.45167499999999</v>
      </c>
      <c r="S46">
        <f t="shared" si="8"/>
        <v>-4.5862368916934721E-3</v>
      </c>
      <c r="T46">
        <v>85.5</v>
      </c>
      <c r="U46">
        <f t="shared" si="9"/>
        <v>4.0821970153783825E-2</v>
      </c>
      <c r="V46">
        <v>32.720001000000003</v>
      </c>
      <c r="W46">
        <f t="shared" si="10"/>
        <v>6.8000118738156048E-2</v>
      </c>
      <c r="X46">
        <v>53.110733000000003</v>
      </c>
      <c r="Y46">
        <f t="shared" si="11"/>
        <v>8.3545518889573608E-3</v>
      </c>
      <c r="Z46">
        <v>8.48</v>
      </c>
      <c r="AA46">
        <f t="shared" si="12"/>
        <v>2.3612761856796854E-3</v>
      </c>
      <c r="AB46">
        <v>172.41999799999999</v>
      </c>
      <c r="AC46">
        <f t="shared" si="13"/>
        <v>3.3497606212923768E-2</v>
      </c>
      <c r="AD46">
        <v>112.54995</v>
      </c>
      <c r="AE46">
        <f t="shared" si="14"/>
        <v>-2.4511394166028054E-3</v>
      </c>
      <c r="AF46" s="14">
        <v>2952.01</v>
      </c>
      <c r="AG46">
        <f t="shared" si="15"/>
        <v>-3.3075210239946378E-3</v>
      </c>
      <c r="AH46">
        <v>0.21</v>
      </c>
    </row>
    <row r="47" spans="1:34">
      <c r="A47" s="17">
        <v>43745</v>
      </c>
      <c r="B47">
        <v>38.229999999999997</v>
      </c>
      <c r="C47">
        <f t="shared" si="0"/>
        <v>-5.8421868258813743E-2</v>
      </c>
      <c r="D47">
        <v>282.872772</v>
      </c>
      <c r="E47">
        <f t="shared" si="1"/>
        <v>2.0127683830065399E-2</v>
      </c>
      <c r="F47">
        <v>38.837502000000001</v>
      </c>
      <c r="G47">
        <f t="shared" si="2"/>
        <v>-3.1802933242720523E-2</v>
      </c>
      <c r="H47">
        <v>139.27436800000001</v>
      </c>
      <c r="I47">
        <f t="shared" si="3"/>
        <v>1.7606430259816182E-2</v>
      </c>
      <c r="J47">
        <v>153.171829</v>
      </c>
      <c r="K47">
        <f t="shared" si="4"/>
        <v>-6.1137461487741041E-4</v>
      </c>
      <c r="L47">
        <v>120.682396</v>
      </c>
      <c r="M47">
        <f t="shared" si="5"/>
        <v>-1.7585861117957045E-2</v>
      </c>
      <c r="N47">
        <v>55.395439000000003</v>
      </c>
      <c r="O47">
        <f t="shared" si="6"/>
        <v>-1.1203546513724001E-2</v>
      </c>
      <c r="P47">
        <v>72.90625</v>
      </c>
      <c r="Q47">
        <f t="shared" si="7"/>
        <v>-7.7953273020803611E-3</v>
      </c>
      <c r="R47">
        <v>111.765747</v>
      </c>
      <c r="S47">
        <f t="shared" si="8"/>
        <v>-2.3747545185278055E-2</v>
      </c>
      <c r="T47">
        <v>88.949996999999996</v>
      </c>
      <c r="U47">
        <f t="shared" si="9"/>
        <v>3.9558004442316261E-2</v>
      </c>
      <c r="V47">
        <v>32.925998999999997</v>
      </c>
      <c r="W47">
        <f t="shared" si="10"/>
        <v>6.2760465578011381E-3</v>
      </c>
      <c r="X47">
        <v>56.261448000000001</v>
      </c>
      <c r="Y47">
        <f t="shared" si="11"/>
        <v>5.7630504494111029E-2</v>
      </c>
      <c r="Z47">
        <v>8.74</v>
      </c>
      <c r="AA47">
        <f t="shared" si="12"/>
        <v>3.0199739863632408E-2</v>
      </c>
      <c r="AB47">
        <v>172.41000399999999</v>
      </c>
      <c r="AC47">
        <f t="shared" si="13"/>
        <v>-5.7964793926511863E-5</v>
      </c>
      <c r="AD47">
        <v>114.531166</v>
      </c>
      <c r="AE47">
        <f t="shared" si="14"/>
        <v>1.7449854990831449E-2</v>
      </c>
      <c r="AF47" s="14">
        <v>2970.27</v>
      </c>
      <c r="AG47">
        <f t="shared" si="15"/>
        <v>6.1665635071724602E-3</v>
      </c>
      <c r="AH47">
        <v>0.2</v>
      </c>
    </row>
    <row r="48" spans="1:34">
      <c r="A48" s="17">
        <v>43752</v>
      </c>
      <c r="B48">
        <v>38.470001000000003</v>
      </c>
      <c r="C48">
        <f t="shared" si="0"/>
        <v>6.2581950501634405E-3</v>
      </c>
      <c r="D48">
        <v>287.87237499999998</v>
      </c>
      <c r="E48">
        <f t="shared" si="1"/>
        <v>1.7520011905995673E-2</v>
      </c>
      <c r="F48">
        <v>39.229999999999997</v>
      </c>
      <c r="G48">
        <f t="shared" si="2"/>
        <v>1.0055434005676132E-2</v>
      </c>
      <c r="H48">
        <v>143.45623800000001</v>
      </c>
      <c r="I48">
        <f t="shared" si="3"/>
        <v>2.9584168905309474E-2</v>
      </c>
      <c r="J48">
        <v>155.082626</v>
      </c>
      <c r="K48">
        <f t="shared" si="4"/>
        <v>1.239768926935399E-2</v>
      </c>
      <c r="L48">
        <v>117.346687</v>
      </c>
      <c r="M48">
        <f t="shared" si="5"/>
        <v>-2.8029578140280061E-2</v>
      </c>
      <c r="N48">
        <v>55.226025</v>
      </c>
      <c r="O48">
        <f t="shared" si="6"/>
        <v>-3.062952275680003E-3</v>
      </c>
      <c r="P48">
        <v>73.200180000000003</v>
      </c>
      <c r="Q48">
        <f t="shared" si="7"/>
        <v>4.023510758932515E-3</v>
      </c>
      <c r="R48">
        <v>108.42449999999999</v>
      </c>
      <c r="S48">
        <f t="shared" si="8"/>
        <v>-3.0351058089881564E-2</v>
      </c>
      <c r="T48">
        <v>85.169998000000007</v>
      </c>
      <c r="U48">
        <f t="shared" si="9"/>
        <v>-4.3425144714488231E-2</v>
      </c>
      <c r="V48">
        <v>31.434000000000001</v>
      </c>
      <c r="W48">
        <f t="shared" si="10"/>
        <v>-4.6372479200556559E-2</v>
      </c>
      <c r="X48">
        <v>57.980891999999997</v>
      </c>
      <c r="Y48">
        <f t="shared" si="11"/>
        <v>3.0103967613408226E-2</v>
      </c>
      <c r="Z48">
        <v>9.61</v>
      </c>
      <c r="AA48">
        <f t="shared" si="12"/>
        <v>9.489403331475689E-2</v>
      </c>
      <c r="AB48">
        <v>176.229996</v>
      </c>
      <c r="AC48">
        <f t="shared" si="13"/>
        <v>2.1914552990396713E-2</v>
      </c>
      <c r="AD48">
        <v>113.483406</v>
      </c>
      <c r="AE48">
        <f t="shared" si="14"/>
        <v>-9.1903545068352868E-3</v>
      </c>
      <c r="AF48" s="14">
        <v>2986.2</v>
      </c>
      <c r="AG48">
        <f t="shared" si="15"/>
        <v>5.3488183368901277E-3</v>
      </c>
      <c r="AH48">
        <v>0.21</v>
      </c>
    </row>
    <row r="49" spans="1:34">
      <c r="A49" s="17">
        <v>43759</v>
      </c>
      <c r="B49">
        <v>40.849997999999999</v>
      </c>
      <c r="C49">
        <f t="shared" si="0"/>
        <v>6.0028029587917676E-2</v>
      </c>
      <c r="D49">
        <v>281.82711799999998</v>
      </c>
      <c r="E49">
        <f t="shared" si="1"/>
        <v>-2.1223413353837265E-2</v>
      </c>
      <c r="F49">
        <v>36.847499999999997</v>
      </c>
      <c r="G49">
        <f t="shared" si="2"/>
        <v>-6.2653986492685262E-2</v>
      </c>
      <c r="H49">
        <v>151.284088</v>
      </c>
      <c r="I49">
        <f t="shared" si="3"/>
        <v>5.3129419707450762E-2</v>
      </c>
      <c r="J49">
        <v>160.75877399999999</v>
      </c>
      <c r="K49">
        <f t="shared" si="4"/>
        <v>3.5946897421593849E-2</v>
      </c>
      <c r="L49">
        <v>117.943985</v>
      </c>
      <c r="M49">
        <f t="shared" si="5"/>
        <v>5.0771182552598005E-3</v>
      </c>
      <c r="N49">
        <v>54.289836999999999</v>
      </c>
      <c r="O49">
        <f t="shared" si="6"/>
        <v>-1.7097264050219177E-2</v>
      </c>
      <c r="P49">
        <v>71.108238</v>
      </c>
      <c r="Q49">
        <f t="shared" si="7"/>
        <v>-2.8994684904366078E-2</v>
      </c>
      <c r="R49">
        <v>114.486107</v>
      </c>
      <c r="S49">
        <f t="shared" si="8"/>
        <v>5.4399401159709933E-2</v>
      </c>
      <c r="T49">
        <v>93.199996999999996</v>
      </c>
      <c r="U49">
        <f t="shared" si="9"/>
        <v>9.009845383216121E-2</v>
      </c>
      <c r="V49">
        <v>31.745000999999998</v>
      </c>
      <c r="W49">
        <f t="shared" si="10"/>
        <v>9.8451544692988412E-3</v>
      </c>
      <c r="X49">
        <v>56.770553999999997</v>
      </c>
      <c r="Y49">
        <f t="shared" si="11"/>
        <v>-2.1095732180176033E-2</v>
      </c>
      <c r="Z49">
        <v>10.49</v>
      </c>
      <c r="AA49">
        <f t="shared" si="12"/>
        <v>8.7618199426004698E-2</v>
      </c>
      <c r="AB49">
        <v>194.490005</v>
      </c>
      <c r="AC49">
        <f t="shared" si="13"/>
        <v>9.8590836184609676E-2</v>
      </c>
      <c r="AD49">
        <v>113.38814499999999</v>
      </c>
      <c r="AE49">
        <f t="shared" si="14"/>
        <v>-8.3977920703164934E-4</v>
      </c>
      <c r="AF49" s="14">
        <v>3022.55</v>
      </c>
      <c r="AG49">
        <f t="shared" si="15"/>
        <v>1.209916985674484E-2</v>
      </c>
      <c r="AH49">
        <v>0.19</v>
      </c>
    </row>
    <row r="50" spans="1:34">
      <c r="A50" s="17">
        <v>43766</v>
      </c>
      <c r="B50">
        <v>41.509998000000003</v>
      </c>
      <c r="C50">
        <f t="shared" si="0"/>
        <v>1.6027541537382783E-2</v>
      </c>
      <c r="D50">
        <v>281.43743899999998</v>
      </c>
      <c r="E50">
        <f t="shared" si="1"/>
        <v>-1.3836448870300875E-3</v>
      </c>
      <c r="F50">
        <v>39.325001</v>
      </c>
      <c r="G50">
        <f t="shared" si="2"/>
        <v>6.507270064468168E-2</v>
      </c>
      <c r="H50">
        <v>149.781677</v>
      </c>
      <c r="I50">
        <f t="shared" si="3"/>
        <v>-9.98069954442613E-3</v>
      </c>
      <c r="J50">
        <v>164.96438599999999</v>
      </c>
      <c r="K50">
        <f t="shared" si="4"/>
        <v>2.5824664902282305E-2</v>
      </c>
      <c r="L50">
        <v>120.56292000000001</v>
      </c>
      <c r="M50">
        <f t="shared" si="5"/>
        <v>2.1961965961665102E-2</v>
      </c>
      <c r="N50">
        <v>56.777416000000002</v>
      </c>
      <c r="O50">
        <f t="shared" si="6"/>
        <v>4.4801595508919399E-2</v>
      </c>
      <c r="P50">
        <v>73.424919000000003</v>
      </c>
      <c r="Q50">
        <f t="shared" si="7"/>
        <v>3.2060178841308989E-2</v>
      </c>
      <c r="R50">
        <v>115.06201900000001</v>
      </c>
      <c r="S50">
        <f t="shared" si="8"/>
        <v>5.0177992598703248E-3</v>
      </c>
      <c r="T50">
        <v>83.190002000000007</v>
      </c>
      <c r="U50">
        <f t="shared" si="9"/>
        <v>-0.11362051716555652</v>
      </c>
      <c r="V50">
        <v>31.676000999999999</v>
      </c>
      <c r="W50">
        <f t="shared" si="10"/>
        <v>-2.1759362056282534E-3</v>
      </c>
      <c r="X50">
        <v>55.723514999999999</v>
      </c>
      <c r="Y50">
        <f t="shared" si="11"/>
        <v>-1.8615545614926652E-2</v>
      </c>
      <c r="Z50">
        <v>12.38</v>
      </c>
      <c r="AA50">
        <f t="shared" si="12"/>
        <v>0.1656598448482442</v>
      </c>
      <c r="AB50">
        <v>200.94000199999999</v>
      </c>
      <c r="AC50">
        <f t="shared" si="13"/>
        <v>3.2625592424111768E-2</v>
      </c>
      <c r="AD50">
        <v>112.035568</v>
      </c>
      <c r="AE50">
        <f t="shared" si="14"/>
        <v>-1.2000452074072564E-2</v>
      </c>
      <c r="AF50" s="14">
        <v>3066.91</v>
      </c>
      <c r="AG50">
        <f t="shared" si="15"/>
        <v>1.4569694097928264E-2</v>
      </c>
      <c r="AH50">
        <v>0.23</v>
      </c>
    </row>
    <row r="51" spans="1:34">
      <c r="A51" s="17">
        <v>43773</v>
      </c>
      <c r="B51">
        <v>40.509998000000003</v>
      </c>
      <c r="C51">
        <f t="shared" si="0"/>
        <v>-2.4385506039712901E-2</v>
      </c>
      <c r="D51">
        <v>288.26907299999999</v>
      </c>
      <c r="E51">
        <f t="shared" si="1"/>
        <v>2.3984143899493125E-2</v>
      </c>
      <c r="F51">
        <v>49.52</v>
      </c>
      <c r="G51">
        <f t="shared" si="2"/>
        <v>0.23051615400288317</v>
      </c>
      <c r="H51">
        <v>156.193207</v>
      </c>
      <c r="I51">
        <f t="shared" si="3"/>
        <v>4.1915000163429597E-2</v>
      </c>
      <c r="J51">
        <v>169.731964</v>
      </c>
      <c r="K51">
        <f t="shared" si="4"/>
        <v>2.8490902246637216E-2</v>
      </c>
      <c r="L51">
        <v>122.216972</v>
      </c>
      <c r="M51">
        <f t="shared" si="5"/>
        <v>1.3626149833779837E-2</v>
      </c>
      <c r="N51">
        <v>57.053821999999997</v>
      </c>
      <c r="O51">
        <f t="shared" si="6"/>
        <v>4.8564269019023016E-3</v>
      </c>
      <c r="P51">
        <v>72.257942</v>
      </c>
      <c r="Q51">
        <f t="shared" si="7"/>
        <v>-1.6021129090791304E-2</v>
      </c>
      <c r="R51">
        <v>111.188515</v>
      </c>
      <c r="S51">
        <f t="shared" si="8"/>
        <v>-3.4244184539396004E-2</v>
      </c>
      <c r="T51">
        <v>77.949996999999996</v>
      </c>
      <c r="U51">
        <f t="shared" si="9"/>
        <v>-6.505961531957162E-2</v>
      </c>
      <c r="V51">
        <v>29.763999999999999</v>
      </c>
      <c r="W51">
        <f t="shared" si="10"/>
        <v>-6.2259718382793407E-2</v>
      </c>
      <c r="X51">
        <v>56.895428000000003</v>
      </c>
      <c r="Y51">
        <f t="shared" si="11"/>
        <v>2.0812756214632924E-2</v>
      </c>
      <c r="Z51">
        <v>11.86</v>
      </c>
      <c r="AA51">
        <f t="shared" si="12"/>
        <v>-4.2910873686870757E-2</v>
      </c>
      <c r="AB51">
        <v>201.30999800000001</v>
      </c>
      <c r="AC51">
        <f t="shared" si="13"/>
        <v>1.8396325884227555E-3</v>
      </c>
      <c r="AD51">
        <v>113.769165</v>
      </c>
      <c r="AE51">
        <f t="shared" si="14"/>
        <v>1.5355134847256497E-2</v>
      </c>
      <c r="AF51" s="14">
        <v>3093.08</v>
      </c>
      <c r="AG51">
        <f t="shared" si="15"/>
        <v>8.4968181594700428E-3</v>
      </c>
      <c r="AH51">
        <v>0.37</v>
      </c>
    </row>
    <row r="52" spans="1:34">
      <c r="A52" s="17">
        <v>43780</v>
      </c>
      <c r="B52">
        <v>42.310001</v>
      </c>
      <c r="C52">
        <f t="shared" si="0"/>
        <v>4.3474680522977947E-2</v>
      </c>
      <c r="D52">
        <v>289.25991800000003</v>
      </c>
      <c r="E52">
        <f t="shared" si="1"/>
        <v>3.4313289466898923E-3</v>
      </c>
      <c r="F52">
        <v>52.092498999999997</v>
      </c>
      <c r="G52">
        <f t="shared" si="2"/>
        <v>5.0644336889255751E-2</v>
      </c>
      <c r="H52">
        <v>151.51376300000001</v>
      </c>
      <c r="I52">
        <f t="shared" si="3"/>
        <v>-3.0417281635623513E-2</v>
      </c>
      <c r="J52">
        <v>170.237762</v>
      </c>
      <c r="K52">
        <f t="shared" si="4"/>
        <v>2.9755494946050003E-3</v>
      </c>
      <c r="L52">
        <v>123.999718</v>
      </c>
      <c r="M52">
        <f t="shared" si="5"/>
        <v>1.4481367244947431E-2</v>
      </c>
      <c r="N52">
        <v>57.651192000000002</v>
      </c>
      <c r="O52">
        <f t="shared" si="6"/>
        <v>1.0415855068282883E-2</v>
      </c>
      <c r="P52">
        <v>73.390366</v>
      </c>
      <c r="Q52">
        <f t="shared" si="7"/>
        <v>1.5550428773205728E-2</v>
      </c>
      <c r="R52">
        <v>111.968796</v>
      </c>
      <c r="S52">
        <f t="shared" si="8"/>
        <v>6.9931312256676518E-3</v>
      </c>
      <c r="T52">
        <v>78.959998999999996</v>
      </c>
      <c r="U52">
        <f t="shared" si="9"/>
        <v>1.2873825443010104E-2</v>
      </c>
      <c r="V52">
        <v>31.238001000000001</v>
      </c>
      <c r="W52">
        <f t="shared" si="10"/>
        <v>4.8335724912808117E-2</v>
      </c>
      <c r="X52">
        <v>57.46217</v>
      </c>
      <c r="Y52">
        <f t="shared" si="11"/>
        <v>9.9118318299851876E-3</v>
      </c>
      <c r="Z52">
        <v>11.86</v>
      </c>
      <c r="AA52">
        <f t="shared" si="12"/>
        <v>0</v>
      </c>
      <c r="AB52">
        <v>209.800003</v>
      </c>
      <c r="AC52">
        <f t="shared" si="13"/>
        <v>4.1308711685718612E-2</v>
      </c>
      <c r="AD52">
        <v>113.22623400000001</v>
      </c>
      <c r="AE52">
        <f t="shared" si="14"/>
        <v>-4.7836391197776202E-3</v>
      </c>
      <c r="AF52" s="14">
        <v>3120.46</v>
      </c>
      <c r="AG52">
        <f t="shared" si="15"/>
        <v>8.8130686266533875E-3</v>
      </c>
      <c r="AH52">
        <v>0.37</v>
      </c>
    </row>
    <row r="53" spans="1:34">
      <c r="A53" s="17">
        <v>43787</v>
      </c>
      <c r="B53">
        <v>41.849997999999999</v>
      </c>
      <c r="C53">
        <f t="shared" si="0"/>
        <v>-1.0931739221292354E-2</v>
      </c>
      <c r="D53">
        <v>285.11617999999999</v>
      </c>
      <c r="E53">
        <f t="shared" si="1"/>
        <v>-1.4428907838429678E-2</v>
      </c>
      <c r="F53">
        <v>55.462502000000001</v>
      </c>
      <c r="G53">
        <f t="shared" si="2"/>
        <v>6.2686187499831889E-2</v>
      </c>
      <c r="H53">
        <v>149.810394</v>
      </c>
      <c r="I53">
        <f t="shared" si="3"/>
        <v>-1.1306011183936192E-2</v>
      </c>
      <c r="J53">
        <v>166.41506999999999</v>
      </c>
      <c r="K53">
        <f t="shared" si="4"/>
        <v>-2.2710970730050691E-2</v>
      </c>
      <c r="L53">
        <v>126.875938</v>
      </c>
      <c r="M53">
        <f t="shared" si="5"/>
        <v>2.2930451463268636E-2</v>
      </c>
      <c r="N53">
        <v>57.517445000000002</v>
      </c>
      <c r="O53">
        <f t="shared" si="6"/>
        <v>-2.3226299035919505E-3</v>
      </c>
      <c r="P53">
        <v>73.865784000000005</v>
      </c>
      <c r="Q53">
        <f t="shared" si="7"/>
        <v>6.4570430751467031E-3</v>
      </c>
      <c r="R53">
        <v>111.736572</v>
      </c>
      <c r="S53">
        <f t="shared" si="8"/>
        <v>-2.0761601341247431E-3</v>
      </c>
      <c r="T53">
        <v>76.370002999999997</v>
      </c>
      <c r="U53">
        <f t="shared" si="9"/>
        <v>-3.3351394277852997E-2</v>
      </c>
      <c r="V53">
        <v>31.452000000000002</v>
      </c>
      <c r="W53">
        <f t="shared" si="10"/>
        <v>6.8272396814466349E-3</v>
      </c>
      <c r="X53">
        <v>57.072173999999997</v>
      </c>
      <c r="Y53">
        <f t="shared" si="11"/>
        <v>-6.810140847691497E-3</v>
      </c>
      <c r="Z53">
        <v>11.17</v>
      </c>
      <c r="AA53">
        <f t="shared" si="12"/>
        <v>-5.9939780488470033E-2</v>
      </c>
      <c r="AB53">
        <v>218</v>
      </c>
      <c r="AC53">
        <f t="shared" si="13"/>
        <v>3.834035252755965E-2</v>
      </c>
      <c r="AD53">
        <v>113.692955</v>
      </c>
      <c r="AE53">
        <f t="shared" si="14"/>
        <v>4.1135494991265831E-3</v>
      </c>
      <c r="AF53" s="14">
        <v>3110.29</v>
      </c>
      <c r="AG53">
        <f t="shared" si="15"/>
        <v>-3.2644574189420817E-3</v>
      </c>
      <c r="AH53">
        <v>0.35</v>
      </c>
    </row>
    <row r="54" spans="1:34">
      <c r="A54" s="17">
        <v>43794</v>
      </c>
      <c r="B54">
        <v>43.25</v>
      </c>
      <c r="C54">
        <f t="shared" si="0"/>
        <v>3.2905484232130335E-2</v>
      </c>
      <c r="D54">
        <v>285.59243800000002</v>
      </c>
      <c r="E54">
        <f t="shared" si="1"/>
        <v>1.6690061987276151E-3</v>
      </c>
      <c r="F54">
        <v>56.827499000000003</v>
      </c>
      <c r="G54">
        <f t="shared" si="2"/>
        <v>2.4313193128958563E-2</v>
      </c>
      <c r="H54">
        <v>153.15969799999999</v>
      </c>
      <c r="I54">
        <f t="shared" si="3"/>
        <v>2.2110700289117897E-2</v>
      </c>
      <c r="J54">
        <v>168.07179300000001</v>
      </c>
      <c r="K54">
        <f t="shared" si="4"/>
        <v>9.9061382153448115E-3</v>
      </c>
      <c r="L54">
        <v>126.342972</v>
      </c>
      <c r="M54">
        <f t="shared" si="5"/>
        <v>-4.2095338536974249E-3</v>
      </c>
      <c r="N54">
        <v>58.061332999999998</v>
      </c>
      <c r="O54">
        <f t="shared" si="6"/>
        <v>9.411624247035311E-3</v>
      </c>
      <c r="P54">
        <v>75.361259000000004</v>
      </c>
      <c r="Q54">
        <f t="shared" si="7"/>
        <v>2.0043619928999806E-2</v>
      </c>
      <c r="R54">
        <v>113.38072200000001</v>
      </c>
      <c r="S54">
        <f t="shared" si="8"/>
        <v>1.4607311642081452E-2</v>
      </c>
      <c r="T54">
        <v>81.610000999999997</v>
      </c>
      <c r="U54">
        <f t="shared" si="9"/>
        <v>6.6361827551818978E-2</v>
      </c>
      <c r="V54">
        <v>33.674999</v>
      </c>
      <c r="W54">
        <f t="shared" si="10"/>
        <v>6.8293118471537587E-2</v>
      </c>
      <c r="X54">
        <v>58.952717</v>
      </c>
      <c r="Y54">
        <f t="shared" si="11"/>
        <v>3.2419038435597486E-2</v>
      </c>
      <c r="Z54">
        <v>11.22</v>
      </c>
      <c r="AA54">
        <f t="shared" si="12"/>
        <v>4.4662870134410853E-3</v>
      </c>
      <c r="AB54">
        <v>221.75</v>
      </c>
      <c r="AC54">
        <f t="shared" si="13"/>
        <v>1.7055558400599788E-2</v>
      </c>
      <c r="AD54">
        <v>113.435776</v>
      </c>
      <c r="AE54">
        <f t="shared" si="14"/>
        <v>-2.2646109875995028E-3</v>
      </c>
      <c r="AF54" s="14">
        <v>3140.98</v>
      </c>
      <c r="AG54">
        <f t="shared" si="15"/>
        <v>9.8188837050389444E-3</v>
      </c>
      <c r="AH54">
        <v>0.33</v>
      </c>
    </row>
    <row r="55" spans="1:34">
      <c r="A55" s="17">
        <v>43801</v>
      </c>
      <c r="B55">
        <v>44.080002</v>
      </c>
      <c r="C55">
        <f t="shared" si="0"/>
        <v>1.9008976838820593E-2</v>
      </c>
      <c r="D55">
        <v>280.96285999999998</v>
      </c>
      <c r="E55">
        <f t="shared" si="1"/>
        <v>-1.6343262743947304E-2</v>
      </c>
      <c r="F55">
        <v>56.189999</v>
      </c>
      <c r="G55">
        <f t="shared" si="2"/>
        <v>-1.1281558567041215E-2</v>
      </c>
      <c r="H55">
        <v>149.86779799999999</v>
      </c>
      <c r="I55">
        <f t="shared" si="3"/>
        <v>-2.1727595997684736E-2</v>
      </c>
      <c r="J55">
        <v>165.163116</v>
      </c>
      <c r="K55">
        <f t="shared" si="4"/>
        <v>-1.7457660011982516E-2</v>
      </c>
      <c r="L55">
        <v>129.89239499999999</v>
      </c>
      <c r="M55">
        <f t="shared" si="5"/>
        <v>2.770616790961053E-2</v>
      </c>
      <c r="N55">
        <v>59.559525000000001</v>
      </c>
      <c r="O55">
        <f t="shared" si="6"/>
        <v>2.5476315292045804E-2</v>
      </c>
      <c r="P55">
        <v>76.804871000000006</v>
      </c>
      <c r="Q55">
        <f t="shared" si="7"/>
        <v>1.8974726017406015E-2</v>
      </c>
      <c r="R55">
        <v>115.359253</v>
      </c>
      <c r="S55">
        <f t="shared" si="8"/>
        <v>1.729982129224495E-2</v>
      </c>
      <c r="T55">
        <v>83.93</v>
      </c>
      <c r="U55">
        <f t="shared" si="9"/>
        <v>2.8031302360184633E-2</v>
      </c>
      <c r="V55">
        <v>36.459999000000003</v>
      </c>
      <c r="W55">
        <f t="shared" si="10"/>
        <v>7.9460049222391804E-2</v>
      </c>
      <c r="X55">
        <v>57.708663999999999</v>
      </c>
      <c r="Y55">
        <f t="shared" si="11"/>
        <v>-2.1328397606997406E-2</v>
      </c>
      <c r="Z55">
        <v>11.37</v>
      </c>
      <c r="AA55">
        <f t="shared" si="12"/>
        <v>1.3280407667894248E-2</v>
      </c>
      <c r="AB55">
        <v>223.25</v>
      </c>
      <c r="AC55">
        <f t="shared" si="13"/>
        <v>6.7415985669194529E-3</v>
      </c>
      <c r="AD55">
        <v>114.093018</v>
      </c>
      <c r="AE55">
        <f t="shared" si="14"/>
        <v>5.7772365112904837E-3</v>
      </c>
      <c r="AF55" s="14">
        <v>3145.91</v>
      </c>
      <c r="AG55">
        <f t="shared" si="15"/>
        <v>1.5683433336758654E-3</v>
      </c>
      <c r="AH55">
        <v>0.5</v>
      </c>
    </row>
    <row r="56" spans="1:34">
      <c r="A56" s="17">
        <v>43808</v>
      </c>
      <c r="B56">
        <v>45.09</v>
      </c>
      <c r="C56">
        <f t="shared" si="0"/>
        <v>2.2654282216284051E-2</v>
      </c>
      <c r="D56">
        <v>278.02896099999998</v>
      </c>
      <c r="E56">
        <f t="shared" si="1"/>
        <v>-1.0497205256247788E-2</v>
      </c>
      <c r="F56">
        <v>50.957500000000003</v>
      </c>
      <c r="G56">
        <f t="shared" si="2"/>
        <v>-9.7746835351597255E-2</v>
      </c>
      <c r="H56">
        <v>159.210037</v>
      </c>
      <c r="I56">
        <f t="shared" si="3"/>
        <v>6.0470759090085952E-2</v>
      </c>
      <c r="J56">
        <v>166.59394800000001</v>
      </c>
      <c r="K56">
        <f t="shared" si="4"/>
        <v>8.6258351487424889E-3</v>
      </c>
      <c r="L56">
        <v>130.817688</v>
      </c>
      <c r="M56">
        <f t="shared" si="5"/>
        <v>7.0982823101467989E-3</v>
      </c>
      <c r="N56">
        <v>59.586517000000001</v>
      </c>
      <c r="O56">
        <f t="shared" si="6"/>
        <v>4.5309101349354794E-4</v>
      </c>
      <c r="P56">
        <v>77.098770000000002</v>
      </c>
      <c r="Q56">
        <f t="shared" si="7"/>
        <v>3.8192645130894422E-3</v>
      </c>
      <c r="R56">
        <v>116.548241</v>
      </c>
      <c r="S56">
        <f t="shared" si="8"/>
        <v>1.0254074998526095E-2</v>
      </c>
      <c r="T56">
        <v>90.169998000000007</v>
      </c>
      <c r="U56">
        <f t="shared" si="9"/>
        <v>7.1713637236752781E-2</v>
      </c>
      <c r="V56">
        <v>38.556998999999998</v>
      </c>
      <c r="W56">
        <f t="shared" si="10"/>
        <v>5.5921898127000547E-2</v>
      </c>
      <c r="X56">
        <v>58.219788000000001</v>
      </c>
      <c r="Y56">
        <f t="shared" si="11"/>
        <v>8.8179787295141008E-3</v>
      </c>
      <c r="Z56">
        <v>12.36</v>
      </c>
      <c r="AA56">
        <f t="shared" si="12"/>
        <v>8.348714426710005E-2</v>
      </c>
      <c r="AB56">
        <v>218.979996</v>
      </c>
      <c r="AC56">
        <f t="shared" si="13"/>
        <v>-1.9311836577838082E-2</v>
      </c>
      <c r="AD56">
        <v>115.092743</v>
      </c>
      <c r="AE56">
        <f t="shared" si="14"/>
        <v>8.7242011591479735E-3</v>
      </c>
      <c r="AF56" s="14">
        <v>3168.8</v>
      </c>
      <c r="AG56">
        <f t="shared" si="15"/>
        <v>7.2497708545740062E-3</v>
      </c>
      <c r="AH56">
        <v>0.46</v>
      </c>
    </row>
    <row r="57" spans="1:34">
      <c r="A57" s="17">
        <v>43815</v>
      </c>
      <c r="B57">
        <v>45.369999</v>
      </c>
      <c r="C57">
        <f t="shared" si="0"/>
        <v>6.1905792018831472E-3</v>
      </c>
      <c r="D57">
        <v>280.84857199999999</v>
      </c>
      <c r="E57">
        <f t="shared" si="1"/>
        <v>1.0090349877140825E-2</v>
      </c>
      <c r="F57">
        <v>53.354999999999997</v>
      </c>
      <c r="G57">
        <f t="shared" si="2"/>
        <v>4.5975742092779756E-2</v>
      </c>
      <c r="H57">
        <v>142.344345</v>
      </c>
      <c r="I57">
        <f t="shared" si="3"/>
        <v>-0.11197523099779899</v>
      </c>
      <c r="J57">
        <v>166.057388</v>
      </c>
      <c r="K57">
        <f t="shared" si="4"/>
        <v>-3.2259630866135407E-3</v>
      </c>
      <c r="L57">
        <v>135.14802599999999</v>
      </c>
      <c r="M57">
        <f t="shared" si="5"/>
        <v>3.2566007384215979E-2</v>
      </c>
      <c r="N57">
        <v>61.736117999999998</v>
      </c>
      <c r="O57">
        <f t="shared" si="6"/>
        <v>3.5439816871602976E-2</v>
      </c>
      <c r="P57">
        <v>79.707595999999995</v>
      </c>
      <c r="Q57">
        <f t="shared" si="7"/>
        <v>3.3277561522832261E-2</v>
      </c>
      <c r="R57">
        <v>116.44606</v>
      </c>
      <c r="S57">
        <f t="shared" si="8"/>
        <v>-8.7711163845904212E-4</v>
      </c>
      <c r="T57">
        <v>95</v>
      </c>
      <c r="U57">
        <f t="shared" si="9"/>
        <v>5.2180136269051804E-2</v>
      </c>
      <c r="V57">
        <v>39.006999999999998</v>
      </c>
      <c r="W57">
        <f t="shared" si="10"/>
        <v>1.1603477253037337E-2</v>
      </c>
      <c r="X57">
        <v>57.843680999999997</v>
      </c>
      <c r="Y57">
        <f t="shared" si="11"/>
        <v>-6.4810800461503355E-3</v>
      </c>
      <c r="Z57">
        <v>12.49</v>
      </c>
      <c r="AA57">
        <f t="shared" si="12"/>
        <v>1.0462872107941553E-2</v>
      </c>
      <c r="AB57">
        <v>220.69000199999999</v>
      </c>
      <c r="AC57">
        <f t="shared" si="13"/>
        <v>7.7786277437840012E-3</v>
      </c>
      <c r="AD57">
        <v>115.092743</v>
      </c>
      <c r="AE57">
        <f t="shared" si="14"/>
        <v>0</v>
      </c>
      <c r="AF57" s="14">
        <v>3221.22</v>
      </c>
      <c r="AG57">
        <f t="shared" si="15"/>
        <v>1.6407202460669002E-2</v>
      </c>
      <c r="AH57">
        <v>0.39</v>
      </c>
    </row>
    <row r="58" spans="1:34">
      <c r="A58" s="17">
        <v>43822</v>
      </c>
      <c r="B58">
        <v>45.220001000000003</v>
      </c>
      <c r="C58">
        <f t="shared" si="0"/>
        <v>-3.3115826709436626E-3</v>
      </c>
      <c r="D58">
        <v>280.162781</v>
      </c>
      <c r="E58">
        <f t="shared" si="1"/>
        <v>-2.4448394419380832E-3</v>
      </c>
      <c r="F58">
        <v>54.527500000000003</v>
      </c>
      <c r="G58">
        <f t="shared" si="2"/>
        <v>2.1737467495342368E-2</v>
      </c>
      <c r="H58">
        <v>146.582382</v>
      </c>
      <c r="I58">
        <f t="shared" si="3"/>
        <v>2.9338517969782155E-2</v>
      </c>
      <c r="J58">
        <v>166.12325999999999</v>
      </c>
      <c r="K58">
        <f t="shared" si="4"/>
        <v>3.9660348223182401E-4</v>
      </c>
      <c r="L58">
        <v>134.86120600000001</v>
      </c>
      <c r="M58">
        <f t="shared" si="5"/>
        <v>-2.1245207488479472E-3</v>
      </c>
      <c r="N58">
        <v>62.203823</v>
      </c>
      <c r="O58">
        <f t="shared" si="6"/>
        <v>7.5473203608725338E-3</v>
      </c>
      <c r="P58">
        <v>79.637962000000002</v>
      </c>
      <c r="Q58">
        <f t="shared" si="7"/>
        <v>-8.7399994460640935E-4</v>
      </c>
      <c r="R58">
        <v>117.124146</v>
      </c>
      <c r="S58">
        <f t="shared" si="8"/>
        <v>5.8062876822887761E-3</v>
      </c>
      <c r="T58">
        <v>94.260002</v>
      </c>
      <c r="U58">
        <f t="shared" si="9"/>
        <v>-7.8199488870483377E-3</v>
      </c>
      <c r="V58">
        <v>40.799999</v>
      </c>
      <c r="W58">
        <f t="shared" si="10"/>
        <v>4.4940939697074932E-2</v>
      </c>
      <c r="X58">
        <v>58.682690000000001</v>
      </c>
      <c r="Y58">
        <f t="shared" si="11"/>
        <v>1.4400577173859631E-2</v>
      </c>
      <c r="Z58">
        <v>12.32</v>
      </c>
      <c r="AA58">
        <f t="shared" si="12"/>
        <v>-1.3704366032112529E-2</v>
      </c>
      <c r="AB58">
        <v>220.970001</v>
      </c>
      <c r="AC58">
        <f t="shared" si="13"/>
        <v>1.2679392999604844E-3</v>
      </c>
      <c r="AD58">
        <v>114.422974</v>
      </c>
      <c r="AE58">
        <f t="shared" si="14"/>
        <v>-5.8363837559324188E-3</v>
      </c>
      <c r="AF58" s="14">
        <v>3240.02</v>
      </c>
      <c r="AG58">
        <f t="shared" si="15"/>
        <v>5.8193328384535288E-3</v>
      </c>
      <c r="AH58">
        <v>0.36</v>
      </c>
    </row>
    <row r="59" spans="1:34">
      <c r="A59" s="17">
        <v>43829</v>
      </c>
      <c r="B59">
        <v>44.98</v>
      </c>
      <c r="C59">
        <f t="shared" si="0"/>
        <v>-5.3215424327628822E-3</v>
      </c>
      <c r="D59">
        <v>277.895691</v>
      </c>
      <c r="E59">
        <f t="shared" si="1"/>
        <v>-8.1249639081634531E-3</v>
      </c>
      <c r="F59">
        <v>54.674999</v>
      </c>
      <c r="G59">
        <f t="shared" si="2"/>
        <v>2.7013867090659861E-3</v>
      </c>
      <c r="H59">
        <v>147.20706200000001</v>
      </c>
      <c r="I59">
        <f t="shared" si="3"/>
        <v>4.2525758101326101E-3</v>
      </c>
      <c r="J59">
        <v>168.363617</v>
      </c>
      <c r="K59">
        <f t="shared" si="4"/>
        <v>1.33959844590244E-2</v>
      </c>
      <c r="L59">
        <v>133.50102200000001</v>
      </c>
      <c r="M59">
        <f t="shared" si="5"/>
        <v>-1.0137012631886006E-2</v>
      </c>
      <c r="N59">
        <v>61.160488000000001</v>
      </c>
      <c r="O59">
        <f t="shared" si="6"/>
        <v>-1.6915100778550268E-2</v>
      </c>
      <c r="P59">
        <v>79.420372</v>
      </c>
      <c r="Q59">
        <f t="shared" si="7"/>
        <v>-2.7359790620249498E-3</v>
      </c>
      <c r="R59">
        <v>113.863739</v>
      </c>
      <c r="S59">
        <f t="shared" si="8"/>
        <v>-2.8231987619166E-2</v>
      </c>
      <c r="T59">
        <v>102.379997</v>
      </c>
      <c r="U59">
        <f t="shared" si="9"/>
        <v>8.2634409013346205E-2</v>
      </c>
      <c r="V59">
        <v>40.429001</v>
      </c>
      <c r="W59">
        <f t="shared" si="10"/>
        <v>-9.1346829271409576E-3</v>
      </c>
      <c r="X59">
        <v>59.058804000000002</v>
      </c>
      <c r="Y59">
        <f t="shared" si="11"/>
        <v>6.3888314399135147E-3</v>
      </c>
      <c r="Z59">
        <v>13.18</v>
      </c>
      <c r="AA59">
        <f t="shared" si="12"/>
        <v>6.7476570968987404E-2</v>
      </c>
      <c r="AB59">
        <v>217.979996</v>
      </c>
      <c r="AC59">
        <f t="shared" si="13"/>
        <v>-1.3623653111656683E-2</v>
      </c>
      <c r="AD59">
        <v>112.79640999999999</v>
      </c>
      <c r="AE59">
        <f t="shared" si="14"/>
        <v>-1.4317368145687008E-2</v>
      </c>
      <c r="AF59" s="14">
        <v>3234.85</v>
      </c>
      <c r="AG59">
        <f t="shared" si="15"/>
        <v>-1.5969435984733728E-3</v>
      </c>
      <c r="AH59">
        <v>0.35</v>
      </c>
    </row>
    <row r="60" spans="1:34">
      <c r="A60" s="17">
        <v>43836</v>
      </c>
      <c r="B60">
        <v>45.669998</v>
      </c>
      <c r="C60">
        <f t="shared" si="0"/>
        <v>1.5223636873313197E-2</v>
      </c>
      <c r="D60">
        <v>283.14434799999998</v>
      </c>
      <c r="E60">
        <f t="shared" si="1"/>
        <v>1.8711000158554938E-2</v>
      </c>
      <c r="F60">
        <v>59.325001</v>
      </c>
      <c r="G60">
        <f t="shared" si="2"/>
        <v>8.1624270905190643E-2</v>
      </c>
      <c r="H60">
        <v>150.522537</v>
      </c>
      <c r="I60">
        <f t="shared" si="3"/>
        <v>2.227263979873249E-2</v>
      </c>
      <c r="J60">
        <v>168.19418300000001</v>
      </c>
      <c r="K60">
        <f t="shared" si="4"/>
        <v>-1.0068642849103493E-3</v>
      </c>
      <c r="L60">
        <v>134.22273300000001</v>
      </c>
      <c r="M60">
        <f t="shared" si="5"/>
        <v>5.3914733731630013E-3</v>
      </c>
      <c r="N60">
        <v>62.302765000000001</v>
      </c>
      <c r="O60">
        <f t="shared" si="6"/>
        <v>1.8504446730709292E-2</v>
      </c>
      <c r="P60">
        <v>77.923362999999995</v>
      </c>
      <c r="Q60">
        <f t="shared" si="7"/>
        <v>-1.9029091596983599E-2</v>
      </c>
      <c r="R60">
        <v>115.154892</v>
      </c>
      <c r="S60">
        <f t="shared" si="8"/>
        <v>1.1275647523729112E-2</v>
      </c>
      <c r="T60">
        <v>104.519997</v>
      </c>
      <c r="U60">
        <f t="shared" si="9"/>
        <v>2.0687060222932176E-2</v>
      </c>
      <c r="V60">
        <v>42.917000000000002</v>
      </c>
      <c r="W60">
        <f t="shared" si="10"/>
        <v>5.9720643862693351E-2</v>
      </c>
      <c r="X60">
        <v>60.119624999999999</v>
      </c>
      <c r="Y60">
        <f t="shared" si="11"/>
        <v>1.780270182225718E-2</v>
      </c>
      <c r="Z60">
        <v>13.61</v>
      </c>
      <c r="AA60">
        <f t="shared" si="12"/>
        <v>3.2104287589013618E-2</v>
      </c>
      <c r="AB60">
        <v>228.949997</v>
      </c>
      <c r="AC60">
        <f t="shared" si="13"/>
        <v>4.9100328888948629E-2</v>
      </c>
      <c r="AD60">
        <v>111.351669</v>
      </c>
      <c r="AE60">
        <f t="shared" si="14"/>
        <v>-1.2891129951176458E-2</v>
      </c>
      <c r="AF60" s="14">
        <v>3265.35</v>
      </c>
      <c r="AG60">
        <f t="shared" si="15"/>
        <v>9.3843955066989938E-3</v>
      </c>
      <c r="AH60">
        <v>0.37</v>
      </c>
    </row>
    <row r="61" spans="1:34">
      <c r="A61" s="17">
        <v>43843</v>
      </c>
      <c r="B61">
        <v>44.279998999999997</v>
      </c>
      <c r="C61">
        <f t="shared" si="0"/>
        <v>-3.0908498147606107E-2</v>
      </c>
      <c r="D61">
        <v>290.23144500000001</v>
      </c>
      <c r="E61">
        <f t="shared" si="1"/>
        <v>2.4721859676708539E-2</v>
      </c>
      <c r="F61">
        <v>57.697498000000003</v>
      </c>
      <c r="G61">
        <f t="shared" si="2"/>
        <v>-2.7817008822612298E-2</v>
      </c>
      <c r="H61">
        <v>153.74189799999999</v>
      </c>
      <c r="I61">
        <f t="shared" si="3"/>
        <v>2.1162388876991088E-2</v>
      </c>
      <c r="J61">
        <v>172.47717299999999</v>
      </c>
      <c r="K61">
        <f t="shared" si="4"/>
        <v>2.514573416814915E-2</v>
      </c>
      <c r="L61">
        <v>138.02568099999999</v>
      </c>
      <c r="M61">
        <f t="shared" si="5"/>
        <v>2.7939155431848637E-2</v>
      </c>
      <c r="N61">
        <v>63.750813000000001</v>
      </c>
      <c r="O61">
        <f t="shared" si="6"/>
        <v>2.2976130067367324E-2</v>
      </c>
      <c r="P61">
        <v>79.176682</v>
      </c>
      <c r="Q61">
        <f t="shared" si="7"/>
        <v>1.5956018224769219E-2</v>
      </c>
      <c r="R61">
        <v>117.421402</v>
      </c>
      <c r="S61">
        <f t="shared" si="8"/>
        <v>1.9491081527865828E-2</v>
      </c>
      <c r="T61">
        <v>104.75</v>
      </c>
      <c r="U61">
        <f t="shared" si="9"/>
        <v>2.1981468524764234E-3</v>
      </c>
      <c r="V61">
        <v>45.487999000000002</v>
      </c>
      <c r="W61">
        <f t="shared" si="10"/>
        <v>5.8180515088959661E-2</v>
      </c>
      <c r="X61">
        <v>60.447505999999997</v>
      </c>
      <c r="Y61">
        <f t="shared" si="11"/>
        <v>5.4389916319419933E-3</v>
      </c>
      <c r="Z61">
        <v>13.85</v>
      </c>
      <c r="AA61">
        <f t="shared" si="12"/>
        <v>1.7480415969972726E-2</v>
      </c>
      <c r="AB61">
        <v>235.83000200000001</v>
      </c>
      <c r="AC61">
        <f t="shared" si="13"/>
        <v>2.9607588954653416E-2</v>
      </c>
      <c r="AD61">
        <v>109.993027</v>
      </c>
      <c r="AE61">
        <f t="shared" si="14"/>
        <v>-1.2276409491145038E-2</v>
      </c>
      <c r="AF61" s="14">
        <v>3329.62</v>
      </c>
      <c r="AG61">
        <f t="shared" si="15"/>
        <v>1.9491228833809441E-2</v>
      </c>
      <c r="AH61">
        <v>0.37</v>
      </c>
    </row>
    <row r="62" spans="1:34">
      <c r="A62" s="17">
        <v>43850</v>
      </c>
      <c r="B62">
        <v>43.209999000000003</v>
      </c>
      <c r="C62">
        <f t="shared" si="0"/>
        <v>-2.4461158455826037E-2</v>
      </c>
      <c r="D62">
        <v>295.78506499999997</v>
      </c>
      <c r="E62">
        <f t="shared" si="1"/>
        <v>1.8954367919985268E-2</v>
      </c>
      <c r="F62">
        <v>58.485000999999997</v>
      </c>
      <c r="G62">
        <f t="shared" si="2"/>
        <v>1.3556517845556585E-2</v>
      </c>
      <c r="H62">
        <v>148.062332</v>
      </c>
      <c r="I62">
        <f t="shared" si="3"/>
        <v>-3.7641862100800776E-2</v>
      </c>
      <c r="J62">
        <v>166.73512299999999</v>
      </c>
      <c r="K62">
        <f t="shared" si="4"/>
        <v>-3.3858433855866787E-2</v>
      </c>
      <c r="L62">
        <v>137.23924299999999</v>
      </c>
      <c r="M62">
        <f t="shared" si="5"/>
        <v>-5.7140599562703507E-3</v>
      </c>
      <c r="N62">
        <v>62.365710999999997</v>
      </c>
      <c r="O62">
        <f t="shared" si="6"/>
        <v>-2.196631576035744E-2</v>
      </c>
      <c r="P62">
        <v>74.833579999999998</v>
      </c>
      <c r="Q62">
        <f t="shared" si="7"/>
        <v>-5.6415121556046569E-2</v>
      </c>
      <c r="R62">
        <v>116.241699</v>
      </c>
      <c r="S62">
        <f t="shared" si="8"/>
        <v>-1.0097555142752866E-2</v>
      </c>
      <c r="T62">
        <v>110.129997</v>
      </c>
      <c r="U62">
        <f t="shared" si="9"/>
        <v>5.0084900134071263E-2</v>
      </c>
      <c r="V62">
        <v>46.548000000000002</v>
      </c>
      <c r="W62">
        <f t="shared" si="10"/>
        <v>2.3035505321006532E-2</v>
      </c>
      <c r="X62">
        <v>59.010581999999999</v>
      </c>
      <c r="Y62">
        <f t="shared" si="11"/>
        <v>-2.4058535216741599E-2</v>
      </c>
      <c r="Z62">
        <v>12.94</v>
      </c>
      <c r="AA62">
        <f t="shared" si="12"/>
        <v>-6.7961943560593055E-2</v>
      </c>
      <c r="AB62">
        <v>229.05999800000001</v>
      </c>
      <c r="AC62">
        <f t="shared" si="13"/>
        <v>-2.9127245716226675E-2</v>
      </c>
      <c r="AD62">
        <v>109.428528</v>
      </c>
      <c r="AE62">
        <f t="shared" si="14"/>
        <v>-5.1453490556782376E-3</v>
      </c>
      <c r="AF62" s="14">
        <v>3295.47</v>
      </c>
      <c r="AG62">
        <f t="shared" si="15"/>
        <v>-1.030938522023828E-2</v>
      </c>
      <c r="AH62">
        <v>0.38</v>
      </c>
    </row>
    <row r="63" spans="1:34">
      <c r="A63" s="17">
        <v>43857</v>
      </c>
      <c r="B63">
        <v>41.869999</v>
      </c>
      <c r="C63">
        <f t="shared" si="0"/>
        <v>-3.1502370653447638E-2</v>
      </c>
      <c r="D63">
        <v>291.031677</v>
      </c>
      <c r="E63">
        <f t="shared" si="1"/>
        <v>-1.6200941888700953E-2</v>
      </c>
      <c r="F63">
        <v>60.1875</v>
      </c>
      <c r="G63">
        <f t="shared" si="2"/>
        <v>2.8694361357272932E-2</v>
      </c>
      <c r="H63">
        <v>139.000046</v>
      </c>
      <c r="I63">
        <f t="shared" si="3"/>
        <v>-6.3159083196498739E-2</v>
      </c>
      <c r="J63">
        <v>163.054565</v>
      </c>
      <c r="K63">
        <f t="shared" si="4"/>
        <v>-2.2321564034151621E-2</v>
      </c>
      <c r="L63">
        <v>137.74809300000001</v>
      </c>
      <c r="M63">
        <f t="shared" si="5"/>
        <v>3.7009019265961951E-3</v>
      </c>
      <c r="N63">
        <v>61.349373</v>
      </c>
      <c r="O63">
        <f t="shared" si="6"/>
        <v>-1.6430670082240879E-2</v>
      </c>
      <c r="P63">
        <v>74.363594000000006</v>
      </c>
      <c r="Q63">
        <f t="shared" si="7"/>
        <v>-6.3002206005124389E-3</v>
      </c>
      <c r="R63">
        <v>116.446426</v>
      </c>
      <c r="S63">
        <f t="shared" si="8"/>
        <v>1.759669109259312E-3</v>
      </c>
      <c r="T63">
        <v>97.860000999999997</v>
      </c>
      <c r="U63">
        <f t="shared" si="9"/>
        <v>-0.11812356285666119</v>
      </c>
      <c r="V63">
        <v>46.566001999999997</v>
      </c>
      <c r="W63">
        <f t="shared" si="10"/>
        <v>3.8666580401708464E-4</v>
      </c>
      <c r="X63">
        <v>56.937156999999999</v>
      </c>
      <c r="Y63">
        <f t="shared" si="11"/>
        <v>-3.5768632902825247E-2</v>
      </c>
      <c r="Z63">
        <v>12.13</v>
      </c>
      <c r="AA63">
        <f t="shared" si="12"/>
        <v>-6.4641566116795696E-2</v>
      </c>
      <c r="AB63">
        <v>227.050003</v>
      </c>
      <c r="AC63">
        <f t="shared" si="13"/>
        <v>-8.8136984813246104E-3</v>
      </c>
      <c r="AD63">
        <v>109.54332700000001</v>
      </c>
      <c r="AE63">
        <f t="shared" si="14"/>
        <v>1.0485275426616594E-3</v>
      </c>
      <c r="AF63" s="14">
        <v>3225.52</v>
      </c>
      <c r="AG63">
        <f t="shared" si="15"/>
        <v>-2.1454620586497532E-2</v>
      </c>
      <c r="AH63">
        <v>0.44</v>
      </c>
    </row>
    <row r="64" spans="1:34">
      <c r="A64" s="17">
        <v>43864</v>
      </c>
      <c r="B64">
        <v>42.189999</v>
      </c>
      <c r="C64">
        <f t="shared" si="0"/>
        <v>7.6136462863449416E-3</v>
      </c>
      <c r="D64">
        <v>298.75704999999999</v>
      </c>
      <c r="E64">
        <f t="shared" si="1"/>
        <v>2.6198584376397115E-2</v>
      </c>
      <c r="F64">
        <v>60.055</v>
      </c>
      <c r="G64">
        <f t="shared" si="2"/>
        <v>-2.2038805518907016E-3</v>
      </c>
      <c r="H64">
        <v>149.590317</v>
      </c>
      <c r="I64">
        <f t="shared" si="3"/>
        <v>7.3426073443845399E-2</v>
      </c>
      <c r="J64">
        <v>164.993683</v>
      </c>
      <c r="K64">
        <f t="shared" si="4"/>
        <v>1.1822288929043289E-2</v>
      </c>
      <c r="L64">
        <v>140.54248000000001</v>
      </c>
      <c r="M64">
        <f t="shared" si="5"/>
        <v>2.0083187813024508E-2</v>
      </c>
      <c r="N64">
        <v>57.715721000000002</v>
      </c>
      <c r="O64">
        <f t="shared" si="6"/>
        <v>-6.1055353647301455E-2</v>
      </c>
      <c r="P64">
        <v>74.050262000000004</v>
      </c>
      <c r="Q64">
        <f t="shared" si="7"/>
        <v>-4.2224152646154157E-3</v>
      </c>
      <c r="R64">
        <v>117.810677</v>
      </c>
      <c r="S64">
        <f t="shared" si="8"/>
        <v>1.1647599207007121E-2</v>
      </c>
      <c r="T64">
        <v>100.620003</v>
      </c>
      <c r="U64">
        <f t="shared" si="9"/>
        <v>2.7813178798660878E-2</v>
      </c>
      <c r="V64">
        <v>47.868999000000002</v>
      </c>
      <c r="W64">
        <f t="shared" si="10"/>
        <v>2.7597388335852902E-2</v>
      </c>
      <c r="X64">
        <v>59.193809999999999</v>
      </c>
      <c r="Y64">
        <f t="shared" si="11"/>
        <v>3.8868824759541253E-2</v>
      </c>
      <c r="Z64">
        <v>11.91</v>
      </c>
      <c r="AA64">
        <f t="shared" si="12"/>
        <v>-1.8303339588750113E-2</v>
      </c>
      <c r="AB64">
        <v>240.05999800000001</v>
      </c>
      <c r="AC64">
        <f t="shared" si="13"/>
        <v>5.5718613009039485E-2</v>
      </c>
      <c r="AD64">
        <v>111.418648</v>
      </c>
      <c r="AE64">
        <f t="shared" si="14"/>
        <v>1.6974558891290088E-2</v>
      </c>
      <c r="AF64" s="14">
        <v>3327.71</v>
      </c>
      <c r="AG64">
        <f t="shared" si="15"/>
        <v>3.1190202179033413E-2</v>
      </c>
      <c r="AH64">
        <v>0.45</v>
      </c>
    </row>
    <row r="65" spans="1:34">
      <c r="A65" s="17">
        <v>43871</v>
      </c>
      <c r="B65">
        <v>42.310001</v>
      </c>
      <c r="C65">
        <f t="shared" si="0"/>
        <v>2.8402859331023173E-3</v>
      </c>
      <c r="D65">
        <v>303.85446200000001</v>
      </c>
      <c r="E65">
        <f t="shared" si="1"/>
        <v>1.6918142057304998E-2</v>
      </c>
      <c r="F65">
        <v>70.977501000000004</v>
      </c>
      <c r="G65">
        <f t="shared" si="2"/>
        <v>0.16710213049152059</v>
      </c>
      <c r="H65">
        <v>152.43490600000001</v>
      </c>
      <c r="I65">
        <f t="shared" si="3"/>
        <v>1.8837321511449172E-2</v>
      </c>
      <c r="J65">
        <v>170.19915800000001</v>
      </c>
      <c r="K65">
        <f t="shared" si="4"/>
        <v>3.1062080686790356E-2</v>
      </c>
      <c r="L65">
        <v>138.913971</v>
      </c>
      <c r="M65">
        <f t="shared" si="5"/>
        <v>-1.1654963974575645E-2</v>
      </c>
      <c r="N65">
        <v>60.899666000000003</v>
      </c>
      <c r="O65">
        <f t="shared" si="6"/>
        <v>5.3698092891661026E-2</v>
      </c>
      <c r="P65">
        <v>71.935280000000006</v>
      </c>
      <c r="Q65">
        <f t="shared" si="7"/>
        <v>-2.8977252973162546E-2</v>
      </c>
      <c r="R65">
        <v>117.86673</v>
      </c>
      <c r="S65">
        <f t="shared" si="8"/>
        <v>4.7567564299386865E-4</v>
      </c>
      <c r="T65">
        <v>111.209999</v>
      </c>
      <c r="U65">
        <f t="shared" si="9"/>
        <v>0.10006922196043538</v>
      </c>
      <c r="V65">
        <v>53.122002000000002</v>
      </c>
      <c r="W65">
        <f t="shared" si="10"/>
        <v>0.10412310032530576</v>
      </c>
      <c r="X65">
        <v>61.122580999999997</v>
      </c>
      <c r="Y65">
        <f t="shared" si="11"/>
        <v>3.2064396757525919E-2</v>
      </c>
      <c r="Z65">
        <v>11.71</v>
      </c>
      <c r="AA65">
        <f t="shared" si="12"/>
        <v>-1.6935205757582696E-2</v>
      </c>
      <c r="AB65">
        <v>243.820007</v>
      </c>
      <c r="AC65">
        <f t="shared" si="13"/>
        <v>1.5541393080755425E-2</v>
      </c>
      <c r="AD65">
        <v>112.79640999999999</v>
      </c>
      <c r="AE65">
        <f t="shared" si="14"/>
        <v>1.2289802064047979E-2</v>
      </c>
      <c r="AF65" s="14">
        <v>3380.16</v>
      </c>
      <c r="AG65">
        <f t="shared" si="15"/>
        <v>1.5638665913635053E-2</v>
      </c>
      <c r="AH65">
        <v>0.49</v>
      </c>
    </row>
    <row r="66" spans="1:34">
      <c r="A66" s="17">
        <v>43878</v>
      </c>
      <c r="B66">
        <v>42.619999</v>
      </c>
      <c r="C66">
        <f t="shared" si="0"/>
        <v>7.3001148402577079E-3</v>
      </c>
      <c r="D66">
        <v>307.32910199999998</v>
      </c>
      <c r="E66">
        <f t="shared" si="1"/>
        <v>1.1370323546878133E-2</v>
      </c>
      <c r="F66">
        <v>72.8125</v>
      </c>
      <c r="G66">
        <f t="shared" si="2"/>
        <v>2.552470426204546E-2</v>
      </c>
      <c r="H66">
        <v>156.88438400000001</v>
      </c>
      <c r="I66">
        <f t="shared" si="3"/>
        <v>2.8771467402513441E-2</v>
      </c>
      <c r="J66">
        <v>169.323746</v>
      </c>
      <c r="K66">
        <f t="shared" si="4"/>
        <v>-5.1567298087324869E-3</v>
      </c>
      <c r="L66">
        <v>138.728928</v>
      </c>
      <c r="M66">
        <f t="shared" si="5"/>
        <v>-1.3329570326833342E-3</v>
      </c>
      <c r="N66">
        <v>58.929938999999997</v>
      </c>
      <c r="O66">
        <f t="shared" si="6"/>
        <v>-3.2878426577290204E-2</v>
      </c>
      <c r="P66">
        <v>71.665465999999995</v>
      </c>
      <c r="Q66">
        <f t="shared" si="7"/>
        <v>-3.757840053445107E-3</v>
      </c>
      <c r="R66">
        <v>118.390007</v>
      </c>
      <c r="S66">
        <f t="shared" si="8"/>
        <v>4.4297391246073368E-3</v>
      </c>
      <c r="T66">
        <v>142.070007</v>
      </c>
      <c r="U66">
        <f t="shared" si="9"/>
        <v>0.24489964631671698</v>
      </c>
      <c r="V66">
        <v>52.066001999999997</v>
      </c>
      <c r="W66">
        <f t="shared" si="10"/>
        <v>-2.0079009740031586E-2</v>
      </c>
      <c r="X66">
        <v>61.280731000000003</v>
      </c>
      <c r="Y66">
        <f t="shared" si="11"/>
        <v>2.5840818425502533E-3</v>
      </c>
      <c r="Z66">
        <v>10.88</v>
      </c>
      <c r="AA66">
        <f t="shared" si="12"/>
        <v>-7.3516936181829459E-2</v>
      </c>
      <c r="AB66">
        <v>246.28999300000001</v>
      </c>
      <c r="AC66">
        <f t="shared" si="13"/>
        <v>1.0079398140550665E-2</v>
      </c>
      <c r="AD66">
        <v>113.456604</v>
      </c>
      <c r="AE66">
        <f t="shared" si="14"/>
        <v>5.8359078808089705E-3</v>
      </c>
      <c r="AF66" s="14">
        <v>3337.75</v>
      </c>
      <c r="AG66">
        <f t="shared" si="15"/>
        <v>-1.2626118364592969E-2</v>
      </c>
      <c r="AH66">
        <v>0.48</v>
      </c>
    </row>
    <row r="67" spans="1:34">
      <c r="A67" s="17">
        <v>43885</v>
      </c>
      <c r="B67">
        <v>37.389999000000003</v>
      </c>
      <c r="C67">
        <f t="shared" si="0"/>
        <v>-0.13092034096340488</v>
      </c>
      <c r="D67">
        <v>268.37243699999999</v>
      </c>
      <c r="E67">
        <f t="shared" si="1"/>
        <v>-0.13554346081434926</v>
      </c>
      <c r="F67">
        <v>69</v>
      </c>
      <c r="G67">
        <f t="shared" si="2"/>
        <v>-5.3781139162760311E-2</v>
      </c>
      <c r="H67">
        <v>135.665359</v>
      </c>
      <c r="I67">
        <f t="shared" si="3"/>
        <v>-0.14531786851630418</v>
      </c>
      <c r="J67">
        <v>152.65306100000001</v>
      </c>
      <c r="K67">
        <f t="shared" si="4"/>
        <v>-0.10364476780996211</v>
      </c>
      <c r="L67">
        <v>124.433182</v>
      </c>
      <c r="M67">
        <f t="shared" si="5"/>
        <v>-0.10875298975114352</v>
      </c>
      <c r="N67">
        <v>54.387870999999997</v>
      </c>
      <c r="O67">
        <f t="shared" si="6"/>
        <v>-8.0208094278969175E-2</v>
      </c>
      <c r="P67">
        <v>66.634788999999998</v>
      </c>
      <c r="Q67">
        <f t="shared" si="7"/>
        <v>-7.2782187308252255E-2</v>
      </c>
      <c r="R67">
        <v>105.803482</v>
      </c>
      <c r="S67">
        <f t="shared" si="8"/>
        <v>-0.11240088851440047</v>
      </c>
      <c r="T67">
        <v>124.720001</v>
      </c>
      <c r="U67">
        <f t="shared" si="9"/>
        <v>-0.13024871038798916</v>
      </c>
      <c r="V67">
        <v>46.331001000000001</v>
      </c>
      <c r="W67">
        <f t="shared" si="10"/>
        <v>-0.11670087790489511</v>
      </c>
      <c r="X67">
        <v>57.883235999999997</v>
      </c>
      <c r="Y67">
        <f t="shared" si="11"/>
        <v>-5.7037645235137477E-2</v>
      </c>
      <c r="Z67">
        <v>9.16</v>
      </c>
      <c r="AA67">
        <f t="shared" si="12"/>
        <v>-0.17208006274175766</v>
      </c>
      <c r="AB67">
        <v>224.029999</v>
      </c>
      <c r="AC67">
        <f t="shared" si="13"/>
        <v>-9.4729707992104298E-2</v>
      </c>
      <c r="AD67">
        <v>103.027557</v>
      </c>
      <c r="AE67">
        <f t="shared" si="14"/>
        <v>-9.6423924061641506E-2</v>
      </c>
      <c r="AF67" s="14">
        <v>2954.22</v>
      </c>
      <c r="AG67">
        <f t="shared" si="15"/>
        <v>-0.12206227066428045</v>
      </c>
      <c r="AH67">
        <v>0.49</v>
      </c>
    </row>
    <row r="68" spans="1:34">
      <c r="A68" s="17">
        <v>43892</v>
      </c>
      <c r="B68">
        <v>37.599997999999999</v>
      </c>
      <c r="C68">
        <f t="shared" ref="C68:C131" si="16">LN(B68/B67)</f>
        <v>5.6007349604549296E-3</v>
      </c>
      <c r="D68">
        <v>297.20092799999998</v>
      </c>
      <c r="E68">
        <f t="shared" ref="E68:E131" si="17">LN(D68/D67)</f>
        <v>0.10203272923169805</v>
      </c>
      <c r="F68">
        <v>71.639999000000003</v>
      </c>
      <c r="G68">
        <f t="shared" ref="G68:G131" si="18">LN(F68/F67)</f>
        <v>3.7547058636569382E-2</v>
      </c>
      <c r="H68">
        <v>122.70135500000001</v>
      </c>
      <c r="I68">
        <f t="shared" ref="I68:I131" si="19">LN(H68/H67)</f>
        <v>-0.10043786305671845</v>
      </c>
      <c r="J68">
        <v>155.23962399999999</v>
      </c>
      <c r="K68">
        <f t="shared" ref="K68:K131" si="20">LN(J68/J67)</f>
        <v>1.6802113054293168E-2</v>
      </c>
      <c r="L68">
        <v>132.257126</v>
      </c>
      <c r="M68">
        <f t="shared" ref="M68:M131" si="21">LN(L68/L67)</f>
        <v>6.0979071012841696E-2</v>
      </c>
      <c r="N68">
        <v>56.834290000000003</v>
      </c>
      <c r="O68">
        <f t="shared" ref="O68:O131" si="22">LN(N68/N67)</f>
        <v>4.3998671314470092E-2</v>
      </c>
      <c r="P68">
        <v>71.543602000000007</v>
      </c>
      <c r="Q68">
        <f t="shared" ref="Q68:Q131" si="23">LN(P68/P67)</f>
        <v>7.1080283495643437E-2</v>
      </c>
      <c r="R68">
        <v>113.680565</v>
      </c>
      <c r="S68">
        <f t="shared" ref="S68:S131" si="24">LN(R68/R67)</f>
        <v>7.1809023832221125E-2</v>
      </c>
      <c r="T68">
        <v>133.33999600000001</v>
      </c>
      <c r="U68">
        <f t="shared" ref="U68:U131" si="25">LN(T68/T67)</f>
        <v>6.6830994423932394E-2</v>
      </c>
      <c r="V68">
        <v>47.207000999999998</v>
      </c>
      <c r="W68">
        <f t="shared" ref="W68:W131" si="26">LN(V68/V67)</f>
        <v>1.8730902797362791E-2</v>
      </c>
      <c r="X68">
        <v>56.682983</v>
      </c>
      <c r="Y68">
        <f t="shared" ref="Y68:Y131" si="27">LN(X68/X67)</f>
        <v>-2.0953766746366748E-2</v>
      </c>
      <c r="Z68">
        <v>7.77</v>
      </c>
      <c r="AA68">
        <f t="shared" ref="AA68:AA131" si="28">LN(Z68/Z67)</f>
        <v>-0.16457601430648289</v>
      </c>
      <c r="AB68">
        <v>233.5</v>
      </c>
      <c r="AC68">
        <f t="shared" ref="AC68:AC131" si="29">LN(AB68/AB67)</f>
        <v>4.140211011380196E-2</v>
      </c>
      <c r="AD68">
        <v>112.16495500000001</v>
      </c>
      <c r="AE68">
        <f t="shared" ref="AE68:AE131" si="30">LN(AD68/AD67)</f>
        <v>8.4974104134994038E-2</v>
      </c>
      <c r="AF68" s="14">
        <v>2972.37</v>
      </c>
      <c r="AG68">
        <f t="shared" ref="AG68:AG131" si="31">LN(AF68/AF67)</f>
        <v>6.1249577721979049E-3</v>
      </c>
      <c r="AH68">
        <v>0.55000000000000004</v>
      </c>
    </row>
    <row r="69" spans="1:34">
      <c r="A69" s="17">
        <v>43899</v>
      </c>
      <c r="B69">
        <v>32.330002</v>
      </c>
      <c r="C69">
        <f t="shared" si="16"/>
        <v>-0.15100834360497065</v>
      </c>
      <c r="D69">
        <v>288.54284699999999</v>
      </c>
      <c r="E69">
        <f t="shared" si="17"/>
        <v>-2.9564843930028555E-2</v>
      </c>
      <c r="F69">
        <v>61.005001</v>
      </c>
      <c r="G69">
        <f t="shared" si="18"/>
        <v>-0.16069771881443223</v>
      </c>
      <c r="H69">
        <v>102.987381</v>
      </c>
      <c r="I69">
        <f t="shared" si="19"/>
        <v>-0.17514692868966736</v>
      </c>
      <c r="J69">
        <v>141.40309099999999</v>
      </c>
      <c r="K69">
        <f t="shared" si="20"/>
        <v>-9.3355271246343213E-2</v>
      </c>
      <c r="L69">
        <v>125.049706</v>
      </c>
      <c r="M69">
        <f t="shared" si="21"/>
        <v>-5.6036645823226434E-2</v>
      </c>
      <c r="N69">
        <v>57.801876</v>
      </c>
      <c r="O69">
        <f t="shared" si="22"/>
        <v>1.6881391140661818E-2</v>
      </c>
      <c r="P69">
        <v>66.800156000000001</v>
      </c>
      <c r="Q69">
        <f t="shared" si="23"/>
        <v>-6.8601666149016444E-2</v>
      </c>
      <c r="R69">
        <v>106.588371</v>
      </c>
      <c r="S69">
        <f t="shared" si="24"/>
        <v>-6.4418038143273307E-2</v>
      </c>
      <c r="T69">
        <v>91.110000999999997</v>
      </c>
      <c r="U69">
        <f t="shared" si="25"/>
        <v>-0.38083464848990295</v>
      </c>
      <c r="V69">
        <v>39.090000000000003</v>
      </c>
      <c r="W69">
        <f t="shared" si="26"/>
        <v>-0.18867552805857885</v>
      </c>
      <c r="X69">
        <v>49.917037999999998</v>
      </c>
      <c r="Y69">
        <f t="shared" si="27"/>
        <v>-0.12711165486597062</v>
      </c>
      <c r="Z69">
        <v>6.09</v>
      </c>
      <c r="AA69">
        <f t="shared" si="28"/>
        <v>-0.24362208265775043</v>
      </c>
      <c r="AB69">
        <v>220.86000100000001</v>
      </c>
      <c r="AC69">
        <f t="shared" si="29"/>
        <v>-5.5653055962212046E-2</v>
      </c>
      <c r="AD69">
        <v>109.170181</v>
      </c>
      <c r="AE69">
        <f t="shared" si="30"/>
        <v>-2.7062642015073763E-2</v>
      </c>
      <c r="AF69" s="14">
        <v>2711.02</v>
      </c>
      <c r="AG69">
        <f t="shared" si="31"/>
        <v>-9.2034666555137937E-2</v>
      </c>
      <c r="AH69">
        <v>0.56000000000000005</v>
      </c>
    </row>
    <row r="70" spans="1:34">
      <c r="A70" s="17">
        <v>43906</v>
      </c>
      <c r="B70">
        <v>27.24</v>
      </c>
      <c r="C70">
        <f t="shared" si="16"/>
        <v>-0.17130917231807585</v>
      </c>
      <c r="D70">
        <v>277.23104899999998</v>
      </c>
      <c r="E70">
        <f t="shared" si="17"/>
        <v>-3.9992320962472065E-2</v>
      </c>
      <c r="F70">
        <v>52.375</v>
      </c>
      <c r="G70">
        <f t="shared" si="18"/>
        <v>-0.15252646617709459</v>
      </c>
      <c r="H70">
        <v>107.26604500000001</v>
      </c>
      <c r="I70">
        <f t="shared" si="19"/>
        <v>4.0705684187201288E-2</v>
      </c>
      <c r="J70">
        <v>106.47113</v>
      </c>
      <c r="K70">
        <f t="shared" si="20"/>
        <v>-0.28374074460675847</v>
      </c>
      <c r="L70">
        <v>111.640556</v>
      </c>
      <c r="M70">
        <f t="shared" si="21"/>
        <v>-0.11342691731176682</v>
      </c>
      <c r="N70">
        <v>50.674244000000002</v>
      </c>
      <c r="O70">
        <f t="shared" si="22"/>
        <v>-0.1316034582711621</v>
      </c>
      <c r="P70">
        <v>62.622008999999998</v>
      </c>
      <c r="Q70">
        <f t="shared" si="23"/>
        <v>-6.4588618083795526E-2</v>
      </c>
      <c r="R70">
        <v>95.711830000000006</v>
      </c>
      <c r="S70">
        <f t="shared" si="24"/>
        <v>-0.10763250944056459</v>
      </c>
      <c r="T70">
        <v>69.610000999999997</v>
      </c>
      <c r="U70">
        <f t="shared" si="25"/>
        <v>-0.26915932915518354</v>
      </c>
      <c r="V70">
        <v>34.605998999999997</v>
      </c>
      <c r="W70">
        <f t="shared" si="26"/>
        <v>-0.12183963126713053</v>
      </c>
      <c r="X70">
        <v>36.172184000000001</v>
      </c>
      <c r="Y70">
        <f t="shared" si="27"/>
        <v>-0.32207196169211638</v>
      </c>
      <c r="Z70">
        <v>4.72</v>
      </c>
      <c r="AA70">
        <f t="shared" si="28"/>
        <v>-0.2548392821243417</v>
      </c>
      <c r="AB70">
        <v>206</v>
      </c>
      <c r="AC70">
        <f t="shared" si="29"/>
        <v>-6.9652852357158845E-2</v>
      </c>
      <c r="AD70">
        <v>109.045799</v>
      </c>
      <c r="AE70">
        <f t="shared" si="30"/>
        <v>-1.1399899628829772E-3</v>
      </c>
      <c r="AF70" s="14">
        <v>2304.92</v>
      </c>
      <c r="AG70">
        <f t="shared" si="31"/>
        <v>-0.16227897915289358</v>
      </c>
      <c r="AH70">
        <v>0.6</v>
      </c>
    </row>
    <row r="71" spans="1:34">
      <c r="A71" s="17">
        <v>43913</v>
      </c>
      <c r="B71">
        <v>30.610001</v>
      </c>
      <c r="C71">
        <f t="shared" si="16"/>
        <v>0.11664030434507154</v>
      </c>
      <c r="D71">
        <v>271.41754200000003</v>
      </c>
      <c r="E71">
        <f t="shared" si="17"/>
        <v>-2.1192889885912104E-2</v>
      </c>
      <c r="F71">
        <v>65.739998</v>
      </c>
      <c r="G71">
        <f t="shared" si="18"/>
        <v>0.22727815957089303</v>
      </c>
      <c r="H71">
        <v>116.460838</v>
      </c>
      <c r="I71">
        <f t="shared" si="19"/>
        <v>8.2242911638518199E-2</v>
      </c>
      <c r="J71">
        <v>124.23526</v>
      </c>
      <c r="K71">
        <f t="shared" si="20"/>
        <v>0.1543031575601865</v>
      </c>
      <c r="L71">
        <v>114.68555499999999</v>
      </c>
      <c r="M71">
        <f t="shared" si="21"/>
        <v>2.6909690027495076E-2</v>
      </c>
      <c r="N71">
        <v>53.997439999999997</v>
      </c>
      <c r="O71">
        <f t="shared" si="22"/>
        <v>6.3518864405234479E-2</v>
      </c>
      <c r="P71">
        <v>62.946697</v>
      </c>
      <c r="Q71">
        <f t="shared" si="23"/>
        <v>5.1714911138715288E-3</v>
      </c>
      <c r="R71">
        <v>102.94416</v>
      </c>
      <c r="S71">
        <f t="shared" si="24"/>
        <v>7.2844799014350134E-2</v>
      </c>
      <c r="T71">
        <v>82.370002999999997</v>
      </c>
      <c r="U71">
        <f t="shared" si="25"/>
        <v>0.16831307982785668</v>
      </c>
      <c r="V71">
        <v>42.161999000000002</v>
      </c>
      <c r="W71">
        <f t="shared" si="26"/>
        <v>0.19749226918234244</v>
      </c>
      <c r="X71">
        <v>45.299923</v>
      </c>
      <c r="Y71">
        <f t="shared" si="27"/>
        <v>0.22501490703552279</v>
      </c>
      <c r="Z71">
        <v>4.5999999999999996</v>
      </c>
      <c r="AA71">
        <f t="shared" si="28"/>
        <v>-2.575249610241474E-2</v>
      </c>
      <c r="AB71">
        <v>217.240005</v>
      </c>
      <c r="AC71">
        <f t="shared" si="29"/>
        <v>5.3126587393082236E-2</v>
      </c>
      <c r="AD71">
        <v>105.30939499999999</v>
      </c>
      <c r="AE71">
        <f t="shared" si="30"/>
        <v>-3.4865331860059703E-2</v>
      </c>
      <c r="AF71" s="14">
        <v>2541.4699999999998</v>
      </c>
      <c r="AG71">
        <f t="shared" si="31"/>
        <v>9.7696685094473795E-2</v>
      </c>
      <c r="AH71">
        <v>0.66</v>
      </c>
    </row>
    <row r="72" spans="1:34">
      <c r="A72" s="17">
        <v>43920</v>
      </c>
      <c r="B72">
        <v>31.17</v>
      </c>
      <c r="C72">
        <f t="shared" si="16"/>
        <v>1.8129308152862827E-2</v>
      </c>
      <c r="D72">
        <v>275.541382</v>
      </c>
      <c r="E72">
        <f t="shared" si="17"/>
        <v>1.5079443672831242E-2</v>
      </c>
      <c r="F72">
        <v>65.1875</v>
      </c>
      <c r="G72">
        <f t="shared" si="18"/>
        <v>-8.4398050522036163E-3</v>
      </c>
      <c r="H72">
        <v>105.488907</v>
      </c>
      <c r="I72">
        <f t="shared" si="19"/>
        <v>-9.8949261518361392E-2</v>
      </c>
      <c r="J72">
        <v>120.61994199999999</v>
      </c>
      <c r="K72">
        <f t="shared" si="20"/>
        <v>-2.9532398974908204E-2</v>
      </c>
      <c r="L72">
        <v>124.93795</v>
      </c>
      <c r="M72">
        <f t="shared" si="21"/>
        <v>8.5623135078016596E-2</v>
      </c>
      <c r="N72">
        <v>57.729233000000001</v>
      </c>
      <c r="O72">
        <f t="shared" si="22"/>
        <v>6.682704496499367E-2</v>
      </c>
      <c r="P72">
        <v>66.913223000000002</v>
      </c>
      <c r="Q72">
        <f t="shared" si="23"/>
        <v>6.1108311917821255E-2</v>
      </c>
      <c r="R72">
        <v>107.532127</v>
      </c>
      <c r="S72">
        <f t="shared" si="24"/>
        <v>4.3602953434676052E-2</v>
      </c>
      <c r="T72">
        <v>74.480002999999996</v>
      </c>
      <c r="U72">
        <f t="shared" si="25"/>
        <v>-0.10069065612610337</v>
      </c>
      <c r="V72">
        <v>35.764999000000003</v>
      </c>
      <c r="W72">
        <f t="shared" si="26"/>
        <v>-0.16454958412002502</v>
      </c>
      <c r="X72">
        <v>39.647114000000002</v>
      </c>
      <c r="Y72">
        <f t="shared" si="27"/>
        <v>-0.13328717416177699</v>
      </c>
      <c r="Z72">
        <v>4.08</v>
      </c>
      <c r="AA72">
        <f t="shared" si="28"/>
        <v>-0.11995931507897888</v>
      </c>
      <c r="AB72">
        <v>238.30999800000001</v>
      </c>
      <c r="AC72">
        <f t="shared" si="29"/>
        <v>9.256958256017922E-2</v>
      </c>
      <c r="AD72">
        <v>114.82357</v>
      </c>
      <c r="AE72">
        <f t="shared" si="30"/>
        <v>8.6494139967862399E-2</v>
      </c>
      <c r="AF72" s="14">
        <v>2488.65</v>
      </c>
      <c r="AG72">
        <f t="shared" si="31"/>
        <v>-2.1002259007089925E-2</v>
      </c>
      <c r="AH72">
        <v>0.62</v>
      </c>
    </row>
    <row r="73" spans="1:34">
      <c r="A73" s="17">
        <v>43927</v>
      </c>
      <c r="B73">
        <v>36.830002</v>
      </c>
      <c r="C73">
        <f t="shared" si="16"/>
        <v>0.16685669098128356</v>
      </c>
      <c r="D73">
        <v>286.385468</v>
      </c>
      <c r="E73">
        <f t="shared" si="17"/>
        <v>3.8600869366103685E-2</v>
      </c>
      <c r="F73">
        <v>68.817497000000003</v>
      </c>
      <c r="G73">
        <f t="shared" si="18"/>
        <v>5.4190296705720953E-2</v>
      </c>
      <c r="H73">
        <v>118.112419</v>
      </c>
      <c r="I73">
        <f t="shared" si="19"/>
        <v>0.11303107385328849</v>
      </c>
      <c r="J73">
        <v>135.74357599999999</v>
      </c>
      <c r="K73">
        <f t="shared" si="20"/>
        <v>0.11812300823692269</v>
      </c>
      <c r="L73">
        <v>131.51216099999999</v>
      </c>
      <c r="M73">
        <f t="shared" si="21"/>
        <v>5.128211237431167E-2</v>
      </c>
      <c r="N73">
        <v>56.966526000000002</v>
      </c>
      <c r="O73">
        <f t="shared" si="22"/>
        <v>-1.3299850827987918E-2</v>
      </c>
      <c r="P73">
        <v>72.389129999999994</v>
      </c>
      <c r="Q73">
        <f t="shared" si="23"/>
        <v>7.8659549181155919E-2</v>
      </c>
      <c r="R73">
        <v>107.13969400000001</v>
      </c>
      <c r="S73">
        <f t="shared" si="24"/>
        <v>-3.6561243605939151E-3</v>
      </c>
      <c r="T73">
        <v>96.639999000000003</v>
      </c>
      <c r="U73">
        <f t="shared" si="25"/>
        <v>0.26046205059074223</v>
      </c>
      <c r="V73">
        <v>41.773997999999999</v>
      </c>
      <c r="W73">
        <f t="shared" si="26"/>
        <v>0.15530435495640399</v>
      </c>
      <c r="X73">
        <v>47.245505999999999</v>
      </c>
      <c r="Y73">
        <f t="shared" si="27"/>
        <v>0.17533937975877481</v>
      </c>
      <c r="Z73">
        <v>5.14</v>
      </c>
      <c r="AA73">
        <f t="shared" si="28"/>
        <v>0.23095609105100337</v>
      </c>
      <c r="AB73">
        <v>246.61000100000001</v>
      </c>
      <c r="AC73">
        <f t="shared" si="29"/>
        <v>3.4235806720602661E-2</v>
      </c>
      <c r="AD73">
        <v>117.053139</v>
      </c>
      <c r="AE73">
        <f t="shared" si="30"/>
        <v>1.9231234776285109E-2</v>
      </c>
      <c r="AF73" s="14">
        <v>2789.82</v>
      </c>
      <c r="AG73">
        <f t="shared" si="31"/>
        <v>0.11423668284765005</v>
      </c>
      <c r="AH73">
        <v>0.57999999999999996</v>
      </c>
    </row>
    <row r="74" spans="1:34">
      <c r="A74" s="17">
        <v>43934</v>
      </c>
      <c r="B74">
        <v>38.290000999999997</v>
      </c>
      <c r="C74">
        <f t="shared" si="16"/>
        <v>3.8876006845152945E-2</v>
      </c>
      <c r="D74">
        <v>303.482147</v>
      </c>
      <c r="E74">
        <f t="shared" si="17"/>
        <v>5.7984091470442617E-2</v>
      </c>
      <c r="F74">
        <v>80.849997999999999</v>
      </c>
      <c r="G74">
        <f t="shared" si="18"/>
        <v>0.16113753181923579</v>
      </c>
      <c r="H74">
        <v>120.584969</v>
      </c>
      <c r="I74">
        <f t="shared" si="19"/>
        <v>2.071776704627944E-2</v>
      </c>
      <c r="J74">
        <v>130.90744000000001</v>
      </c>
      <c r="K74">
        <f t="shared" si="20"/>
        <v>-3.6277126829656572E-2</v>
      </c>
      <c r="L74">
        <v>141.55973800000001</v>
      </c>
      <c r="M74">
        <f t="shared" si="21"/>
        <v>7.3622478240893213E-2</v>
      </c>
      <c r="N74">
        <v>59.036704999999998</v>
      </c>
      <c r="O74">
        <f t="shared" si="22"/>
        <v>3.5695536944099944E-2</v>
      </c>
      <c r="P74">
        <v>73.240371999999994</v>
      </c>
      <c r="Q74">
        <f t="shared" si="23"/>
        <v>1.169064898684182E-2</v>
      </c>
      <c r="R74">
        <v>116.511833</v>
      </c>
      <c r="S74">
        <f t="shared" si="24"/>
        <v>8.3859304290666195E-2</v>
      </c>
      <c r="T74">
        <v>97.099997999999999</v>
      </c>
      <c r="U74">
        <f t="shared" si="25"/>
        <v>4.7486308611339439E-3</v>
      </c>
      <c r="V74">
        <v>59.039000999999999</v>
      </c>
      <c r="W74">
        <f t="shared" si="26"/>
        <v>0.34592417086089799</v>
      </c>
      <c r="X74">
        <v>48.136012999999998</v>
      </c>
      <c r="Y74">
        <f t="shared" si="27"/>
        <v>1.8673069680862381E-2</v>
      </c>
      <c r="Z74">
        <v>5.12</v>
      </c>
      <c r="AA74">
        <f t="shared" si="28"/>
        <v>-3.8986404156571976E-3</v>
      </c>
      <c r="AB74">
        <v>270.459991</v>
      </c>
      <c r="AC74">
        <f t="shared" si="29"/>
        <v>9.2316034305128122E-2</v>
      </c>
      <c r="AD74">
        <v>126.970947</v>
      </c>
      <c r="AE74">
        <f t="shared" si="30"/>
        <v>8.1330285331988009E-2</v>
      </c>
      <c r="AF74" s="14">
        <v>2874.56</v>
      </c>
      <c r="AG74">
        <f t="shared" si="31"/>
        <v>2.992254143571757E-2</v>
      </c>
      <c r="AH74">
        <v>0.5</v>
      </c>
    </row>
    <row r="75" spans="1:34">
      <c r="A75" s="17">
        <v>43941</v>
      </c>
      <c r="B75">
        <v>36.900002000000001</v>
      </c>
      <c r="C75">
        <f t="shared" si="16"/>
        <v>-3.6977186358660187E-2</v>
      </c>
      <c r="D75">
        <v>296.44683800000001</v>
      </c>
      <c r="E75">
        <f t="shared" si="17"/>
        <v>-2.3454881166548654E-2</v>
      </c>
      <c r="F75">
        <v>83.110000999999997</v>
      </c>
      <c r="G75">
        <f t="shared" si="18"/>
        <v>2.7569482311233254E-2</v>
      </c>
      <c r="H75">
        <v>118.85611</v>
      </c>
      <c r="I75">
        <f t="shared" si="19"/>
        <v>-1.4441039543641105E-2</v>
      </c>
      <c r="J75">
        <v>128.257462</v>
      </c>
      <c r="K75">
        <f t="shared" si="20"/>
        <v>-2.0450842986876445E-2</v>
      </c>
      <c r="L75">
        <v>144.20433</v>
      </c>
      <c r="M75">
        <f t="shared" si="21"/>
        <v>1.8509447469038424E-2</v>
      </c>
      <c r="N75">
        <v>58.201374000000001</v>
      </c>
      <c r="O75">
        <f t="shared" si="22"/>
        <v>-1.4250406408061481E-2</v>
      </c>
      <c r="P75">
        <v>71.458922999999999</v>
      </c>
      <c r="Q75">
        <f t="shared" si="23"/>
        <v>-2.4624017872017685E-2</v>
      </c>
      <c r="R75">
        <v>110.989456</v>
      </c>
      <c r="S75">
        <f t="shared" si="24"/>
        <v>-4.8557632853826554E-2</v>
      </c>
      <c r="T75">
        <v>100.730003</v>
      </c>
      <c r="U75">
        <f t="shared" si="25"/>
        <v>3.6702345037219801E-2</v>
      </c>
      <c r="V75">
        <v>64.319000000000003</v>
      </c>
      <c r="W75">
        <f t="shared" si="26"/>
        <v>8.565681806881692E-2</v>
      </c>
      <c r="X75">
        <v>44.573967000000003</v>
      </c>
      <c r="Y75">
        <f t="shared" si="27"/>
        <v>-7.6880618930607575E-2</v>
      </c>
      <c r="Z75">
        <v>4.87</v>
      </c>
      <c r="AA75">
        <f t="shared" si="28"/>
        <v>-5.0060501956917997E-2</v>
      </c>
      <c r="AB75">
        <v>269.85998499999999</v>
      </c>
      <c r="AC75">
        <f t="shared" si="29"/>
        <v>-2.2209293503107769E-3</v>
      </c>
      <c r="AD75">
        <v>124.395409</v>
      </c>
      <c r="AE75">
        <f t="shared" si="30"/>
        <v>-2.0493022029265996E-2</v>
      </c>
      <c r="AF75" s="14">
        <v>2836.74</v>
      </c>
      <c r="AG75">
        <f t="shared" si="31"/>
        <v>-1.3244113536791958E-2</v>
      </c>
      <c r="AH75">
        <v>0.65</v>
      </c>
    </row>
    <row r="76" spans="1:34">
      <c r="A76" s="17">
        <v>43948</v>
      </c>
      <c r="B76">
        <v>35.990001999999997</v>
      </c>
      <c r="C76">
        <f t="shared" si="16"/>
        <v>-2.4970427585092419E-2</v>
      </c>
      <c r="D76">
        <v>288.20880099999999</v>
      </c>
      <c r="E76">
        <f t="shared" si="17"/>
        <v>-2.8182682959482723E-2</v>
      </c>
      <c r="F76">
        <v>85.379997000000003</v>
      </c>
      <c r="G76">
        <f t="shared" si="18"/>
        <v>2.6946802595599735E-2</v>
      </c>
      <c r="H76">
        <v>114.16213999999999</v>
      </c>
      <c r="I76">
        <f t="shared" si="19"/>
        <v>-4.0293883211225505E-2</v>
      </c>
      <c r="J76">
        <v>129.89477500000001</v>
      </c>
      <c r="K76">
        <f t="shared" si="20"/>
        <v>1.268503402475701E-2</v>
      </c>
      <c r="L76">
        <v>138.08637999999999</v>
      </c>
      <c r="M76">
        <f t="shared" si="21"/>
        <v>-4.335182077308751E-2</v>
      </c>
      <c r="N76">
        <v>58.891438000000001</v>
      </c>
      <c r="O76">
        <f t="shared" si="22"/>
        <v>1.1786752359410296E-2</v>
      </c>
      <c r="P76">
        <v>68.159347999999994</v>
      </c>
      <c r="Q76">
        <f t="shared" si="23"/>
        <v>-4.727446436548291E-2</v>
      </c>
      <c r="R76">
        <v>109.88597900000001</v>
      </c>
      <c r="S76">
        <f t="shared" si="24"/>
        <v>-9.9919321566436133E-3</v>
      </c>
      <c r="T76">
        <v>104.959999</v>
      </c>
      <c r="U76">
        <f t="shared" si="25"/>
        <v>4.1135615931163452E-2</v>
      </c>
      <c r="V76">
        <v>61.363998000000002</v>
      </c>
      <c r="W76">
        <f t="shared" si="26"/>
        <v>-4.7031766096042434E-2</v>
      </c>
      <c r="X76">
        <v>46.703448999999999</v>
      </c>
      <c r="Y76">
        <f t="shared" si="27"/>
        <v>4.6668027281925324E-2</v>
      </c>
      <c r="Z76">
        <v>5.6</v>
      </c>
      <c r="AA76">
        <f t="shared" si="28"/>
        <v>0.13967266064660508</v>
      </c>
      <c r="AB76">
        <v>254.89999399999999</v>
      </c>
      <c r="AC76">
        <f t="shared" si="29"/>
        <v>-5.7031962574835775E-2</v>
      </c>
      <c r="AD76">
        <v>118.12949399999999</v>
      </c>
      <c r="AE76">
        <f t="shared" si="30"/>
        <v>-5.1683844944693275E-2</v>
      </c>
      <c r="AF76" s="14">
        <v>2830.71</v>
      </c>
      <c r="AG76">
        <f t="shared" si="31"/>
        <v>-2.1279419405159281E-3</v>
      </c>
      <c r="AH76">
        <v>0.62</v>
      </c>
    </row>
    <row r="77" spans="1:34">
      <c r="A77" s="17">
        <v>43955</v>
      </c>
      <c r="B77">
        <v>38.18</v>
      </c>
      <c r="C77">
        <f t="shared" si="16"/>
        <v>5.907064063567187E-2</v>
      </c>
      <c r="D77">
        <v>292.71343999999999</v>
      </c>
      <c r="E77">
        <f t="shared" si="17"/>
        <v>1.5508889045052173E-2</v>
      </c>
      <c r="F77">
        <v>101.375</v>
      </c>
      <c r="G77">
        <f t="shared" si="18"/>
        <v>0.17171466624279605</v>
      </c>
      <c r="H77">
        <v>116.32560700000001</v>
      </c>
      <c r="I77">
        <f t="shared" si="19"/>
        <v>1.8773497242866845E-2</v>
      </c>
      <c r="J77">
        <v>129.572968</v>
      </c>
      <c r="K77">
        <f t="shared" si="20"/>
        <v>-2.4805177035487902E-3</v>
      </c>
      <c r="L77">
        <v>138.46818500000001</v>
      </c>
      <c r="M77">
        <f t="shared" si="21"/>
        <v>2.761156682211881E-3</v>
      </c>
      <c r="N77">
        <v>57.820025999999999</v>
      </c>
      <c r="O77">
        <f t="shared" si="22"/>
        <v>-1.8360528806061992E-2</v>
      </c>
      <c r="P77">
        <v>67.044853000000003</v>
      </c>
      <c r="Q77">
        <f t="shared" si="23"/>
        <v>-1.6486473575644655E-2</v>
      </c>
      <c r="R77">
        <v>109.067627</v>
      </c>
      <c r="S77">
        <f t="shared" si="24"/>
        <v>-7.4751526188262963E-3</v>
      </c>
      <c r="T77">
        <v>118.32</v>
      </c>
      <c r="U77">
        <f t="shared" si="25"/>
        <v>0.11981350273420446</v>
      </c>
      <c r="V77">
        <v>70.897002999999998</v>
      </c>
      <c r="W77">
        <f t="shared" si="26"/>
        <v>0.14440485045056997</v>
      </c>
      <c r="X77">
        <v>46.955109</v>
      </c>
      <c r="Y77">
        <f t="shared" si="27"/>
        <v>5.3740012879363672E-3</v>
      </c>
      <c r="Z77">
        <v>5.55</v>
      </c>
      <c r="AA77">
        <f t="shared" si="28"/>
        <v>-8.9686699827603751E-3</v>
      </c>
      <c r="AB77">
        <v>271.63000499999998</v>
      </c>
      <c r="AC77">
        <f t="shared" si="29"/>
        <v>6.3569576702386013E-2</v>
      </c>
      <c r="AD77">
        <v>118.14872</v>
      </c>
      <c r="AE77">
        <f t="shared" si="30"/>
        <v>1.6274035355993592E-4</v>
      </c>
      <c r="AF77" s="14">
        <v>2929.8</v>
      </c>
      <c r="AG77">
        <f t="shared" si="31"/>
        <v>3.4406597732135724E-2</v>
      </c>
      <c r="AH77">
        <v>0.52</v>
      </c>
    </row>
    <row r="78" spans="1:34">
      <c r="A78" s="17">
        <v>43962</v>
      </c>
      <c r="B78">
        <v>34.830002</v>
      </c>
      <c r="C78">
        <f t="shared" si="16"/>
        <v>-9.1832676497930574E-2</v>
      </c>
      <c r="D78">
        <v>286.27432299999998</v>
      </c>
      <c r="E78">
        <f t="shared" si="17"/>
        <v>-2.2243587527519329E-2</v>
      </c>
      <c r="F78">
        <v>104.432503</v>
      </c>
      <c r="G78">
        <f t="shared" si="18"/>
        <v>2.9714445977016519E-2</v>
      </c>
      <c r="H78">
        <v>103.846985</v>
      </c>
      <c r="I78">
        <f t="shared" si="19"/>
        <v>-0.11347469821332028</v>
      </c>
      <c r="J78">
        <v>118.689285</v>
      </c>
      <c r="K78">
        <f t="shared" si="20"/>
        <v>-8.7735153961492424E-2</v>
      </c>
      <c r="L78">
        <v>140.08847</v>
      </c>
      <c r="M78">
        <f t="shared" si="21"/>
        <v>1.163356354954951E-2</v>
      </c>
      <c r="N78">
        <v>58.174132999999998</v>
      </c>
      <c r="O78">
        <f t="shared" si="22"/>
        <v>6.1056195088255551E-3</v>
      </c>
      <c r="P78">
        <v>70.010970999999998</v>
      </c>
      <c r="Q78">
        <f t="shared" si="23"/>
        <v>4.3290115168184019E-2</v>
      </c>
      <c r="R78">
        <v>107.807159</v>
      </c>
      <c r="S78">
        <f t="shared" si="24"/>
        <v>-1.1624054745541408E-2</v>
      </c>
      <c r="T78">
        <v>120.44000200000001</v>
      </c>
      <c r="U78">
        <f t="shared" si="25"/>
        <v>1.7758901816767557E-2</v>
      </c>
      <c r="V78">
        <v>76.699996999999996</v>
      </c>
      <c r="W78">
        <f t="shared" si="26"/>
        <v>7.8673507419083716E-2</v>
      </c>
      <c r="X78">
        <v>45.658062000000001</v>
      </c>
      <c r="Y78">
        <f t="shared" si="27"/>
        <v>-2.8011821576968542E-2</v>
      </c>
      <c r="Z78">
        <v>5.48</v>
      </c>
      <c r="AA78">
        <f t="shared" si="28"/>
        <v>-1.2692826798418846E-2</v>
      </c>
      <c r="AB78">
        <v>288.69000199999999</v>
      </c>
      <c r="AC78">
        <f t="shared" si="29"/>
        <v>6.0912590418452879E-2</v>
      </c>
      <c r="AD78">
        <v>121.56420900000001</v>
      </c>
      <c r="AE78">
        <f t="shared" si="30"/>
        <v>2.8498422437529577E-2</v>
      </c>
      <c r="AF78" s="14">
        <v>2863.7</v>
      </c>
      <c r="AG78">
        <f t="shared" si="31"/>
        <v>-2.2819666305003511E-2</v>
      </c>
      <c r="AH78">
        <v>0.51</v>
      </c>
    </row>
    <row r="79" spans="1:34">
      <c r="A79" s="17">
        <v>43969</v>
      </c>
      <c r="B79">
        <v>35.909999999999997</v>
      </c>
      <c r="C79">
        <f t="shared" si="16"/>
        <v>3.0536666438320433E-2</v>
      </c>
      <c r="D79">
        <v>289.35519399999998</v>
      </c>
      <c r="E79">
        <f t="shared" si="17"/>
        <v>1.0704455999979262E-2</v>
      </c>
      <c r="F79">
        <v>101.3125</v>
      </c>
      <c r="G79">
        <f t="shared" si="18"/>
        <v>-3.0331158916698658E-2</v>
      </c>
      <c r="H79">
        <v>113.003128</v>
      </c>
      <c r="I79">
        <f t="shared" si="19"/>
        <v>8.4496982102533785E-2</v>
      </c>
      <c r="J79">
        <v>132.69250500000001</v>
      </c>
      <c r="K79">
        <f t="shared" si="20"/>
        <v>0.11152543100545645</v>
      </c>
      <c r="L79">
        <v>134.436127</v>
      </c>
      <c r="M79">
        <f t="shared" si="21"/>
        <v>-4.1184957546374905E-2</v>
      </c>
      <c r="N79">
        <v>56.376342999999999</v>
      </c>
      <c r="O79">
        <f t="shared" si="22"/>
        <v>-3.1391185612822059E-2</v>
      </c>
      <c r="P79">
        <v>67.018523999999999</v>
      </c>
      <c r="Q79">
        <f t="shared" si="23"/>
        <v>-4.3682899550133561E-2</v>
      </c>
      <c r="R79">
        <v>105.916466</v>
      </c>
      <c r="S79">
        <f t="shared" si="24"/>
        <v>-1.7693339459946684E-2</v>
      </c>
      <c r="T79">
        <v>130.38999899999999</v>
      </c>
      <c r="U79">
        <f t="shared" si="25"/>
        <v>7.9378231546769276E-2</v>
      </c>
      <c r="V79">
        <v>82.516998000000001</v>
      </c>
      <c r="W79">
        <f t="shared" si="26"/>
        <v>7.3102639221914428E-2</v>
      </c>
      <c r="X79">
        <v>51.698054999999997</v>
      </c>
      <c r="Y79">
        <f t="shared" si="27"/>
        <v>0.12423996386851144</v>
      </c>
      <c r="Z79">
        <v>5.46</v>
      </c>
      <c r="AA79">
        <f t="shared" si="28"/>
        <v>-3.6563112031105433E-3</v>
      </c>
      <c r="AB79">
        <v>284.959991</v>
      </c>
      <c r="AC79">
        <f t="shared" si="29"/>
        <v>-1.3004667006294733E-2</v>
      </c>
      <c r="AD79">
        <v>120.010147</v>
      </c>
      <c r="AE79">
        <f t="shared" si="30"/>
        <v>-1.286629478524433E-2</v>
      </c>
      <c r="AF79" s="14">
        <v>2955.45</v>
      </c>
      <c r="AG79">
        <f t="shared" si="31"/>
        <v>3.1536428519420373E-2</v>
      </c>
      <c r="AH79">
        <v>0.52</v>
      </c>
    </row>
    <row r="80" spans="1:34">
      <c r="A80" s="17">
        <v>43976</v>
      </c>
      <c r="B80">
        <v>37.990001999999997</v>
      </c>
      <c r="C80">
        <f t="shared" si="16"/>
        <v>5.6307211606974369E-2</v>
      </c>
      <c r="D80">
        <v>295.13406400000002</v>
      </c>
      <c r="E80">
        <f t="shared" si="17"/>
        <v>1.9774728906434742E-2</v>
      </c>
      <c r="F80">
        <v>94.577499000000003</v>
      </c>
      <c r="G80">
        <f t="shared" si="18"/>
        <v>-6.8790205852461914E-2</v>
      </c>
      <c r="H80">
        <v>126.099915</v>
      </c>
      <c r="I80">
        <f t="shared" si="19"/>
        <v>0.10965906915730034</v>
      </c>
      <c r="J80">
        <v>139.051605</v>
      </c>
      <c r="K80">
        <f t="shared" si="20"/>
        <v>4.6810664264590504E-2</v>
      </c>
      <c r="L80">
        <v>139.47491500000001</v>
      </c>
      <c r="M80">
        <f t="shared" si="21"/>
        <v>3.6795570251618295E-2</v>
      </c>
      <c r="N80">
        <v>59.300021999999998</v>
      </c>
      <c r="O80">
        <f t="shared" si="22"/>
        <v>5.056005684305561E-2</v>
      </c>
      <c r="P80">
        <v>70.835875999999999</v>
      </c>
      <c r="Q80">
        <f t="shared" si="23"/>
        <v>5.5396536732672551E-2</v>
      </c>
      <c r="R80">
        <v>109.039413</v>
      </c>
      <c r="S80">
        <f t="shared" si="24"/>
        <v>2.9058677199770424E-2</v>
      </c>
      <c r="T80">
        <v>141.89999399999999</v>
      </c>
      <c r="U80">
        <f t="shared" si="25"/>
        <v>8.459259011661685E-2</v>
      </c>
      <c r="V80">
        <v>75.779999000000004</v>
      </c>
      <c r="W80">
        <f t="shared" si="26"/>
        <v>-8.516991608733443E-2</v>
      </c>
      <c r="X80">
        <v>51.068885999999999</v>
      </c>
      <c r="Y80">
        <f t="shared" si="27"/>
        <v>-1.2244732692882091E-2</v>
      </c>
      <c r="Z80">
        <v>5.71</v>
      </c>
      <c r="AA80">
        <f t="shared" si="28"/>
        <v>4.4770233911105232E-2</v>
      </c>
      <c r="AB80">
        <v>287.959991</v>
      </c>
      <c r="AC80">
        <f t="shared" si="29"/>
        <v>1.0472762388789945E-2</v>
      </c>
      <c r="AD80">
        <v>119.749512</v>
      </c>
      <c r="AE80">
        <f t="shared" si="30"/>
        <v>-2.1741364143800668E-3</v>
      </c>
      <c r="AF80" s="14">
        <v>3044.31</v>
      </c>
      <c r="AG80">
        <f t="shared" si="31"/>
        <v>2.9623350970806886E-2</v>
      </c>
      <c r="AH80">
        <v>0.7</v>
      </c>
    </row>
    <row r="81" spans="1:34">
      <c r="A81" s="17">
        <v>43983</v>
      </c>
      <c r="B81">
        <v>38.830002</v>
      </c>
      <c r="C81">
        <f t="shared" si="16"/>
        <v>2.1870175405175957E-2</v>
      </c>
      <c r="D81">
        <v>298.54974399999998</v>
      </c>
      <c r="E81">
        <f t="shared" si="17"/>
        <v>1.1506858170767872E-2</v>
      </c>
      <c r="F81">
        <v>91.122497999999993</v>
      </c>
      <c r="G81">
        <f t="shared" si="18"/>
        <v>-3.7214860481678845E-2</v>
      </c>
      <c r="H81">
        <v>137.35192900000001</v>
      </c>
      <c r="I81">
        <f t="shared" si="19"/>
        <v>8.5471887952300235E-2</v>
      </c>
      <c r="J81">
        <v>153.84816000000001</v>
      </c>
      <c r="K81">
        <f t="shared" si="20"/>
        <v>0.10112101877159553</v>
      </c>
      <c r="L81">
        <v>138.11532600000001</v>
      </c>
      <c r="M81">
        <f t="shared" si="21"/>
        <v>-9.7957324930018231E-3</v>
      </c>
      <c r="N81">
        <v>60.105201999999998</v>
      </c>
      <c r="O81">
        <f t="shared" si="22"/>
        <v>1.3486716537310704E-2</v>
      </c>
      <c r="P81">
        <v>72.187293999999994</v>
      </c>
      <c r="Q81">
        <f t="shared" si="23"/>
        <v>1.8898451509699973E-2</v>
      </c>
      <c r="R81">
        <v>111.306358</v>
      </c>
      <c r="S81">
        <f t="shared" si="24"/>
        <v>2.0576977509400209E-2</v>
      </c>
      <c r="T81">
        <v>148.279999</v>
      </c>
      <c r="U81">
        <f t="shared" si="25"/>
        <v>4.3979829655835821E-2</v>
      </c>
      <c r="V81">
        <v>72.777000000000001</v>
      </c>
      <c r="W81">
        <f t="shared" si="26"/>
        <v>-4.0434421175335605E-2</v>
      </c>
      <c r="X81">
        <v>55.424647999999998</v>
      </c>
      <c r="Y81">
        <f t="shared" si="27"/>
        <v>8.184897733346555E-2</v>
      </c>
      <c r="Z81">
        <v>7.45</v>
      </c>
      <c r="AA81">
        <f t="shared" si="28"/>
        <v>0.26599500872354925</v>
      </c>
      <c r="AB81">
        <v>265.69000199999999</v>
      </c>
      <c r="AC81">
        <f t="shared" si="29"/>
        <v>-8.0491327193757831E-2</v>
      </c>
      <c r="AD81">
        <v>117.336388</v>
      </c>
      <c r="AE81">
        <f t="shared" si="30"/>
        <v>-2.035724044412943E-2</v>
      </c>
      <c r="AF81" s="14">
        <v>3193.93</v>
      </c>
      <c r="AG81">
        <f t="shared" si="31"/>
        <v>4.7977858961229553E-2</v>
      </c>
      <c r="AH81">
        <v>0.68</v>
      </c>
    </row>
    <row r="82" spans="1:34">
      <c r="A82" s="17">
        <v>43990</v>
      </c>
      <c r="B82">
        <v>35.349997999999999</v>
      </c>
      <c r="C82">
        <f t="shared" si="16"/>
        <v>-9.3894859484647819E-2</v>
      </c>
      <c r="D82">
        <v>285.78643799999998</v>
      </c>
      <c r="E82">
        <f t="shared" si="17"/>
        <v>-4.3691753909146112E-2</v>
      </c>
      <c r="F82">
        <v>92.557502999999997</v>
      </c>
      <c r="G82">
        <f t="shared" si="18"/>
        <v>1.5625372263840791E-2</v>
      </c>
      <c r="H82">
        <v>128.18611100000001</v>
      </c>
      <c r="I82">
        <f t="shared" si="19"/>
        <v>-6.9063256770761416E-2</v>
      </c>
      <c r="J82">
        <v>137.77404799999999</v>
      </c>
      <c r="K82">
        <f t="shared" si="20"/>
        <v>-0.11035113206682974</v>
      </c>
      <c r="L82">
        <v>133.286438</v>
      </c>
      <c r="M82">
        <f t="shared" si="21"/>
        <v>-3.5588550236546557E-2</v>
      </c>
      <c r="N82">
        <v>58.245795999999999</v>
      </c>
      <c r="O82">
        <f t="shared" si="22"/>
        <v>-3.1424475368372888E-2</v>
      </c>
      <c r="P82">
        <v>66.957108000000005</v>
      </c>
      <c r="Q82">
        <f t="shared" si="23"/>
        <v>-7.5211811748038301E-2</v>
      </c>
      <c r="R82">
        <v>108.75722500000001</v>
      </c>
      <c r="S82">
        <f t="shared" si="24"/>
        <v>-2.31682769940483E-2</v>
      </c>
      <c r="T82">
        <v>142.050003</v>
      </c>
      <c r="U82">
        <f t="shared" si="25"/>
        <v>-4.2923242119012786E-2</v>
      </c>
      <c r="V82">
        <v>74.258003000000002</v>
      </c>
      <c r="W82">
        <f t="shared" si="26"/>
        <v>2.0145585167235174E-2</v>
      </c>
      <c r="X82">
        <v>50.778503000000001</v>
      </c>
      <c r="Y82">
        <f t="shared" si="27"/>
        <v>-8.7551308825829163E-2</v>
      </c>
      <c r="Z82">
        <v>7</v>
      </c>
      <c r="AA82">
        <f t="shared" si="28"/>
        <v>-6.2303883336154865E-2</v>
      </c>
      <c r="AB82">
        <v>268.55999800000001</v>
      </c>
      <c r="AC82">
        <f t="shared" si="29"/>
        <v>1.0744122071651041E-2</v>
      </c>
      <c r="AD82">
        <v>113.649117</v>
      </c>
      <c r="AE82">
        <f t="shared" si="30"/>
        <v>-3.1929139881309583E-2</v>
      </c>
      <c r="AF82" s="14">
        <v>3041.31</v>
      </c>
      <c r="AG82">
        <f t="shared" si="31"/>
        <v>-4.8963789809036387E-2</v>
      </c>
      <c r="AH82">
        <v>0.71</v>
      </c>
    </row>
    <row r="83" spans="1:34">
      <c r="A83" s="17">
        <v>43997</v>
      </c>
      <c r="B83">
        <v>36.590000000000003</v>
      </c>
      <c r="C83">
        <f t="shared" si="16"/>
        <v>3.4476643265621637E-2</v>
      </c>
      <c r="D83">
        <v>286.93447900000001</v>
      </c>
      <c r="E83">
        <f t="shared" si="17"/>
        <v>4.0090819231586843E-3</v>
      </c>
      <c r="F83">
        <v>102.339996</v>
      </c>
      <c r="G83">
        <f t="shared" si="18"/>
        <v>0.10047045886594842</v>
      </c>
      <c r="H83">
        <v>132.928391</v>
      </c>
      <c r="I83">
        <f t="shared" si="19"/>
        <v>3.6327369607319193E-2</v>
      </c>
      <c r="J83">
        <v>138.593964</v>
      </c>
      <c r="K83">
        <f t="shared" si="20"/>
        <v>5.9335260952376829E-3</v>
      </c>
      <c r="L83">
        <v>134.86170999999999</v>
      </c>
      <c r="M83">
        <f t="shared" si="21"/>
        <v>1.1749401468508098E-2</v>
      </c>
      <c r="N83">
        <v>62.083668000000003</v>
      </c>
      <c r="O83">
        <f t="shared" si="22"/>
        <v>6.3811041013567313E-2</v>
      </c>
      <c r="P83">
        <v>68.904578999999998</v>
      </c>
      <c r="Q83">
        <f t="shared" si="23"/>
        <v>2.8670399162690652E-2</v>
      </c>
      <c r="R83">
        <v>111.86134300000001</v>
      </c>
      <c r="S83">
        <f t="shared" si="24"/>
        <v>2.8141990856819465E-2</v>
      </c>
      <c r="T83">
        <v>153.60000600000001</v>
      </c>
      <c r="U83">
        <f t="shared" si="25"/>
        <v>7.817273035655016E-2</v>
      </c>
      <c r="V83">
        <v>88.099997999999999</v>
      </c>
      <c r="W83">
        <f t="shared" si="26"/>
        <v>0.17092695385439752</v>
      </c>
      <c r="X83">
        <v>50.952731999999997</v>
      </c>
      <c r="Y83">
        <f t="shared" si="27"/>
        <v>3.4252836967151117E-3</v>
      </c>
      <c r="Z83">
        <v>6.59</v>
      </c>
      <c r="AA83">
        <f t="shared" si="28"/>
        <v>-6.0356800540897496E-2</v>
      </c>
      <c r="AB83">
        <v>293.26998900000001</v>
      </c>
      <c r="AC83">
        <f t="shared" si="29"/>
        <v>8.8019303668756932E-2</v>
      </c>
      <c r="AD83">
        <v>115.685783</v>
      </c>
      <c r="AE83">
        <f t="shared" si="30"/>
        <v>1.7761967715685858E-2</v>
      </c>
      <c r="AF83" s="14">
        <v>3097.74</v>
      </c>
      <c r="AG83">
        <f t="shared" si="31"/>
        <v>1.8384469708841906E-2</v>
      </c>
      <c r="AH83">
        <v>0.75</v>
      </c>
    </row>
    <row r="84" spans="1:34">
      <c r="A84" s="17">
        <v>44004</v>
      </c>
      <c r="B84">
        <v>33.279998999999997</v>
      </c>
      <c r="C84">
        <f t="shared" si="16"/>
        <v>-9.481839312618516E-2</v>
      </c>
      <c r="D84">
        <v>283.73895299999998</v>
      </c>
      <c r="E84">
        <f t="shared" si="17"/>
        <v>-1.1199257649691029E-2</v>
      </c>
      <c r="F84">
        <v>95.764999000000003</v>
      </c>
      <c r="G84">
        <f t="shared" si="18"/>
        <v>-6.6403300979147331E-2</v>
      </c>
      <c r="H84">
        <v>125.63629899999999</v>
      </c>
      <c r="I84">
        <f t="shared" si="19"/>
        <v>-5.6419352633972478E-2</v>
      </c>
      <c r="J84">
        <v>131.767685</v>
      </c>
      <c r="K84">
        <f t="shared" si="20"/>
        <v>-5.0508126111652354E-2</v>
      </c>
      <c r="L84">
        <v>129.217072</v>
      </c>
      <c r="M84">
        <f t="shared" si="21"/>
        <v>-4.275616419996324E-2</v>
      </c>
      <c r="N84">
        <v>58.493107000000002</v>
      </c>
      <c r="O84">
        <f t="shared" si="22"/>
        <v>-5.9574040945464077E-2</v>
      </c>
      <c r="P84">
        <v>66.507514999999998</v>
      </c>
      <c r="Q84">
        <f t="shared" si="23"/>
        <v>-3.5407685651302673E-2</v>
      </c>
      <c r="R84">
        <v>108.39035800000001</v>
      </c>
      <c r="S84">
        <f t="shared" si="24"/>
        <v>-3.1520958690472625E-2</v>
      </c>
      <c r="T84">
        <v>129.529999</v>
      </c>
      <c r="U84">
        <f t="shared" si="25"/>
        <v>-0.17043935295412568</v>
      </c>
      <c r="V84">
        <v>91</v>
      </c>
      <c r="W84">
        <f t="shared" si="26"/>
        <v>3.238699627619205E-2</v>
      </c>
      <c r="X84">
        <v>47.952103000000001</v>
      </c>
      <c r="Y84">
        <f t="shared" si="27"/>
        <v>-6.069572087510583E-2</v>
      </c>
      <c r="Z84">
        <v>6.6</v>
      </c>
      <c r="AA84">
        <f t="shared" si="28"/>
        <v>1.516300517964008E-3</v>
      </c>
      <c r="AB84">
        <v>286.14001500000001</v>
      </c>
      <c r="AC84">
        <f t="shared" si="29"/>
        <v>-2.4612394933333032E-2</v>
      </c>
      <c r="AD84">
        <v>114.208961</v>
      </c>
      <c r="AE84">
        <f t="shared" si="30"/>
        <v>-1.2847986772202502E-2</v>
      </c>
      <c r="AF84" s="14">
        <v>3009.05</v>
      </c>
      <c r="AG84">
        <f t="shared" si="31"/>
        <v>-2.9048399033722843E-2</v>
      </c>
      <c r="AH84">
        <v>0.84</v>
      </c>
    </row>
    <row r="85" spans="1:34">
      <c r="A85" s="17">
        <v>44011</v>
      </c>
      <c r="B85">
        <v>35.380001</v>
      </c>
      <c r="C85">
        <f t="shared" si="16"/>
        <v>6.119013109126472E-2</v>
      </c>
      <c r="D85">
        <v>292.522064</v>
      </c>
      <c r="E85">
        <f t="shared" si="17"/>
        <v>3.048546042651136E-2</v>
      </c>
      <c r="F85">
        <v>101.837502</v>
      </c>
      <c r="G85">
        <f t="shared" si="18"/>
        <v>6.1481161963494887E-2</v>
      </c>
      <c r="H85">
        <v>150.88917499999999</v>
      </c>
      <c r="I85">
        <f t="shared" si="19"/>
        <v>0.18315440989413148</v>
      </c>
      <c r="J85">
        <v>138.26028400000001</v>
      </c>
      <c r="K85">
        <f t="shared" si="20"/>
        <v>4.8097614703697125E-2</v>
      </c>
      <c r="L85">
        <v>132.180038</v>
      </c>
      <c r="M85">
        <f t="shared" si="21"/>
        <v>2.2671198686835831E-2</v>
      </c>
      <c r="N85">
        <v>60.737202000000003</v>
      </c>
      <c r="O85">
        <f t="shared" si="22"/>
        <v>3.7647475125059206E-2</v>
      </c>
      <c r="P85">
        <v>69.682961000000006</v>
      </c>
      <c r="Q85">
        <f t="shared" si="23"/>
        <v>4.6640877105127099E-2</v>
      </c>
      <c r="R85">
        <v>113.704994</v>
      </c>
      <c r="S85">
        <f t="shared" si="24"/>
        <v>4.7868185685338911E-2</v>
      </c>
      <c r="T85">
        <v>143.11000100000001</v>
      </c>
      <c r="U85">
        <f t="shared" si="25"/>
        <v>9.9701065488471088E-2</v>
      </c>
      <c r="V85">
        <v>102.99700199999999</v>
      </c>
      <c r="W85">
        <f t="shared" si="26"/>
        <v>0.12384037449305824</v>
      </c>
      <c r="X85">
        <v>50.091262999999998</v>
      </c>
      <c r="Y85">
        <f t="shared" si="27"/>
        <v>4.36439431120225E-2</v>
      </c>
      <c r="Z85">
        <v>6.87</v>
      </c>
      <c r="AA85">
        <f t="shared" si="28"/>
        <v>4.0094457201878202E-2</v>
      </c>
      <c r="AB85">
        <v>291.10000600000001</v>
      </c>
      <c r="AC85">
        <f t="shared" si="29"/>
        <v>1.7185617402973172E-2</v>
      </c>
      <c r="AD85">
        <v>115.068031</v>
      </c>
      <c r="AE85">
        <f t="shared" si="30"/>
        <v>7.4937656212354141E-3</v>
      </c>
      <c r="AF85" s="14">
        <v>3130.01</v>
      </c>
      <c r="AG85">
        <f t="shared" si="31"/>
        <v>3.9411785109068738E-2</v>
      </c>
      <c r="AH85">
        <v>0.86</v>
      </c>
    </row>
    <row r="86" spans="1:34">
      <c r="A86" s="17">
        <v>44018</v>
      </c>
      <c r="B86">
        <v>34.68</v>
      </c>
      <c r="C86">
        <f t="shared" si="16"/>
        <v>-1.9983565083853985E-2</v>
      </c>
      <c r="D86">
        <v>312.12625100000002</v>
      </c>
      <c r="E86">
        <f t="shared" si="17"/>
        <v>6.4867660295859483E-2</v>
      </c>
      <c r="F86">
        <v>109.910004</v>
      </c>
      <c r="G86">
        <f t="shared" si="18"/>
        <v>7.6283460198330169E-2</v>
      </c>
      <c r="H86">
        <v>153.90737899999999</v>
      </c>
      <c r="I86">
        <f t="shared" si="19"/>
        <v>1.9805359462611111E-2</v>
      </c>
      <c r="J86">
        <v>135.810089</v>
      </c>
      <c r="K86">
        <f t="shared" si="20"/>
        <v>-1.7880519172920804E-2</v>
      </c>
      <c r="L86">
        <v>133.49273700000001</v>
      </c>
      <c r="M86">
        <f t="shared" si="21"/>
        <v>9.8821543369182595E-3</v>
      </c>
      <c r="N86">
        <v>61.543255000000002</v>
      </c>
      <c r="O86">
        <f t="shared" si="22"/>
        <v>1.3183867562178059E-2</v>
      </c>
      <c r="P86">
        <v>67.869690000000006</v>
      </c>
      <c r="Q86">
        <f t="shared" si="23"/>
        <v>-2.6366282751249106E-2</v>
      </c>
      <c r="R86">
        <v>116.536339</v>
      </c>
      <c r="S86">
        <f t="shared" si="24"/>
        <v>2.459582471948701E-2</v>
      </c>
      <c r="T86">
        <v>159.44000199999999</v>
      </c>
      <c r="U86">
        <f t="shared" si="25"/>
        <v>0.10805411613802642</v>
      </c>
      <c r="V86">
        <v>103.185997</v>
      </c>
      <c r="W86">
        <f t="shared" si="26"/>
        <v>1.8332748466106847E-3</v>
      </c>
      <c r="X86">
        <v>49.433059999999998</v>
      </c>
      <c r="Y86">
        <f t="shared" si="27"/>
        <v>-1.3227170537282116E-2</v>
      </c>
      <c r="Z86">
        <v>7.35</v>
      </c>
      <c r="AA86">
        <f t="shared" si="28"/>
        <v>6.7536206990487277E-2</v>
      </c>
      <c r="AB86">
        <v>294.45001200000002</v>
      </c>
      <c r="AC86">
        <f t="shared" si="29"/>
        <v>1.1442378781475977E-2</v>
      </c>
      <c r="AD86">
        <v>126.139503</v>
      </c>
      <c r="AE86">
        <f t="shared" si="30"/>
        <v>9.1864933795725828E-2</v>
      </c>
      <c r="AF86" s="14">
        <v>3185.04</v>
      </c>
      <c r="AG86">
        <f t="shared" si="31"/>
        <v>1.7428648379829322E-2</v>
      </c>
      <c r="AH86">
        <v>0.87</v>
      </c>
    </row>
    <row r="87" spans="1:34">
      <c r="A87" s="17">
        <v>44025</v>
      </c>
      <c r="B87">
        <v>37.709999000000003</v>
      </c>
      <c r="C87">
        <f t="shared" si="16"/>
        <v>8.3762132839759501E-2</v>
      </c>
      <c r="D87">
        <v>310.74847399999999</v>
      </c>
      <c r="E87">
        <f t="shared" si="17"/>
        <v>-4.4239369226735156E-3</v>
      </c>
      <c r="F87">
        <v>106.10749800000001</v>
      </c>
      <c r="G87">
        <f t="shared" si="18"/>
        <v>-3.5209173171213602E-2</v>
      </c>
      <c r="H87">
        <v>161.07913199999999</v>
      </c>
      <c r="I87">
        <f t="shared" si="19"/>
        <v>4.554476092789058E-2</v>
      </c>
      <c r="J87">
        <v>147.77508499999999</v>
      </c>
      <c r="K87">
        <f t="shared" si="20"/>
        <v>8.4433916465991979E-2</v>
      </c>
      <c r="L87">
        <v>140.037521</v>
      </c>
      <c r="M87">
        <f t="shared" si="21"/>
        <v>4.7863321978718572E-2</v>
      </c>
      <c r="N87">
        <v>62.862225000000002</v>
      </c>
      <c r="O87">
        <f t="shared" si="22"/>
        <v>2.1205165938521998E-2</v>
      </c>
      <c r="P87">
        <v>70.647094999999993</v>
      </c>
      <c r="Q87">
        <f t="shared" si="23"/>
        <v>4.0107446947293741E-2</v>
      </c>
      <c r="R87">
        <v>118.17305</v>
      </c>
      <c r="S87">
        <f t="shared" si="24"/>
        <v>1.3946928476429511E-2</v>
      </c>
      <c r="T87">
        <v>171.58000200000001</v>
      </c>
      <c r="U87">
        <f t="shared" si="25"/>
        <v>7.3381953352746457E-2</v>
      </c>
      <c r="V87">
        <v>92.813004000000006</v>
      </c>
      <c r="W87">
        <f t="shared" si="26"/>
        <v>-0.10594639657121371</v>
      </c>
      <c r="X87">
        <v>51.214084999999997</v>
      </c>
      <c r="Y87">
        <f t="shared" si="27"/>
        <v>3.5395160741234472E-2</v>
      </c>
      <c r="Z87">
        <v>6.95</v>
      </c>
      <c r="AA87">
        <f t="shared" si="28"/>
        <v>-5.595865364804449E-2</v>
      </c>
      <c r="AB87">
        <v>294.52999899999998</v>
      </c>
      <c r="AC87">
        <f t="shared" si="29"/>
        <v>2.7161193588179675E-4</v>
      </c>
      <c r="AD87">
        <v>127.162674</v>
      </c>
      <c r="AE87">
        <f t="shared" si="30"/>
        <v>8.0787032857068519E-3</v>
      </c>
      <c r="AF87" s="14">
        <v>3224.73</v>
      </c>
      <c r="AG87">
        <f t="shared" si="31"/>
        <v>1.2384377997744032E-2</v>
      </c>
      <c r="AH87">
        <v>0.85</v>
      </c>
    </row>
    <row r="88" spans="1:34">
      <c r="A88" s="17">
        <v>44032</v>
      </c>
      <c r="B88">
        <v>38.599997999999999</v>
      </c>
      <c r="C88">
        <f t="shared" si="16"/>
        <v>2.332693990521181E-2</v>
      </c>
      <c r="D88">
        <v>311.69567899999998</v>
      </c>
      <c r="E88">
        <f t="shared" si="17"/>
        <v>3.043504309877538E-3</v>
      </c>
      <c r="F88">
        <v>105.4375</v>
      </c>
      <c r="G88">
        <f t="shared" si="18"/>
        <v>-6.3343519968204563E-3</v>
      </c>
      <c r="H88">
        <v>160.16691599999999</v>
      </c>
      <c r="I88">
        <f t="shared" si="19"/>
        <v>-5.6792508891810615E-3</v>
      </c>
      <c r="J88">
        <v>142.46470600000001</v>
      </c>
      <c r="K88">
        <f t="shared" si="20"/>
        <v>-3.6597130070388263E-2</v>
      </c>
      <c r="L88">
        <v>138.88420099999999</v>
      </c>
      <c r="M88">
        <f t="shared" si="21"/>
        <v>-8.2698942541738554E-3</v>
      </c>
      <c r="N88">
        <v>62.908031000000001</v>
      </c>
      <c r="O88">
        <f t="shared" si="22"/>
        <v>7.2840755011752112E-4</v>
      </c>
      <c r="P88">
        <v>68.196952999999993</v>
      </c>
      <c r="Q88">
        <f t="shared" si="23"/>
        <v>-3.5297103664912677E-2</v>
      </c>
      <c r="R88">
        <v>118.483467</v>
      </c>
      <c r="S88">
        <f t="shared" si="24"/>
        <v>2.6233562629849345E-3</v>
      </c>
      <c r="T88">
        <v>171.60000600000001</v>
      </c>
      <c r="U88">
        <f t="shared" si="25"/>
        <v>1.1658021770686402E-4</v>
      </c>
      <c r="V88">
        <v>92.981003000000001</v>
      </c>
      <c r="W88">
        <f t="shared" si="26"/>
        <v>1.8084441850300915E-3</v>
      </c>
      <c r="X88">
        <v>51.194724999999998</v>
      </c>
      <c r="Y88">
        <f t="shared" si="27"/>
        <v>-3.7809247525935857E-4</v>
      </c>
      <c r="Z88">
        <v>6.87</v>
      </c>
      <c r="AA88">
        <f t="shared" si="28"/>
        <v>-1.1577553342442787E-2</v>
      </c>
      <c r="AB88">
        <v>278.48998999999998</v>
      </c>
      <c r="AC88">
        <f t="shared" si="29"/>
        <v>-5.5998745908390705E-2</v>
      </c>
      <c r="AD88">
        <v>126.680031</v>
      </c>
      <c r="AE88">
        <f t="shared" si="30"/>
        <v>-3.8026980653652199E-3</v>
      </c>
      <c r="AF88" s="14">
        <v>3215.63</v>
      </c>
      <c r="AG88">
        <f t="shared" si="31"/>
        <v>-2.8259308659647061E-3</v>
      </c>
      <c r="AH88">
        <v>0.86</v>
      </c>
    </row>
    <row r="89" spans="1:34">
      <c r="A89" s="17">
        <v>44039</v>
      </c>
      <c r="B89">
        <v>38.57</v>
      </c>
      <c r="C89">
        <f t="shared" si="16"/>
        <v>-7.7745243717592403E-4</v>
      </c>
      <c r="D89">
        <v>311.45645100000002</v>
      </c>
      <c r="E89">
        <f t="shared" si="17"/>
        <v>-7.6779970808212483E-4</v>
      </c>
      <c r="F89">
        <v>108.885002</v>
      </c>
      <c r="G89">
        <f t="shared" si="18"/>
        <v>3.2173937466729453E-2</v>
      </c>
      <c r="H89">
        <v>163.42770400000001</v>
      </c>
      <c r="I89">
        <f t="shared" si="19"/>
        <v>2.0154218725252065E-2</v>
      </c>
      <c r="J89">
        <v>142.40748600000001</v>
      </c>
      <c r="K89">
        <f t="shared" si="20"/>
        <v>-4.0172401783270927E-4</v>
      </c>
      <c r="L89">
        <v>136.67137099999999</v>
      </c>
      <c r="M89">
        <f t="shared" si="21"/>
        <v>-1.6061207201447315E-2</v>
      </c>
      <c r="N89">
        <v>63.191966999999998</v>
      </c>
      <c r="O89">
        <f t="shared" si="22"/>
        <v>4.5033542325098215E-3</v>
      </c>
      <c r="P89">
        <v>70.974357999999995</v>
      </c>
      <c r="Q89">
        <f t="shared" si="23"/>
        <v>3.9918770447594037E-2</v>
      </c>
      <c r="R89">
        <v>124.11547899999999</v>
      </c>
      <c r="S89">
        <f t="shared" si="24"/>
        <v>4.6438982634655984E-2</v>
      </c>
      <c r="T89">
        <v>175.10000600000001</v>
      </c>
      <c r="U89">
        <f t="shared" si="25"/>
        <v>2.0191051539042985E-2</v>
      </c>
      <c r="V89">
        <v>102.400002</v>
      </c>
      <c r="W89">
        <f t="shared" si="26"/>
        <v>9.6491528666322032E-2</v>
      </c>
      <c r="X89">
        <v>50.323569999999997</v>
      </c>
      <c r="Y89">
        <f t="shared" si="27"/>
        <v>-1.7162943572444404E-2</v>
      </c>
      <c r="Z89">
        <v>6.82</v>
      </c>
      <c r="AA89">
        <f t="shared" si="28"/>
        <v>-7.3046343788872202E-3</v>
      </c>
      <c r="AB89">
        <v>272</v>
      </c>
      <c r="AC89">
        <f t="shared" si="29"/>
        <v>-2.3580049876020803E-2</v>
      </c>
      <c r="AD89">
        <v>124.903961</v>
      </c>
      <c r="AE89">
        <f t="shared" si="30"/>
        <v>-1.4119336382121981E-2</v>
      </c>
      <c r="AF89" s="14">
        <v>3271.12</v>
      </c>
      <c r="AG89">
        <f t="shared" si="31"/>
        <v>1.710913896532236E-2</v>
      </c>
      <c r="AH89">
        <v>1.04</v>
      </c>
    </row>
    <row r="90" spans="1:34">
      <c r="A90" s="17">
        <v>44046</v>
      </c>
      <c r="B90">
        <v>38.970001000000003</v>
      </c>
      <c r="C90">
        <f t="shared" si="16"/>
        <v>1.0317372791245833E-2</v>
      </c>
      <c r="D90">
        <v>326.87316900000002</v>
      </c>
      <c r="E90">
        <f t="shared" si="17"/>
        <v>4.8312708993223229E-2</v>
      </c>
      <c r="F90">
        <v>110.175003</v>
      </c>
      <c r="G90">
        <f t="shared" si="18"/>
        <v>1.1777740184541689E-2</v>
      </c>
      <c r="H90">
        <v>178.110962</v>
      </c>
      <c r="I90">
        <f t="shared" si="19"/>
        <v>8.6036022914659768E-2</v>
      </c>
      <c r="J90">
        <v>147.87995900000001</v>
      </c>
      <c r="K90">
        <f t="shared" si="20"/>
        <v>3.7708288995738339E-2</v>
      </c>
      <c r="L90">
        <v>139.33427399999999</v>
      </c>
      <c r="M90">
        <f t="shared" si="21"/>
        <v>1.9296602640988196E-2</v>
      </c>
      <c r="N90">
        <v>63.677436999999998</v>
      </c>
      <c r="O90">
        <f t="shared" si="22"/>
        <v>7.6531039665931663E-3</v>
      </c>
      <c r="P90">
        <v>71.664291000000006</v>
      </c>
      <c r="Q90">
        <f t="shared" si="23"/>
        <v>9.6739331933190977E-3</v>
      </c>
      <c r="R90">
        <v>126.415695</v>
      </c>
      <c r="S90">
        <f t="shared" si="24"/>
        <v>1.8363228819363732E-2</v>
      </c>
      <c r="T90">
        <v>211.470001</v>
      </c>
      <c r="U90">
        <f t="shared" si="25"/>
        <v>0.18872587562475773</v>
      </c>
      <c r="V90">
        <v>105.31199599999999</v>
      </c>
      <c r="W90">
        <f t="shared" si="26"/>
        <v>2.8040602641895302E-2</v>
      </c>
      <c r="X90">
        <v>53.672671999999999</v>
      </c>
      <c r="Y90">
        <f t="shared" si="27"/>
        <v>6.4430414855477444E-2</v>
      </c>
      <c r="Z90">
        <v>7.92</v>
      </c>
      <c r="AA90">
        <f t="shared" si="28"/>
        <v>0.14953173397096364</v>
      </c>
      <c r="AB90">
        <v>272.98998999999998</v>
      </c>
      <c r="AC90">
        <f t="shared" si="29"/>
        <v>3.6330615500570498E-3</v>
      </c>
      <c r="AD90">
        <v>125.454178</v>
      </c>
      <c r="AE90">
        <f t="shared" si="30"/>
        <v>4.3954463637127838E-3</v>
      </c>
      <c r="AF90" s="14">
        <v>3351.28</v>
      </c>
      <c r="AG90">
        <f t="shared" si="31"/>
        <v>2.4209928499521301E-2</v>
      </c>
      <c r="AH90">
        <v>1.0900000000000001</v>
      </c>
    </row>
    <row r="91" spans="1:34">
      <c r="A91" s="17">
        <v>44053</v>
      </c>
      <c r="B91">
        <v>39.159999999999997</v>
      </c>
      <c r="C91">
        <f t="shared" si="16"/>
        <v>4.863672650927328E-3</v>
      </c>
      <c r="D91">
        <v>322.43374599999999</v>
      </c>
      <c r="E91">
        <f t="shared" si="17"/>
        <v>-1.3674556903157479E-2</v>
      </c>
      <c r="F91">
        <v>106.290001</v>
      </c>
      <c r="G91">
        <f t="shared" si="18"/>
        <v>-3.5898821003745071E-2</v>
      </c>
      <c r="H91">
        <v>202.44073499999999</v>
      </c>
      <c r="I91">
        <f t="shared" si="19"/>
        <v>0.12804043895198425</v>
      </c>
      <c r="J91">
        <v>152.80896000000001</v>
      </c>
      <c r="K91">
        <f t="shared" si="20"/>
        <v>3.2787656940124713E-2</v>
      </c>
      <c r="L91">
        <v>138.99674999999999</v>
      </c>
      <c r="M91">
        <f t="shared" si="21"/>
        <v>-2.4253434676487079E-3</v>
      </c>
      <c r="N91">
        <v>63.292732000000001</v>
      </c>
      <c r="O91">
        <f t="shared" si="22"/>
        <v>-6.059788378004932E-3</v>
      </c>
      <c r="P91">
        <v>73.840225000000004</v>
      </c>
      <c r="Q91">
        <f t="shared" si="23"/>
        <v>2.9911047245972686E-2</v>
      </c>
      <c r="R91">
        <v>127.88286600000001</v>
      </c>
      <c r="S91">
        <f t="shared" si="24"/>
        <v>1.1539092268227861E-2</v>
      </c>
      <c r="T91">
        <v>219.21000699999999</v>
      </c>
      <c r="U91">
        <f t="shared" si="25"/>
        <v>3.5947057221388412E-2</v>
      </c>
      <c r="V91">
        <v>98.790001000000004</v>
      </c>
      <c r="W91">
        <f t="shared" si="26"/>
        <v>-6.3930939599687861E-2</v>
      </c>
      <c r="X91">
        <v>56.015098999999999</v>
      </c>
      <c r="Y91">
        <f t="shared" si="27"/>
        <v>4.2717308715797535E-2</v>
      </c>
      <c r="Z91">
        <v>8.27</v>
      </c>
      <c r="AA91">
        <f t="shared" si="28"/>
        <v>4.3243303209265387E-2</v>
      </c>
      <c r="AB91">
        <v>267.290009</v>
      </c>
      <c r="AC91">
        <f t="shared" si="29"/>
        <v>-2.1100882878225015E-2</v>
      </c>
      <c r="AD91">
        <v>127.992783</v>
      </c>
      <c r="AE91">
        <f t="shared" si="30"/>
        <v>2.0033303154463653E-2</v>
      </c>
      <c r="AF91" s="14">
        <v>3372.85</v>
      </c>
      <c r="AG91">
        <f t="shared" si="31"/>
        <v>6.4157218815585676E-3</v>
      </c>
      <c r="AH91">
        <v>1.1100000000000001</v>
      </c>
    </row>
    <row r="92" spans="1:34">
      <c r="A92" s="17">
        <v>44060</v>
      </c>
      <c r="B92">
        <v>38.43</v>
      </c>
      <c r="C92">
        <f t="shared" si="16"/>
        <v>-1.8817413085557025E-2</v>
      </c>
      <c r="D92">
        <v>330.42071499999997</v>
      </c>
      <c r="E92">
        <f t="shared" si="17"/>
        <v>2.4469060041995321E-2</v>
      </c>
      <c r="F92">
        <v>106.724998</v>
      </c>
      <c r="G92">
        <f t="shared" si="18"/>
        <v>4.0841969505607976E-3</v>
      </c>
      <c r="H92">
        <v>204.274902</v>
      </c>
      <c r="I92">
        <f t="shared" si="19"/>
        <v>9.0194684805345402E-3</v>
      </c>
      <c r="J92">
        <v>151.00761399999999</v>
      </c>
      <c r="K92">
        <f t="shared" si="20"/>
        <v>-1.1858254371947095E-2</v>
      </c>
      <c r="L92">
        <v>143.234894</v>
      </c>
      <c r="M92">
        <f t="shared" si="21"/>
        <v>3.0035346465033412E-2</v>
      </c>
      <c r="N92">
        <v>63.100375999999997</v>
      </c>
      <c r="O92">
        <f t="shared" si="22"/>
        <v>-3.0437759075910352E-3</v>
      </c>
      <c r="P92">
        <v>75.167015000000006</v>
      </c>
      <c r="Q92">
        <f t="shared" si="23"/>
        <v>1.7808867091345552E-2</v>
      </c>
      <c r="R92">
        <v>130.09787</v>
      </c>
      <c r="S92">
        <f t="shared" si="24"/>
        <v>1.7172277786502228E-2</v>
      </c>
      <c r="T92">
        <v>213.28999300000001</v>
      </c>
      <c r="U92">
        <f t="shared" si="25"/>
        <v>-2.7377497170321254E-2</v>
      </c>
      <c r="V92">
        <v>102.11199999999999</v>
      </c>
      <c r="W92">
        <f t="shared" si="26"/>
        <v>3.307385491696839E-2</v>
      </c>
      <c r="X92">
        <v>50.023510000000002</v>
      </c>
      <c r="Y92">
        <f t="shared" si="27"/>
        <v>-0.11312818447409556</v>
      </c>
      <c r="Z92">
        <v>8.1199999999999992</v>
      </c>
      <c r="AA92">
        <f t="shared" si="28"/>
        <v>-1.8304354862013376E-2</v>
      </c>
      <c r="AB92">
        <v>271.27999899999998</v>
      </c>
      <c r="AC92">
        <f t="shared" si="29"/>
        <v>1.4817249163325443E-2</v>
      </c>
      <c r="AD92">
        <v>127.57884199999999</v>
      </c>
      <c r="AE92">
        <f t="shared" si="30"/>
        <v>-3.2393374027139014E-3</v>
      </c>
      <c r="AF92" s="14">
        <v>3397.16</v>
      </c>
      <c r="AG92">
        <f t="shared" si="31"/>
        <v>7.181704158801012E-3</v>
      </c>
      <c r="AH92">
        <v>1.1499999999999999</v>
      </c>
    </row>
    <row r="93" spans="1:34">
      <c r="A93" s="17">
        <v>44067</v>
      </c>
      <c r="B93">
        <v>41.029998999999997</v>
      </c>
      <c r="C93">
        <f t="shared" si="16"/>
        <v>6.5465077504931315E-2</v>
      </c>
      <c r="D93">
        <v>334.02593999999999</v>
      </c>
      <c r="E93">
        <f t="shared" si="17"/>
        <v>1.0851918218914871E-2</v>
      </c>
      <c r="F93">
        <v>104.737503</v>
      </c>
      <c r="G93">
        <f t="shared" si="18"/>
        <v>-1.8798165321833225E-2</v>
      </c>
      <c r="H93">
        <v>215.34802199999999</v>
      </c>
      <c r="I93">
        <f t="shared" si="19"/>
        <v>5.2788780885124939E-2</v>
      </c>
      <c r="J93">
        <v>161.43914799999999</v>
      </c>
      <c r="K93">
        <f t="shared" si="20"/>
        <v>6.679801970415028E-2</v>
      </c>
      <c r="L93">
        <v>144.060013</v>
      </c>
      <c r="M93">
        <f t="shared" si="21"/>
        <v>5.7440716739762202E-3</v>
      </c>
      <c r="N93">
        <v>64.611716999999999</v>
      </c>
      <c r="O93">
        <f t="shared" si="22"/>
        <v>2.3669043725610073E-2</v>
      </c>
      <c r="P93">
        <v>75.759658999999999</v>
      </c>
      <c r="Q93">
        <f t="shared" si="23"/>
        <v>7.8534434014996286E-3</v>
      </c>
      <c r="R93">
        <v>131.35682700000001</v>
      </c>
      <c r="S93">
        <f t="shared" si="24"/>
        <v>9.6304770555571302E-3</v>
      </c>
      <c r="T93">
        <v>221.19000199999999</v>
      </c>
      <c r="U93">
        <f t="shared" si="25"/>
        <v>3.63693604779049E-2</v>
      </c>
      <c r="V93">
        <v>104.206001</v>
      </c>
      <c r="W93">
        <f t="shared" si="26"/>
        <v>2.0299468735951221E-2</v>
      </c>
      <c r="X93">
        <v>53.324207000000001</v>
      </c>
      <c r="Y93">
        <f t="shared" si="27"/>
        <v>6.3897298254467688E-2</v>
      </c>
      <c r="Z93">
        <v>9.77</v>
      </c>
      <c r="AA93">
        <f t="shared" si="28"/>
        <v>0.18498631188110487</v>
      </c>
      <c r="AB93">
        <v>269.959991</v>
      </c>
      <c r="AC93">
        <f t="shared" si="29"/>
        <v>-4.8777275942219634E-3</v>
      </c>
      <c r="AD93">
        <v>135.98201</v>
      </c>
      <c r="AE93">
        <f t="shared" si="30"/>
        <v>6.3788055459761558E-2</v>
      </c>
      <c r="AF93" s="14">
        <v>3508.01</v>
      </c>
      <c r="AG93">
        <f t="shared" si="31"/>
        <v>3.2109136681062335E-2</v>
      </c>
      <c r="AH93">
        <v>1.1599999999999999</v>
      </c>
    </row>
    <row r="94" spans="1:34">
      <c r="A94" s="17">
        <v>44074</v>
      </c>
      <c r="B94">
        <v>41.48</v>
      </c>
      <c r="C94">
        <f t="shared" si="16"/>
        <v>1.0907901279642609E-2</v>
      </c>
      <c r="D94">
        <v>332.30007899999998</v>
      </c>
      <c r="E94">
        <f t="shared" si="17"/>
        <v>-5.1802415341097984E-3</v>
      </c>
      <c r="F94">
        <v>99.559997999999993</v>
      </c>
      <c r="G94">
        <f t="shared" si="18"/>
        <v>-5.0696791171438577E-2</v>
      </c>
      <c r="H94">
        <v>219.44340500000001</v>
      </c>
      <c r="I94">
        <f t="shared" si="19"/>
        <v>1.8838936868584136E-2</v>
      </c>
      <c r="J94">
        <v>159.818817</v>
      </c>
      <c r="K94">
        <f t="shared" si="20"/>
        <v>-1.0087499247310745E-2</v>
      </c>
      <c r="L94">
        <v>140.252228</v>
      </c>
      <c r="M94">
        <f t="shared" si="21"/>
        <v>-2.6787539506761E-2</v>
      </c>
      <c r="N94">
        <v>63.402653000000001</v>
      </c>
      <c r="O94">
        <f t="shared" si="22"/>
        <v>-1.8890066057034183E-2</v>
      </c>
      <c r="P94">
        <v>75.396996000000001</v>
      </c>
      <c r="Q94">
        <f t="shared" si="23"/>
        <v>-4.7985144402904077E-3</v>
      </c>
      <c r="R94">
        <v>130.590103</v>
      </c>
      <c r="S94">
        <f t="shared" si="24"/>
        <v>-5.8540574583867081E-3</v>
      </c>
      <c r="T94">
        <v>194.61000100000001</v>
      </c>
      <c r="U94">
        <f t="shared" si="25"/>
        <v>-0.128024508680113</v>
      </c>
      <c r="V94">
        <v>97.302002000000002</v>
      </c>
      <c r="W94">
        <f t="shared" si="26"/>
        <v>-6.8550154311929873E-2</v>
      </c>
      <c r="X94">
        <v>53.411320000000003</v>
      </c>
      <c r="Y94">
        <f t="shared" si="27"/>
        <v>1.6323153459930858E-3</v>
      </c>
      <c r="Z94">
        <v>10.1</v>
      </c>
      <c r="AA94">
        <f t="shared" si="28"/>
        <v>3.3218957792522374E-2</v>
      </c>
      <c r="AB94">
        <v>266.5</v>
      </c>
      <c r="AC94">
        <f t="shared" si="29"/>
        <v>-1.2899522931033643E-2</v>
      </c>
      <c r="AD94">
        <v>138.43414300000001</v>
      </c>
      <c r="AE94">
        <f t="shared" si="30"/>
        <v>1.7872113160911324E-2</v>
      </c>
      <c r="AF94" s="14">
        <v>3426.96</v>
      </c>
      <c r="AG94">
        <f t="shared" si="31"/>
        <v>-2.3375354324999126E-2</v>
      </c>
      <c r="AH94">
        <v>1.18</v>
      </c>
    </row>
    <row r="95" spans="1:34">
      <c r="A95" s="17">
        <v>44081</v>
      </c>
      <c r="B95">
        <v>40.290000999999997</v>
      </c>
      <c r="C95">
        <f t="shared" si="16"/>
        <v>-2.9108059338016405E-2</v>
      </c>
      <c r="D95">
        <v>325.16644300000002</v>
      </c>
      <c r="E95">
        <f t="shared" si="17"/>
        <v>-2.1701229555068612E-2</v>
      </c>
      <c r="F95">
        <v>95.864998</v>
      </c>
      <c r="G95">
        <f t="shared" si="18"/>
        <v>-3.7819526503318955E-2</v>
      </c>
      <c r="H95">
        <v>226.56260700000001</v>
      </c>
      <c r="I95">
        <f t="shared" si="19"/>
        <v>3.192695404582057E-2</v>
      </c>
      <c r="J95">
        <v>159.588684</v>
      </c>
      <c r="K95">
        <f t="shared" si="20"/>
        <v>-1.4409995951986487E-3</v>
      </c>
      <c r="L95">
        <v>139.48765599999999</v>
      </c>
      <c r="M95">
        <f t="shared" si="21"/>
        <v>-5.466320303652213E-3</v>
      </c>
      <c r="N95">
        <v>60.428623000000002</v>
      </c>
      <c r="O95">
        <f t="shared" si="22"/>
        <v>-4.8042822575055807E-2</v>
      </c>
      <c r="P95">
        <v>74.724746999999994</v>
      </c>
      <c r="Q95">
        <f t="shared" si="23"/>
        <v>-8.9561109549082269E-3</v>
      </c>
      <c r="R95">
        <v>130.76048299999999</v>
      </c>
      <c r="S95">
        <f t="shared" si="24"/>
        <v>1.3038426792525682E-3</v>
      </c>
      <c r="T95">
        <v>183.96000699999999</v>
      </c>
      <c r="U95">
        <f t="shared" si="25"/>
        <v>-5.6279180308083224E-2</v>
      </c>
      <c r="V95">
        <v>91.449996999999996</v>
      </c>
      <c r="W95">
        <f t="shared" si="26"/>
        <v>-6.2027222487791474E-2</v>
      </c>
      <c r="X95">
        <v>52.414337000000003</v>
      </c>
      <c r="Y95">
        <f t="shared" si="27"/>
        <v>-1.8842547745534666E-2</v>
      </c>
      <c r="Z95">
        <v>9.7100000000000009</v>
      </c>
      <c r="AA95">
        <f t="shared" si="28"/>
        <v>-3.9379141543980145E-2</v>
      </c>
      <c r="AB95">
        <v>257.959991</v>
      </c>
      <c r="AC95">
        <f t="shared" si="29"/>
        <v>-3.2569744352853293E-2</v>
      </c>
      <c r="AD95">
        <v>132.49281300000001</v>
      </c>
      <c r="AE95">
        <f t="shared" si="30"/>
        <v>-4.3866308289786479E-2</v>
      </c>
      <c r="AF95" s="14">
        <v>3340.97</v>
      </c>
      <c r="AG95">
        <f t="shared" si="31"/>
        <v>-2.5412386821208312E-2</v>
      </c>
      <c r="AH95">
        <v>1.1299999999999999</v>
      </c>
    </row>
    <row r="96" spans="1:34">
      <c r="A96" s="17">
        <v>44088</v>
      </c>
      <c r="B96">
        <v>38.479999999999997</v>
      </c>
      <c r="C96">
        <f t="shared" si="16"/>
        <v>-4.5964698225804436E-2</v>
      </c>
      <c r="D96">
        <v>322.126892</v>
      </c>
      <c r="E96">
        <f t="shared" si="17"/>
        <v>-9.3916410908425341E-3</v>
      </c>
      <c r="F96">
        <v>97.327499000000003</v>
      </c>
      <c r="G96">
        <f t="shared" si="18"/>
        <v>1.5140639115086707E-2</v>
      </c>
      <c r="H96">
        <v>236.28538499999999</v>
      </c>
      <c r="I96">
        <f t="shared" si="19"/>
        <v>4.2019015611313944E-2</v>
      </c>
      <c r="J96">
        <v>161.74591100000001</v>
      </c>
      <c r="K96">
        <f t="shared" si="20"/>
        <v>1.3426873062381415E-2</v>
      </c>
      <c r="L96">
        <v>140.80909700000001</v>
      </c>
      <c r="M96">
        <f t="shared" si="21"/>
        <v>9.4289411208690402E-3</v>
      </c>
      <c r="N96">
        <v>58.101601000000002</v>
      </c>
      <c r="O96">
        <f t="shared" si="22"/>
        <v>-3.926966400225089E-2</v>
      </c>
      <c r="P96">
        <v>75.901168999999996</v>
      </c>
      <c r="Q96">
        <f t="shared" si="23"/>
        <v>1.5620763710981211E-2</v>
      </c>
      <c r="R96">
        <v>130.031631</v>
      </c>
      <c r="S96">
        <f t="shared" si="24"/>
        <v>-5.5895393955273497E-3</v>
      </c>
      <c r="T96">
        <v>186.21000699999999</v>
      </c>
      <c r="U96">
        <f t="shared" si="25"/>
        <v>1.2156725962163724E-2</v>
      </c>
      <c r="V96">
        <v>90.134003000000007</v>
      </c>
      <c r="W96">
        <f t="shared" si="26"/>
        <v>-1.4494856825235884E-2</v>
      </c>
      <c r="X96">
        <v>54.224403000000002</v>
      </c>
      <c r="Y96">
        <f t="shared" si="27"/>
        <v>3.3950886196758116E-2</v>
      </c>
      <c r="Z96">
        <v>9.8800000000000008</v>
      </c>
      <c r="AA96">
        <f t="shared" si="28"/>
        <v>1.7356229456542888E-2</v>
      </c>
      <c r="AB96">
        <v>265.39001500000001</v>
      </c>
      <c r="AC96">
        <f t="shared" si="29"/>
        <v>2.8395999480649605E-2</v>
      </c>
      <c r="AD96">
        <v>131.126205</v>
      </c>
      <c r="AE96">
        <f t="shared" si="30"/>
        <v>-1.0368146067002541E-2</v>
      </c>
      <c r="AF96" s="14">
        <v>3319.47</v>
      </c>
      <c r="AG96">
        <f t="shared" si="31"/>
        <v>-6.4560523562141496E-3</v>
      </c>
      <c r="AH96">
        <v>1.04</v>
      </c>
    </row>
    <row r="97" spans="1:34">
      <c r="A97" s="17">
        <v>44095</v>
      </c>
      <c r="B97">
        <v>37.340000000000003</v>
      </c>
      <c r="C97">
        <f t="shared" si="16"/>
        <v>-3.0073487683929059E-2</v>
      </c>
      <c r="D97">
        <v>328.474335</v>
      </c>
      <c r="E97">
        <f t="shared" si="17"/>
        <v>1.9513164567050326E-2</v>
      </c>
      <c r="F97">
        <v>100.589996</v>
      </c>
      <c r="G97">
        <f t="shared" si="18"/>
        <v>3.2971239358091965E-2</v>
      </c>
      <c r="H97">
        <v>243.477676</v>
      </c>
      <c r="I97">
        <f t="shared" si="19"/>
        <v>2.9984925712290233E-2</v>
      </c>
      <c r="J97">
        <v>154.833145</v>
      </c>
      <c r="K97">
        <f t="shared" si="20"/>
        <v>-4.3678600085402287E-2</v>
      </c>
      <c r="L97">
        <v>137.48661799999999</v>
      </c>
      <c r="M97">
        <f t="shared" si="21"/>
        <v>-2.3878462277836434E-2</v>
      </c>
      <c r="N97">
        <v>58.249347999999998</v>
      </c>
      <c r="O97">
        <f t="shared" si="22"/>
        <v>2.5396798338735292E-3</v>
      </c>
      <c r="P97">
        <v>73.887259999999998</v>
      </c>
      <c r="Q97">
        <f t="shared" si="23"/>
        <v>-2.6891668163653615E-2</v>
      </c>
      <c r="R97">
        <v>130.26826500000001</v>
      </c>
      <c r="S97">
        <f t="shared" si="24"/>
        <v>1.8181648846085808E-3</v>
      </c>
      <c r="T97">
        <v>200.96000699999999</v>
      </c>
      <c r="U97">
        <f t="shared" si="25"/>
        <v>7.6230811426999362E-2</v>
      </c>
      <c r="V97">
        <v>96.092003000000005</v>
      </c>
      <c r="W97">
        <f t="shared" si="26"/>
        <v>6.4008611906202134E-2</v>
      </c>
      <c r="X97">
        <v>51.475425999999999</v>
      </c>
      <c r="Y97">
        <f t="shared" si="27"/>
        <v>-5.2026518228772738E-2</v>
      </c>
      <c r="Z97">
        <v>8.65</v>
      </c>
      <c r="AA97">
        <f t="shared" si="28"/>
        <v>-0.13295319081598853</v>
      </c>
      <c r="AB97">
        <v>268.17999300000002</v>
      </c>
      <c r="AC97">
        <f t="shared" si="29"/>
        <v>1.045787201592837E-2</v>
      </c>
      <c r="AD97">
        <v>133.04525799999999</v>
      </c>
      <c r="AE97">
        <f t="shared" si="30"/>
        <v>1.4529099673270074E-2</v>
      </c>
      <c r="AF97" s="14">
        <v>3298.46</v>
      </c>
      <c r="AG97">
        <f t="shared" si="31"/>
        <v>-6.3494387475993321E-3</v>
      </c>
      <c r="AH97">
        <v>0.92</v>
      </c>
    </row>
    <row r="98" spans="1:34">
      <c r="A98" s="17">
        <v>44102</v>
      </c>
      <c r="B98">
        <v>38.479999999999997</v>
      </c>
      <c r="C98">
        <f t="shared" si="16"/>
        <v>3.0073487683928993E-2</v>
      </c>
      <c r="D98">
        <v>340.39254799999998</v>
      </c>
      <c r="E98">
        <f t="shared" si="17"/>
        <v>3.564079754905207E-2</v>
      </c>
      <c r="F98">
        <v>96.129997000000003</v>
      </c>
      <c r="G98">
        <f t="shared" si="18"/>
        <v>-4.5351398510877057E-2</v>
      </c>
      <c r="H98">
        <v>248.37313800000001</v>
      </c>
      <c r="I98">
        <f t="shared" si="19"/>
        <v>1.9906945466794928E-2</v>
      </c>
      <c r="J98">
        <v>158.78331</v>
      </c>
      <c r="K98">
        <f t="shared" si="20"/>
        <v>2.5192389310531811E-2</v>
      </c>
      <c r="L98">
        <v>138.03405799999999</v>
      </c>
      <c r="M98">
        <f t="shared" si="21"/>
        <v>3.9738630752491145E-3</v>
      </c>
      <c r="N98">
        <v>59.754524000000004</v>
      </c>
      <c r="O98">
        <f t="shared" si="22"/>
        <v>2.5512004176400118E-2</v>
      </c>
      <c r="P98">
        <v>71.989509999999996</v>
      </c>
      <c r="Q98">
        <f t="shared" si="23"/>
        <v>-2.6020004006711495E-2</v>
      </c>
      <c r="R98">
        <v>130.74153100000001</v>
      </c>
      <c r="S98">
        <f t="shared" si="24"/>
        <v>3.626427252247438E-3</v>
      </c>
      <c r="T98">
        <v>251.58000200000001</v>
      </c>
      <c r="U98">
        <f t="shared" si="25"/>
        <v>0.22465512024784814</v>
      </c>
      <c r="V98">
        <v>102.899002</v>
      </c>
      <c r="W98">
        <f t="shared" si="26"/>
        <v>6.8441846943304255E-2</v>
      </c>
      <c r="X98">
        <v>55.782791000000003</v>
      </c>
      <c r="Y98">
        <f t="shared" si="27"/>
        <v>8.0360888061059163E-2</v>
      </c>
      <c r="Z98">
        <v>9.07</v>
      </c>
      <c r="AA98">
        <f t="shared" si="28"/>
        <v>4.7412943183257367E-2</v>
      </c>
      <c r="AB98">
        <v>260.79998799999998</v>
      </c>
      <c r="AC98">
        <f t="shared" si="29"/>
        <v>-2.7904586709397054E-2</v>
      </c>
      <c r="AD98">
        <v>136.17585800000001</v>
      </c>
      <c r="AE98">
        <f t="shared" si="30"/>
        <v>2.3257767913892551E-2</v>
      </c>
      <c r="AF98" s="14">
        <v>3348.42</v>
      </c>
      <c r="AG98">
        <f t="shared" si="31"/>
        <v>1.5032899904966136E-2</v>
      </c>
      <c r="AH98">
        <v>1.1100000000000001</v>
      </c>
    </row>
    <row r="99" spans="1:34">
      <c r="A99" s="17">
        <v>44109</v>
      </c>
      <c r="B99">
        <v>41.139999000000003</v>
      </c>
      <c r="C99">
        <f t="shared" si="16"/>
        <v>6.6842234120061739E-2</v>
      </c>
      <c r="D99">
        <v>354.24761999999998</v>
      </c>
      <c r="E99">
        <f t="shared" si="17"/>
        <v>3.9896655561329451E-2</v>
      </c>
      <c r="F99">
        <v>96.5</v>
      </c>
      <c r="G99">
        <f t="shared" si="18"/>
        <v>3.8415974749554179E-3</v>
      </c>
      <c r="H99">
        <v>264.28576700000002</v>
      </c>
      <c r="I99">
        <f t="shared" si="19"/>
        <v>6.2098764361353205E-2</v>
      </c>
      <c r="J99">
        <v>167.19180299999999</v>
      </c>
      <c r="K99">
        <f t="shared" si="20"/>
        <v>5.1601231795317143E-2</v>
      </c>
      <c r="L99">
        <v>142.49868799999999</v>
      </c>
      <c r="M99">
        <f t="shared" si="21"/>
        <v>3.1832340839517498E-2</v>
      </c>
      <c r="N99">
        <v>60.807217000000001</v>
      </c>
      <c r="O99">
        <f t="shared" si="22"/>
        <v>1.7463579159131236E-2</v>
      </c>
      <c r="P99">
        <v>71.597487999999998</v>
      </c>
      <c r="Q99">
        <f t="shared" si="23"/>
        <v>-5.4604244048779352E-3</v>
      </c>
      <c r="R99">
        <v>135.285156</v>
      </c>
      <c r="S99">
        <f t="shared" si="24"/>
        <v>3.4162489025638475E-2</v>
      </c>
      <c r="T99">
        <v>305.35000600000001</v>
      </c>
      <c r="U99">
        <f t="shared" si="25"/>
        <v>0.19369764095824218</v>
      </c>
      <c r="V99">
        <v>109.599998</v>
      </c>
      <c r="W99">
        <f t="shared" si="26"/>
        <v>6.3089412209406517E-2</v>
      </c>
      <c r="X99">
        <v>56.324843999999999</v>
      </c>
      <c r="Y99">
        <f t="shared" si="27"/>
        <v>9.6702998712568707E-3</v>
      </c>
      <c r="Z99">
        <v>9.58</v>
      </c>
      <c r="AA99">
        <f t="shared" si="28"/>
        <v>5.4705327855723955E-2</v>
      </c>
      <c r="AB99">
        <v>269.95001200000002</v>
      </c>
      <c r="AC99">
        <f t="shared" si="29"/>
        <v>3.4483017076744747E-2</v>
      </c>
      <c r="AD99">
        <v>138.38568100000001</v>
      </c>
      <c r="AE99">
        <f t="shared" si="30"/>
        <v>1.6097452882574477E-2</v>
      </c>
      <c r="AF99" s="14">
        <v>3477.14</v>
      </c>
      <c r="AG99">
        <f t="shared" si="31"/>
        <v>3.772152402308649E-2</v>
      </c>
      <c r="AH99">
        <v>1.18</v>
      </c>
    </row>
    <row r="100" spans="1:34">
      <c r="A100" s="17">
        <v>44116</v>
      </c>
      <c r="B100">
        <v>38.439999</v>
      </c>
      <c r="C100">
        <f t="shared" si="16"/>
        <v>-6.7882301830044026E-2</v>
      </c>
      <c r="D100">
        <v>365.83026100000001</v>
      </c>
      <c r="E100">
        <f t="shared" si="17"/>
        <v>3.2173297939249793E-2</v>
      </c>
      <c r="F100">
        <v>101.25</v>
      </c>
      <c r="G100">
        <f t="shared" si="18"/>
        <v>4.8049697641708231E-2</v>
      </c>
      <c r="H100">
        <v>276.27615400000002</v>
      </c>
      <c r="I100">
        <f t="shared" si="19"/>
        <v>4.4369954987182311E-2</v>
      </c>
      <c r="J100">
        <v>167.651993</v>
      </c>
      <c r="K100">
        <f t="shared" si="20"/>
        <v>2.7486863739804527E-3</v>
      </c>
      <c r="L100">
        <v>139.78971899999999</v>
      </c>
      <c r="M100">
        <f t="shared" si="21"/>
        <v>-1.9193506325854023E-2</v>
      </c>
      <c r="N100">
        <v>61.961497999999999</v>
      </c>
      <c r="O100">
        <f t="shared" si="22"/>
        <v>1.8804709559076208E-2</v>
      </c>
      <c r="P100">
        <v>71.125275000000002</v>
      </c>
      <c r="Q100">
        <f t="shared" si="23"/>
        <v>-6.6172306809084858E-3</v>
      </c>
      <c r="R100">
        <v>136.67659</v>
      </c>
      <c r="S100">
        <f t="shared" si="24"/>
        <v>1.0232660744075646E-2</v>
      </c>
      <c r="T100">
        <v>302.01998900000001</v>
      </c>
      <c r="U100">
        <f t="shared" si="25"/>
        <v>-1.0965475392512622E-2</v>
      </c>
      <c r="V100">
        <v>106.721001</v>
      </c>
      <c r="W100">
        <f t="shared" si="26"/>
        <v>-2.6619394457257764E-2</v>
      </c>
      <c r="X100">
        <v>54.834209000000001</v>
      </c>
      <c r="Y100">
        <f t="shared" si="27"/>
        <v>-2.6821465659325951E-2</v>
      </c>
      <c r="Z100">
        <v>8.8000000000000007</v>
      </c>
      <c r="AA100">
        <f t="shared" si="28"/>
        <v>-8.492587049860828E-2</v>
      </c>
      <c r="AB100">
        <v>218.08000200000001</v>
      </c>
      <c r="AC100">
        <f t="shared" si="29"/>
        <v>-0.21337482399780258</v>
      </c>
      <c r="AD100">
        <v>140.256271</v>
      </c>
      <c r="AE100">
        <f t="shared" si="30"/>
        <v>1.3426679567232726E-2</v>
      </c>
      <c r="AF100" s="14">
        <v>3483.81</v>
      </c>
      <c r="AG100">
        <f t="shared" si="31"/>
        <v>1.9164056749032933E-3</v>
      </c>
      <c r="AH100">
        <v>1.1299999999999999</v>
      </c>
    </row>
    <row r="101" spans="1:34">
      <c r="A101" s="17">
        <v>44123</v>
      </c>
      <c r="B101">
        <v>37.169998</v>
      </c>
      <c r="C101">
        <f t="shared" si="16"/>
        <v>-3.3596627585197367E-2</v>
      </c>
      <c r="D101">
        <v>359.17596400000002</v>
      </c>
      <c r="E101">
        <f t="shared" si="17"/>
        <v>-1.8357039246647083E-2</v>
      </c>
      <c r="F101">
        <v>102.75</v>
      </c>
      <c r="G101">
        <f t="shared" si="18"/>
        <v>1.4706147389695487E-2</v>
      </c>
      <c r="H101">
        <v>275.97445699999997</v>
      </c>
      <c r="I101">
        <f t="shared" si="19"/>
        <v>-1.0926091307257026E-3</v>
      </c>
      <c r="J101">
        <v>168.30396999999999</v>
      </c>
      <c r="K101">
        <f t="shared" si="20"/>
        <v>3.8813290448253468E-3</v>
      </c>
      <c r="L101">
        <v>137.09019499999999</v>
      </c>
      <c r="M101">
        <f t="shared" si="21"/>
        <v>-1.9500219452899609E-2</v>
      </c>
      <c r="N101">
        <v>61.647530000000003</v>
      </c>
      <c r="O101">
        <f t="shared" si="22"/>
        <v>-5.0800282193928228E-3</v>
      </c>
      <c r="P101">
        <v>71.125275000000002</v>
      </c>
      <c r="Q101">
        <f t="shared" si="23"/>
        <v>0</v>
      </c>
      <c r="R101">
        <v>134.77398700000001</v>
      </c>
      <c r="S101">
        <f t="shared" si="24"/>
        <v>-1.4018273071650138E-2</v>
      </c>
      <c r="T101">
        <v>282.88000499999998</v>
      </c>
      <c r="U101">
        <f t="shared" si="25"/>
        <v>-6.547040680159566E-2</v>
      </c>
      <c r="V101">
        <v>102.62200199999999</v>
      </c>
      <c r="W101">
        <f t="shared" si="26"/>
        <v>-3.9165607617291764E-2</v>
      </c>
      <c r="X101">
        <v>55.192348000000003</v>
      </c>
      <c r="Y101">
        <f t="shared" si="27"/>
        <v>6.5100694708943967E-3</v>
      </c>
      <c r="Z101">
        <v>9.32</v>
      </c>
      <c r="AA101">
        <f t="shared" si="28"/>
        <v>5.7410907213339017E-2</v>
      </c>
      <c r="AB101">
        <v>211.58000200000001</v>
      </c>
      <c r="AC101">
        <f t="shared" si="29"/>
        <v>-3.0258790107851125E-2</v>
      </c>
      <c r="AD101">
        <v>139.42274499999999</v>
      </c>
      <c r="AE101">
        <f t="shared" si="30"/>
        <v>-5.9606078408824259E-3</v>
      </c>
      <c r="AF101" s="14">
        <v>3465.39</v>
      </c>
      <c r="AG101">
        <f t="shared" si="31"/>
        <v>-5.30134206526488E-3</v>
      </c>
      <c r="AH101">
        <v>1.07</v>
      </c>
    </row>
    <row r="102" spans="1:34">
      <c r="A102" s="17">
        <v>44130</v>
      </c>
      <c r="B102">
        <v>34.270000000000003</v>
      </c>
      <c r="C102">
        <f t="shared" si="16"/>
        <v>-8.1231594615808284E-2</v>
      </c>
      <c r="D102">
        <v>342.89511099999999</v>
      </c>
      <c r="E102">
        <f t="shared" si="17"/>
        <v>-4.6387817255505233E-2</v>
      </c>
      <c r="F102">
        <v>79.894997000000004</v>
      </c>
      <c r="G102">
        <f t="shared" si="18"/>
        <v>-0.25158561833427628</v>
      </c>
      <c r="H102">
        <v>252.528885</v>
      </c>
      <c r="I102">
        <f t="shared" si="19"/>
        <v>-8.878267612066286E-2</v>
      </c>
      <c r="J102">
        <v>158.150497</v>
      </c>
      <c r="K102">
        <f t="shared" si="20"/>
        <v>-6.2224597415147048E-2</v>
      </c>
      <c r="L102">
        <v>129.416382</v>
      </c>
      <c r="M102">
        <f t="shared" si="21"/>
        <v>-5.7604093125406305E-2</v>
      </c>
      <c r="N102">
        <v>58.073901999999997</v>
      </c>
      <c r="O102">
        <f t="shared" si="22"/>
        <v>-5.9716792033903704E-2</v>
      </c>
      <c r="P102">
        <v>67.009048000000007</v>
      </c>
      <c r="Q102">
        <f t="shared" si="23"/>
        <v>-5.9615103821997167E-2</v>
      </c>
      <c r="R102">
        <v>130.49664300000001</v>
      </c>
      <c r="S102">
        <f t="shared" si="24"/>
        <v>-3.2251702784784723E-2</v>
      </c>
      <c r="T102">
        <v>257.69000199999999</v>
      </c>
      <c r="U102">
        <f t="shared" si="25"/>
        <v>-9.3265477269757716E-2</v>
      </c>
      <c r="V102">
        <v>92.542998999999995</v>
      </c>
      <c r="W102">
        <f t="shared" si="26"/>
        <v>-0.103378963629931</v>
      </c>
      <c r="X102">
        <v>49.171711000000002</v>
      </c>
      <c r="Y102">
        <f t="shared" si="27"/>
        <v>-0.11550584202629954</v>
      </c>
      <c r="Z102">
        <v>8.77</v>
      </c>
      <c r="AA102">
        <f t="shared" si="28"/>
        <v>-6.0825822313408169E-2</v>
      </c>
      <c r="AB102">
        <v>208.36000100000001</v>
      </c>
      <c r="AC102">
        <f t="shared" si="29"/>
        <v>-1.5335829334941297E-2</v>
      </c>
      <c r="AD102">
        <v>134.47970599999999</v>
      </c>
      <c r="AE102">
        <f t="shared" si="30"/>
        <v>-3.6097345675524875E-2</v>
      </c>
      <c r="AF102" s="14">
        <v>3269.96</v>
      </c>
      <c r="AG102">
        <f t="shared" si="31"/>
        <v>-5.8047428002238444E-2</v>
      </c>
      <c r="AH102">
        <v>1.06</v>
      </c>
    </row>
    <row r="103" spans="1:34">
      <c r="A103" s="17">
        <v>44137</v>
      </c>
      <c r="B103">
        <v>35.700001</v>
      </c>
      <c r="C103">
        <f t="shared" si="16"/>
        <v>4.0880380910279936E-2</v>
      </c>
      <c r="D103">
        <v>370.49121100000002</v>
      </c>
      <c r="E103">
        <f t="shared" si="17"/>
        <v>7.7405120891346588E-2</v>
      </c>
      <c r="F103">
        <v>90.330001999999993</v>
      </c>
      <c r="G103">
        <f t="shared" si="18"/>
        <v>0.12275641826072255</v>
      </c>
      <c r="H103">
        <v>272.28585800000002</v>
      </c>
      <c r="I103">
        <f t="shared" si="19"/>
        <v>7.5326824753329968E-2</v>
      </c>
      <c r="J103">
        <v>176.674149</v>
      </c>
      <c r="K103">
        <f t="shared" si="20"/>
        <v>0.11075997747851837</v>
      </c>
      <c r="L103">
        <v>134.26797500000001</v>
      </c>
      <c r="M103">
        <f t="shared" si="21"/>
        <v>3.6802642674175878E-2</v>
      </c>
      <c r="N103">
        <v>59.422089</v>
      </c>
      <c r="O103">
        <f t="shared" si="22"/>
        <v>2.2949654038014237E-2</v>
      </c>
      <c r="P103">
        <v>71.597487999999998</v>
      </c>
      <c r="Q103">
        <f t="shared" si="23"/>
        <v>6.6232334502905624E-2</v>
      </c>
      <c r="R103">
        <v>136.33137500000001</v>
      </c>
      <c r="S103">
        <f t="shared" si="24"/>
        <v>4.3741000674400246E-2</v>
      </c>
      <c r="T103">
        <v>237.509995</v>
      </c>
      <c r="U103">
        <f t="shared" si="25"/>
        <v>-8.1547613055153373E-2</v>
      </c>
      <c r="V103">
        <v>104.5</v>
      </c>
      <c r="W103">
        <f t="shared" si="26"/>
        <v>0.12151368084360634</v>
      </c>
      <c r="X103">
        <v>52.211067</v>
      </c>
      <c r="Y103">
        <f t="shared" si="27"/>
        <v>5.9976005452323011E-2</v>
      </c>
      <c r="Z103">
        <v>9.49</v>
      </c>
      <c r="AA103">
        <f t="shared" si="28"/>
        <v>7.8901806237744898E-2</v>
      </c>
      <c r="AB103">
        <v>220.279999</v>
      </c>
      <c r="AC103">
        <f t="shared" si="29"/>
        <v>5.5632102178227436E-2</v>
      </c>
      <c r="AD103">
        <v>141.28367600000001</v>
      </c>
      <c r="AE103">
        <f t="shared" si="30"/>
        <v>4.9356452870424138E-2</v>
      </c>
      <c r="AF103" s="14">
        <v>3509.44</v>
      </c>
      <c r="AG103">
        <f t="shared" si="31"/>
        <v>7.0678728171263805E-2</v>
      </c>
      <c r="AH103">
        <v>1.26</v>
      </c>
    </row>
    <row r="104" spans="1:34">
      <c r="A104" s="17">
        <v>44144</v>
      </c>
      <c r="B104">
        <v>37.979999999999997</v>
      </c>
      <c r="C104">
        <f t="shared" si="16"/>
        <v>6.1908988587342291E-2</v>
      </c>
      <c r="D104">
        <v>363.939392</v>
      </c>
      <c r="E104">
        <f t="shared" si="17"/>
        <v>-1.7842374178813271E-2</v>
      </c>
      <c r="F104">
        <v>84.099997999999999</v>
      </c>
      <c r="G104">
        <f t="shared" si="18"/>
        <v>-7.146311010510098E-2</v>
      </c>
      <c r="H104">
        <v>264.63613900000001</v>
      </c>
      <c r="I104">
        <f t="shared" si="19"/>
        <v>-2.8496640867920704E-2</v>
      </c>
      <c r="J104">
        <v>193.23220800000001</v>
      </c>
      <c r="K104">
        <f t="shared" si="20"/>
        <v>8.9585546147314191E-2</v>
      </c>
      <c r="L104">
        <v>141.48869300000001</v>
      </c>
      <c r="M104">
        <f t="shared" si="21"/>
        <v>5.2382189344466951E-2</v>
      </c>
      <c r="N104">
        <v>60.724117</v>
      </c>
      <c r="O104">
        <f t="shared" si="22"/>
        <v>2.1674907889711482E-2</v>
      </c>
      <c r="P104">
        <v>72.247878999999998</v>
      </c>
      <c r="Q104">
        <f t="shared" si="23"/>
        <v>9.0429806079834404E-3</v>
      </c>
      <c r="R104">
        <v>137.33078</v>
      </c>
      <c r="S104">
        <f t="shared" si="24"/>
        <v>7.3039653072232025E-3</v>
      </c>
      <c r="T104">
        <v>221.60000600000001</v>
      </c>
      <c r="U104">
        <f t="shared" si="25"/>
        <v>-6.9335724850766015E-2</v>
      </c>
      <c r="V104">
        <v>91.830001999999993</v>
      </c>
      <c r="W104">
        <f t="shared" si="26"/>
        <v>-0.1292480080000602</v>
      </c>
      <c r="X104">
        <v>57.718688999999998</v>
      </c>
      <c r="Y104">
        <f t="shared" si="27"/>
        <v>0.10028653663842552</v>
      </c>
      <c r="Z104">
        <v>10.029999999999999</v>
      </c>
      <c r="AA104">
        <f t="shared" si="28"/>
        <v>5.5341989352007639E-2</v>
      </c>
      <c r="AB104">
        <v>225.520004</v>
      </c>
      <c r="AC104">
        <f t="shared" si="29"/>
        <v>2.3509404688039099E-2</v>
      </c>
      <c r="AD104">
        <v>145.90685999999999</v>
      </c>
      <c r="AE104">
        <f t="shared" si="30"/>
        <v>3.2198717159527199E-2</v>
      </c>
      <c r="AF104" s="14">
        <v>3585.15</v>
      </c>
      <c r="AG104">
        <f t="shared" si="31"/>
        <v>2.1343833590750396E-2</v>
      </c>
      <c r="AH104">
        <v>1.26</v>
      </c>
    </row>
    <row r="105" spans="1:34">
      <c r="A105" s="17">
        <v>44151</v>
      </c>
      <c r="B105">
        <v>33.700001</v>
      </c>
      <c r="C105">
        <f t="shared" si="16"/>
        <v>-0.11956183835223363</v>
      </c>
      <c r="D105">
        <v>366.12973</v>
      </c>
      <c r="E105">
        <f t="shared" si="17"/>
        <v>6.0003758708024081E-3</v>
      </c>
      <c r="F105">
        <v>78.967499000000004</v>
      </c>
      <c r="G105">
        <f t="shared" si="18"/>
        <v>-6.2970180444239729E-2</v>
      </c>
      <c r="H105">
        <v>269.28829999999999</v>
      </c>
      <c r="I105">
        <f t="shared" si="19"/>
        <v>1.7426730805013876E-2</v>
      </c>
      <c r="J105">
        <v>194.581299</v>
      </c>
      <c r="K105">
        <f t="shared" si="20"/>
        <v>6.9574494836532174E-3</v>
      </c>
      <c r="L105">
        <v>138.14733899999999</v>
      </c>
      <c r="M105">
        <f t="shared" si="21"/>
        <v>-2.3899016251437925E-2</v>
      </c>
      <c r="N105">
        <v>60.031548000000001</v>
      </c>
      <c r="O105">
        <f t="shared" si="22"/>
        <v>-1.1470709781439116E-2</v>
      </c>
      <c r="P105">
        <v>71.677672999999999</v>
      </c>
      <c r="Q105">
        <f t="shared" si="23"/>
        <v>-7.9236657482116384E-3</v>
      </c>
      <c r="R105">
        <v>132.59065200000001</v>
      </c>
      <c r="S105">
        <f t="shared" si="24"/>
        <v>-3.5125890746446023E-2</v>
      </c>
      <c r="T105">
        <v>257.98998999999998</v>
      </c>
      <c r="U105">
        <f t="shared" si="25"/>
        <v>0.15204680377038493</v>
      </c>
      <c r="V105">
        <v>98.850998000000004</v>
      </c>
      <c r="W105">
        <f t="shared" si="26"/>
        <v>7.3674582266065186E-2</v>
      </c>
      <c r="X105">
        <v>58.735035000000003</v>
      </c>
      <c r="Y105">
        <f t="shared" si="27"/>
        <v>1.7455376622485929E-2</v>
      </c>
      <c r="Z105">
        <v>11.29</v>
      </c>
      <c r="AA105">
        <f t="shared" si="28"/>
        <v>0.11833677618772645</v>
      </c>
      <c r="AB105">
        <v>215.21000699999999</v>
      </c>
      <c r="AC105">
        <f t="shared" si="29"/>
        <v>-4.6794536406780399E-2</v>
      </c>
      <c r="AD105">
        <v>145.61608899999999</v>
      </c>
      <c r="AE105">
        <f t="shared" si="30"/>
        <v>-1.9948418978457069E-3</v>
      </c>
      <c r="AF105" s="14">
        <v>3557.54</v>
      </c>
      <c r="AG105">
        <f t="shared" si="31"/>
        <v>-7.7310194107797032E-3</v>
      </c>
      <c r="AH105">
        <v>1.27</v>
      </c>
    </row>
    <row r="106" spans="1:34">
      <c r="A106" s="17">
        <v>44158</v>
      </c>
      <c r="B106">
        <v>33.599997999999999</v>
      </c>
      <c r="C106">
        <f t="shared" si="16"/>
        <v>-2.9718595865589107E-3</v>
      </c>
      <c r="D106">
        <v>373.11389200000002</v>
      </c>
      <c r="E106">
        <f t="shared" si="17"/>
        <v>1.8895989370012509E-2</v>
      </c>
      <c r="F106">
        <v>79.552498</v>
      </c>
      <c r="G106">
        <f t="shared" si="18"/>
        <v>7.3807931715176066E-3</v>
      </c>
      <c r="H106">
        <v>279.721497</v>
      </c>
      <c r="I106">
        <f t="shared" si="19"/>
        <v>3.8011901698983545E-2</v>
      </c>
      <c r="J106">
        <v>201.71916200000001</v>
      </c>
      <c r="K106">
        <f t="shared" si="20"/>
        <v>3.6026377484287213E-2</v>
      </c>
      <c r="L106">
        <v>135.91975400000001</v>
      </c>
      <c r="M106">
        <f t="shared" si="21"/>
        <v>-1.625612203795224E-2</v>
      </c>
      <c r="N106">
        <v>58.61871</v>
      </c>
      <c r="O106">
        <f t="shared" si="22"/>
        <v>-2.3816295138357854E-2</v>
      </c>
      <c r="P106">
        <v>71.152016000000003</v>
      </c>
      <c r="Q106">
        <f t="shared" si="23"/>
        <v>-7.3606457730235331E-3</v>
      </c>
      <c r="R106">
        <v>131.933899</v>
      </c>
      <c r="S106">
        <f t="shared" si="24"/>
        <v>-4.9655455190100823E-3</v>
      </c>
      <c r="T106">
        <v>288.23001099999999</v>
      </c>
      <c r="U106">
        <f t="shared" si="25"/>
        <v>0.11083802497152123</v>
      </c>
      <c r="V106">
        <v>103.439003</v>
      </c>
      <c r="W106">
        <f t="shared" si="26"/>
        <v>4.5368450308539698E-2</v>
      </c>
      <c r="X106">
        <v>61.193615000000001</v>
      </c>
      <c r="Y106">
        <f t="shared" si="27"/>
        <v>4.1006456837664608E-2</v>
      </c>
      <c r="Z106">
        <v>12.38</v>
      </c>
      <c r="AA106">
        <f t="shared" si="28"/>
        <v>9.2164889094879535E-2</v>
      </c>
      <c r="AB106">
        <v>226.71000699999999</v>
      </c>
      <c r="AC106">
        <f t="shared" si="29"/>
        <v>5.2057370441325065E-2</v>
      </c>
      <c r="AD106">
        <v>146.93424999999999</v>
      </c>
      <c r="AE106">
        <f t="shared" si="30"/>
        <v>9.011576776737194E-3</v>
      </c>
      <c r="AF106" s="14">
        <v>3638.35</v>
      </c>
      <c r="AG106">
        <f t="shared" si="31"/>
        <v>2.2460987405666263E-2</v>
      </c>
      <c r="AH106">
        <v>1.29</v>
      </c>
    </row>
    <row r="107" spans="1:34">
      <c r="A107" s="17">
        <v>44165</v>
      </c>
      <c r="B107">
        <v>34.409999999999997</v>
      </c>
      <c r="C107">
        <f t="shared" si="16"/>
        <v>2.382121236404169E-2</v>
      </c>
      <c r="D107">
        <v>358.74221799999998</v>
      </c>
      <c r="E107">
        <f t="shared" si="17"/>
        <v>-3.9279638666977736E-2</v>
      </c>
      <c r="F107">
        <v>87.007499999999993</v>
      </c>
      <c r="G107">
        <f t="shared" si="18"/>
        <v>8.9577165910567191E-2</v>
      </c>
      <c r="H107">
        <v>286.991669</v>
      </c>
      <c r="I107">
        <f t="shared" si="19"/>
        <v>2.5658732862042552E-2</v>
      </c>
      <c r="J107">
        <v>204.86901900000001</v>
      </c>
      <c r="K107">
        <f t="shared" si="20"/>
        <v>1.5494400300596178E-2</v>
      </c>
      <c r="L107">
        <v>142.82354699999999</v>
      </c>
      <c r="M107">
        <f t="shared" si="21"/>
        <v>4.9545263795918587E-2</v>
      </c>
      <c r="N107">
        <v>57.593719</v>
      </c>
      <c r="O107">
        <f t="shared" si="22"/>
        <v>-1.7640412282255692E-2</v>
      </c>
      <c r="P107">
        <v>73.005202999999995</v>
      </c>
      <c r="Q107">
        <f t="shared" si="23"/>
        <v>2.5712053942110128E-2</v>
      </c>
      <c r="R107">
        <v>130.848816</v>
      </c>
      <c r="S107">
        <f t="shared" si="24"/>
        <v>-8.2584516037464226E-3</v>
      </c>
      <c r="T107">
        <v>271.97000100000002</v>
      </c>
      <c r="U107">
        <f t="shared" si="25"/>
        <v>-5.8067040918463819E-2</v>
      </c>
      <c r="V107">
        <v>105.389</v>
      </c>
      <c r="W107">
        <f t="shared" si="26"/>
        <v>1.8676170355140534E-2</v>
      </c>
      <c r="X107">
        <v>64.494308000000004</v>
      </c>
      <c r="Y107">
        <f t="shared" si="27"/>
        <v>5.2534117835461011E-2</v>
      </c>
      <c r="Z107">
        <v>12.51</v>
      </c>
      <c r="AA107">
        <f t="shared" si="28"/>
        <v>1.0446057222369699E-2</v>
      </c>
      <c r="AB107">
        <v>228.320007</v>
      </c>
      <c r="AC107">
        <f t="shared" si="29"/>
        <v>7.0764858100625522E-3</v>
      </c>
      <c r="AD107">
        <v>144.32702599999999</v>
      </c>
      <c r="AE107">
        <f t="shared" si="30"/>
        <v>-1.7903469197657687E-2</v>
      </c>
      <c r="AF107" s="14">
        <v>3699.12</v>
      </c>
      <c r="AG107">
        <f t="shared" si="31"/>
        <v>1.6564671349093077E-2</v>
      </c>
      <c r="AH107">
        <v>1.53</v>
      </c>
    </row>
    <row r="108" spans="1:34">
      <c r="A108" s="17">
        <v>44172</v>
      </c>
      <c r="B108">
        <v>33.599997999999999</v>
      </c>
      <c r="C108">
        <f t="shared" si="16"/>
        <v>-2.3821212364041694E-2</v>
      </c>
      <c r="D108">
        <v>369.78537</v>
      </c>
      <c r="E108">
        <f t="shared" si="17"/>
        <v>3.0318681392572232E-2</v>
      </c>
      <c r="F108">
        <v>86.927498</v>
      </c>
      <c r="G108">
        <f t="shared" si="18"/>
        <v>-9.1990693720715797E-4</v>
      </c>
      <c r="H108">
        <v>281.72637900000001</v>
      </c>
      <c r="I108">
        <f t="shared" si="19"/>
        <v>-1.8516874793043359E-2</v>
      </c>
      <c r="J108">
        <v>206.747421</v>
      </c>
      <c r="K108">
        <f t="shared" si="20"/>
        <v>9.127016596339738E-3</v>
      </c>
      <c r="L108">
        <v>145.37072800000001</v>
      </c>
      <c r="M108">
        <f t="shared" si="21"/>
        <v>1.7677293066754307E-2</v>
      </c>
      <c r="N108">
        <v>57.873286999999998</v>
      </c>
      <c r="O108">
        <f t="shared" si="22"/>
        <v>4.8423970791190455E-3</v>
      </c>
      <c r="P108">
        <v>73.913978999999998</v>
      </c>
      <c r="Q108">
        <f t="shared" si="23"/>
        <v>1.2371258512756554E-2</v>
      </c>
      <c r="R108">
        <v>129.935013</v>
      </c>
      <c r="S108">
        <f t="shared" si="24"/>
        <v>-7.0081549424467126E-3</v>
      </c>
      <c r="T108">
        <v>291.51001000000002</v>
      </c>
      <c r="U108">
        <f t="shared" si="25"/>
        <v>6.9382575051214354E-2</v>
      </c>
      <c r="V108">
        <v>105.787003</v>
      </c>
      <c r="W108">
        <f t="shared" si="26"/>
        <v>3.7694005530358806E-3</v>
      </c>
      <c r="X108">
        <v>63.942580999999997</v>
      </c>
      <c r="Y108">
        <f t="shared" si="27"/>
        <v>-8.5914630605153485E-3</v>
      </c>
      <c r="Z108">
        <v>12.12</v>
      </c>
      <c r="AA108">
        <f t="shared" si="28"/>
        <v>-3.1671343837651411E-2</v>
      </c>
      <c r="AB108">
        <v>224.16999799999999</v>
      </c>
      <c r="AC108">
        <f t="shared" si="29"/>
        <v>-1.8343500723246298E-2</v>
      </c>
      <c r="AD108">
        <v>142.47581500000001</v>
      </c>
      <c r="AE108">
        <f t="shared" si="30"/>
        <v>-1.290947260395447E-2</v>
      </c>
      <c r="AF108" s="14">
        <v>3663.46</v>
      </c>
      <c r="AG108">
        <f t="shared" si="31"/>
        <v>-9.6868974867033789E-3</v>
      </c>
      <c r="AH108">
        <v>1.55</v>
      </c>
    </row>
    <row r="109" spans="1:34">
      <c r="A109" s="17">
        <v>44179</v>
      </c>
      <c r="B109">
        <v>35.450001</v>
      </c>
      <c r="C109">
        <f t="shared" si="16"/>
        <v>5.3597273741533613E-2</v>
      </c>
      <c r="D109">
        <v>361.80007899999998</v>
      </c>
      <c r="E109">
        <f t="shared" si="17"/>
        <v>-2.1830964931213934E-2</v>
      </c>
      <c r="F109">
        <v>89.642501999999993</v>
      </c>
      <c r="G109">
        <f t="shared" si="18"/>
        <v>3.0755145291462605E-2</v>
      </c>
      <c r="H109">
        <v>268.79885899999999</v>
      </c>
      <c r="I109">
        <f t="shared" si="19"/>
        <v>-4.6972948822377757E-2</v>
      </c>
      <c r="J109">
        <v>202.32600400000001</v>
      </c>
      <c r="K109">
        <f t="shared" si="20"/>
        <v>-2.1617582141017822E-2</v>
      </c>
      <c r="L109">
        <v>146.85342399999999</v>
      </c>
      <c r="M109">
        <f t="shared" si="21"/>
        <v>1.0147749345424882E-2</v>
      </c>
      <c r="N109">
        <v>57.845337000000001</v>
      </c>
      <c r="O109">
        <f t="shared" si="22"/>
        <v>-4.8306831825995942E-4</v>
      </c>
      <c r="P109">
        <v>70.857994000000005</v>
      </c>
      <c r="Q109">
        <f t="shared" si="23"/>
        <v>-4.2224181399637559E-2</v>
      </c>
      <c r="R109">
        <v>132.34316999999999</v>
      </c>
      <c r="S109">
        <f t="shared" si="24"/>
        <v>1.8363896286340366E-2</v>
      </c>
      <c r="T109">
        <v>314.5</v>
      </c>
      <c r="U109">
        <f t="shared" si="25"/>
        <v>7.5909731316897863E-2</v>
      </c>
      <c r="V109">
        <v>117.096001</v>
      </c>
      <c r="W109">
        <f t="shared" si="26"/>
        <v>0.10156645283406014</v>
      </c>
      <c r="X109">
        <v>65.530022000000002</v>
      </c>
      <c r="Y109">
        <f t="shared" si="27"/>
        <v>2.4522879990338285E-2</v>
      </c>
      <c r="Z109">
        <v>12.18</v>
      </c>
      <c r="AA109">
        <f t="shared" si="28"/>
        <v>4.9382816405825767E-3</v>
      </c>
      <c r="AB109">
        <v>236.720001</v>
      </c>
      <c r="AC109">
        <f t="shared" si="29"/>
        <v>5.4473328652350217E-2</v>
      </c>
      <c r="AD109">
        <v>141.975189</v>
      </c>
      <c r="AE109">
        <f t="shared" si="30"/>
        <v>-3.5199490236143861E-3</v>
      </c>
      <c r="AF109" s="14">
        <v>3709.41</v>
      </c>
      <c r="AG109">
        <f t="shared" si="31"/>
        <v>1.2464778285458901E-2</v>
      </c>
      <c r="AH109">
        <v>1.53</v>
      </c>
    </row>
    <row r="110" spans="1:34">
      <c r="A110" s="17">
        <v>44186</v>
      </c>
      <c r="B110">
        <v>34.590000000000003</v>
      </c>
      <c r="C110">
        <f t="shared" si="16"/>
        <v>-2.4558658237803375E-2</v>
      </c>
      <c r="D110">
        <v>359.41433699999999</v>
      </c>
      <c r="E110">
        <f t="shared" si="17"/>
        <v>-6.6159262742277077E-3</v>
      </c>
      <c r="F110">
        <v>88.754997000000003</v>
      </c>
      <c r="G110">
        <f t="shared" si="18"/>
        <v>-9.9498291939358469E-3</v>
      </c>
      <c r="H110">
        <v>262.21469100000002</v>
      </c>
      <c r="I110">
        <f t="shared" si="19"/>
        <v>-2.4799764340043096E-2</v>
      </c>
      <c r="J110">
        <v>201.834732</v>
      </c>
      <c r="K110">
        <f t="shared" si="20"/>
        <v>-2.4310735714629162E-3</v>
      </c>
      <c r="L110">
        <v>144.914536</v>
      </c>
      <c r="M110">
        <f t="shared" si="21"/>
        <v>-1.3290811926472853E-2</v>
      </c>
      <c r="N110">
        <v>57.565795999999999</v>
      </c>
      <c r="O110">
        <f t="shared" si="22"/>
        <v>-4.8442735011564944E-3</v>
      </c>
      <c r="P110">
        <v>71.965323999999995</v>
      </c>
      <c r="Q110">
        <f t="shared" si="23"/>
        <v>1.5506602198819242E-2</v>
      </c>
      <c r="R110">
        <v>131.08674600000001</v>
      </c>
      <c r="S110">
        <f t="shared" si="24"/>
        <v>-9.5390344895631661E-3</v>
      </c>
      <c r="T110">
        <v>324.08999599999999</v>
      </c>
      <c r="U110">
        <f t="shared" si="25"/>
        <v>3.0037166514257349E-2</v>
      </c>
      <c r="V110">
        <v>122.552002</v>
      </c>
      <c r="W110">
        <f t="shared" si="26"/>
        <v>4.5541326308350845E-2</v>
      </c>
      <c r="X110">
        <v>64.833106999999998</v>
      </c>
      <c r="Y110">
        <f t="shared" si="27"/>
        <v>-1.0692005393718023E-2</v>
      </c>
      <c r="Z110">
        <v>11.8</v>
      </c>
      <c r="AA110">
        <f t="shared" si="28"/>
        <v>-3.1695730810131849E-2</v>
      </c>
      <c r="AB110">
        <v>234.46000699999999</v>
      </c>
      <c r="AC110">
        <f t="shared" si="29"/>
        <v>-9.5929848168336829E-3</v>
      </c>
      <c r="AD110">
        <v>139.59191899999999</v>
      </c>
      <c r="AE110">
        <f t="shared" si="30"/>
        <v>-1.6929015149614222E-2</v>
      </c>
      <c r="AF110" s="14">
        <v>3703.06</v>
      </c>
      <c r="AG110">
        <f t="shared" si="31"/>
        <v>-1.7133294444003769E-3</v>
      </c>
      <c r="AH110">
        <v>1.57</v>
      </c>
    </row>
    <row r="111" spans="1:34">
      <c r="A111" s="17">
        <v>44193</v>
      </c>
      <c r="B111">
        <v>35.950001</v>
      </c>
      <c r="C111">
        <f t="shared" si="16"/>
        <v>3.8564489034389492E-2</v>
      </c>
      <c r="D111">
        <v>371.44152800000001</v>
      </c>
      <c r="E111">
        <f t="shared" si="17"/>
        <v>3.2915592383158616E-2</v>
      </c>
      <c r="F111">
        <v>92.43</v>
      </c>
      <c r="G111">
        <f t="shared" si="18"/>
        <v>4.0571870280832444E-2</v>
      </c>
      <c r="H111">
        <v>253.240768</v>
      </c>
      <c r="I111">
        <f t="shared" si="19"/>
        <v>-3.4822911140691845E-2</v>
      </c>
      <c r="J111">
        <v>204.888306</v>
      </c>
      <c r="K111">
        <f t="shared" si="20"/>
        <v>1.5015777762786356E-2</v>
      </c>
      <c r="L111">
        <v>149.58120700000001</v>
      </c>
      <c r="M111">
        <f t="shared" si="21"/>
        <v>3.1695274236067439E-2</v>
      </c>
      <c r="N111">
        <v>57.985106999999999</v>
      </c>
      <c r="O111">
        <f t="shared" si="22"/>
        <v>7.2576298349782782E-3</v>
      </c>
      <c r="P111">
        <v>73.456008999999995</v>
      </c>
      <c r="Q111">
        <f t="shared" si="23"/>
        <v>2.050231813612181E-2</v>
      </c>
      <c r="R111">
        <v>132.43836999999999</v>
      </c>
      <c r="S111">
        <f t="shared" si="24"/>
        <v>1.025811788262892E-2</v>
      </c>
      <c r="T111">
        <v>319.11999500000002</v>
      </c>
      <c r="U111">
        <f t="shared" si="25"/>
        <v>-1.5454050725688633E-2</v>
      </c>
      <c r="V111">
        <v>113.19499999999999</v>
      </c>
      <c r="W111">
        <f t="shared" si="26"/>
        <v>-7.9423450847728866E-2</v>
      </c>
      <c r="X111">
        <v>66.101112000000001</v>
      </c>
      <c r="Y111">
        <f t="shared" si="27"/>
        <v>1.9369186329870097E-2</v>
      </c>
      <c r="Z111">
        <v>12.6</v>
      </c>
      <c r="AA111">
        <f t="shared" si="28"/>
        <v>6.5597282485813063E-2</v>
      </c>
      <c r="AB111">
        <v>236.33999600000001</v>
      </c>
      <c r="AC111">
        <f t="shared" si="29"/>
        <v>7.9864017865793405E-3</v>
      </c>
      <c r="AD111">
        <v>140.22421299999999</v>
      </c>
      <c r="AE111">
        <f t="shared" si="30"/>
        <v>4.5193611367406955E-3</v>
      </c>
      <c r="AF111" s="14">
        <v>3756.07</v>
      </c>
      <c r="AG111">
        <f t="shared" si="31"/>
        <v>1.421369314127096E-2</v>
      </c>
      <c r="AH111">
        <v>1.68</v>
      </c>
    </row>
    <row r="112" spans="1:34">
      <c r="A112" s="17">
        <v>44200</v>
      </c>
      <c r="B112">
        <v>36.75</v>
      </c>
      <c r="C112">
        <f t="shared" si="16"/>
        <v>2.2009113675378732E-2</v>
      </c>
      <c r="D112">
        <v>364.698486</v>
      </c>
      <c r="E112">
        <f t="shared" si="17"/>
        <v>-1.8320510974045138E-2</v>
      </c>
      <c r="F112">
        <v>97.022498999999996</v>
      </c>
      <c r="G112">
        <f t="shared" si="18"/>
        <v>4.8491298784421134E-2</v>
      </c>
      <c r="H112">
        <v>238.94096400000001</v>
      </c>
      <c r="I112">
        <f t="shared" si="19"/>
        <v>-5.8124179500999525E-2</v>
      </c>
      <c r="J112">
        <v>202.31637599999999</v>
      </c>
      <c r="K112">
        <f t="shared" si="20"/>
        <v>-1.2632291890870987E-2</v>
      </c>
      <c r="L112">
        <v>152.10940600000001</v>
      </c>
      <c r="M112">
        <f t="shared" si="21"/>
        <v>1.6760602255764988E-2</v>
      </c>
      <c r="N112">
        <v>56.093578000000001</v>
      </c>
      <c r="O112">
        <f t="shared" si="22"/>
        <v>-3.3164869889097164E-2</v>
      </c>
      <c r="P112">
        <v>74.560539000000006</v>
      </c>
      <c r="Q112">
        <f t="shared" si="23"/>
        <v>1.4924689399274511E-2</v>
      </c>
      <c r="R112">
        <v>132.10522499999999</v>
      </c>
      <c r="S112">
        <f t="shared" si="24"/>
        <v>-2.518641028600355E-3</v>
      </c>
      <c r="T112">
        <v>356.10998499999999</v>
      </c>
      <c r="U112">
        <f t="shared" si="25"/>
        <v>0.10967243783799739</v>
      </c>
      <c r="V112">
        <v>118.891998</v>
      </c>
      <c r="W112">
        <f t="shared" si="26"/>
        <v>4.9103505997390523E-2</v>
      </c>
      <c r="X112">
        <v>67.969254000000006</v>
      </c>
      <c r="Y112">
        <f t="shared" si="27"/>
        <v>2.7869886156382515E-2</v>
      </c>
      <c r="Z112">
        <v>13.67</v>
      </c>
      <c r="AA112">
        <f t="shared" si="28"/>
        <v>8.1506836778425809E-2</v>
      </c>
      <c r="AB112">
        <v>237</v>
      </c>
      <c r="AC112">
        <f t="shared" si="29"/>
        <v>2.7887118490312218E-3</v>
      </c>
      <c r="AD112">
        <v>142.636673</v>
      </c>
      <c r="AE112">
        <f t="shared" si="30"/>
        <v>1.7057985859674978E-2</v>
      </c>
      <c r="AF112" s="14">
        <v>3824.68</v>
      </c>
      <c r="AG112">
        <f t="shared" si="31"/>
        <v>1.8101605628013277E-2</v>
      </c>
      <c r="AH112">
        <v>1.96</v>
      </c>
    </row>
    <row r="113" spans="1:34">
      <c r="A113" s="17">
        <v>44207</v>
      </c>
      <c r="B113">
        <v>36.330002</v>
      </c>
      <c r="C113">
        <f t="shared" si="16"/>
        <v>-1.1494324374814496E-2</v>
      </c>
      <c r="D113">
        <v>357.02871699999997</v>
      </c>
      <c r="E113">
        <f t="shared" si="17"/>
        <v>-2.1254728128293574E-2</v>
      </c>
      <c r="F113">
        <v>88.550003000000004</v>
      </c>
      <c r="G113">
        <f t="shared" si="18"/>
        <v>-9.1375501953101027E-2</v>
      </c>
      <c r="H113">
        <v>246.354218</v>
      </c>
      <c r="I113">
        <f t="shared" si="19"/>
        <v>3.0553901957729977E-2</v>
      </c>
      <c r="J113">
        <v>198.405472</v>
      </c>
      <c r="K113">
        <f t="shared" si="20"/>
        <v>-1.9519914867421124E-2</v>
      </c>
      <c r="L113">
        <v>152.356506</v>
      </c>
      <c r="M113">
        <f t="shared" si="21"/>
        <v>1.6231705718997432E-3</v>
      </c>
      <c r="N113">
        <v>55.003383999999997</v>
      </c>
      <c r="O113">
        <f t="shared" si="22"/>
        <v>-1.9626621210213916E-2</v>
      </c>
      <c r="P113">
        <v>74.874840000000006</v>
      </c>
      <c r="Q113">
        <f t="shared" si="23"/>
        <v>4.2065201100463436E-3</v>
      </c>
      <c r="R113">
        <v>128.28836100000001</v>
      </c>
      <c r="S113">
        <f t="shared" si="24"/>
        <v>-2.9318213677545883E-2</v>
      </c>
      <c r="T113">
        <v>282.26001000000002</v>
      </c>
      <c r="U113">
        <f t="shared" si="25"/>
        <v>-0.23241096235287242</v>
      </c>
      <c r="V113">
        <v>117.046997</v>
      </c>
      <c r="W113">
        <f t="shared" si="26"/>
        <v>-1.5639963274544262E-2</v>
      </c>
      <c r="X113">
        <v>66.265663000000004</v>
      </c>
      <c r="Y113">
        <f t="shared" si="27"/>
        <v>-2.5383596303566968E-2</v>
      </c>
      <c r="Z113">
        <v>17.559999000000001</v>
      </c>
      <c r="AA113">
        <f t="shared" si="28"/>
        <v>0.25041988052350267</v>
      </c>
      <c r="AB113">
        <v>225.550003</v>
      </c>
      <c r="AC113">
        <f t="shared" si="29"/>
        <v>-4.9518263979906052E-2</v>
      </c>
      <c r="AD113">
        <v>140.70088200000001</v>
      </c>
      <c r="AE113">
        <f t="shared" si="30"/>
        <v>-1.3664416072285033E-2</v>
      </c>
      <c r="AF113" s="14">
        <v>3768.25</v>
      </c>
      <c r="AG113">
        <f t="shared" si="31"/>
        <v>-1.4864100939574715E-2</v>
      </c>
      <c r="AH113">
        <v>1.95</v>
      </c>
    </row>
    <row r="114" spans="1:34">
      <c r="A114" s="17">
        <v>44214</v>
      </c>
      <c r="B114">
        <v>37.029998999999997</v>
      </c>
      <c r="C114">
        <f t="shared" si="16"/>
        <v>1.9084466636358807E-2</v>
      </c>
      <c r="D114">
        <v>357.166718</v>
      </c>
      <c r="E114">
        <f t="shared" si="17"/>
        <v>3.8645164881930514E-4</v>
      </c>
      <c r="F114">
        <v>92.529999000000004</v>
      </c>
      <c r="G114">
        <f t="shared" si="18"/>
        <v>4.3965507345626688E-2</v>
      </c>
      <c r="H114">
        <v>247.83689899999999</v>
      </c>
      <c r="I114">
        <f t="shared" si="19"/>
        <v>6.0004536613837865E-3</v>
      </c>
      <c r="J114">
        <v>194.822113</v>
      </c>
      <c r="K114">
        <f t="shared" si="20"/>
        <v>-1.8225873922557291E-2</v>
      </c>
      <c r="L114">
        <v>155.44546500000001</v>
      </c>
      <c r="M114">
        <f t="shared" si="21"/>
        <v>2.0071753892343318E-2</v>
      </c>
      <c r="N114">
        <v>54.323174000000002</v>
      </c>
      <c r="O114">
        <f t="shared" si="22"/>
        <v>-1.2443797552150304E-2</v>
      </c>
      <c r="P114">
        <v>72.719657999999995</v>
      </c>
      <c r="Q114">
        <f t="shared" si="23"/>
        <v>-2.9206172650638355E-2</v>
      </c>
      <c r="R114">
        <v>123.738602</v>
      </c>
      <c r="S114">
        <f t="shared" si="24"/>
        <v>-3.6109258280815897E-2</v>
      </c>
      <c r="T114">
        <v>321.11999500000002</v>
      </c>
      <c r="U114">
        <f t="shared" si="25"/>
        <v>0.12898620206333591</v>
      </c>
      <c r="V114">
        <v>119.66999800000001</v>
      </c>
      <c r="W114">
        <f t="shared" si="26"/>
        <v>2.2162399967683075E-2</v>
      </c>
      <c r="X114">
        <v>64.765334999999993</v>
      </c>
      <c r="Y114">
        <f t="shared" si="27"/>
        <v>-2.290135304867064E-2</v>
      </c>
      <c r="Z114">
        <v>19.57</v>
      </c>
      <c r="AA114">
        <f t="shared" si="28"/>
        <v>0.10837425014862405</v>
      </c>
      <c r="AB114">
        <v>237.58999600000001</v>
      </c>
      <c r="AC114">
        <f t="shared" si="29"/>
        <v>5.2004605069746267E-2</v>
      </c>
      <c r="AD114">
        <v>142.344864</v>
      </c>
      <c r="AE114">
        <f t="shared" si="30"/>
        <v>1.1616500231433477E-2</v>
      </c>
      <c r="AF114" s="14">
        <v>3841.47</v>
      </c>
      <c r="AG114">
        <f t="shared" si="31"/>
        <v>1.924440313712323E-2</v>
      </c>
      <c r="AH114">
        <v>1.91</v>
      </c>
    </row>
    <row r="115" spans="1:34">
      <c r="A115" s="17">
        <v>44221</v>
      </c>
      <c r="B115">
        <v>35.439999</v>
      </c>
      <c r="C115">
        <f t="shared" si="16"/>
        <v>-4.3887270400214312E-2</v>
      </c>
      <c r="D115">
        <v>347.43652300000002</v>
      </c>
      <c r="E115">
        <f t="shared" si="17"/>
        <v>-2.762068927607856E-2</v>
      </c>
      <c r="F115">
        <v>93.712502000000001</v>
      </c>
      <c r="G115">
        <f t="shared" si="18"/>
        <v>1.2698700717417204E-2</v>
      </c>
      <c r="H115">
        <v>229.55735799999999</v>
      </c>
      <c r="I115">
        <f t="shared" si="19"/>
        <v>-7.6617940285453587E-2</v>
      </c>
      <c r="J115">
        <v>188.19477800000001</v>
      </c>
      <c r="K115">
        <f t="shared" si="20"/>
        <v>-3.460942150429238E-2</v>
      </c>
      <c r="L115">
        <v>155.04629499999999</v>
      </c>
      <c r="M115">
        <f t="shared" si="21"/>
        <v>-2.571212968189158E-3</v>
      </c>
      <c r="N115">
        <v>54.919521000000003</v>
      </c>
      <c r="O115">
        <f t="shared" si="22"/>
        <v>1.0917946024282319E-2</v>
      </c>
      <c r="P115">
        <v>69.208488000000003</v>
      </c>
      <c r="Q115">
        <f t="shared" si="23"/>
        <v>-4.9488232826700958E-2</v>
      </c>
      <c r="R115">
        <v>122.770905</v>
      </c>
      <c r="S115">
        <f t="shared" si="24"/>
        <v>-7.851234483087572E-3</v>
      </c>
      <c r="T115">
        <v>288.32998700000002</v>
      </c>
      <c r="U115">
        <f t="shared" si="25"/>
        <v>-0.10770925706144943</v>
      </c>
      <c r="V115">
        <v>109.85900100000001</v>
      </c>
      <c r="W115">
        <f t="shared" si="26"/>
        <v>-8.5540203391258535E-2</v>
      </c>
      <c r="X115">
        <v>61.987335000000002</v>
      </c>
      <c r="Y115">
        <f t="shared" si="27"/>
        <v>-4.3840416531013601E-2</v>
      </c>
      <c r="Z115">
        <v>17.809999000000001</v>
      </c>
      <c r="AA115">
        <f t="shared" si="28"/>
        <v>-9.4237740254647442E-2</v>
      </c>
      <c r="AB115">
        <v>229.08000200000001</v>
      </c>
      <c r="AC115">
        <f t="shared" si="29"/>
        <v>-3.6475185968740401E-2</v>
      </c>
      <c r="AD115">
        <v>136.66390999999999</v>
      </c>
      <c r="AE115">
        <f t="shared" si="30"/>
        <v>-4.0728032893740974E-2</v>
      </c>
      <c r="AF115" s="14">
        <v>3714.24</v>
      </c>
      <c r="AG115">
        <f t="shared" si="31"/>
        <v>-3.3681024647504033E-2</v>
      </c>
      <c r="AH115">
        <v>1.87</v>
      </c>
    </row>
    <row r="116" spans="1:34">
      <c r="A116" s="17">
        <v>44228</v>
      </c>
      <c r="B116">
        <v>38.959999000000003</v>
      </c>
      <c r="C116">
        <f t="shared" si="16"/>
        <v>9.4694355586807499E-2</v>
      </c>
      <c r="D116">
        <v>350.13775600000002</v>
      </c>
      <c r="E116">
        <f t="shared" si="17"/>
        <v>7.7446849260391784E-3</v>
      </c>
      <c r="F116">
        <v>102.75749999999999</v>
      </c>
      <c r="G116">
        <f t="shared" si="18"/>
        <v>9.2140237242185966E-2</v>
      </c>
      <c r="H116">
        <v>248.74401900000001</v>
      </c>
      <c r="I116">
        <f t="shared" si="19"/>
        <v>8.0271407328285554E-2</v>
      </c>
      <c r="J116">
        <v>195.46748400000001</v>
      </c>
      <c r="K116">
        <f t="shared" si="20"/>
        <v>3.7916563652956675E-2</v>
      </c>
      <c r="L116">
        <v>156.30084199999999</v>
      </c>
      <c r="M116">
        <f t="shared" si="21"/>
        <v>8.0588747456758966E-3</v>
      </c>
      <c r="N116">
        <v>54.071593999999997</v>
      </c>
      <c r="O116">
        <f t="shared" si="22"/>
        <v>-1.5559875821916702E-2</v>
      </c>
      <c r="P116">
        <v>68.068047000000007</v>
      </c>
      <c r="Q116">
        <f t="shared" si="23"/>
        <v>-1.6615618066229833E-2</v>
      </c>
      <c r="R116">
        <v>124.073204</v>
      </c>
      <c r="S116">
        <f t="shared" si="24"/>
        <v>1.0551688579605237E-2</v>
      </c>
      <c r="T116">
        <v>308.23998999999998</v>
      </c>
      <c r="U116">
        <f t="shared" si="25"/>
        <v>6.6773055459573377E-2</v>
      </c>
      <c r="V116">
        <v>128.77499399999999</v>
      </c>
      <c r="W116">
        <f t="shared" si="26"/>
        <v>0.15886891437721315</v>
      </c>
      <c r="X116">
        <v>66.139831999999998</v>
      </c>
      <c r="Y116">
        <f t="shared" si="27"/>
        <v>6.4841077499166733E-2</v>
      </c>
      <c r="Z116">
        <v>21.540001</v>
      </c>
      <c r="AA116">
        <f t="shared" si="28"/>
        <v>0.19015167700015942</v>
      </c>
      <c r="AB116">
        <v>215.259995</v>
      </c>
      <c r="AC116">
        <f t="shared" si="29"/>
        <v>-6.2224719647803677E-2</v>
      </c>
      <c r="AD116">
        <v>140.42851300000001</v>
      </c>
      <c r="AE116">
        <f t="shared" si="30"/>
        <v>2.7173854923417229E-2</v>
      </c>
      <c r="AF116" s="14">
        <v>3886.83</v>
      </c>
      <c r="AG116">
        <f t="shared" si="31"/>
        <v>4.541983418685399E-2</v>
      </c>
      <c r="AH116">
        <v>1.84</v>
      </c>
    </row>
    <row r="117" spans="1:34">
      <c r="A117" s="17">
        <v>44235</v>
      </c>
      <c r="B117">
        <v>38.389999000000003</v>
      </c>
      <c r="C117">
        <f t="shared" si="16"/>
        <v>-1.4738470142726988E-2</v>
      </c>
      <c r="D117">
        <v>348.43866000000003</v>
      </c>
      <c r="E117">
        <f t="shared" si="17"/>
        <v>-4.8644623882452623E-3</v>
      </c>
      <c r="F117">
        <v>103.139999</v>
      </c>
      <c r="G117">
        <f t="shared" si="18"/>
        <v>3.7154355140171505E-3</v>
      </c>
      <c r="H117">
        <v>256.53775000000002</v>
      </c>
      <c r="I117">
        <f t="shared" si="19"/>
        <v>3.0851495742617786E-2</v>
      </c>
      <c r="J117">
        <v>196.093613</v>
      </c>
      <c r="K117">
        <f t="shared" si="20"/>
        <v>3.1981192128940493E-3</v>
      </c>
      <c r="L117">
        <v>158.325333</v>
      </c>
      <c r="M117">
        <f t="shared" si="21"/>
        <v>1.2869361179818921E-2</v>
      </c>
      <c r="N117">
        <v>53.465935000000002</v>
      </c>
      <c r="O117">
        <f t="shared" si="22"/>
        <v>-1.1264261130671367E-2</v>
      </c>
      <c r="P117">
        <v>67.349639999999994</v>
      </c>
      <c r="Q117">
        <f t="shared" si="23"/>
        <v>-1.0610338364430686E-2</v>
      </c>
      <c r="R117">
        <v>122.20592499999999</v>
      </c>
      <c r="S117">
        <f t="shared" si="24"/>
        <v>-1.5164214602419448E-2</v>
      </c>
      <c r="T117">
        <v>330.89001500000001</v>
      </c>
      <c r="U117">
        <f t="shared" si="25"/>
        <v>7.0907371317094167E-2</v>
      </c>
      <c r="V117">
        <v>145.54899599999999</v>
      </c>
      <c r="W117">
        <f t="shared" si="26"/>
        <v>0.12244612333588271</v>
      </c>
      <c r="X117">
        <v>65.820396000000002</v>
      </c>
      <c r="Y117">
        <f t="shared" si="27"/>
        <v>-4.8414075784132477E-3</v>
      </c>
      <c r="Z117">
        <v>22.58</v>
      </c>
      <c r="AA117">
        <f t="shared" si="28"/>
        <v>4.715284056801914E-2</v>
      </c>
      <c r="AB117">
        <v>213.979996</v>
      </c>
      <c r="AC117">
        <f t="shared" si="29"/>
        <v>-5.9640425913028037E-3</v>
      </c>
      <c r="AD117">
        <v>140.535492</v>
      </c>
      <c r="AE117">
        <f t="shared" si="30"/>
        <v>7.6151395385879708E-4</v>
      </c>
      <c r="AF117" s="14">
        <v>3934.83</v>
      </c>
      <c r="AG117">
        <f t="shared" si="31"/>
        <v>1.2273763518120451E-2</v>
      </c>
      <c r="AH117">
        <v>2.12</v>
      </c>
    </row>
    <row r="118" spans="1:34">
      <c r="A118" s="17">
        <v>44242</v>
      </c>
      <c r="B118">
        <v>38.029998999999997</v>
      </c>
      <c r="C118">
        <f t="shared" si="16"/>
        <v>-9.4216873191183843E-3</v>
      </c>
      <c r="D118">
        <v>350.43398999999999</v>
      </c>
      <c r="E118">
        <f t="shared" si="17"/>
        <v>5.7101545513871532E-3</v>
      </c>
      <c r="F118">
        <v>104.735001</v>
      </c>
      <c r="G118">
        <f t="shared" si="18"/>
        <v>1.5346081078382709E-2</v>
      </c>
      <c r="H118">
        <v>248.383118</v>
      </c>
      <c r="I118">
        <f t="shared" si="19"/>
        <v>-3.2303442484373612E-2</v>
      </c>
      <c r="J118">
        <v>196.084</v>
      </c>
      <c r="K118">
        <f t="shared" si="20"/>
        <v>-4.9023706011128799E-5</v>
      </c>
      <c r="L118">
        <v>154.903717</v>
      </c>
      <c r="M118">
        <f t="shared" si="21"/>
        <v>-2.1848242407421475E-2</v>
      </c>
      <c r="N118">
        <v>53.959781999999997</v>
      </c>
      <c r="O118">
        <f t="shared" si="22"/>
        <v>9.1942691697255753E-3</v>
      </c>
      <c r="P118">
        <v>66.730011000000005</v>
      </c>
      <c r="Q118">
        <f t="shared" si="23"/>
        <v>-9.2427658716054337E-3</v>
      </c>
      <c r="R118">
        <v>121.727142</v>
      </c>
      <c r="S118">
        <f t="shared" si="24"/>
        <v>-3.9255326940098971E-3</v>
      </c>
      <c r="T118">
        <v>321.98998999999998</v>
      </c>
      <c r="U118">
        <f t="shared" si="25"/>
        <v>-2.7265581088065861E-2</v>
      </c>
      <c r="V118">
        <v>143.50100699999999</v>
      </c>
      <c r="W118">
        <f t="shared" si="26"/>
        <v>-1.4170719597979482E-2</v>
      </c>
      <c r="X118">
        <v>65.768165999999994</v>
      </c>
      <c r="Y118">
        <f t="shared" si="27"/>
        <v>-7.9383803499366004E-4</v>
      </c>
      <c r="Z118">
        <v>21.43</v>
      </c>
      <c r="AA118">
        <f t="shared" si="28"/>
        <v>-5.227274923603023E-2</v>
      </c>
      <c r="AB118">
        <v>207.020004</v>
      </c>
      <c r="AC118">
        <f t="shared" si="29"/>
        <v>-3.3067107739715919E-2</v>
      </c>
      <c r="AD118">
        <v>134.57243299999999</v>
      </c>
      <c r="AE118">
        <f t="shared" si="30"/>
        <v>-4.3357479572603802E-2</v>
      </c>
      <c r="AF118" s="14">
        <v>3906.71</v>
      </c>
      <c r="AG118">
        <f t="shared" si="31"/>
        <v>-7.1720913336848907E-3</v>
      </c>
      <c r="AH118">
        <v>2.12</v>
      </c>
    </row>
    <row r="119" spans="1:34">
      <c r="A119" s="17">
        <v>44249</v>
      </c>
      <c r="B119">
        <v>38.779998999999997</v>
      </c>
      <c r="C119">
        <f t="shared" si="16"/>
        <v>1.9529328382879737E-2</v>
      </c>
      <c r="D119">
        <v>326.95446800000002</v>
      </c>
      <c r="E119">
        <f t="shared" si="17"/>
        <v>-6.9351438170336704E-2</v>
      </c>
      <c r="F119">
        <v>99.444999999999993</v>
      </c>
      <c r="G119">
        <f t="shared" si="18"/>
        <v>-5.1828632490426338E-2</v>
      </c>
      <c r="H119">
        <v>248.246567</v>
      </c>
      <c r="I119">
        <f t="shared" si="19"/>
        <v>-5.4991075872192819E-4</v>
      </c>
      <c r="J119">
        <v>194.91842700000001</v>
      </c>
      <c r="K119">
        <f t="shared" si="20"/>
        <v>-5.9619908832682141E-3</v>
      </c>
      <c r="L119">
        <v>150.607697</v>
      </c>
      <c r="M119">
        <f t="shared" si="21"/>
        <v>-2.812532030393345E-2</v>
      </c>
      <c r="N119">
        <v>53.773421999999997</v>
      </c>
      <c r="O119">
        <f t="shared" si="22"/>
        <v>-3.4596610694413404E-3</v>
      </c>
      <c r="P119">
        <v>65.212410000000006</v>
      </c>
      <c r="Q119">
        <f t="shared" si="23"/>
        <v>-2.3005003514849388E-2</v>
      </c>
      <c r="R119">
        <v>118.289429</v>
      </c>
      <c r="S119">
        <f t="shared" si="24"/>
        <v>-2.8647589530247715E-2</v>
      </c>
      <c r="T119">
        <v>298.30999800000001</v>
      </c>
      <c r="U119">
        <f t="shared" si="25"/>
        <v>-7.6387250551609831E-2</v>
      </c>
      <c r="V119">
        <v>128.09700000000001</v>
      </c>
      <c r="W119">
        <f t="shared" si="26"/>
        <v>-0.11355426317194879</v>
      </c>
      <c r="X119">
        <v>64.116425000000007</v>
      </c>
      <c r="Y119">
        <f t="shared" si="27"/>
        <v>-2.5435350518179439E-2</v>
      </c>
      <c r="Z119">
        <v>21.99</v>
      </c>
      <c r="AA119">
        <f t="shared" si="28"/>
        <v>2.5795995081184155E-2</v>
      </c>
      <c r="AB119">
        <v>212.550003</v>
      </c>
      <c r="AC119">
        <f t="shared" si="29"/>
        <v>2.6361842641716596E-2</v>
      </c>
      <c r="AD119">
        <v>126.381767</v>
      </c>
      <c r="AE119">
        <f t="shared" si="30"/>
        <v>-6.2795366509544703E-2</v>
      </c>
      <c r="AF119" s="14">
        <v>3811.15</v>
      </c>
      <c r="AG119">
        <f t="shared" si="31"/>
        <v>-2.4764606704163816E-2</v>
      </c>
      <c r="AH119">
        <v>2.1</v>
      </c>
    </row>
    <row r="120" spans="1:34">
      <c r="A120" s="17">
        <v>44256</v>
      </c>
      <c r="B120">
        <v>39.540000999999997</v>
      </c>
      <c r="C120">
        <f t="shared" si="16"/>
        <v>1.940821900529776E-2</v>
      </c>
      <c r="D120">
        <v>313.441711</v>
      </c>
      <c r="E120">
        <f t="shared" si="17"/>
        <v>-4.220750665070791E-2</v>
      </c>
      <c r="F120">
        <v>91.022498999999996</v>
      </c>
      <c r="G120">
        <f t="shared" si="18"/>
        <v>-8.8498009799324623E-2</v>
      </c>
      <c r="H120">
        <v>250.96800200000001</v>
      </c>
      <c r="I120">
        <f t="shared" si="19"/>
        <v>1.0902974905488982E-2</v>
      </c>
      <c r="J120">
        <v>199.87390099999999</v>
      </c>
      <c r="K120">
        <f t="shared" si="20"/>
        <v>2.5105524737162502E-2</v>
      </c>
      <c r="L120">
        <v>149.28980999999999</v>
      </c>
      <c r="M120">
        <f t="shared" si="21"/>
        <v>-8.7889725835677366E-3</v>
      </c>
      <c r="N120">
        <v>55.199058999999998</v>
      </c>
      <c r="O120">
        <f t="shared" si="22"/>
        <v>2.6166575803995496E-2</v>
      </c>
      <c r="P120">
        <v>65.670394999999999</v>
      </c>
      <c r="Q120">
        <f t="shared" si="23"/>
        <v>6.9984268638408828E-3</v>
      </c>
      <c r="R120">
        <v>120.635498</v>
      </c>
      <c r="S120">
        <f t="shared" si="24"/>
        <v>1.9639176497863578E-2</v>
      </c>
      <c r="T120">
        <v>249.429993</v>
      </c>
      <c r="U120">
        <f t="shared" si="25"/>
        <v>-0.17895492091235923</v>
      </c>
      <c r="V120">
        <v>113.100998</v>
      </c>
      <c r="W120">
        <f t="shared" si="26"/>
        <v>-0.12450658229205096</v>
      </c>
      <c r="X120">
        <v>60.939266000000003</v>
      </c>
      <c r="Y120">
        <f t="shared" si="27"/>
        <v>-5.0822842501349219E-2</v>
      </c>
      <c r="Z120">
        <v>22.32</v>
      </c>
      <c r="AA120">
        <f t="shared" si="28"/>
        <v>1.4895332946440552E-2</v>
      </c>
      <c r="AB120">
        <v>211.979996</v>
      </c>
      <c r="AC120">
        <f t="shared" si="29"/>
        <v>-2.6853571897211444E-3</v>
      </c>
      <c r="AD120">
        <v>125.603539</v>
      </c>
      <c r="AE120">
        <f t="shared" si="30"/>
        <v>-6.1767925014984265E-3</v>
      </c>
      <c r="AF120" s="14">
        <v>3841.94</v>
      </c>
      <c r="AG120">
        <f t="shared" si="31"/>
        <v>8.0464664929585927E-3</v>
      </c>
      <c r="AH120">
        <v>2.12</v>
      </c>
    </row>
    <row r="121" spans="1:34">
      <c r="A121" s="17">
        <v>44263</v>
      </c>
      <c r="B121">
        <v>38.849997999999999</v>
      </c>
      <c r="C121">
        <f t="shared" si="16"/>
        <v>-1.7604817699711485E-2</v>
      </c>
      <c r="D121">
        <v>327.092804</v>
      </c>
      <c r="E121">
        <f t="shared" si="17"/>
        <v>4.2630521952460615E-2</v>
      </c>
      <c r="F121">
        <v>89.432502999999997</v>
      </c>
      <c r="G121">
        <f t="shared" si="18"/>
        <v>-1.7622533378669744E-2</v>
      </c>
      <c r="H121">
        <v>264.24700899999999</v>
      </c>
      <c r="I121">
        <f t="shared" si="19"/>
        <v>5.1558856925879332E-2</v>
      </c>
      <c r="J121">
        <v>207.420715</v>
      </c>
      <c r="K121">
        <f t="shared" si="20"/>
        <v>3.706249756530762E-2</v>
      </c>
      <c r="L121">
        <v>152.63711499999999</v>
      </c>
      <c r="M121">
        <f t="shared" si="21"/>
        <v>2.2173856466061761E-2</v>
      </c>
      <c r="N121">
        <v>57.067214999999997</v>
      </c>
      <c r="O121">
        <f t="shared" si="22"/>
        <v>3.3283877601932146E-2</v>
      </c>
      <c r="P121">
        <v>66.990440000000007</v>
      </c>
      <c r="Q121">
        <f t="shared" si="23"/>
        <v>1.9901707535213291E-2</v>
      </c>
      <c r="R121">
        <v>122.70386499999999</v>
      </c>
      <c r="S121">
        <f t="shared" si="24"/>
        <v>1.7000264889197876E-2</v>
      </c>
      <c r="T121">
        <v>291.48001099999999</v>
      </c>
      <c r="U121">
        <f t="shared" si="25"/>
        <v>0.155793143899811</v>
      </c>
      <c r="V121">
        <v>114.06300400000001</v>
      </c>
      <c r="W121">
        <f t="shared" si="26"/>
        <v>8.4697552645286549E-3</v>
      </c>
      <c r="X121">
        <v>64.942299000000006</v>
      </c>
      <c r="Y121">
        <f t="shared" si="27"/>
        <v>6.3621439106562497E-2</v>
      </c>
      <c r="Z121">
        <v>21.969999000000001</v>
      </c>
      <c r="AA121">
        <f t="shared" si="28"/>
        <v>-1.5805296633205894E-2</v>
      </c>
      <c r="AB121">
        <v>214.33000200000001</v>
      </c>
      <c r="AC121">
        <f t="shared" si="29"/>
        <v>1.1024980951041938E-2</v>
      </c>
      <c r="AD121">
        <v>130.46739199999999</v>
      </c>
      <c r="AE121">
        <f t="shared" si="30"/>
        <v>3.7992895419571238E-2</v>
      </c>
      <c r="AF121" s="14">
        <v>3943.34</v>
      </c>
      <c r="AG121">
        <f t="shared" si="31"/>
        <v>2.6050632579627069E-2</v>
      </c>
      <c r="AH121">
        <v>2.09</v>
      </c>
    </row>
    <row r="122" spans="1:34">
      <c r="A122" s="17">
        <v>44270</v>
      </c>
      <c r="B122">
        <v>38.169998</v>
      </c>
      <c r="C122">
        <f t="shared" si="16"/>
        <v>-1.7658210973637147E-2</v>
      </c>
      <c r="D122">
        <v>324.89004499999999</v>
      </c>
      <c r="E122">
        <f t="shared" si="17"/>
        <v>-6.7571329051314341E-3</v>
      </c>
      <c r="F122">
        <v>86.157500999999996</v>
      </c>
      <c r="G122">
        <f t="shared" si="18"/>
        <v>-3.7307156087984593E-2</v>
      </c>
      <c r="H122">
        <v>273.42028800000003</v>
      </c>
      <c r="I122">
        <f t="shared" si="19"/>
        <v>3.4125821968427165E-2</v>
      </c>
      <c r="J122">
        <v>205.99842799999999</v>
      </c>
      <c r="K122">
        <f t="shared" si="20"/>
        <v>-6.8806325752833793E-3</v>
      </c>
      <c r="L122">
        <v>153.05792199999999</v>
      </c>
      <c r="M122">
        <f t="shared" si="21"/>
        <v>2.7531180743230466E-3</v>
      </c>
      <c r="N122">
        <v>57.227195999999999</v>
      </c>
      <c r="O122">
        <f t="shared" si="22"/>
        <v>2.7994563002790638E-3</v>
      </c>
      <c r="P122">
        <v>70.215148999999997</v>
      </c>
      <c r="Q122">
        <f t="shared" si="23"/>
        <v>4.7014162828478867E-2</v>
      </c>
      <c r="R122">
        <v>122.579376</v>
      </c>
      <c r="S122">
        <f t="shared" si="24"/>
        <v>-1.0150633217454247E-3</v>
      </c>
      <c r="T122">
        <v>280.94000199999999</v>
      </c>
      <c r="U122">
        <f t="shared" si="25"/>
        <v>-3.6830300018797495E-2</v>
      </c>
      <c r="V122">
        <v>112.095001</v>
      </c>
      <c r="W122">
        <f t="shared" si="26"/>
        <v>-1.7404227425817962E-2</v>
      </c>
      <c r="X122">
        <v>64.718826000000007</v>
      </c>
      <c r="Y122">
        <f t="shared" si="27"/>
        <v>-3.4470350504272368E-3</v>
      </c>
      <c r="Z122">
        <v>21.219999000000001</v>
      </c>
      <c r="AA122">
        <f t="shared" si="28"/>
        <v>-3.473375481942171E-2</v>
      </c>
      <c r="AB122">
        <v>216.11000100000001</v>
      </c>
      <c r="AC122">
        <f t="shared" si="29"/>
        <v>8.2706492617628125E-3</v>
      </c>
      <c r="AD122">
        <v>128.15219099999999</v>
      </c>
      <c r="AE122">
        <f t="shared" si="30"/>
        <v>-1.7904775992604018E-2</v>
      </c>
      <c r="AF122" s="14">
        <v>3913.1</v>
      </c>
      <c r="AG122">
        <f t="shared" si="31"/>
        <v>-7.6981811965920318E-3</v>
      </c>
      <c r="AH122">
        <v>2.15</v>
      </c>
    </row>
    <row r="123" spans="1:34">
      <c r="A123" s="17">
        <v>44277</v>
      </c>
      <c r="B123">
        <v>38.220001000000003</v>
      </c>
      <c r="C123">
        <f t="shared" si="16"/>
        <v>1.3091506164722305E-3</v>
      </c>
      <c r="D123">
        <v>347.71758999999997</v>
      </c>
      <c r="E123">
        <f t="shared" si="17"/>
        <v>6.7903825314280963E-2</v>
      </c>
      <c r="F123">
        <v>88.182502999999997</v>
      </c>
      <c r="G123">
        <f t="shared" si="18"/>
        <v>2.3231536399053437E-2</v>
      </c>
      <c r="H123">
        <v>275.141571</v>
      </c>
      <c r="I123">
        <f t="shared" si="19"/>
        <v>6.2756410091564224E-3</v>
      </c>
      <c r="J123">
        <v>211.435959</v>
      </c>
      <c r="K123">
        <f t="shared" si="20"/>
        <v>2.6053620616130417E-2</v>
      </c>
      <c r="L123">
        <v>157.734589</v>
      </c>
      <c r="M123">
        <f t="shared" si="21"/>
        <v>3.0097379183251286E-2</v>
      </c>
      <c r="N123">
        <v>59.956333000000001</v>
      </c>
      <c r="O123">
        <f t="shared" si="22"/>
        <v>4.6587273987404275E-2</v>
      </c>
      <c r="P123">
        <v>70.106444999999994</v>
      </c>
      <c r="Q123">
        <f t="shared" si="23"/>
        <v>-1.5493555716785583E-3</v>
      </c>
      <c r="R123">
        <v>129.70375100000001</v>
      </c>
      <c r="S123">
        <f t="shared" si="24"/>
        <v>5.6494223998653205E-2</v>
      </c>
      <c r="T123">
        <v>275.75</v>
      </c>
      <c r="U123">
        <f t="shared" si="25"/>
        <v>-1.8646472388109705E-2</v>
      </c>
      <c r="V123">
        <v>106.521004</v>
      </c>
      <c r="W123">
        <f t="shared" si="26"/>
        <v>-5.1004548610047856E-2</v>
      </c>
      <c r="X123">
        <v>64.165008999999998</v>
      </c>
      <c r="Y123">
        <f t="shared" si="27"/>
        <v>-8.5941019472969091E-3</v>
      </c>
      <c r="Z123">
        <v>20.399999999999999</v>
      </c>
      <c r="AA123">
        <f t="shared" si="28"/>
        <v>-3.940918521031192E-2</v>
      </c>
      <c r="AB123">
        <v>214.63999899999999</v>
      </c>
      <c r="AC123">
        <f t="shared" si="29"/>
        <v>-6.8253404838039206E-3</v>
      </c>
      <c r="AD123">
        <v>131.998718</v>
      </c>
      <c r="AE123">
        <f t="shared" si="30"/>
        <v>2.9573660602295188E-2</v>
      </c>
      <c r="AF123" s="14">
        <v>3974.54</v>
      </c>
      <c r="AG123">
        <f t="shared" si="31"/>
        <v>1.5579119398160878E-2</v>
      </c>
      <c r="AH123">
        <v>2.16</v>
      </c>
    </row>
    <row r="124" spans="1:34">
      <c r="A124" s="17">
        <v>44284</v>
      </c>
      <c r="B124">
        <v>38.580002</v>
      </c>
      <c r="C124">
        <f t="shared" si="16"/>
        <v>9.3750943414748489E-3</v>
      </c>
      <c r="D124">
        <v>350.60192899999998</v>
      </c>
      <c r="E124">
        <f t="shared" si="17"/>
        <v>8.2608471456439587E-3</v>
      </c>
      <c r="F124">
        <v>91.375</v>
      </c>
      <c r="G124">
        <f t="shared" si="18"/>
        <v>3.5563353421658346E-2</v>
      </c>
      <c r="H124">
        <v>277.29306000000003</v>
      </c>
      <c r="I124">
        <f t="shared" si="19"/>
        <v>7.7891564250270277E-3</v>
      </c>
      <c r="J124">
        <v>209.76213100000001</v>
      </c>
      <c r="K124">
        <f t="shared" si="20"/>
        <v>-7.9479791152526694E-3</v>
      </c>
      <c r="L124">
        <v>155.726181</v>
      </c>
      <c r="M124">
        <f t="shared" si="21"/>
        <v>-1.2814589104294203E-2</v>
      </c>
      <c r="N124">
        <v>59.608134999999997</v>
      </c>
      <c r="O124">
        <f t="shared" si="22"/>
        <v>-5.8244558803790944E-3</v>
      </c>
      <c r="P124">
        <v>69.834678999999994</v>
      </c>
      <c r="Q124">
        <f t="shared" si="23"/>
        <v>-3.8840097017436631E-3</v>
      </c>
      <c r="R124">
        <v>128.58338900000001</v>
      </c>
      <c r="S124">
        <f t="shared" si="24"/>
        <v>-8.6753759922294071E-3</v>
      </c>
      <c r="T124">
        <v>283.39001500000001</v>
      </c>
      <c r="U124">
        <f t="shared" si="25"/>
        <v>2.7329435615895889E-2</v>
      </c>
      <c r="V124">
        <v>115.541</v>
      </c>
      <c r="W124">
        <f t="shared" si="26"/>
        <v>8.1283258965596933E-2</v>
      </c>
      <c r="X124">
        <v>64.106719999999996</v>
      </c>
      <c r="Y124">
        <f t="shared" si="27"/>
        <v>-9.0883633465562515E-4</v>
      </c>
      <c r="Z124">
        <v>21.030000999999999</v>
      </c>
      <c r="AA124">
        <f t="shared" si="28"/>
        <v>3.0415136415554003E-2</v>
      </c>
      <c r="AB124">
        <v>213.03999300000001</v>
      </c>
      <c r="AC124">
        <f t="shared" si="29"/>
        <v>-7.4822928104077641E-3</v>
      </c>
      <c r="AD124">
        <v>132.47735599999999</v>
      </c>
      <c r="AE124">
        <f t="shared" si="30"/>
        <v>3.6195222903268836E-3</v>
      </c>
      <c r="AF124" s="14">
        <v>4019.87</v>
      </c>
      <c r="AG124">
        <f t="shared" si="31"/>
        <v>1.1340545660177004E-2</v>
      </c>
      <c r="AH124">
        <v>2.15</v>
      </c>
    </row>
    <row r="125" spans="1:34">
      <c r="A125" s="17">
        <v>44291</v>
      </c>
      <c r="B125">
        <v>39.32</v>
      </c>
      <c r="C125">
        <f t="shared" si="16"/>
        <v>1.8999235961052338E-2</v>
      </c>
      <c r="D125">
        <v>358.77081299999998</v>
      </c>
      <c r="E125">
        <f t="shared" si="17"/>
        <v>2.3032306253441517E-2</v>
      </c>
      <c r="F125">
        <v>95.722504000000001</v>
      </c>
      <c r="G125">
        <f t="shared" si="18"/>
        <v>4.6481504260333519E-2</v>
      </c>
      <c r="H125">
        <v>280.26611300000002</v>
      </c>
      <c r="I125">
        <f t="shared" si="19"/>
        <v>1.0664630131125541E-2</v>
      </c>
      <c r="J125">
        <v>219.61167900000001</v>
      </c>
      <c r="K125">
        <f t="shared" si="20"/>
        <v>4.588671208793528E-2</v>
      </c>
      <c r="L125">
        <v>154.21511799999999</v>
      </c>
      <c r="M125">
        <f t="shared" si="21"/>
        <v>-9.7507171652803128E-3</v>
      </c>
      <c r="N125">
        <v>58.968192999999999</v>
      </c>
      <c r="O125">
        <f t="shared" si="22"/>
        <v>-1.0793861202295469E-2</v>
      </c>
      <c r="P125">
        <v>69.128097999999994</v>
      </c>
      <c r="Q125">
        <f t="shared" si="23"/>
        <v>-1.0169444000075741E-2</v>
      </c>
      <c r="R125">
        <v>130.58471700000001</v>
      </c>
      <c r="S125">
        <f t="shared" si="24"/>
        <v>1.5444553057333462E-2</v>
      </c>
      <c r="T125">
        <v>263.95001200000002</v>
      </c>
      <c r="U125">
        <f t="shared" si="25"/>
        <v>-7.1064357016727503E-2</v>
      </c>
      <c r="V125">
        <v>122.730003</v>
      </c>
      <c r="W125">
        <f t="shared" si="26"/>
        <v>6.0361399726401317E-2</v>
      </c>
      <c r="X125">
        <v>67.478188000000003</v>
      </c>
      <c r="Y125">
        <f t="shared" si="27"/>
        <v>5.1255210291381692E-2</v>
      </c>
      <c r="Z125">
        <v>21.24</v>
      </c>
      <c r="AA125">
        <f t="shared" si="28"/>
        <v>9.9361591080133413E-3</v>
      </c>
      <c r="AB125">
        <v>213.35000600000001</v>
      </c>
      <c r="AC125">
        <f t="shared" si="29"/>
        <v>1.4541291088144297E-3</v>
      </c>
      <c r="AD125">
        <v>136.540955</v>
      </c>
      <c r="AE125">
        <f t="shared" si="30"/>
        <v>3.0212873544739803E-2</v>
      </c>
      <c r="AF125" s="14">
        <v>4128.8</v>
      </c>
      <c r="AG125">
        <f t="shared" si="31"/>
        <v>2.6737244052802721E-2</v>
      </c>
      <c r="AH125">
        <v>2.15</v>
      </c>
    </row>
    <row r="126" spans="1:34">
      <c r="A126" s="17">
        <v>44298</v>
      </c>
      <c r="B126">
        <v>40.909999999999997</v>
      </c>
      <c r="C126">
        <f t="shared" si="16"/>
        <v>3.9641236662341386E-2</v>
      </c>
      <c r="D126">
        <v>366.18902600000001</v>
      </c>
      <c r="E126">
        <f t="shared" si="17"/>
        <v>2.0465883838345564E-2</v>
      </c>
      <c r="F126">
        <v>100.010002</v>
      </c>
      <c r="G126">
        <f t="shared" si="18"/>
        <v>4.3816778656148497E-2</v>
      </c>
      <c r="H126">
        <v>281.25387599999999</v>
      </c>
      <c r="I126">
        <f t="shared" si="19"/>
        <v>3.518179363845395E-3</v>
      </c>
      <c r="J126">
        <v>224.57513399999999</v>
      </c>
      <c r="K126">
        <f t="shared" si="20"/>
        <v>2.2349432516398971E-2</v>
      </c>
      <c r="L126">
        <v>155.16194200000001</v>
      </c>
      <c r="M126">
        <f t="shared" si="21"/>
        <v>6.1208607778262866E-3</v>
      </c>
      <c r="N126">
        <v>59.617545999999997</v>
      </c>
      <c r="O126">
        <f t="shared" si="22"/>
        <v>1.0951729875229133E-2</v>
      </c>
      <c r="P126">
        <v>70.178916999999998</v>
      </c>
      <c r="Q126">
        <f t="shared" si="23"/>
        <v>1.5086662090975622E-2</v>
      </c>
      <c r="R126">
        <v>131.42739900000001</v>
      </c>
      <c r="S126">
        <f t="shared" si="24"/>
        <v>6.4324117405316949E-3</v>
      </c>
      <c r="T126">
        <v>258.709991</v>
      </c>
      <c r="U126">
        <f t="shared" si="25"/>
        <v>-2.0052028263337685E-2</v>
      </c>
      <c r="V126">
        <v>120.779999</v>
      </c>
      <c r="W126">
        <f t="shared" si="26"/>
        <v>-1.6016144453079167E-2</v>
      </c>
      <c r="X126">
        <v>68.002853000000002</v>
      </c>
      <c r="Y126">
        <f t="shared" si="27"/>
        <v>7.7452552618121149E-3</v>
      </c>
      <c r="Z126">
        <v>20.51</v>
      </c>
      <c r="AA126">
        <f t="shared" si="28"/>
        <v>-3.4973624289448696E-2</v>
      </c>
      <c r="AB126">
        <v>219.38999899999999</v>
      </c>
      <c r="AC126">
        <f t="shared" si="29"/>
        <v>2.7916925636065043E-2</v>
      </c>
      <c r="AD126">
        <v>137.35171500000001</v>
      </c>
      <c r="AE126">
        <f t="shared" si="30"/>
        <v>5.9202925590106118E-3</v>
      </c>
      <c r="AF126" s="14">
        <v>4185.47</v>
      </c>
      <c r="AG126">
        <f t="shared" si="31"/>
        <v>1.3632195637469313E-2</v>
      </c>
      <c r="AH126">
        <v>2.14</v>
      </c>
    </row>
    <row r="127" spans="1:34">
      <c r="A127" s="17">
        <v>44305</v>
      </c>
      <c r="B127">
        <v>42.73</v>
      </c>
      <c r="C127">
        <f t="shared" si="16"/>
        <v>4.3526717714626413E-2</v>
      </c>
      <c r="D127">
        <v>368.71774299999998</v>
      </c>
      <c r="E127">
        <f t="shared" si="17"/>
        <v>6.8817626571955597E-3</v>
      </c>
      <c r="F127">
        <v>103.75</v>
      </c>
      <c r="G127">
        <f t="shared" si="18"/>
        <v>3.671395812438305E-2</v>
      </c>
      <c r="H127">
        <v>271.62085000000002</v>
      </c>
      <c r="I127">
        <f t="shared" si="19"/>
        <v>-3.4850574714059057E-2</v>
      </c>
      <c r="J127">
        <v>217.21215799999999</v>
      </c>
      <c r="K127">
        <f t="shared" si="20"/>
        <v>-3.3335761245603952E-2</v>
      </c>
      <c r="L127">
        <v>158.29884300000001</v>
      </c>
      <c r="M127">
        <f t="shared" si="21"/>
        <v>2.0015299347277284E-2</v>
      </c>
      <c r="N127">
        <v>59.551665999999997</v>
      </c>
      <c r="O127">
        <f t="shared" si="22"/>
        <v>-1.1056548181483583E-3</v>
      </c>
      <c r="P127">
        <v>70.550331</v>
      </c>
      <c r="Q127">
        <f t="shared" si="23"/>
        <v>5.2784317067635731E-3</v>
      </c>
      <c r="R127">
        <v>128.25779700000001</v>
      </c>
      <c r="S127">
        <f t="shared" si="24"/>
        <v>-2.4412322771253811E-2</v>
      </c>
      <c r="T127">
        <v>279.42999300000002</v>
      </c>
      <c r="U127">
        <f t="shared" si="25"/>
        <v>7.704408048037896E-2</v>
      </c>
      <c r="V127">
        <v>109.90300000000001</v>
      </c>
      <c r="W127">
        <f t="shared" si="26"/>
        <v>-9.4372542020012912E-2</v>
      </c>
      <c r="X127">
        <v>68.391502000000003</v>
      </c>
      <c r="Y127">
        <f t="shared" si="27"/>
        <v>5.6989169656877182E-3</v>
      </c>
      <c r="Z127">
        <v>19.700001</v>
      </c>
      <c r="AA127">
        <f t="shared" si="28"/>
        <v>-4.029388557892645E-2</v>
      </c>
      <c r="AB127">
        <v>217.89999399999999</v>
      </c>
      <c r="AC127">
        <f t="shared" si="29"/>
        <v>-6.814748977869536E-3</v>
      </c>
      <c r="AD127">
        <v>136.658142</v>
      </c>
      <c r="AE127">
        <f t="shared" si="30"/>
        <v>-5.0624053370248549E-3</v>
      </c>
      <c r="AF127" s="14">
        <v>4180.17</v>
      </c>
      <c r="AG127">
        <f t="shared" si="31"/>
        <v>-1.2670879237216006E-3</v>
      </c>
      <c r="AH127">
        <v>2.12</v>
      </c>
    </row>
    <row r="128" spans="1:34">
      <c r="A128" s="17">
        <v>44312</v>
      </c>
      <c r="B128">
        <v>43.599997999999999</v>
      </c>
      <c r="C128">
        <f t="shared" si="16"/>
        <v>2.015585482749432E-2</v>
      </c>
      <c r="D128">
        <v>367.542328</v>
      </c>
      <c r="E128">
        <f t="shared" si="17"/>
        <v>-3.1929369658775875E-3</v>
      </c>
      <c r="F128">
        <v>96.525002000000001</v>
      </c>
      <c r="G128">
        <f t="shared" si="18"/>
        <v>-7.2182096240487104E-2</v>
      </c>
      <c r="H128">
        <v>283.91394000000003</v>
      </c>
      <c r="I128">
        <f t="shared" si="19"/>
        <v>4.4264004026936497E-2</v>
      </c>
      <c r="J128">
        <v>215.799576</v>
      </c>
      <c r="K128">
        <f t="shared" si="20"/>
        <v>-6.5244745122126713E-3</v>
      </c>
      <c r="L128">
        <v>155.630539</v>
      </c>
      <c r="M128">
        <f t="shared" si="21"/>
        <v>-1.699979939965348E-2</v>
      </c>
      <c r="N128">
        <v>58.742331999999998</v>
      </c>
      <c r="O128">
        <f t="shared" si="22"/>
        <v>-1.3683646543351862E-2</v>
      </c>
      <c r="P128">
        <v>67.488433999999998</v>
      </c>
      <c r="Q128">
        <f t="shared" si="23"/>
        <v>-4.4370134947260567E-2</v>
      </c>
      <c r="R128">
        <v>128.577271</v>
      </c>
      <c r="S128">
        <f t="shared" si="24"/>
        <v>2.4877768231367659E-3</v>
      </c>
      <c r="T128">
        <v>263.540009</v>
      </c>
      <c r="U128">
        <f t="shared" si="25"/>
        <v>-5.854659568230227E-2</v>
      </c>
      <c r="V128">
        <v>118.25099899999999</v>
      </c>
      <c r="W128">
        <f t="shared" si="26"/>
        <v>7.3211316959090639E-2</v>
      </c>
      <c r="X128">
        <v>68.984183999999999</v>
      </c>
      <c r="Y128">
        <f t="shared" si="27"/>
        <v>8.6286837876098175E-3</v>
      </c>
      <c r="Z128">
        <v>19.350000000000001</v>
      </c>
      <c r="AA128">
        <f t="shared" si="28"/>
        <v>-1.7926267029571941E-2</v>
      </c>
      <c r="AB128">
        <v>218.199997</v>
      </c>
      <c r="AC128">
        <f t="shared" si="29"/>
        <v>1.3758452351091272E-3</v>
      </c>
      <c r="AD128">
        <v>136.66795300000001</v>
      </c>
      <c r="AE128">
        <f t="shared" si="30"/>
        <v>7.17897060229993E-5</v>
      </c>
      <c r="AF128" s="14">
        <v>4181.17</v>
      </c>
      <c r="AG128">
        <f t="shared" si="31"/>
        <v>2.391961108548356E-4</v>
      </c>
      <c r="AH128">
        <v>2.14</v>
      </c>
    </row>
    <row r="129" spans="1:34">
      <c r="A129" s="17">
        <v>44319</v>
      </c>
      <c r="B129">
        <v>43.130001</v>
      </c>
      <c r="C129">
        <f t="shared" si="16"/>
        <v>-1.0838270637958855E-2</v>
      </c>
      <c r="D129">
        <v>380.43597399999999</v>
      </c>
      <c r="E129">
        <f t="shared" si="17"/>
        <v>3.4479404823068958E-2</v>
      </c>
      <c r="F129">
        <v>89.684997999999993</v>
      </c>
      <c r="G129">
        <f t="shared" si="18"/>
        <v>-7.349855416961662E-2</v>
      </c>
      <c r="H129">
        <v>307.75680499999999</v>
      </c>
      <c r="I129">
        <f t="shared" si="19"/>
        <v>8.063871285419541E-2</v>
      </c>
      <c r="J129">
        <v>221.3629</v>
      </c>
      <c r="K129">
        <f t="shared" si="20"/>
        <v>2.5453348184182149E-2</v>
      </c>
      <c r="L129">
        <v>161.148819</v>
      </c>
      <c r="M129">
        <f t="shared" si="21"/>
        <v>3.484342110526719E-2</v>
      </c>
      <c r="N129">
        <v>63.005431999999999</v>
      </c>
      <c r="O129">
        <f t="shared" si="22"/>
        <v>7.0060319539865953E-2</v>
      </c>
      <c r="P129">
        <v>71.030449000000004</v>
      </c>
      <c r="Q129">
        <f t="shared" si="23"/>
        <v>5.1152409213876364E-2</v>
      </c>
      <c r="R129">
        <v>130.24447599999999</v>
      </c>
      <c r="S129">
        <f t="shared" si="24"/>
        <v>1.2883214637862069E-2</v>
      </c>
      <c r="T129">
        <v>220.39999399999999</v>
      </c>
      <c r="U129">
        <f t="shared" si="25"/>
        <v>-0.17876114321199063</v>
      </c>
      <c r="V129">
        <v>110.860001</v>
      </c>
      <c r="W129">
        <f t="shared" si="26"/>
        <v>-6.4541322527271572E-2</v>
      </c>
      <c r="X129">
        <v>71.685257000000007</v>
      </c>
      <c r="Y129">
        <f t="shared" si="27"/>
        <v>3.8407844889556689E-2</v>
      </c>
      <c r="Z129">
        <v>20.58</v>
      </c>
      <c r="AA129">
        <f t="shared" si="28"/>
        <v>6.1627310930112589E-2</v>
      </c>
      <c r="AB129">
        <v>215.009995</v>
      </c>
      <c r="AC129">
        <f t="shared" si="29"/>
        <v>-1.4727544230911124E-2</v>
      </c>
      <c r="AD129">
        <v>136.95120199999999</v>
      </c>
      <c r="AE129">
        <f t="shared" si="30"/>
        <v>2.0703894153841725E-3</v>
      </c>
      <c r="AF129" s="14">
        <v>4232.6000000000004</v>
      </c>
      <c r="AG129">
        <f t="shared" si="31"/>
        <v>1.222534976723322E-2</v>
      </c>
      <c r="AH129">
        <v>2.14</v>
      </c>
    </row>
    <row r="130" spans="1:34">
      <c r="A130" s="17">
        <v>44326</v>
      </c>
      <c r="B130">
        <v>41.549999</v>
      </c>
      <c r="C130">
        <f t="shared" si="16"/>
        <v>-3.7321336611400843E-2</v>
      </c>
      <c r="D130">
        <v>380.53497299999998</v>
      </c>
      <c r="E130">
        <f t="shared" si="17"/>
        <v>2.601912752354945E-4</v>
      </c>
      <c r="F130">
        <v>83.3125</v>
      </c>
      <c r="G130">
        <f t="shared" si="18"/>
        <v>-7.3704910761776446E-2</v>
      </c>
      <c r="H130">
        <v>302.61270100000002</v>
      </c>
      <c r="I130">
        <f t="shared" si="19"/>
        <v>-1.6856103549136262E-2</v>
      </c>
      <c r="J130">
        <v>219.97932399999999</v>
      </c>
      <c r="K130">
        <f t="shared" si="20"/>
        <v>-6.2698761064686227E-3</v>
      </c>
      <c r="L130">
        <v>162.79379299999999</v>
      </c>
      <c r="M130">
        <f t="shared" si="21"/>
        <v>1.0156046647246827E-2</v>
      </c>
      <c r="N130">
        <v>62.619598000000003</v>
      </c>
      <c r="O130">
        <f t="shared" si="22"/>
        <v>-6.1426486934047292E-3</v>
      </c>
      <c r="P130">
        <v>70.921752999999995</v>
      </c>
      <c r="Q130">
        <f t="shared" si="23"/>
        <v>-1.5314453698148268E-3</v>
      </c>
      <c r="R130">
        <v>133.00065599999999</v>
      </c>
      <c r="S130">
        <f t="shared" si="24"/>
        <v>2.0940791554862233E-2</v>
      </c>
      <c r="T130">
        <v>218.86999499999999</v>
      </c>
      <c r="U130">
        <f t="shared" si="25"/>
        <v>-6.9661266441460199E-3</v>
      </c>
      <c r="V130">
        <v>108.50099899999999</v>
      </c>
      <c r="W130">
        <f t="shared" si="26"/>
        <v>-2.1508772700646116E-2</v>
      </c>
      <c r="X130">
        <v>70.373588999999996</v>
      </c>
      <c r="Y130">
        <f t="shared" si="27"/>
        <v>-1.8467069295904644E-2</v>
      </c>
      <c r="Z130">
        <v>21.24</v>
      </c>
      <c r="AA130">
        <f t="shared" si="28"/>
        <v>3.1566465967834509E-2</v>
      </c>
      <c r="AB130">
        <v>217.08999600000001</v>
      </c>
      <c r="AC130">
        <f t="shared" si="29"/>
        <v>9.6274802559210993E-3</v>
      </c>
      <c r="AD130">
        <v>136.822205</v>
      </c>
      <c r="AE130">
        <f t="shared" si="30"/>
        <v>-9.4236332856321894E-4</v>
      </c>
      <c r="AF130" s="14">
        <v>4173.8500000000004</v>
      </c>
      <c r="AG130">
        <f t="shared" si="31"/>
        <v>-1.3977590186265442E-2</v>
      </c>
      <c r="AH130">
        <v>2.14</v>
      </c>
    </row>
    <row r="131" spans="1:34">
      <c r="A131" s="17">
        <v>44333</v>
      </c>
      <c r="B131">
        <v>42.110000999999997</v>
      </c>
      <c r="C131">
        <f t="shared" si="16"/>
        <v>1.3387768687096346E-2</v>
      </c>
      <c r="D131">
        <v>376.87240600000001</v>
      </c>
      <c r="E131">
        <f t="shared" si="17"/>
        <v>-9.671401810962094E-3</v>
      </c>
      <c r="F131">
        <v>85.522498999999996</v>
      </c>
      <c r="G131">
        <f t="shared" si="18"/>
        <v>2.6180889585729193E-2</v>
      </c>
      <c r="H131">
        <v>302.778931</v>
      </c>
      <c r="I131">
        <f t="shared" si="19"/>
        <v>5.4916518627289024E-4</v>
      </c>
      <c r="J131">
        <v>216.87098700000001</v>
      </c>
      <c r="K131">
        <f t="shared" si="20"/>
        <v>-1.4230913334082315E-2</v>
      </c>
      <c r="L131">
        <v>163.50151099999999</v>
      </c>
      <c r="M131">
        <f t="shared" si="21"/>
        <v>4.3379055788404161E-3</v>
      </c>
      <c r="N131">
        <v>62.581955000000001</v>
      </c>
      <c r="O131">
        <f t="shared" si="22"/>
        <v>-6.0131843786731748E-4</v>
      </c>
      <c r="P131">
        <v>71.727981999999997</v>
      </c>
      <c r="Q131">
        <f t="shared" si="23"/>
        <v>1.1303737572399964E-2</v>
      </c>
      <c r="R131">
        <v>132.99101300000001</v>
      </c>
      <c r="S131">
        <f t="shared" si="24"/>
        <v>-7.2506030286235434E-5</v>
      </c>
      <c r="T131">
        <v>252.30999800000001</v>
      </c>
      <c r="U131">
        <f t="shared" si="25"/>
        <v>0.14218055887814932</v>
      </c>
      <c r="V131">
        <v>122.412003</v>
      </c>
      <c r="W131">
        <f t="shared" si="26"/>
        <v>0.12063304868438458</v>
      </c>
      <c r="X131">
        <v>65.372658000000001</v>
      </c>
      <c r="Y131">
        <f t="shared" si="27"/>
        <v>-7.3713938873674986E-2</v>
      </c>
      <c r="Z131">
        <v>21.299999</v>
      </c>
      <c r="AA131">
        <f t="shared" si="28"/>
        <v>2.820829393283522E-3</v>
      </c>
      <c r="AB131">
        <v>213.429993</v>
      </c>
      <c r="AC131">
        <f t="shared" si="29"/>
        <v>-1.7003118417288542E-2</v>
      </c>
      <c r="AD131">
        <v>139.009064</v>
      </c>
      <c r="AE131">
        <f t="shared" si="30"/>
        <v>1.5856830369902406E-2</v>
      </c>
      <c r="AF131" s="14">
        <v>4155.8599999999997</v>
      </c>
      <c r="AG131">
        <f t="shared" si="31"/>
        <v>-4.319484825130171E-3</v>
      </c>
      <c r="AH131">
        <v>2.15</v>
      </c>
    </row>
    <row r="132" spans="1:34">
      <c r="A132" s="17">
        <v>44340</v>
      </c>
      <c r="B132">
        <v>42.549999</v>
      </c>
      <c r="C132">
        <f t="shared" ref="C132:C195" si="32">LN(B132/B131)</f>
        <v>1.0394565596455791E-2</v>
      </c>
      <c r="D132">
        <v>374.447113</v>
      </c>
      <c r="E132">
        <f t="shared" ref="E132:E195" si="33">LN(D132/D131)</f>
        <v>-6.4561118479982294E-3</v>
      </c>
      <c r="F132">
        <v>92.347504000000001</v>
      </c>
      <c r="G132">
        <f t="shared" ref="G132:G195" si="34">LN(F132/F131)</f>
        <v>7.677919114299557E-2</v>
      </c>
      <c r="H132">
        <v>307.874146</v>
      </c>
      <c r="I132">
        <f t="shared" ref="I132:I195" si="35">LN(H132/H131)</f>
        <v>1.6688144022619027E-2</v>
      </c>
      <c r="J132">
        <v>224.362381</v>
      </c>
      <c r="K132">
        <f t="shared" ref="K132:K195" si="36">LN(J132/J131)</f>
        <v>3.3959870208924339E-2</v>
      </c>
      <c r="L132">
        <v>161.86610400000001</v>
      </c>
      <c r="M132">
        <f t="shared" ref="M132:M195" si="37">LN(L132/L131)</f>
        <v>-1.0052756925708055E-2</v>
      </c>
      <c r="N132">
        <v>61.631450999999998</v>
      </c>
      <c r="O132">
        <f t="shared" ref="O132:O195" si="38">LN(N132/N131)</f>
        <v>-1.5304669339854589E-2</v>
      </c>
      <c r="P132">
        <v>68.747619999999998</v>
      </c>
      <c r="Q132">
        <f t="shared" ref="Q132:Q195" si="39">LN(P132/P131)</f>
        <v>-4.243881869938692E-2</v>
      </c>
      <c r="R132">
        <v>129.95538300000001</v>
      </c>
      <c r="S132">
        <f t="shared" ref="S132:S195" si="40">LN(R132/R131)</f>
        <v>-2.3090370656094948E-2</v>
      </c>
      <c r="T132">
        <v>258.01001000000002</v>
      </c>
      <c r="U132">
        <f t="shared" ref="U132:U195" si="41">LN(T132/T131)</f>
        <v>2.233990032905776E-2</v>
      </c>
      <c r="V132">
        <v>124.287003</v>
      </c>
      <c r="W132">
        <f t="shared" ref="W132:W195" si="42">LN(V132/V131)</f>
        <v>1.5201002509292931E-2</v>
      </c>
      <c r="X132">
        <v>65.860213999999999</v>
      </c>
      <c r="Y132">
        <f t="shared" ref="Y132:Y195" si="43">LN(X132/X131)</f>
        <v>7.430428608061034E-3</v>
      </c>
      <c r="Z132">
        <v>21.73</v>
      </c>
      <c r="AA132">
        <f t="shared" ref="AA132:AA195" si="44">LN(Z132/Z131)</f>
        <v>1.9986768501316841E-2</v>
      </c>
      <c r="AB132">
        <v>208.63000500000001</v>
      </c>
      <c r="AC132">
        <f t="shared" ref="AC132:AC195" si="45">LN(AB132/AB131)</f>
        <v>-2.2746505150182603E-2</v>
      </c>
      <c r="AD132">
        <v>139.283661</v>
      </c>
      <c r="AE132">
        <f t="shared" ref="AE132:AE195" si="46">LN(AD132/AD131)</f>
        <v>1.9734406576200378E-3</v>
      </c>
      <c r="AF132" s="14">
        <v>4204.1099999999997</v>
      </c>
      <c r="AG132">
        <f t="shared" ref="AG132:AG195" si="47">LN(AF132/AF131)</f>
        <v>1.1543231796184376E-2</v>
      </c>
      <c r="AH132">
        <v>2.17</v>
      </c>
    </row>
    <row r="133" spans="1:34">
      <c r="A133" s="17">
        <v>44347</v>
      </c>
      <c r="B133">
        <v>42.029998999999997</v>
      </c>
      <c r="C133">
        <f t="shared" si="32"/>
        <v>-1.2296206293124426E-2</v>
      </c>
      <c r="D133">
        <v>383.60363799999999</v>
      </c>
      <c r="E133">
        <f t="shared" si="33"/>
        <v>2.4159254110617746E-2</v>
      </c>
      <c r="F133">
        <v>95.727501000000004</v>
      </c>
      <c r="G133">
        <f t="shared" si="34"/>
        <v>3.5946945280494316E-2</v>
      </c>
      <c r="H133">
        <v>295.46371499999998</v>
      </c>
      <c r="I133">
        <f t="shared" si="35"/>
        <v>-4.1145045155389678E-2</v>
      </c>
      <c r="J133">
        <v>223.526749</v>
      </c>
      <c r="K133">
        <f t="shared" si="36"/>
        <v>-3.7314277735667951E-3</v>
      </c>
      <c r="L133">
        <v>159.71951300000001</v>
      </c>
      <c r="M133">
        <f t="shared" si="37"/>
        <v>-1.3350241854639042E-2</v>
      </c>
      <c r="N133">
        <v>63.264149000000003</v>
      </c>
      <c r="O133">
        <f t="shared" si="38"/>
        <v>2.6146493769640893E-2</v>
      </c>
      <c r="P133">
        <v>70.357628000000005</v>
      </c>
      <c r="Q133">
        <f t="shared" si="39"/>
        <v>2.3149089198889666E-2</v>
      </c>
      <c r="R133">
        <v>131.015457</v>
      </c>
      <c r="S133">
        <f t="shared" si="40"/>
        <v>8.1241247529762924E-3</v>
      </c>
      <c r="T133">
        <v>241.83999600000001</v>
      </c>
      <c r="U133">
        <f t="shared" si="41"/>
        <v>-6.4722048687248096E-2</v>
      </c>
      <c r="V133">
        <v>120.57399700000001</v>
      </c>
      <c r="W133">
        <f t="shared" si="42"/>
        <v>-3.0329784058617869E-2</v>
      </c>
      <c r="X133">
        <v>64.007469</v>
      </c>
      <c r="Y133">
        <f t="shared" si="43"/>
        <v>-2.8534746584279767E-2</v>
      </c>
      <c r="Z133">
        <v>23.6</v>
      </c>
      <c r="AA133">
        <f t="shared" si="44"/>
        <v>8.2552917763226166E-2</v>
      </c>
      <c r="AB133">
        <v>209.929993</v>
      </c>
      <c r="AC133">
        <f t="shared" si="45"/>
        <v>6.2117363641272152E-3</v>
      </c>
      <c r="AD133">
        <v>139.10713200000001</v>
      </c>
      <c r="AE133">
        <f t="shared" si="46"/>
        <v>-1.2682102145535293E-3</v>
      </c>
      <c r="AF133" s="14">
        <v>4229.8900000000003</v>
      </c>
      <c r="AG133">
        <f t="shared" si="47"/>
        <v>6.1133697629203714E-3</v>
      </c>
      <c r="AH133">
        <v>2.16</v>
      </c>
    </row>
    <row r="134" spans="1:34">
      <c r="A134" s="17">
        <v>44354</v>
      </c>
      <c r="B134">
        <v>42.91</v>
      </c>
      <c r="C134">
        <f t="shared" si="32"/>
        <v>2.0721273778937448E-2</v>
      </c>
      <c r="D134">
        <v>377.971161</v>
      </c>
      <c r="E134">
        <f t="shared" si="33"/>
        <v>-1.4791927743356963E-2</v>
      </c>
      <c r="F134">
        <v>100.047501</v>
      </c>
      <c r="G134">
        <f t="shared" si="34"/>
        <v>4.4139459258408342E-2</v>
      </c>
      <c r="H134">
        <v>289.56658900000002</v>
      </c>
      <c r="I134">
        <f t="shared" si="35"/>
        <v>-2.0160753047586927E-2</v>
      </c>
      <c r="J134">
        <v>218.79482999999999</v>
      </c>
      <c r="K134">
        <f t="shared" si="36"/>
        <v>-2.1396647835053875E-2</v>
      </c>
      <c r="L134">
        <v>158.74754300000001</v>
      </c>
      <c r="M134">
        <f t="shared" si="37"/>
        <v>-6.1040726167976376E-3</v>
      </c>
      <c r="N134">
        <v>61.868416000000003</v>
      </c>
      <c r="O134">
        <f t="shared" si="38"/>
        <v>-2.2308995049042067E-2</v>
      </c>
      <c r="P134">
        <v>72.408257000000006</v>
      </c>
      <c r="Q134">
        <f t="shared" si="39"/>
        <v>2.8729132885607356E-2</v>
      </c>
      <c r="R134">
        <v>129.965012</v>
      </c>
      <c r="S134">
        <f t="shared" si="40"/>
        <v>-8.0500328372234992E-3</v>
      </c>
      <c r="T134">
        <v>243.16999799999999</v>
      </c>
      <c r="U134">
        <f t="shared" si="41"/>
        <v>5.4844450639274936E-3</v>
      </c>
      <c r="V134">
        <v>124.702003</v>
      </c>
      <c r="W134">
        <f t="shared" si="42"/>
        <v>3.3663267660651586E-2</v>
      </c>
      <c r="X134">
        <v>64.124495999999994</v>
      </c>
      <c r="Y134">
        <f t="shared" si="43"/>
        <v>1.8266641355316519E-3</v>
      </c>
      <c r="Z134">
        <v>23.9</v>
      </c>
      <c r="AA134">
        <f t="shared" si="44"/>
        <v>1.2631746905900564E-2</v>
      </c>
      <c r="AB134">
        <v>193.020004</v>
      </c>
      <c r="AC134">
        <f t="shared" si="45"/>
        <v>-8.3980277269551443E-2</v>
      </c>
      <c r="AD134">
        <v>138.028412</v>
      </c>
      <c r="AE134">
        <f t="shared" si="46"/>
        <v>-7.7848220568996276E-3</v>
      </c>
      <c r="AF134" s="14">
        <v>4247.4399999999996</v>
      </c>
      <c r="AG134">
        <f t="shared" si="47"/>
        <v>4.1404605158071187E-3</v>
      </c>
      <c r="AH134">
        <v>2.1800000000000002</v>
      </c>
    </row>
    <row r="135" spans="1:34">
      <c r="A135" s="17">
        <v>44361</v>
      </c>
      <c r="B135">
        <v>43.02</v>
      </c>
      <c r="C135">
        <f t="shared" si="32"/>
        <v>2.5602248361508871E-3</v>
      </c>
      <c r="D135">
        <v>377.03076199999998</v>
      </c>
      <c r="E135">
        <f t="shared" si="33"/>
        <v>-2.4911181221377514E-3</v>
      </c>
      <c r="F135">
        <v>104.572502</v>
      </c>
      <c r="G135">
        <f t="shared" si="34"/>
        <v>4.423554667408082E-2</v>
      </c>
      <c r="H135">
        <v>279.033905</v>
      </c>
      <c r="I135">
        <f t="shared" si="35"/>
        <v>-3.705198664535455E-2</v>
      </c>
      <c r="J135">
        <v>206.47438</v>
      </c>
      <c r="K135">
        <f t="shared" si="36"/>
        <v>-5.7958104476401713E-2</v>
      </c>
      <c r="L135">
        <v>155.87977599999999</v>
      </c>
      <c r="M135">
        <f t="shared" si="37"/>
        <v>-1.8230117021020911E-2</v>
      </c>
      <c r="N135">
        <v>60.377719999999997</v>
      </c>
      <c r="O135">
        <f t="shared" si="38"/>
        <v>-2.4389644428533811E-2</v>
      </c>
      <c r="P135">
        <v>72.731055999999995</v>
      </c>
      <c r="Q135">
        <f t="shared" si="39"/>
        <v>4.4481336664270029E-3</v>
      </c>
      <c r="R135">
        <v>127.237717</v>
      </c>
      <c r="S135">
        <f t="shared" si="40"/>
        <v>-2.1208151520734256E-2</v>
      </c>
      <c r="T135">
        <v>264.23001099999999</v>
      </c>
      <c r="U135">
        <f t="shared" si="41"/>
        <v>8.3059198617651903E-2</v>
      </c>
      <c r="V135">
        <v>146.68699599999999</v>
      </c>
      <c r="W135">
        <f t="shared" si="42"/>
        <v>0.16237412262264403</v>
      </c>
      <c r="X135">
        <v>61.793930000000003</v>
      </c>
      <c r="Y135">
        <f t="shared" si="43"/>
        <v>-3.7021304235909706E-2</v>
      </c>
      <c r="Z135">
        <v>22.18</v>
      </c>
      <c r="AA135">
        <f t="shared" si="44"/>
        <v>-7.4687477015243919E-2</v>
      </c>
      <c r="AB135">
        <v>187.85000600000001</v>
      </c>
      <c r="AC135">
        <f t="shared" si="45"/>
        <v>-2.7150027241875516E-2</v>
      </c>
      <c r="AD135">
        <v>132.55628999999999</v>
      </c>
      <c r="AE135">
        <f t="shared" si="46"/>
        <v>-4.04521626238004E-2</v>
      </c>
      <c r="AF135" s="14">
        <v>4166.45</v>
      </c>
      <c r="AG135">
        <f t="shared" si="47"/>
        <v>-1.9252094219633885E-2</v>
      </c>
      <c r="AH135">
        <v>2.16</v>
      </c>
    </row>
    <row r="136" spans="1:34">
      <c r="A136" s="17">
        <v>44368</v>
      </c>
      <c r="B136">
        <v>44.099997999999999</v>
      </c>
      <c r="C136">
        <f t="shared" si="32"/>
        <v>2.479461326174124E-2</v>
      </c>
      <c r="D136">
        <v>390.52304099999998</v>
      </c>
      <c r="E136">
        <f t="shared" si="33"/>
        <v>3.5160190444163873E-2</v>
      </c>
      <c r="F136">
        <v>107.589996</v>
      </c>
      <c r="G136">
        <f t="shared" si="34"/>
        <v>2.8447039547005025E-2</v>
      </c>
      <c r="H136">
        <v>285.51782200000002</v>
      </c>
      <c r="I136">
        <f t="shared" si="35"/>
        <v>2.2971153230143988E-2</v>
      </c>
      <c r="J136">
        <v>212.53746000000001</v>
      </c>
      <c r="K136">
        <f t="shared" si="36"/>
        <v>2.8941918274073063E-2</v>
      </c>
      <c r="L136">
        <v>158.02578700000001</v>
      </c>
      <c r="M136">
        <f t="shared" si="37"/>
        <v>1.3673185103955834E-2</v>
      </c>
      <c r="N136">
        <v>60.700541999999999</v>
      </c>
      <c r="O136">
        <f t="shared" si="38"/>
        <v>5.3324644676190254E-3</v>
      </c>
      <c r="P136">
        <v>73.921149999999997</v>
      </c>
      <c r="Q136">
        <f t="shared" si="39"/>
        <v>1.6230511055158214E-2</v>
      </c>
      <c r="R136">
        <v>130.02282700000001</v>
      </c>
      <c r="S136">
        <f t="shared" si="40"/>
        <v>2.1652903099695787E-2</v>
      </c>
      <c r="T136">
        <v>267.709991</v>
      </c>
      <c r="U136">
        <f t="shared" si="41"/>
        <v>1.3084293845640116E-2</v>
      </c>
      <c r="V136">
        <v>147.354004</v>
      </c>
      <c r="W136">
        <f t="shared" si="42"/>
        <v>4.5368444814344912E-3</v>
      </c>
      <c r="X136">
        <v>65.850470999999999</v>
      </c>
      <c r="Y136">
        <f t="shared" si="43"/>
        <v>6.3581441208286363E-2</v>
      </c>
      <c r="Z136">
        <v>22.65</v>
      </c>
      <c r="AA136">
        <f t="shared" si="44"/>
        <v>2.0968870006822047E-2</v>
      </c>
      <c r="AB136">
        <v>194.33999600000001</v>
      </c>
      <c r="AC136">
        <f t="shared" si="45"/>
        <v>3.3965377868453168E-2</v>
      </c>
      <c r="AD136">
        <v>135.851349</v>
      </c>
      <c r="AE136">
        <f t="shared" si="46"/>
        <v>2.4553880492822873E-2</v>
      </c>
      <c r="AF136" s="14">
        <v>4280.7</v>
      </c>
      <c r="AG136">
        <f t="shared" si="47"/>
        <v>2.7052193334403389E-2</v>
      </c>
      <c r="AH136">
        <v>2.11</v>
      </c>
    </row>
    <row r="137" spans="1:34">
      <c r="A137" s="17">
        <v>44375</v>
      </c>
      <c r="B137">
        <v>43.919998</v>
      </c>
      <c r="C137">
        <f t="shared" si="32"/>
        <v>-4.0899854373918458E-3</v>
      </c>
      <c r="D137">
        <v>394.90826399999997</v>
      </c>
      <c r="E137">
        <f t="shared" si="33"/>
        <v>1.1166523510244868E-2</v>
      </c>
      <c r="F137">
        <v>107.897499</v>
      </c>
      <c r="G137">
        <f t="shared" si="34"/>
        <v>2.8540236984905937E-3</v>
      </c>
      <c r="H137">
        <v>293.50897200000003</v>
      </c>
      <c r="I137">
        <f t="shared" si="35"/>
        <v>2.7603756830175328E-2</v>
      </c>
      <c r="J137">
        <v>215.044296</v>
      </c>
      <c r="K137">
        <f t="shared" si="36"/>
        <v>1.1725779632300473E-2</v>
      </c>
      <c r="L137">
        <v>162.61615</v>
      </c>
      <c r="M137">
        <f t="shared" si="37"/>
        <v>2.8634287104084416E-2</v>
      </c>
      <c r="N137">
        <v>60.785995</v>
      </c>
      <c r="O137">
        <f t="shared" si="38"/>
        <v>1.4067898584192921E-3</v>
      </c>
      <c r="P137">
        <v>75.261702999999997</v>
      </c>
      <c r="Q137">
        <f t="shared" si="39"/>
        <v>1.7972428559718451E-2</v>
      </c>
      <c r="R137">
        <v>130.967285</v>
      </c>
      <c r="S137">
        <f t="shared" si="40"/>
        <v>7.2375318395397513E-3</v>
      </c>
      <c r="T137">
        <v>276.23001099999999</v>
      </c>
      <c r="U137">
        <f t="shared" si="41"/>
        <v>3.1329620384367644E-2</v>
      </c>
      <c r="V137">
        <v>146.47500600000001</v>
      </c>
      <c r="W137">
        <f t="shared" si="42"/>
        <v>-5.9830758177151777E-3</v>
      </c>
      <c r="X137">
        <v>66.552559000000002</v>
      </c>
      <c r="Y137">
        <f t="shared" si="43"/>
        <v>1.0605415610060355E-2</v>
      </c>
      <c r="Z137">
        <v>23.049999</v>
      </c>
      <c r="AA137">
        <f t="shared" si="44"/>
        <v>1.7505874129665627E-2</v>
      </c>
      <c r="AB137">
        <v>200.53999300000001</v>
      </c>
      <c r="AC137">
        <f t="shared" si="45"/>
        <v>3.1404511361215727E-2</v>
      </c>
      <c r="AD137">
        <v>137.40078700000001</v>
      </c>
      <c r="AE137">
        <f t="shared" si="46"/>
        <v>1.1340841680899076E-2</v>
      </c>
      <c r="AF137" s="14">
        <v>4352.34</v>
      </c>
      <c r="AG137">
        <f t="shared" si="47"/>
        <v>1.6597083879540477E-2</v>
      </c>
      <c r="AH137">
        <v>2.16</v>
      </c>
    </row>
    <row r="138" spans="1:34">
      <c r="A138" s="17">
        <v>44382</v>
      </c>
      <c r="B138">
        <v>43.59</v>
      </c>
      <c r="C138">
        <f t="shared" si="32"/>
        <v>-7.5419854136322267E-3</v>
      </c>
      <c r="D138">
        <v>408.20254499999999</v>
      </c>
      <c r="E138">
        <f t="shared" si="33"/>
        <v>3.3109990154630189E-2</v>
      </c>
      <c r="F138">
        <v>110.182503</v>
      </c>
      <c r="G138">
        <f t="shared" si="34"/>
        <v>2.0956416031977291E-2</v>
      </c>
      <c r="H138">
        <v>290.58737200000002</v>
      </c>
      <c r="I138">
        <f t="shared" si="35"/>
        <v>-1.0003912524681594E-2</v>
      </c>
      <c r="J138">
        <v>217.97865300000001</v>
      </c>
      <c r="K138">
        <f t="shared" si="36"/>
        <v>1.3553101162261598E-2</v>
      </c>
      <c r="L138">
        <v>163.35716199999999</v>
      </c>
      <c r="M138">
        <f t="shared" si="37"/>
        <v>4.5464659169058407E-3</v>
      </c>
      <c r="N138">
        <v>61.032863999999996</v>
      </c>
      <c r="O138">
        <f t="shared" si="38"/>
        <v>4.0530561519777093E-3</v>
      </c>
      <c r="P138">
        <v>74.677605</v>
      </c>
      <c r="Q138">
        <f t="shared" si="39"/>
        <v>-7.7911651382186215E-3</v>
      </c>
      <c r="R138">
        <v>132.05625900000001</v>
      </c>
      <c r="S138">
        <f t="shared" si="40"/>
        <v>8.2804771441771161E-3</v>
      </c>
      <c r="T138">
        <v>267.67999300000002</v>
      </c>
      <c r="U138">
        <f t="shared" si="41"/>
        <v>-3.144168075504257E-2</v>
      </c>
      <c r="V138">
        <v>149.49899300000001</v>
      </c>
      <c r="W138">
        <f t="shared" si="42"/>
        <v>2.0434850628629292E-2</v>
      </c>
      <c r="X138">
        <v>66.659820999999994</v>
      </c>
      <c r="Y138">
        <f t="shared" si="43"/>
        <v>1.610391214100997E-3</v>
      </c>
      <c r="Z138">
        <v>20.379999000000002</v>
      </c>
      <c r="AA138">
        <f t="shared" si="44"/>
        <v>-0.12311174733184443</v>
      </c>
      <c r="AB138">
        <v>198.16000399999999</v>
      </c>
      <c r="AC138">
        <f t="shared" si="45"/>
        <v>-1.1938887823211859E-2</v>
      </c>
      <c r="AD138">
        <v>137.587097</v>
      </c>
      <c r="AE138">
        <f t="shared" si="46"/>
        <v>1.3550417261842713E-3</v>
      </c>
      <c r="AF138" s="14">
        <v>4369.55</v>
      </c>
      <c r="AG138">
        <f t="shared" si="47"/>
        <v>3.9463974748093411E-3</v>
      </c>
      <c r="AH138">
        <v>2.16</v>
      </c>
    </row>
    <row r="139" spans="1:34">
      <c r="A139" s="17">
        <v>44389</v>
      </c>
      <c r="B139">
        <v>42.099997999999999</v>
      </c>
      <c r="C139">
        <f t="shared" si="32"/>
        <v>-3.4780073067904933E-2</v>
      </c>
      <c r="D139">
        <v>406.22268700000001</v>
      </c>
      <c r="E139">
        <f t="shared" si="33"/>
        <v>-4.8619856614117345E-3</v>
      </c>
      <c r="F139">
        <v>112.172501</v>
      </c>
      <c r="G139">
        <f t="shared" si="34"/>
        <v>1.7899764764679353E-2</v>
      </c>
      <c r="H139">
        <v>286.75402800000001</v>
      </c>
      <c r="I139">
        <f t="shared" si="35"/>
        <v>-1.3279492280978604E-2</v>
      </c>
      <c r="J139">
        <v>223.798813</v>
      </c>
      <c r="K139">
        <f t="shared" si="36"/>
        <v>2.6350356044976177E-2</v>
      </c>
      <c r="L139">
        <v>161.76928699999999</v>
      </c>
      <c r="M139">
        <f t="shared" si="37"/>
        <v>-9.7678157518283956E-3</v>
      </c>
      <c r="N139">
        <v>61.013874000000001</v>
      </c>
      <c r="O139">
        <f t="shared" si="38"/>
        <v>-3.1119226067715251E-4</v>
      </c>
      <c r="P139">
        <v>74.706328999999997</v>
      </c>
      <c r="Q139">
        <f t="shared" si="39"/>
        <v>3.8456612548442025E-4</v>
      </c>
      <c r="R139">
        <v>135.40992700000001</v>
      </c>
      <c r="S139">
        <f t="shared" si="40"/>
        <v>2.5078637558657198E-2</v>
      </c>
      <c r="T139">
        <v>236.55999800000001</v>
      </c>
      <c r="U139">
        <f t="shared" si="41"/>
        <v>-0.12359034399817892</v>
      </c>
      <c r="V139">
        <v>144.26300000000001</v>
      </c>
      <c r="W139">
        <f t="shared" si="42"/>
        <v>-3.5651634377417717E-2</v>
      </c>
      <c r="X139">
        <v>65.733452</v>
      </c>
      <c r="Y139">
        <f t="shared" si="43"/>
        <v>-1.3994428834831788E-2</v>
      </c>
      <c r="Z139">
        <v>20.379999000000002</v>
      </c>
      <c r="AA139">
        <f t="shared" si="44"/>
        <v>0</v>
      </c>
      <c r="AB139">
        <v>202.279999</v>
      </c>
      <c r="AC139">
        <f t="shared" si="45"/>
        <v>2.0578065901327394E-2</v>
      </c>
      <c r="AD139">
        <v>138.82273900000001</v>
      </c>
      <c r="AE139">
        <f t="shared" si="46"/>
        <v>8.940711003095703E-3</v>
      </c>
      <c r="AF139" s="14">
        <v>4327.16</v>
      </c>
      <c r="AG139">
        <f t="shared" si="47"/>
        <v>-9.7485912973343004E-3</v>
      </c>
      <c r="AH139">
        <v>2.1800000000000002</v>
      </c>
    </row>
    <row r="140" spans="1:34">
      <c r="A140" s="17">
        <v>44396</v>
      </c>
      <c r="B140">
        <v>44.119999</v>
      </c>
      <c r="C140">
        <f t="shared" si="32"/>
        <v>4.6865478537447207E-2</v>
      </c>
      <c r="D140">
        <v>419.150757</v>
      </c>
      <c r="E140">
        <f t="shared" si="33"/>
        <v>3.1329157734485691E-2</v>
      </c>
      <c r="F140">
        <v>115.18</v>
      </c>
      <c r="G140">
        <f t="shared" si="34"/>
        <v>2.6458248155738492E-2</v>
      </c>
      <c r="H140">
        <v>291.24423200000001</v>
      </c>
      <c r="I140">
        <f t="shared" si="35"/>
        <v>1.5537397401799007E-2</v>
      </c>
      <c r="J140">
        <v>222.81745900000001</v>
      </c>
      <c r="K140">
        <f t="shared" si="36"/>
        <v>-4.3946252786105141E-3</v>
      </c>
      <c r="L140">
        <v>165.320313</v>
      </c>
      <c r="M140">
        <f t="shared" si="37"/>
        <v>2.1713717099814747E-2</v>
      </c>
      <c r="N140">
        <v>60.2258</v>
      </c>
      <c r="O140">
        <f t="shared" si="38"/>
        <v>-1.3000449002267198E-2</v>
      </c>
      <c r="P140">
        <v>74.246712000000002</v>
      </c>
      <c r="Q140">
        <f t="shared" si="39"/>
        <v>-6.1713202446929466E-3</v>
      </c>
      <c r="R140">
        <v>134.71606399999999</v>
      </c>
      <c r="S140">
        <f t="shared" si="40"/>
        <v>-5.1373399759264407E-3</v>
      </c>
      <c r="T140">
        <v>248.63000500000001</v>
      </c>
      <c r="U140">
        <f t="shared" si="41"/>
        <v>4.9764000600763358E-2</v>
      </c>
      <c r="V140">
        <v>164.33200099999999</v>
      </c>
      <c r="W140">
        <f t="shared" si="42"/>
        <v>0.13025075519195864</v>
      </c>
      <c r="X140">
        <v>66.484290999999999</v>
      </c>
      <c r="Y140">
        <f t="shared" si="43"/>
        <v>1.1357735419615756E-2</v>
      </c>
      <c r="Z140">
        <v>19.610001</v>
      </c>
      <c r="AA140">
        <f t="shared" si="44"/>
        <v>-3.851428752421996E-2</v>
      </c>
      <c r="AB140">
        <v>200.5</v>
      </c>
      <c r="AC140">
        <f t="shared" si="45"/>
        <v>-8.8386245215159621E-3</v>
      </c>
      <c r="AD140">
        <v>139.67593400000001</v>
      </c>
      <c r="AE140">
        <f t="shared" si="46"/>
        <v>6.127121971544503E-3</v>
      </c>
      <c r="AF140" s="14">
        <v>4411.79</v>
      </c>
      <c r="AG140">
        <f t="shared" si="47"/>
        <v>1.9369065117474708E-2</v>
      </c>
      <c r="AH140">
        <v>2.17</v>
      </c>
    </row>
    <row r="141" spans="1:34">
      <c r="A141" s="17">
        <v>44403</v>
      </c>
      <c r="B141">
        <v>45.599997999999999</v>
      </c>
      <c r="C141">
        <f t="shared" si="32"/>
        <v>3.2994500940846695E-2</v>
      </c>
      <c r="D141">
        <v>425.37719700000002</v>
      </c>
      <c r="E141">
        <f t="shared" si="33"/>
        <v>1.4745640544011278E-2</v>
      </c>
      <c r="F141">
        <v>128.87750199999999</v>
      </c>
      <c r="G141">
        <f t="shared" si="34"/>
        <v>0.11236623423115383</v>
      </c>
      <c r="H141">
        <v>274.459991</v>
      </c>
      <c r="I141">
        <f t="shared" si="35"/>
        <v>-5.9356702342134325E-2</v>
      </c>
      <c r="J141">
        <v>227.16068999999999</v>
      </c>
      <c r="K141">
        <f t="shared" si="36"/>
        <v>1.9304785768789603E-2</v>
      </c>
      <c r="L141">
        <v>165.71489</v>
      </c>
      <c r="M141">
        <f t="shared" si="37"/>
        <v>2.3838986505866056E-3</v>
      </c>
      <c r="N141">
        <v>60.159336000000003</v>
      </c>
      <c r="O141">
        <f t="shared" si="38"/>
        <v>-1.1041895862115968E-3</v>
      </c>
      <c r="P141">
        <v>73.605170999999999</v>
      </c>
      <c r="Q141">
        <f t="shared" si="39"/>
        <v>-8.6782124549967428E-3</v>
      </c>
      <c r="R141">
        <v>137.929565</v>
      </c>
      <c r="S141">
        <f t="shared" si="40"/>
        <v>2.3573822393604549E-2</v>
      </c>
      <c r="T141">
        <v>259.48001099999999</v>
      </c>
      <c r="U141">
        <f t="shared" si="41"/>
        <v>4.2713803046860607E-2</v>
      </c>
      <c r="V141">
        <v>149.99299600000001</v>
      </c>
      <c r="W141">
        <f t="shared" si="42"/>
        <v>-9.130017816388851E-2</v>
      </c>
      <c r="X141">
        <v>67.098633000000007</v>
      </c>
      <c r="Y141">
        <f t="shared" si="43"/>
        <v>9.1979769996257104E-3</v>
      </c>
      <c r="Z141">
        <v>19.68</v>
      </c>
      <c r="AA141">
        <f t="shared" si="44"/>
        <v>3.5632004214631928E-3</v>
      </c>
      <c r="AB141">
        <v>201.58000200000001</v>
      </c>
      <c r="AC141">
        <f t="shared" si="45"/>
        <v>5.372088101727129E-3</v>
      </c>
      <c r="AD141">
        <v>139.79361</v>
      </c>
      <c r="AE141">
        <f t="shared" si="46"/>
        <v>8.4213832584651143E-4</v>
      </c>
      <c r="AF141" s="14">
        <v>4395.26</v>
      </c>
      <c r="AG141">
        <f t="shared" si="47"/>
        <v>-3.7538152753817276E-3</v>
      </c>
      <c r="AH141">
        <v>2.17</v>
      </c>
    </row>
    <row r="142" spans="1:34">
      <c r="A142" s="17">
        <v>44410</v>
      </c>
      <c r="B142">
        <v>44.700001</v>
      </c>
      <c r="C142">
        <f t="shared" si="32"/>
        <v>-1.9934148669802792E-2</v>
      </c>
      <c r="D142">
        <v>436.00280800000002</v>
      </c>
      <c r="E142">
        <f t="shared" si="33"/>
        <v>2.4672386032995503E-2</v>
      </c>
      <c r="F142">
        <v>129.16000399999999</v>
      </c>
      <c r="G142">
        <f t="shared" si="34"/>
        <v>2.1896205497338853E-3</v>
      </c>
      <c r="H142">
        <v>270.85217299999999</v>
      </c>
      <c r="I142">
        <f t="shared" si="35"/>
        <v>-1.323231308719937E-2</v>
      </c>
      <c r="J142">
        <v>223.167236</v>
      </c>
      <c r="K142">
        <f t="shared" si="36"/>
        <v>-1.7736224893778227E-2</v>
      </c>
      <c r="L142">
        <v>166.59059099999999</v>
      </c>
      <c r="M142">
        <f t="shared" si="37"/>
        <v>5.2704699570708304E-3</v>
      </c>
      <c r="N142">
        <v>60.026412999999998</v>
      </c>
      <c r="O142">
        <f t="shared" si="38"/>
        <v>-2.2119603247933591E-3</v>
      </c>
      <c r="P142">
        <v>72.235916000000003</v>
      </c>
      <c r="Q142">
        <f t="shared" si="39"/>
        <v>-1.8777907684681478E-2</v>
      </c>
      <c r="R142">
        <v>137.134354</v>
      </c>
      <c r="S142">
        <f t="shared" si="40"/>
        <v>-5.7820249077753594E-3</v>
      </c>
      <c r="T142">
        <v>295.27999899999998</v>
      </c>
      <c r="U142">
        <f t="shared" si="41"/>
        <v>0.12924438459779597</v>
      </c>
      <c r="V142">
        <v>152.50599700000001</v>
      </c>
      <c r="W142">
        <f t="shared" si="42"/>
        <v>1.6615320191684126E-2</v>
      </c>
      <c r="X142">
        <v>67.586189000000005</v>
      </c>
      <c r="Y142">
        <f t="shared" si="43"/>
        <v>7.2399862502646435E-3</v>
      </c>
      <c r="Z142">
        <v>20.110001</v>
      </c>
      <c r="AA142">
        <f t="shared" si="44"/>
        <v>2.1614361886956309E-2</v>
      </c>
      <c r="AB142">
        <v>200.66999799999999</v>
      </c>
      <c r="AC142">
        <f t="shared" si="45"/>
        <v>-4.5245770165365769E-3</v>
      </c>
      <c r="AD142">
        <v>142.42176799999999</v>
      </c>
      <c r="AE142">
        <f t="shared" si="46"/>
        <v>1.8625731863171478E-2</v>
      </c>
      <c r="AF142" s="14">
        <v>4436.5200000000004</v>
      </c>
      <c r="AG142">
        <f t="shared" si="47"/>
        <v>9.3435978196378666E-3</v>
      </c>
      <c r="AH142">
        <v>2.34</v>
      </c>
    </row>
    <row r="143" spans="1:34">
      <c r="A143" s="17">
        <v>44417</v>
      </c>
      <c r="B143">
        <v>44.330002</v>
      </c>
      <c r="C143">
        <f t="shared" si="32"/>
        <v>-8.3118301177522117E-3</v>
      </c>
      <c r="D143">
        <v>444.12521400000003</v>
      </c>
      <c r="E143">
        <f t="shared" si="33"/>
        <v>1.8457852492134472E-2</v>
      </c>
      <c r="F143">
        <v>122.852501</v>
      </c>
      <c r="G143">
        <f t="shared" si="34"/>
        <v>-5.0067519939092413E-2</v>
      </c>
      <c r="H143">
        <v>271.74429300000003</v>
      </c>
      <c r="I143">
        <f t="shared" si="35"/>
        <v>3.2883398982097153E-3</v>
      </c>
      <c r="J143">
        <v>225.18824799999999</v>
      </c>
      <c r="K143">
        <f t="shared" si="36"/>
        <v>9.0152825617323337E-3</v>
      </c>
      <c r="L143">
        <v>169.61234999999999</v>
      </c>
      <c r="M143">
        <f t="shared" si="37"/>
        <v>1.7976287555655002E-2</v>
      </c>
      <c r="N143">
        <v>62.257694000000001</v>
      </c>
      <c r="O143">
        <f t="shared" si="38"/>
        <v>3.6497444078901375E-2</v>
      </c>
      <c r="P143">
        <v>73.461547999999993</v>
      </c>
      <c r="Q143">
        <f t="shared" si="39"/>
        <v>1.6824739127782293E-2</v>
      </c>
      <c r="R143">
        <v>139.296921</v>
      </c>
      <c r="S143">
        <f t="shared" si="40"/>
        <v>1.5646645766437178E-2</v>
      </c>
      <c r="T143">
        <v>284.36999500000002</v>
      </c>
      <c r="U143">
        <f t="shared" si="41"/>
        <v>-3.7647865784793788E-2</v>
      </c>
      <c r="V143">
        <v>149.800003</v>
      </c>
      <c r="W143">
        <f t="shared" si="42"/>
        <v>-1.7902828754617676E-2</v>
      </c>
      <c r="X143">
        <v>68.736839000000003</v>
      </c>
      <c r="Y143">
        <f t="shared" si="43"/>
        <v>1.6881628051689176E-2</v>
      </c>
      <c r="Z143">
        <v>20.5</v>
      </c>
      <c r="AA143">
        <f t="shared" si="44"/>
        <v>1.9207632633298707E-2</v>
      </c>
      <c r="AB143">
        <v>194.36000100000001</v>
      </c>
      <c r="AC143">
        <f t="shared" si="45"/>
        <v>-3.1949643149020532E-2</v>
      </c>
      <c r="AD143">
        <v>146.63864100000001</v>
      </c>
      <c r="AE143">
        <f t="shared" si="46"/>
        <v>2.9178483430671965E-2</v>
      </c>
      <c r="AF143" s="14">
        <v>4468</v>
      </c>
      <c r="AG143">
        <f t="shared" si="47"/>
        <v>7.0705958657061698E-3</v>
      </c>
      <c r="AH143">
        <v>2.31</v>
      </c>
    </row>
    <row r="144" spans="1:34">
      <c r="A144" s="17">
        <v>44424</v>
      </c>
      <c r="B144">
        <v>44.439999</v>
      </c>
      <c r="C144">
        <f t="shared" si="32"/>
        <v>2.4782483960434916E-3</v>
      </c>
      <c r="D144">
        <v>455.20309400000002</v>
      </c>
      <c r="E144">
        <f t="shared" si="33"/>
        <v>2.4637143613921816E-2</v>
      </c>
      <c r="F144">
        <v>129.74749800000001</v>
      </c>
      <c r="G144">
        <f t="shared" si="34"/>
        <v>5.4605781702758073E-2</v>
      </c>
      <c r="H144">
        <v>261.32278400000001</v>
      </c>
      <c r="I144">
        <f t="shared" si="35"/>
        <v>-3.9105161340257141E-2</v>
      </c>
      <c r="J144">
        <v>222.12550400000001</v>
      </c>
      <c r="K144">
        <f t="shared" si="36"/>
        <v>-1.3694154714250424E-2</v>
      </c>
      <c r="L144">
        <v>172.68222</v>
      </c>
      <c r="M144">
        <f t="shared" si="37"/>
        <v>1.7937487651843064E-2</v>
      </c>
      <c r="N144">
        <v>62.817901999999997</v>
      </c>
      <c r="O144">
        <f t="shared" si="38"/>
        <v>8.9579704447462858E-3</v>
      </c>
      <c r="P144">
        <v>75.338302999999996</v>
      </c>
      <c r="Q144">
        <f t="shared" si="39"/>
        <v>2.5226564592747244E-2</v>
      </c>
      <c r="R144">
        <v>140.703079</v>
      </c>
      <c r="S144">
        <f t="shared" si="40"/>
        <v>1.0044070153383579E-2</v>
      </c>
      <c r="T144">
        <v>269.88000499999998</v>
      </c>
      <c r="U144">
        <f t="shared" si="41"/>
        <v>-5.2298755264356123E-2</v>
      </c>
      <c r="V144">
        <v>145.070007</v>
      </c>
      <c r="W144">
        <f t="shared" si="42"/>
        <v>-3.2084658306443803E-2</v>
      </c>
      <c r="X144">
        <v>72.462317999999996</v>
      </c>
      <c r="Y144">
        <f t="shared" si="43"/>
        <v>5.2781389524918572E-2</v>
      </c>
      <c r="Z144">
        <v>19.149999999999999</v>
      </c>
      <c r="AA144">
        <f t="shared" si="44"/>
        <v>-6.8122170517707567E-2</v>
      </c>
      <c r="AB144">
        <v>195.85000600000001</v>
      </c>
      <c r="AC144">
        <f t="shared" si="45"/>
        <v>7.6369760647366494E-3</v>
      </c>
      <c r="AD144">
        <v>149.068039</v>
      </c>
      <c r="AE144">
        <f t="shared" si="46"/>
        <v>1.6431503407741164E-2</v>
      </c>
      <c r="AF144" s="14">
        <v>4441.67</v>
      </c>
      <c r="AG144">
        <f t="shared" si="47"/>
        <v>-5.9104493543941624E-3</v>
      </c>
      <c r="AH144">
        <v>2.35</v>
      </c>
    </row>
    <row r="145" spans="1:34">
      <c r="A145" s="17">
        <v>44431</v>
      </c>
      <c r="B145">
        <v>44.799999</v>
      </c>
      <c r="C145">
        <f t="shared" si="32"/>
        <v>8.0681748303317851E-3</v>
      </c>
      <c r="D145">
        <v>446.62445100000002</v>
      </c>
      <c r="E145">
        <f t="shared" si="33"/>
        <v>-1.9025592677649066E-2</v>
      </c>
      <c r="F145">
        <v>130.177505</v>
      </c>
      <c r="G145">
        <f t="shared" si="34"/>
        <v>3.3087035670240532E-3</v>
      </c>
      <c r="H145">
        <v>262.64630099999999</v>
      </c>
      <c r="I145">
        <f t="shared" si="35"/>
        <v>5.0519003992974577E-3</v>
      </c>
      <c r="J145">
        <v>225.48127700000001</v>
      </c>
      <c r="K145">
        <f t="shared" si="36"/>
        <v>1.4994571205890209E-2</v>
      </c>
      <c r="L145">
        <v>166.41738900000001</v>
      </c>
      <c r="M145">
        <f t="shared" si="37"/>
        <v>-3.6954002625580289E-2</v>
      </c>
      <c r="N145">
        <v>60.083378000000003</v>
      </c>
      <c r="O145">
        <f t="shared" si="38"/>
        <v>-4.4506865636885093E-2</v>
      </c>
      <c r="P145">
        <v>73.059387000000001</v>
      </c>
      <c r="Q145">
        <f t="shared" si="39"/>
        <v>-3.0716046487011421E-2</v>
      </c>
      <c r="R145">
        <v>138.00714099999999</v>
      </c>
      <c r="S145">
        <f t="shared" si="40"/>
        <v>-1.9346417125628925E-2</v>
      </c>
      <c r="T145">
        <v>291.25</v>
      </c>
      <c r="U145">
        <f t="shared" si="41"/>
        <v>7.6204570593933388E-2</v>
      </c>
      <c r="V145">
        <v>153.141998</v>
      </c>
      <c r="W145">
        <f t="shared" si="42"/>
        <v>5.4149149681693161E-2</v>
      </c>
      <c r="X145">
        <v>72.070830999999998</v>
      </c>
      <c r="Y145">
        <f t="shared" si="43"/>
        <v>-5.4172756923681854E-3</v>
      </c>
      <c r="Z145">
        <v>19.75</v>
      </c>
      <c r="AA145">
        <f t="shared" si="44"/>
        <v>3.085077572047603E-2</v>
      </c>
      <c r="AB145">
        <v>199.91999799999999</v>
      </c>
      <c r="AC145">
        <f t="shared" si="45"/>
        <v>2.056818577516489E-2</v>
      </c>
      <c r="AD145">
        <v>144.21559099999999</v>
      </c>
      <c r="AE145">
        <f t="shared" si="46"/>
        <v>-3.309349963016564E-2</v>
      </c>
      <c r="AF145" s="14">
        <v>4509.37</v>
      </c>
      <c r="AG145">
        <f t="shared" si="47"/>
        <v>1.512702232581491E-2</v>
      </c>
      <c r="AH145">
        <v>2.3199999999999998</v>
      </c>
    </row>
    <row r="146" spans="1:34">
      <c r="A146" s="17">
        <v>44438</v>
      </c>
      <c r="B146">
        <v>44.919998</v>
      </c>
      <c r="C146">
        <f t="shared" si="32"/>
        <v>2.6749682471332629E-3</v>
      </c>
      <c r="D146">
        <v>458.73370399999999</v>
      </c>
      <c r="E146">
        <f t="shared" si="33"/>
        <v>2.6751788998358287E-2</v>
      </c>
      <c r="F146">
        <v>135.60749799999999</v>
      </c>
      <c r="G146">
        <f t="shared" si="34"/>
        <v>4.0865726772730732E-2</v>
      </c>
      <c r="H146">
        <v>260.82278400000001</v>
      </c>
      <c r="I146">
        <f t="shared" si="35"/>
        <v>-6.9670757200194942E-3</v>
      </c>
      <c r="J146">
        <v>222.76933299999999</v>
      </c>
      <c r="K146">
        <f t="shared" si="36"/>
        <v>-1.2100271718011044E-2</v>
      </c>
      <c r="L146">
        <v>169.448883</v>
      </c>
      <c r="M146">
        <f t="shared" si="37"/>
        <v>1.8052281987153241E-2</v>
      </c>
      <c r="N146">
        <v>60.235294000000003</v>
      </c>
      <c r="O146">
        <f t="shared" si="38"/>
        <v>2.5252286815116826E-3</v>
      </c>
      <c r="P146">
        <v>73.978615000000005</v>
      </c>
      <c r="Q146">
        <f t="shared" si="39"/>
        <v>1.2503433985189303E-2</v>
      </c>
      <c r="R146">
        <v>139.694534</v>
      </c>
      <c r="S146">
        <f t="shared" si="40"/>
        <v>1.215270860215659E-2</v>
      </c>
      <c r="T146">
        <v>285.79998799999998</v>
      </c>
      <c r="U146">
        <f t="shared" si="41"/>
        <v>-1.8889781371547953E-2</v>
      </c>
      <c r="V146">
        <v>155.425003</v>
      </c>
      <c r="W146">
        <f t="shared" si="42"/>
        <v>1.4797736972244579E-2</v>
      </c>
      <c r="X146">
        <v>69.555594999999997</v>
      </c>
      <c r="Y146">
        <f t="shared" si="43"/>
        <v>-3.5523038470004958E-2</v>
      </c>
      <c r="Z146">
        <v>20.200001</v>
      </c>
      <c r="AA146">
        <f t="shared" si="44"/>
        <v>2.25291625649774E-2</v>
      </c>
      <c r="AB146">
        <v>198.050003</v>
      </c>
      <c r="AC146">
        <f t="shared" si="45"/>
        <v>-9.3977373070796896E-3</v>
      </c>
      <c r="AD146">
        <v>146.902649</v>
      </c>
      <c r="AE146">
        <f t="shared" si="46"/>
        <v>1.8460776020561519E-2</v>
      </c>
      <c r="AF146" s="14">
        <v>4535.43</v>
      </c>
      <c r="AG146">
        <f t="shared" si="47"/>
        <v>5.7624429753623842E-3</v>
      </c>
      <c r="AH146">
        <v>2.29</v>
      </c>
    </row>
    <row r="147" spans="1:34">
      <c r="A147" s="17">
        <v>44445</v>
      </c>
      <c r="B147">
        <v>44.459999000000003</v>
      </c>
      <c r="C147">
        <f t="shared" si="32"/>
        <v>-1.0293199302721375E-2</v>
      </c>
      <c r="D147">
        <v>461.32217400000002</v>
      </c>
      <c r="E147">
        <f t="shared" si="33"/>
        <v>5.6267817885477384E-3</v>
      </c>
      <c r="F147">
        <v>137.345001</v>
      </c>
      <c r="G147">
        <f t="shared" si="34"/>
        <v>1.2731346847657032E-2</v>
      </c>
      <c r="H147">
        <v>253.21340900000001</v>
      </c>
      <c r="I147">
        <f t="shared" si="35"/>
        <v>-2.9608541196204461E-2</v>
      </c>
      <c r="J147">
        <v>216.92598000000001</v>
      </c>
      <c r="K147">
        <f t="shared" si="36"/>
        <v>-2.658066559300994E-2</v>
      </c>
      <c r="L147">
        <v>161.636673</v>
      </c>
      <c r="M147">
        <f t="shared" si="37"/>
        <v>-4.7200248894410136E-2</v>
      </c>
      <c r="N147">
        <v>60.122765000000001</v>
      </c>
      <c r="O147">
        <f t="shared" si="38"/>
        <v>-1.8699044122759739E-3</v>
      </c>
      <c r="P147">
        <v>70.330428999999995</v>
      </c>
      <c r="Q147">
        <f t="shared" si="39"/>
        <v>-5.0571514836562081E-2</v>
      </c>
      <c r="R147">
        <v>139.77211</v>
      </c>
      <c r="S147">
        <f t="shared" si="40"/>
        <v>5.5517181501289238E-4</v>
      </c>
      <c r="T147">
        <v>268.540009</v>
      </c>
      <c r="U147">
        <f t="shared" si="41"/>
        <v>-6.2292311349240584E-2</v>
      </c>
      <c r="V147">
        <v>148.41000399999999</v>
      </c>
      <c r="W147">
        <f t="shared" si="42"/>
        <v>-4.6184578597227008E-2</v>
      </c>
      <c r="X147">
        <v>67.402489000000003</v>
      </c>
      <c r="Y147">
        <f t="shared" si="43"/>
        <v>-3.1444414836576583E-2</v>
      </c>
      <c r="Z147">
        <v>20.290001</v>
      </c>
      <c r="AA147">
        <f t="shared" si="44"/>
        <v>4.4455492109759902E-3</v>
      </c>
      <c r="AB147">
        <v>188.570007</v>
      </c>
      <c r="AC147">
        <f t="shared" si="45"/>
        <v>-4.9050211355291584E-2</v>
      </c>
      <c r="AD147">
        <v>143.59549000000001</v>
      </c>
      <c r="AE147">
        <f t="shared" si="46"/>
        <v>-2.2769866256847269E-2</v>
      </c>
      <c r="AF147" s="14">
        <v>4458.58</v>
      </c>
      <c r="AG147">
        <f t="shared" si="47"/>
        <v>-1.7089567467460893E-2</v>
      </c>
      <c r="AH147">
        <v>2.46</v>
      </c>
    </row>
    <row r="148" spans="1:34">
      <c r="A148" s="17">
        <v>44452</v>
      </c>
      <c r="B148">
        <v>44.369999</v>
      </c>
      <c r="C148">
        <f t="shared" si="32"/>
        <v>-2.026343190855406E-3</v>
      </c>
      <c r="D148">
        <v>455.71878099999998</v>
      </c>
      <c r="E148">
        <f t="shared" si="33"/>
        <v>-1.222074697233257E-2</v>
      </c>
      <c r="F148">
        <v>140.78500399999999</v>
      </c>
      <c r="G148">
        <f t="shared" si="34"/>
        <v>2.4737916559499373E-2</v>
      </c>
      <c r="H148">
        <v>250.92263800000001</v>
      </c>
      <c r="I148">
        <f t="shared" si="35"/>
        <v>-9.0879705193560711E-3</v>
      </c>
      <c r="J148">
        <v>213.14099100000001</v>
      </c>
      <c r="K148">
        <f t="shared" si="36"/>
        <v>-1.7602313051660486E-2</v>
      </c>
      <c r="L148">
        <v>159.48757900000001</v>
      </c>
      <c r="M148">
        <f t="shared" si="37"/>
        <v>-1.3385012637540125E-2</v>
      </c>
      <c r="N148">
        <v>60.908557999999999</v>
      </c>
      <c r="O148">
        <f t="shared" si="38"/>
        <v>1.2985135116798706E-2</v>
      </c>
      <c r="P148">
        <v>68.635604999999998</v>
      </c>
      <c r="Q148">
        <f t="shared" si="39"/>
        <v>-2.4393126707043095E-2</v>
      </c>
      <c r="R148">
        <v>139.97576900000001</v>
      </c>
      <c r="S148">
        <f t="shared" si="40"/>
        <v>1.4560184456633841E-3</v>
      </c>
      <c r="T148">
        <v>281.45001200000002</v>
      </c>
      <c r="U148">
        <f t="shared" si="41"/>
        <v>4.695494238726048E-2</v>
      </c>
      <c r="V148">
        <v>148.628998</v>
      </c>
      <c r="W148">
        <f t="shared" si="42"/>
        <v>1.4745137049572289E-3</v>
      </c>
      <c r="X148">
        <v>68.909660000000002</v>
      </c>
      <c r="Y148">
        <f t="shared" si="43"/>
        <v>2.2114425365303787E-2</v>
      </c>
      <c r="Z148">
        <v>20.68</v>
      </c>
      <c r="AA148">
        <f t="shared" si="44"/>
        <v>1.9038846517144017E-2</v>
      </c>
      <c r="AB148">
        <v>188.300003</v>
      </c>
      <c r="AC148">
        <f t="shared" si="45"/>
        <v>-1.4328762651939738E-3</v>
      </c>
      <c r="AD148">
        <v>142.45373499999999</v>
      </c>
      <c r="AE148">
        <f t="shared" si="46"/>
        <v>-7.9829691092808269E-3</v>
      </c>
      <c r="AF148" s="14">
        <v>4432.99</v>
      </c>
      <c r="AG148">
        <f t="shared" si="47"/>
        <v>-5.7560297346119496E-3</v>
      </c>
      <c r="AH148">
        <v>2.42</v>
      </c>
    </row>
    <row r="149" spans="1:34">
      <c r="A149" s="17">
        <v>44459</v>
      </c>
      <c r="B149">
        <v>44.700001</v>
      </c>
      <c r="C149">
        <f t="shared" si="32"/>
        <v>7.4099811378204551E-3</v>
      </c>
      <c r="D149">
        <v>463.89080799999999</v>
      </c>
      <c r="E149">
        <f t="shared" si="33"/>
        <v>1.7773286007918856E-2</v>
      </c>
      <c r="F149">
        <v>140.18499800000001</v>
      </c>
      <c r="G149">
        <f t="shared" si="34"/>
        <v>-4.2709677744679929E-3</v>
      </c>
      <c r="H149">
        <v>222.823883</v>
      </c>
      <c r="I149">
        <f t="shared" si="35"/>
        <v>-0.11876297938257913</v>
      </c>
      <c r="J149">
        <v>213.823837</v>
      </c>
      <c r="K149">
        <f t="shared" si="36"/>
        <v>3.1986081166777312E-3</v>
      </c>
      <c r="L149">
        <v>159.11004600000001</v>
      </c>
      <c r="M149">
        <f t="shared" si="37"/>
        <v>-2.3699685564765286E-3</v>
      </c>
      <c r="N149">
        <v>61.119380999999997</v>
      </c>
      <c r="O149">
        <f t="shared" si="38"/>
        <v>3.455326894544317E-3</v>
      </c>
      <c r="P149">
        <v>71.115288000000007</v>
      </c>
      <c r="Q149">
        <f t="shared" si="39"/>
        <v>3.5490911383081747E-2</v>
      </c>
      <c r="R149">
        <v>139.209656</v>
      </c>
      <c r="S149">
        <f t="shared" si="40"/>
        <v>-5.4882157474759521E-3</v>
      </c>
      <c r="T149">
        <v>275.35998499999999</v>
      </c>
      <c r="U149">
        <f t="shared" si="41"/>
        <v>-2.1875576557297341E-2</v>
      </c>
      <c r="V149">
        <v>144.39999399999999</v>
      </c>
      <c r="W149">
        <f t="shared" si="42"/>
        <v>-2.8866069657566926E-2</v>
      </c>
      <c r="X149">
        <v>69.584969000000001</v>
      </c>
      <c r="Y149">
        <f t="shared" si="43"/>
        <v>9.7522099883088353E-3</v>
      </c>
      <c r="Z149">
        <v>21.799999</v>
      </c>
      <c r="AA149">
        <f t="shared" si="44"/>
        <v>5.2742874283254269E-2</v>
      </c>
      <c r="AB149">
        <v>183.61000100000001</v>
      </c>
      <c r="AC149">
        <f t="shared" si="45"/>
        <v>-2.5222503214707911E-2</v>
      </c>
      <c r="AD149">
        <v>140.91825900000001</v>
      </c>
      <c r="AE149">
        <f t="shared" si="46"/>
        <v>-1.0837281457078235E-2</v>
      </c>
      <c r="AF149" s="14">
        <v>4455.4799999999996</v>
      </c>
      <c r="AG149">
        <f t="shared" si="47"/>
        <v>5.0604992748725331E-3</v>
      </c>
      <c r="AH149">
        <v>2.34</v>
      </c>
    </row>
    <row r="150" spans="1:34">
      <c r="A150" s="17">
        <v>44466</v>
      </c>
      <c r="B150">
        <v>43.799999</v>
      </c>
      <c r="C150">
        <f t="shared" si="32"/>
        <v>-2.0339729439537574E-2</v>
      </c>
      <c r="D150">
        <v>444.631012</v>
      </c>
      <c r="E150">
        <f t="shared" si="33"/>
        <v>-4.2404445262074805E-2</v>
      </c>
      <c r="F150">
        <v>137.479996</v>
      </c>
      <c r="G150">
        <f t="shared" si="34"/>
        <v>-1.9484541709031217E-2</v>
      </c>
      <c r="H150">
        <v>218.78306599999999</v>
      </c>
      <c r="I150">
        <f t="shared" si="35"/>
        <v>-1.8301024430196676E-2</v>
      </c>
      <c r="J150">
        <v>210.370499</v>
      </c>
      <c r="K150">
        <f t="shared" si="36"/>
        <v>-1.6282227270468977E-2</v>
      </c>
      <c r="L150">
        <v>155.34429900000001</v>
      </c>
      <c r="M150">
        <f t="shared" si="37"/>
        <v>-2.3952138641419329E-2</v>
      </c>
      <c r="N150">
        <v>61.205627</v>
      </c>
      <c r="O150">
        <f t="shared" si="38"/>
        <v>1.4101125469141329E-3</v>
      </c>
      <c r="P150">
        <v>78.641281000000006</v>
      </c>
      <c r="Q150">
        <f t="shared" si="39"/>
        <v>0.10059443033386362</v>
      </c>
      <c r="R150">
        <v>135.35968</v>
      </c>
      <c r="S150">
        <f t="shared" si="40"/>
        <v>-2.8045581521650625E-2</v>
      </c>
      <c r="T150">
        <v>272.11999500000002</v>
      </c>
      <c r="U150">
        <f t="shared" si="41"/>
        <v>-1.1836150886471625E-2</v>
      </c>
      <c r="V150">
        <v>135.07600400000001</v>
      </c>
      <c r="W150">
        <f t="shared" si="42"/>
        <v>-6.6749572297328863E-2</v>
      </c>
      <c r="X150">
        <v>65.190635999999998</v>
      </c>
      <c r="Y150">
        <f t="shared" si="43"/>
        <v>-6.5232742386987591E-2</v>
      </c>
      <c r="Z150">
        <v>22.780000999999999</v>
      </c>
      <c r="AA150">
        <f t="shared" si="44"/>
        <v>4.3973077993708753E-2</v>
      </c>
      <c r="AB150">
        <v>180.35000600000001</v>
      </c>
      <c r="AC150">
        <f t="shared" si="45"/>
        <v>-1.7914507762230365E-2</v>
      </c>
      <c r="AD150">
        <v>134.894531</v>
      </c>
      <c r="AE150">
        <f t="shared" si="46"/>
        <v>-4.3686777619018194E-2</v>
      </c>
      <c r="AF150" s="14">
        <v>4357.04</v>
      </c>
      <c r="AG150">
        <f t="shared" si="47"/>
        <v>-2.2341871504500736E-2</v>
      </c>
      <c r="AH150">
        <v>2.1800000000000002</v>
      </c>
    </row>
    <row r="151" spans="1:34">
      <c r="A151" s="17">
        <v>44473</v>
      </c>
      <c r="B151">
        <v>43.16</v>
      </c>
      <c r="C151">
        <f t="shared" si="32"/>
        <v>-1.4719654161416141E-2</v>
      </c>
      <c r="D151">
        <v>448.12197900000001</v>
      </c>
      <c r="E151">
        <f t="shared" si="33"/>
        <v>7.8207182244747469E-3</v>
      </c>
      <c r="F151">
        <v>132.27499399999999</v>
      </c>
      <c r="G151">
        <f t="shared" si="34"/>
        <v>-3.8595379456342671E-2</v>
      </c>
      <c r="H151">
        <v>219.67775</v>
      </c>
      <c r="I151">
        <f t="shared" si="35"/>
        <v>4.0810271252620361E-3</v>
      </c>
      <c r="J151">
        <v>212.370316</v>
      </c>
      <c r="K151">
        <f t="shared" si="36"/>
        <v>9.4612672678679958E-3</v>
      </c>
      <c r="L151">
        <v>155.78959699999999</v>
      </c>
      <c r="M151">
        <f t="shared" si="37"/>
        <v>2.862422318938056E-3</v>
      </c>
      <c r="N151">
        <v>60.074848000000003</v>
      </c>
      <c r="O151">
        <f t="shared" si="38"/>
        <v>-1.8647878287381781E-2</v>
      </c>
      <c r="P151">
        <v>77.897385</v>
      </c>
      <c r="Q151">
        <f t="shared" si="39"/>
        <v>-9.504381490912624E-3</v>
      </c>
      <c r="R151">
        <v>137.444672</v>
      </c>
      <c r="S151">
        <f t="shared" si="40"/>
        <v>1.5285918884404764E-2</v>
      </c>
      <c r="T151">
        <v>261.86999500000002</v>
      </c>
      <c r="U151">
        <f t="shared" si="41"/>
        <v>-3.8394948780688588E-2</v>
      </c>
      <c r="V151">
        <v>137.80299400000001</v>
      </c>
      <c r="W151">
        <f t="shared" si="42"/>
        <v>1.9987472874161531E-2</v>
      </c>
      <c r="X151">
        <v>63.360481</v>
      </c>
      <c r="Y151">
        <f t="shared" si="43"/>
        <v>-2.8475499968659598E-2</v>
      </c>
      <c r="Z151">
        <v>26.35</v>
      </c>
      <c r="AA151">
        <f t="shared" si="44"/>
        <v>0.14558527307018007</v>
      </c>
      <c r="AB151">
        <v>178.94000199999999</v>
      </c>
      <c r="AC151">
        <f t="shared" si="45"/>
        <v>-7.8488753218111454E-3</v>
      </c>
      <c r="AD151">
        <v>137.46347</v>
      </c>
      <c r="AE151">
        <f t="shared" si="46"/>
        <v>1.8864987831792954E-2</v>
      </c>
      <c r="AF151" s="14">
        <v>4391.34</v>
      </c>
      <c r="AG151">
        <f t="shared" si="47"/>
        <v>7.8414919689972235E-3</v>
      </c>
      <c r="AH151">
        <v>2.5</v>
      </c>
    </row>
    <row r="152" spans="1:34">
      <c r="A152" s="17">
        <v>44480</v>
      </c>
      <c r="B152">
        <v>43.400002000000001</v>
      </c>
      <c r="C152">
        <f t="shared" si="32"/>
        <v>5.5453467993735696E-3</v>
      </c>
      <c r="D152">
        <v>448.65756199999998</v>
      </c>
      <c r="E152">
        <f t="shared" si="33"/>
        <v>1.1944587029282835E-3</v>
      </c>
      <c r="F152">
        <v>136.117493</v>
      </c>
      <c r="G152">
        <f t="shared" si="34"/>
        <v>2.8635388460220457E-2</v>
      </c>
      <c r="H152">
        <v>225.2621</v>
      </c>
      <c r="I152">
        <f t="shared" si="35"/>
        <v>2.5102913339912419E-2</v>
      </c>
      <c r="J152">
        <v>215.31639100000001</v>
      </c>
      <c r="K152">
        <f t="shared" si="36"/>
        <v>1.377700803031822E-2</v>
      </c>
      <c r="L152">
        <v>156.14778100000001</v>
      </c>
      <c r="M152">
        <f t="shared" si="37"/>
        <v>2.2965132278637379E-3</v>
      </c>
      <c r="N152">
        <v>59.212395000000001</v>
      </c>
      <c r="O152">
        <f t="shared" si="38"/>
        <v>-1.4460356474637982E-2</v>
      </c>
      <c r="P152">
        <v>75.675331</v>
      </c>
      <c r="Q152">
        <f t="shared" si="39"/>
        <v>-2.8940154769628593E-2</v>
      </c>
      <c r="R152">
        <v>140.05334500000001</v>
      </c>
      <c r="S152">
        <f t="shared" si="40"/>
        <v>1.8801935074588081E-2</v>
      </c>
      <c r="T152">
        <v>299.48998999999998</v>
      </c>
      <c r="U152">
        <f t="shared" si="41"/>
        <v>0.13423281630442177</v>
      </c>
      <c r="V152">
        <v>142.45799299999999</v>
      </c>
      <c r="W152">
        <f t="shared" si="42"/>
        <v>3.3222084801558541E-2</v>
      </c>
      <c r="X152">
        <v>62.978794000000001</v>
      </c>
      <c r="Y152">
        <f t="shared" si="43"/>
        <v>-6.0422724643937461E-3</v>
      </c>
      <c r="Z152">
        <v>34.189999</v>
      </c>
      <c r="AA152">
        <f t="shared" si="44"/>
        <v>0.26046489941551998</v>
      </c>
      <c r="AB152">
        <v>181.770004</v>
      </c>
      <c r="AC152">
        <f t="shared" si="45"/>
        <v>1.5691608334457954E-2</v>
      </c>
      <c r="AD152">
        <v>138.33947800000001</v>
      </c>
      <c r="AE152">
        <f t="shared" si="46"/>
        <v>6.352440771087777E-3</v>
      </c>
      <c r="AF152" s="14">
        <v>4471.37</v>
      </c>
      <c r="AG152">
        <f t="shared" si="47"/>
        <v>1.8060429672433861E-2</v>
      </c>
      <c r="AH152">
        <v>2.5</v>
      </c>
    </row>
    <row r="153" spans="1:34">
      <c r="A153" s="17">
        <v>44487</v>
      </c>
      <c r="B153">
        <v>44.84</v>
      </c>
      <c r="C153">
        <f t="shared" si="32"/>
        <v>3.2641111014651766E-2</v>
      </c>
      <c r="D153">
        <v>478.013306</v>
      </c>
      <c r="E153">
        <f t="shared" si="33"/>
        <v>6.3378640312607065E-2</v>
      </c>
      <c r="F153">
        <v>141.64250200000001</v>
      </c>
      <c r="G153">
        <f t="shared" si="34"/>
        <v>3.9787859698871345E-2</v>
      </c>
      <c r="H153">
        <v>229.05711400000001</v>
      </c>
      <c r="I153">
        <f t="shared" si="35"/>
        <v>1.6706765434550012E-2</v>
      </c>
      <c r="J153">
        <v>212.077652</v>
      </c>
      <c r="K153">
        <f t="shared" si="36"/>
        <v>-1.5156041826897729E-2</v>
      </c>
      <c r="L153">
        <v>158.49047899999999</v>
      </c>
      <c r="M153">
        <f t="shared" si="37"/>
        <v>1.4891649179195669E-2</v>
      </c>
      <c r="N153">
        <v>59.528637000000003</v>
      </c>
      <c r="O153">
        <f t="shared" si="38"/>
        <v>5.3265959102930891E-3</v>
      </c>
      <c r="P153">
        <v>78.399756999999994</v>
      </c>
      <c r="Q153">
        <f t="shared" si="39"/>
        <v>3.5368598995921402E-2</v>
      </c>
      <c r="R153">
        <v>136.57188400000001</v>
      </c>
      <c r="S153">
        <f t="shared" si="40"/>
        <v>-2.5172287029356255E-2</v>
      </c>
      <c r="T153">
        <v>303.25</v>
      </c>
      <c r="U153">
        <f t="shared" si="41"/>
        <v>1.247655319781312E-2</v>
      </c>
      <c r="V153">
        <v>142.58500699999999</v>
      </c>
      <c r="W153">
        <f t="shared" si="42"/>
        <v>8.9119191424771209E-4</v>
      </c>
      <c r="X153">
        <v>62.792847000000002</v>
      </c>
      <c r="Y153">
        <f t="shared" si="43"/>
        <v>-2.9569008403401904E-3</v>
      </c>
      <c r="Z153">
        <v>32.270000000000003</v>
      </c>
      <c r="AA153">
        <f t="shared" si="44"/>
        <v>-5.7795168339020743E-2</v>
      </c>
      <c r="AB153">
        <v>183.520004</v>
      </c>
      <c r="AC153">
        <f t="shared" si="45"/>
        <v>9.5815015462111814E-3</v>
      </c>
      <c r="AD153">
        <v>146.00697299999999</v>
      </c>
      <c r="AE153">
        <f t="shared" si="46"/>
        <v>5.394373098863306E-2</v>
      </c>
      <c r="AF153" s="14">
        <v>4544.8999999999996</v>
      </c>
      <c r="AG153">
        <f t="shared" si="47"/>
        <v>1.6310875823702588E-2</v>
      </c>
      <c r="AH153">
        <v>2.54</v>
      </c>
    </row>
    <row r="154" spans="1:34">
      <c r="A154" s="17">
        <v>44494</v>
      </c>
      <c r="B154">
        <v>43.130001</v>
      </c>
      <c r="C154">
        <f t="shared" si="32"/>
        <v>-3.8881764358490167E-2</v>
      </c>
      <c r="D154">
        <v>487.48455799999999</v>
      </c>
      <c r="E154">
        <f t="shared" si="33"/>
        <v>1.9620045114671532E-2</v>
      </c>
      <c r="F154">
        <v>155.802505</v>
      </c>
      <c r="G154">
        <f t="shared" si="34"/>
        <v>9.5282920023672349E-2</v>
      </c>
      <c r="H154">
        <v>231.564178</v>
      </c>
      <c r="I154">
        <f t="shared" si="35"/>
        <v>1.0885683316660079E-2</v>
      </c>
      <c r="J154">
        <v>213.26779199999999</v>
      </c>
      <c r="K154">
        <f t="shared" si="36"/>
        <v>5.5961248567076953E-3</v>
      </c>
      <c r="L154">
        <v>157.677322</v>
      </c>
      <c r="M154">
        <f t="shared" si="37"/>
        <v>-5.1438431768131808E-3</v>
      </c>
      <c r="N154">
        <v>58.742840000000001</v>
      </c>
      <c r="O154">
        <f t="shared" si="38"/>
        <v>-1.3288217627561254E-2</v>
      </c>
      <c r="P154">
        <v>85.065917999999996</v>
      </c>
      <c r="Q154">
        <f t="shared" si="39"/>
        <v>8.1605633961594898E-2</v>
      </c>
      <c r="R154">
        <v>139.52619899999999</v>
      </c>
      <c r="S154">
        <f t="shared" si="40"/>
        <v>2.1401291361047896E-2</v>
      </c>
      <c r="T154">
        <v>354.67999300000002</v>
      </c>
      <c r="U154">
        <f t="shared" si="41"/>
        <v>0.15665840695154643</v>
      </c>
      <c r="V154">
        <v>146.67300399999999</v>
      </c>
      <c r="W154">
        <f t="shared" si="42"/>
        <v>2.8267284201502926E-2</v>
      </c>
      <c r="X154">
        <v>64.094498000000002</v>
      </c>
      <c r="Y154">
        <f t="shared" si="43"/>
        <v>2.0517359896211118E-2</v>
      </c>
      <c r="Z154">
        <v>31.58</v>
      </c>
      <c r="AA154">
        <f t="shared" si="44"/>
        <v>-2.161399723637452E-2</v>
      </c>
      <c r="AB154">
        <v>184.929993</v>
      </c>
      <c r="AC154">
        <f t="shared" si="45"/>
        <v>7.6536620675743353E-3</v>
      </c>
      <c r="AD154">
        <v>147.06999200000001</v>
      </c>
      <c r="AE154">
        <f t="shared" si="46"/>
        <v>7.254228674531597E-3</v>
      </c>
      <c r="AF154" s="14">
        <v>4605.38</v>
      </c>
      <c r="AG154">
        <f t="shared" si="47"/>
        <v>1.3219460116680357E-2</v>
      </c>
      <c r="AH154">
        <v>2.4500000000000002</v>
      </c>
    </row>
    <row r="155" spans="1:34">
      <c r="A155" s="17">
        <v>44501</v>
      </c>
      <c r="B155">
        <v>43.16</v>
      </c>
      <c r="C155">
        <f t="shared" si="32"/>
        <v>6.9530654446482904E-4</v>
      </c>
      <c r="D155">
        <v>509.70974699999999</v>
      </c>
      <c r="E155">
        <f t="shared" si="33"/>
        <v>4.4582826137916733E-2</v>
      </c>
      <c r="F155">
        <v>158.865005</v>
      </c>
      <c r="G155">
        <f t="shared" si="34"/>
        <v>1.9465604824091976E-2</v>
      </c>
      <c r="H155">
        <v>238.682266</v>
      </c>
      <c r="I155">
        <f t="shared" si="35"/>
        <v>3.0276174603935221E-2</v>
      </c>
      <c r="J155">
        <v>220.525665</v>
      </c>
      <c r="K155">
        <f t="shared" si="36"/>
        <v>3.3465467189063645E-2</v>
      </c>
      <c r="L155">
        <v>158.209732</v>
      </c>
      <c r="M155">
        <f t="shared" si="37"/>
        <v>3.3708915728075349E-3</v>
      </c>
      <c r="N155">
        <v>59.950279000000002</v>
      </c>
      <c r="O155">
        <f t="shared" si="38"/>
        <v>2.0346262084120124E-2</v>
      </c>
      <c r="P155">
        <v>78.844161999999997</v>
      </c>
      <c r="Q155">
        <f t="shared" si="39"/>
        <v>-7.5953190470511134E-2</v>
      </c>
      <c r="R155">
        <v>142.502319</v>
      </c>
      <c r="S155">
        <f t="shared" si="40"/>
        <v>2.1105883180891516E-2</v>
      </c>
      <c r="T155">
        <v>344.07000699999998</v>
      </c>
      <c r="U155">
        <f t="shared" si="41"/>
        <v>-3.0370809386468151E-2</v>
      </c>
      <c r="V155">
        <v>152.80600000000001</v>
      </c>
      <c r="W155">
        <f t="shared" si="42"/>
        <v>4.0963496575577525E-2</v>
      </c>
      <c r="X155">
        <v>69.682822999999999</v>
      </c>
      <c r="Y155">
        <f t="shared" si="43"/>
        <v>8.3595319891617795E-2</v>
      </c>
      <c r="Z155">
        <v>32.759998000000003</v>
      </c>
      <c r="AA155">
        <f t="shared" si="44"/>
        <v>3.6684189107309924E-2</v>
      </c>
      <c r="AB155">
        <v>192.85000600000001</v>
      </c>
      <c r="AC155">
        <f t="shared" si="45"/>
        <v>4.1935378521875594E-2</v>
      </c>
      <c r="AD155">
        <v>147.86724899999999</v>
      </c>
      <c r="AE155">
        <f t="shared" si="46"/>
        <v>5.4062955166343137E-3</v>
      </c>
      <c r="AF155" s="14">
        <v>4697.53</v>
      </c>
      <c r="AG155">
        <f t="shared" si="47"/>
        <v>1.9811653356971704E-2</v>
      </c>
      <c r="AH155">
        <v>2.4300000000000002</v>
      </c>
    </row>
    <row r="156" spans="1:34">
      <c r="A156" s="17">
        <v>44508</v>
      </c>
      <c r="B156">
        <v>42.07</v>
      </c>
      <c r="C156">
        <f t="shared" si="32"/>
        <v>-2.5579242787504286E-2</v>
      </c>
      <c r="D156">
        <v>513.73284899999999</v>
      </c>
      <c r="E156">
        <f t="shared" si="33"/>
        <v>7.8619411348913436E-3</v>
      </c>
      <c r="F156">
        <v>161.63999899999999</v>
      </c>
      <c r="G156">
        <f t="shared" si="34"/>
        <v>1.7316817586680244E-2</v>
      </c>
      <c r="H156">
        <v>249.60522499999999</v>
      </c>
      <c r="I156">
        <f t="shared" si="35"/>
        <v>4.4747333277922061E-2</v>
      </c>
      <c r="J156">
        <v>216.94551100000001</v>
      </c>
      <c r="K156">
        <f t="shared" si="36"/>
        <v>-1.636786204466233E-2</v>
      </c>
      <c r="L156">
        <v>159.739273</v>
      </c>
      <c r="M156">
        <f t="shared" si="37"/>
        <v>9.6213718248145848E-3</v>
      </c>
      <c r="N156">
        <v>60.582745000000003</v>
      </c>
      <c r="O156">
        <f t="shared" si="38"/>
        <v>1.0494581215761741E-2</v>
      </c>
      <c r="P156">
        <v>81.153175000000005</v>
      </c>
      <c r="Q156">
        <f t="shared" si="39"/>
        <v>2.8865146919405584E-2</v>
      </c>
      <c r="R156">
        <v>143.00971999999999</v>
      </c>
      <c r="S156">
        <f t="shared" si="40"/>
        <v>3.5543267173847337E-3</v>
      </c>
      <c r="T156">
        <v>362.41000400000001</v>
      </c>
      <c r="U156">
        <f t="shared" si="41"/>
        <v>5.1931033255091533E-2</v>
      </c>
      <c r="V156">
        <v>166.95199600000001</v>
      </c>
      <c r="W156">
        <f t="shared" si="42"/>
        <v>8.8537179016349082E-2</v>
      </c>
      <c r="X156">
        <v>67.333968999999996</v>
      </c>
      <c r="Y156">
        <f t="shared" si="43"/>
        <v>-3.4288996218261612E-2</v>
      </c>
      <c r="Z156">
        <v>33.57</v>
      </c>
      <c r="AA156">
        <f t="shared" si="44"/>
        <v>2.442461305713774E-2</v>
      </c>
      <c r="AB156">
        <v>187.28999300000001</v>
      </c>
      <c r="AC156">
        <f t="shared" si="45"/>
        <v>-2.9254535399931551E-2</v>
      </c>
      <c r="AD156">
        <v>145.436081</v>
      </c>
      <c r="AE156">
        <f t="shared" si="46"/>
        <v>-1.6578220786447741E-2</v>
      </c>
      <c r="AF156" s="14">
        <v>4682.8500000000004</v>
      </c>
      <c r="AG156">
        <f t="shared" si="47"/>
        <v>-3.1299397219323897E-3</v>
      </c>
      <c r="AH156">
        <v>2.68</v>
      </c>
    </row>
    <row r="157" spans="1:34">
      <c r="A157" s="17">
        <v>44515</v>
      </c>
      <c r="B157">
        <v>41.029998999999997</v>
      </c>
      <c r="C157">
        <f t="shared" si="32"/>
        <v>-2.5031415520745649E-2</v>
      </c>
      <c r="D157">
        <v>530.24243200000001</v>
      </c>
      <c r="E157">
        <f t="shared" si="33"/>
        <v>3.1630939518390667E-2</v>
      </c>
      <c r="F157">
        <v>160.29499799999999</v>
      </c>
      <c r="G157">
        <f t="shared" si="34"/>
        <v>-8.3557788875469243E-3</v>
      </c>
      <c r="H157">
        <v>238.603622</v>
      </c>
      <c r="I157">
        <f t="shared" si="35"/>
        <v>-4.5076880003224462E-2</v>
      </c>
      <c r="J157">
        <v>214.06210300000001</v>
      </c>
      <c r="K157">
        <f t="shared" si="36"/>
        <v>-1.3380046770455992E-2</v>
      </c>
      <c r="L157">
        <v>157.68699599999999</v>
      </c>
      <c r="M157">
        <f t="shared" si="37"/>
        <v>-1.2930912132112107E-2</v>
      </c>
      <c r="N157">
        <v>59.346558000000002</v>
      </c>
      <c r="O157">
        <f t="shared" si="38"/>
        <v>-2.061599212802245E-2</v>
      </c>
      <c r="P157">
        <v>77.964995999999999</v>
      </c>
      <c r="Q157">
        <f t="shared" si="39"/>
        <v>-4.0078461540477582E-2</v>
      </c>
      <c r="R157">
        <v>143.263428</v>
      </c>
      <c r="S157">
        <f t="shared" si="40"/>
        <v>1.7724894437063515E-3</v>
      </c>
      <c r="T157">
        <v>365.13000499999998</v>
      </c>
      <c r="U157">
        <f t="shared" si="41"/>
        <v>7.4772896039985211E-3</v>
      </c>
      <c r="V157">
        <v>169.05999800000001</v>
      </c>
      <c r="W157">
        <f t="shared" si="42"/>
        <v>1.2547347677115094E-2</v>
      </c>
      <c r="X157">
        <v>69.766204999999999</v>
      </c>
      <c r="Y157">
        <f t="shared" si="43"/>
        <v>3.5484874183610002E-2</v>
      </c>
      <c r="Z157">
        <v>33.450001</v>
      </c>
      <c r="AA157">
        <f t="shared" si="44"/>
        <v>-3.5809945223403408E-3</v>
      </c>
      <c r="AB157">
        <v>182.88000500000001</v>
      </c>
      <c r="AC157">
        <f t="shared" si="45"/>
        <v>-2.3827952979735563E-2</v>
      </c>
      <c r="AD157">
        <v>140.150543</v>
      </c>
      <c r="AE157">
        <f t="shared" si="46"/>
        <v>-3.7019532222985846E-2</v>
      </c>
      <c r="AF157" s="14">
        <v>4697.96</v>
      </c>
      <c r="AG157">
        <f t="shared" si="47"/>
        <v>3.2214730001968121E-3</v>
      </c>
      <c r="AH157">
        <v>2.6</v>
      </c>
    </row>
    <row r="158" spans="1:34">
      <c r="A158" s="17">
        <v>44522</v>
      </c>
      <c r="B158">
        <v>38.57</v>
      </c>
      <c r="C158">
        <f t="shared" si="32"/>
        <v>-6.1828709861547433E-2</v>
      </c>
      <c r="D158">
        <v>542.50030500000003</v>
      </c>
      <c r="E158">
        <f t="shared" si="33"/>
        <v>2.2854326796465152E-2</v>
      </c>
      <c r="F158">
        <v>147.990005</v>
      </c>
      <c r="G158">
        <f t="shared" si="34"/>
        <v>-7.9871117436315905E-2</v>
      </c>
      <c r="H158">
        <v>234.14006000000001</v>
      </c>
      <c r="I158">
        <f t="shared" si="35"/>
        <v>-1.8884206458101543E-2</v>
      </c>
      <c r="J158">
        <v>203.990433</v>
      </c>
      <c r="K158">
        <f t="shared" si="36"/>
        <v>-4.8193078170593151E-2</v>
      </c>
      <c r="L158">
        <v>154.11483799999999</v>
      </c>
      <c r="M158">
        <f t="shared" si="37"/>
        <v>-2.2914004385902152E-2</v>
      </c>
      <c r="N158">
        <v>60.985222</v>
      </c>
      <c r="O158">
        <f t="shared" si="38"/>
        <v>2.7237448099313936E-2</v>
      </c>
      <c r="P158">
        <v>76.477203000000003</v>
      </c>
      <c r="Q158">
        <f t="shared" si="39"/>
        <v>-1.9267260310107583E-2</v>
      </c>
      <c r="R158">
        <v>143.89769000000001</v>
      </c>
      <c r="S158">
        <f t="shared" si="40"/>
        <v>4.4174715284280045E-3</v>
      </c>
      <c r="T158">
        <v>341.44000199999999</v>
      </c>
      <c r="U158">
        <f t="shared" si="41"/>
        <v>-6.7081494277395015E-2</v>
      </c>
      <c r="V158">
        <v>157.66999799999999</v>
      </c>
      <c r="W158">
        <f t="shared" si="42"/>
        <v>-6.9749441105993112E-2</v>
      </c>
      <c r="X158">
        <v>68.135513000000003</v>
      </c>
      <c r="Y158">
        <f t="shared" si="43"/>
        <v>-2.365116312273205E-2</v>
      </c>
      <c r="Z158">
        <v>30.360001</v>
      </c>
      <c r="AA158">
        <f t="shared" si="44"/>
        <v>-9.6925831004098212E-2</v>
      </c>
      <c r="AB158">
        <v>183.58999600000001</v>
      </c>
      <c r="AC158">
        <f t="shared" si="45"/>
        <v>3.8747612976024449E-3</v>
      </c>
      <c r="AD158">
        <v>142.621048</v>
      </c>
      <c r="AE158">
        <f t="shared" si="46"/>
        <v>1.7473946747612722E-2</v>
      </c>
      <c r="AF158" s="14">
        <v>4594.62</v>
      </c>
      <c r="AG158">
        <f t="shared" si="47"/>
        <v>-2.2242318136571831E-2</v>
      </c>
      <c r="AH158">
        <v>2.5299999999999998</v>
      </c>
    </row>
    <row r="159" spans="1:34">
      <c r="A159" s="17">
        <v>44529</v>
      </c>
      <c r="B159">
        <v>39.459999000000003</v>
      </c>
      <c r="C159">
        <f t="shared" si="32"/>
        <v>2.2812703032214124E-2</v>
      </c>
      <c r="D159">
        <v>525.41467299999999</v>
      </c>
      <c r="E159">
        <f t="shared" si="33"/>
        <v>-3.2000843471467616E-2</v>
      </c>
      <c r="F159">
        <v>129.87249800000001</v>
      </c>
      <c r="G159">
        <f t="shared" si="34"/>
        <v>-0.13059155314357201</v>
      </c>
      <c r="H159">
        <v>236.78476000000001</v>
      </c>
      <c r="I159">
        <f t="shared" si="35"/>
        <v>1.1232059522236779E-2</v>
      </c>
      <c r="J159">
        <v>199.37586999999999</v>
      </c>
      <c r="K159">
        <f t="shared" si="36"/>
        <v>-2.2881258519739395E-2</v>
      </c>
      <c r="L159">
        <v>155.29972799999999</v>
      </c>
      <c r="M159">
        <f t="shared" si="37"/>
        <v>7.6589528890382789E-3</v>
      </c>
      <c r="N159">
        <v>60.371921999999998</v>
      </c>
      <c r="O159">
        <f t="shared" si="38"/>
        <v>-1.0107443221296052E-2</v>
      </c>
      <c r="P159">
        <v>70.854438999999999</v>
      </c>
      <c r="Q159">
        <f t="shared" si="39"/>
        <v>-7.636507875433006E-2</v>
      </c>
      <c r="R159">
        <v>146.249313</v>
      </c>
      <c r="S159">
        <f t="shared" si="40"/>
        <v>1.6210227715015599E-2</v>
      </c>
      <c r="T159">
        <v>307</v>
      </c>
      <c r="U159">
        <f t="shared" si="41"/>
        <v>-0.10632422638373591</v>
      </c>
      <c r="V159">
        <v>141</v>
      </c>
      <c r="W159">
        <f t="shared" si="42"/>
        <v>-0.11174433818650076</v>
      </c>
      <c r="X159">
        <v>69.442031999999998</v>
      </c>
      <c r="Y159">
        <f t="shared" si="43"/>
        <v>1.8993772253291959E-2</v>
      </c>
      <c r="Z159">
        <v>31.450001</v>
      </c>
      <c r="AA159">
        <f t="shared" si="44"/>
        <v>3.5273029477446316E-2</v>
      </c>
      <c r="AB159">
        <v>203.80999800000001</v>
      </c>
      <c r="AC159">
        <f t="shared" si="45"/>
        <v>0.10448318880079192</v>
      </c>
      <c r="AD159">
        <v>135.347275</v>
      </c>
      <c r="AE159">
        <f t="shared" si="46"/>
        <v>-5.2347215902077741E-2</v>
      </c>
      <c r="AF159" s="14">
        <v>4538.43</v>
      </c>
      <c r="AG159">
        <f t="shared" si="47"/>
        <v>-1.2304916535019951E-2</v>
      </c>
      <c r="AH159">
        <v>2.4700000000000002</v>
      </c>
    </row>
    <row r="160" spans="1:34">
      <c r="A160" s="17">
        <v>44536</v>
      </c>
      <c r="B160">
        <v>41.169998</v>
      </c>
      <c r="C160">
        <f t="shared" si="32"/>
        <v>4.2422311950399347E-2</v>
      </c>
      <c r="D160">
        <v>555.10607900000002</v>
      </c>
      <c r="E160">
        <f t="shared" si="33"/>
        <v>5.4971424661148911E-2</v>
      </c>
      <c r="F160">
        <v>141.625</v>
      </c>
      <c r="G160">
        <f t="shared" si="34"/>
        <v>8.662953479191976E-2</v>
      </c>
      <c r="H160">
        <v>242.13317900000001</v>
      </c>
      <c r="I160">
        <f t="shared" si="35"/>
        <v>2.2336358398232392E-2</v>
      </c>
      <c r="J160">
        <v>205.55798300000001</v>
      </c>
      <c r="K160">
        <f t="shared" si="36"/>
        <v>3.0536312689660387E-2</v>
      </c>
      <c r="L160">
        <v>161.25329600000001</v>
      </c>
      <c r="M160">
        <f t="shared" si="37"/>
        <v>3.7619417072760411E-2</v>
      </c>
      <c r="N160">
        <v>60.557693</v>
      </c>
      <c r="O160">
        <f t="shared" si="38"/>
        <v>3.0723846451148023E-3</v>
      </c>
      <c r="P160">
        <v>70.158844000000002</v>
      </c>
      <c r="Q160">
        <f t="shared" si="39"/>
        <v>-9.865746364007855E-3</v>
      </c>
      <c r="R160">
        <v>151.694153</v>
      </c>
      <c r="S160">
        <f t="shared" si="40"/>
        <v>3.6553553769320117E-2</v>
      </c>
      <c r="T160">
        <v>309.08999599999999</v>
      </c>
      <c r="U160">
        <f t="shared" si="41"/>
        <v>6.7847360966746444E-3</v>
      </c>
      <c r="V160">
        <v>146.158005</v>
      </c>
      <c r="W160">
        <f t="shared" si="42"/>
        <v>3.5928372173141432E-2</v>
      </c>
      <c r="X160">
        <v>73.410713000000001</v>
      </c>
      <c r="Y160">
        <f t="shared" si="43"/>
        <v>5.5577546051980092E-2</v>
      </c>
      <c r="Z160">
        <v>32.75</v>
      </c>
      <c r="AA160">
        <f t="shared" si="44"/>
        <v>4.0503947138309467E-2</v>
      </c>
      <c r="AB160">
        <v>208.05999800000001</v>
      </c>
      <c r="AC160">
        <f t="shared" si="45"/>
        <v>2.0638312544910529E-2</v>
      </c>
      <c r="AD160">
        <v>138.81191999999999</v>
      </c>
      <c r="AE160">
        <f t="shared" si="46"/>
        <v>2.5276040478762425E-2</v>
      </c>
      <c r="AF160" s="14">
        <v>4712.0200000000004</v>
      </c>
      <c r="AG160">
        <f t="shared" si="47"/>
        <v>3.753555355495608E-2</v>
      </c>
      <c r="AH160">
        <v>2.46</v>
      </c>
    </row>
    <row r="161" spans="1:34">
      <c r="A161" s="17">
        <v>44543</v>
      </c>
      <c r="B161">
        <v>40.860000999999997</v>
      </c>
      <c r="C161">
        <f t="shared" si="32"/>
        <v>-7.5581733394610171E-3</v>
      </c>
      <c r="D161">
        <v>543.97051999999996</v>
      </c>
      <c r="E161">
        <f t="shared" si="33"/>
        <v>-2.0264174605042328E-2</v>
      </c>
      <c r="F161">
        <v>138.83500699999999</v>
      </c>
      <c r="G161">
        <f t="shared" si="34"/>
        <v>-1.9896491259957547E-2</v>
      </c>
      <c r="H161">
        <v>246.86007699999999</v>
      </c>
      <c r="I161">
        <f t="shared" si="35"/>
        <v>1.9333785004517101E-2</v>
      </c>
      <c r="J161">
        <v>201.01203899999999</v>
      </c>
      <c r="K161">
        <f t="shared" si="36"/>
        <v>-2.2363348067813871E-2</v>
      </c>
      <c r="L161">
        <v>163.92314099999999</v>
      </c>
      <c r="M161">
        <f t="shared" si="37"/>
        <v>1.6421269756237668E-2</v>
      </c>
      <c r="N161">
        <v>62.327427</v>
      </c>
      <c r="O161">
        <f t="shared" si="38"/>
        <v>2.880505573453895E-2</v>
      </c>
      <c r="P161">
        <v>73.124802000000003</v>
      </c>
      <c r="Q161">
        <f t="shared" si="39"/>
        <v>4.1405726552717959E-2</v>
      </c>
      <c r="R161">
        <v>153.64567600000001</v>
      </c>
      <c r="S161">
        <f t="shared" si="40"/>
        <v>1.2782803865249786E-2</v>
      </c>
      <c r="T161">
        <v>288.85000600000001</v>
      </c>
      <c r="U161">
        <f t="shared" si="41"/>
        <v>-6.7724940684570301E-2</v>
      </c>
      <c r="V161">
        <v>132.33999600000001</v>
      </c>
      <c r="W161">
        <f t="shared" si="42"/>
        <v>-9.9313924192574191E-2</v>
      </c>
      <c r="X161">
        <v>72.713241999999994</v>
      </c>
      <c r="Y161">
        <f t="shared" si="43"/>
        <v>-9.5463648911247902E-3</v>
      </c>
      <c r="Z161">
        <v>30.309999000000001</v>
      </c>
      <c r="AA161">
        <f t="shared" si="44"/>
        <v>-7.7425304003961373E-2</v>
      </c>
      <c r="AB161">
        <v>214.53999300000001</v>
      </c>
      <c r="AC161">
        <f t="shared" si="45"/>
        <v>3.0669678511197111E-2</v>
      </c>
      <c r="AD161">
        <v>137.117661</v>
      </c>
      <c r="AE161">
        <f t="shared" si="46"/>
        <v>-1.2280526695215465E-2</v>
      </c>
      <c r="AF161" s="14">
        <v>4620.6400000000003</v>
      </c>
      <c r="AG161">
        <f t="shared" si="47"/>
        <v>-1.9583467184411976E-2</v>
      </c>
      <c r="AH161">
        <v>2.65</v>
      </c>
    </row>
    <row r="162" spans="1:34">
      <c r="A162" s="17">
        <v>44550</v>
      </c>
      <c r="B162">
        <v>42.720001000000003</v>
      </c>
      <c r="C162">
        <f t="shared" si="32"/>
        <v>4.4515604196890303E-2</v>
      </c>
      <c r="D162">
        <v>546.71215800000004</v>
      </c>
      <c r="E162">
        <f t="shared" si="33"/>
        <v>5.0273903304687692E-3</v>
      </c>
      <c r="F162">
        <v>143.00250199999999</v>
      </c>
      <c r="G162">
        <f t="shared" si="34"/>
        <v>2.9575898522128934E-2</v>
      </c>
      <c r="H162">
        <v>250.311691</v>
      </c>
      <c r="I162">
        <f t="shared" si="35"/>
        <v>1.3885219063985536E-2</v>
      </c>
      <c r="J162">
        <v>201.06100499999999</v>
      </c>
      <c r="K162">
        <f t="shared" si="36"/>
        <v>2.4356768489098324E-4</v>
      </c>
      <c r="L162">
        <v>163.94264200000001</v>
      </c>
      <c r="M162">
        <f t="shared" si="37"/>
        <v>1.1895721379995283E-4</v>
      </c>
      <c r="N162">
        <v>60.799461000000001</v>
      </c>
      <c r="O162">
        <f t="shared" si="38"/>
        <v>-2.4820645885090052E-2</v>
      </c>
      <c r="P162">
        <v>73.857558999999995</v>
      </c>
      <c r="Q162">
        <f t="shared" si="39"/>
        <v>9.9707620105956036E-3</v>
      </c>
      <c r="R162">
        <v>156.22172499999999</v>
      </c>
      <c r="S162">
        <f t="shared" si="40"/>
        <v>1.6627165941669141E-2</v>
      </c>
      <c r="T162">
        <v>283.290009</v>
      </c>
      <c r="U162">
        <f t="shared" si="41"/>
        <v>-1.9436403286649594E-2</v>
      </c>
      <c r="V162">
        <v>143.932999</v>
      </c>
      <c r="W162">
        <f t="shared" si="42"/>
        <v>8.3973568216518274E-2</v>
      </c>
      <c r="X162">
        <v>72.448006000000007</v>
      </c>
      <c r="Y162">
        <f t="shared" si="43"/>
        <v>-3.6543677989364308E-3</v>
      </c>
      <c r="Z162">
        <v>31.209999</v>
      </c>
      <c r="AA162">
        <f t="shared" si="44"/>
        <v>2.9260866164375555E-2</v>
      </c>
      <c r="AB162">
        <v>223.449997</v>
      </c>
      <c r="AC162">
        <f t="shared" si="45"/>
        <v>4.0691493412303541E-2</v>
      </c>
      <c r="AD162">
        <v>137.84895299999999</v>
      </c>
      <c r="AE162">
        <f t="shared" si="46"/>
        <v>5.3191455761371718E-3</v>
      </c>
      <c r="AF162" s="14">
        <v>4725.79</v>
      </c>
      <c r="AG162">
        <f t="shared" si="47"/>
        <v>2.2501519099208247E-2</v>
      </c>
      <c r="AH162">
        <v>2.59</v>
      </c>
    </row>
    <row r="163" spans="1:34">
      <c r="A163" s="17">
        <v>44557</v>
      </c>
      <c r="B163">
        <v>42.48</v>
      </c>
      <c r="C163">
        <f t="shared" si="32"/>
        <v>-5.633841126495575E-3</v>
      </c>
      <c r="D163">
        <v>563.92700200000002</v>
      </c>
      <c r="E163">
        <f t="shared" si="33"/>
        <v>3.1002369501832917E-2</v>
      </c>
      <c r="F163">
        <v>134.237503</v>
      </c>
      <c r="G163">
        <f t="shared" si="34"/>
        <v>-6.3251485077557471E-2</v>
      </c>
      <c r="H163">
        <v>255.06509399999999</v>
      </c>
      <c r="I163">
        <f t="shared" si="35"/>
        <v>1.8811877873262779E-2</v>
      </c>
      <c r="J163">
        <v>204.28433200000001</v>
      </c>
      <c r="K163">
        <f t="shared" si="36"/>
        <v>1.5904438269491162E-2</v>
      </c>
      <c r="L163">
        <v>166.69044500000001</v>
      </c>
      <c r="M163">
        <f t="shared" si="37"/>
        <v>1.662184683058885E-2</v>
      </c>
      <c r="N163">
        <v>62.298411999999999</v>
      </c>
      <c r="O163">
        <f t="shared" si="38"/>
        <v>2.4355012100682957E-2</v>
      </c>
      <c r="P163">
        <v>74.745056000000005</v>
      </c>
      <c r="Q163">
        <f t="shared" si="39"/>
        <v>1.1944709748548369E-2</v>
      </c>
      <c r="R163">
        <v>159.617447</v>
      </c>
      <c r="S163">
        <f t="shared" si="40"/>
        <v>2.150368384236798E-2</v>
      </c>
      <c r="T163">
        <v>280.57000699999998</v>
      </c>
      <c r="U163">
        <f t="shared" si="41"/>
        <v>-9.6478665670006927E-3</v>
      </c>
      <c r="V163">
        <v>137.73899800000001</v>
      </c>
      <c r="W163">
        <f t="shared" si="42"/>
        <v>-4.3987331060448116E-2</v>
      </c>
      <c r="X163">
        <v>74.579689000000002</v>
      </c>
      <c r="Y163">
        <f t="shared" si="43"/>
        <v>2.899905876452755E-2</v>
      </c>
      <c r="Z163">
        <v>32.090000000000003</v>
      </c>
      <c r="AA163">
        <f t="shared" si="44"/>
        <v>2.7805930880090625E-2</v>
      </c>
      <c r="AB163">
        <v>219.60000600000001</v>
      </c>
      <c r="AC163">
        <f t="shared" si="45"/>
        <v>-1.7379924995858432E-2</v>
      </c>
      <c r="AD163">
        <v>142.98777799999999</v>
      </c>
      <c r="AE163">
        <f t="shared" si="46"/>
        <v>3.6600615847020755E-2</v>
      </c>
      <c r="AF163" s="14">
        <v>4766.18</v>
      </c>
      <c r="AG163">
        <f t="shared" si="47"/>
        <v>8.510402746061253E-3</v>
      </c>
      <c r="AH163">
        <v>2.64</v>
      </c>
    </row>
    <row r="164" spans="1:34">
      <c r="A164" s="17">
        <v>44564</v>
      </c>
      <c r="B164">
        <v>42.110000999999997</v>
      </c>
      <c r="C164">
        <f t="shared" si="32"/>
        <v>-8.7481110125188812E-3</v>
      </c>
      <c r="D164">
        <v>532.61645499999997</v>
      </c>
      <c r="E164">
        <f t="shared" si="33"/>
        <v>-5.7123245534347507E-2</v>
      </c>
      <c r="F164">
        <v>117.87249799999999</v>
      </c>
      <c r="G164">
        <f t="shared" si="34"/>
        <v>-0.13000712667930228</v>
      </c>
      <c r="H164">
        <v>260.34112499999998</v>
      </c>
      <c r="I164">
        <f t="shared" si="35"/>
        <v>2.0474007130491637E-2</v>
      </c>
      <c r="J164">
        <v>211.37760900000001</v>
      </c>
      <c r="K164">
        <f t="shared" si="36"/>
        <v>3.4133342392701764E-2</v>
      </c>
      <c r="L164">
        <v>169.496689</v>
      </c>
      <c r="M164">
        <f t="shared" si="37"/>
        <v>1.6694923128725982E-2</v>
      </c>
      <c r="N164">
        <v>64.406623999999994</v>
      </c>
      <c r="O164">
        <f t="shared" si="38"/>
        <v>3.3280549061802091E-2</v>
      </c>
      <c r="P164">
        <v>78.314567999999994</v>
      </c>
      <c r="Q164">
        <f t="shared" si="39"/>
        <v>4.6650569715580938E-2</v>
      </c>
      <c r="R164">
        <v>158.79779099999999</v>
      </c>
      <c r="S164">
        <f t="shared" si="40"/>
        <v>-5.1483579467052091E-3</v>
      </c>
      <c r="T164">
        <v>248.91000399999999</v>
      </c>
      <c r="U164">
        <f t="shared" si="41"/>
        <v>-0.11973187173128207</v>
      </c>
      <c r="V164">
        <v>114.447998</v>
      </c>
      <c r="W164">
        <f t="shared" si="42"/>
        <v>-0.18524002162396302</v>
      </c>
      <c r="X164">
        <v>73.066886999999994</v>
      </c>
      <c r="Y164">
        <f t="shared" si="43"/>
        <v>-2.0492922811055518E-2</v>
      </c>
      <c r="Z164">
        <v>32.880001</v>
      </c>
      <c r="AA164">
        <f t="shared" si="44"/>
        <v>2.4320145479838327E-2</v>
      </c>
      <c r="AB164">
        <v>221.85000600000001</v>
      </c>
      <c r="AC164">
        <f t="shared" si="45"/>
        <v>1.0193767912439464E-2</v>
      </c>
      <c r="AD164">
        <v>143.18542500000001</v>
      </c>
      <c r="AE164">
        <f t="shared" si="46"/>
        <v>1.3813105444829927E-3</v>
      </c>
      <c r="AF164" s="14">
        <v>4677.03</v>
      </c>
      <c r="AG164">
        <f t="shared" si="47"/>
        <v>-1.8881852391946622E-2</v>
      </c>
      <c r="AH164">
        <v>2.6</v>
      </c>
    </row>
    <row r="165" spans="1:34">
      <c r="A165" s="17">
        <v>44571</v>
      </c>
      <c r="B165">
        <v>44.860000999999997</v>
      </c>
      <c r="C165">
        <f t="shared" si="32"/>
        <v>6.3261285462471173E-2</v>
      </c>
      <c r="D165">
        <v>499.647064</v>
      </c>
      <c r="E165">
        <f t="shared" si="33"/>
        <v>-6.3899591331776612E-2</v>
      </c>
      <c r="F165">
        <v>111.834999</v>
      </c>
      <c r="G165">
        <f t="shared" si="34"/>
        <v>-5.2578953032993168E-2</v>
      </c>
      <c r="H165">
        <v>252.67851300000001</v>
      </c>
      <c r="I165">
        <f t="shared" si="35"/>
        <v>-2.9874809201701498E-2</v>
      </c>
      <c r="J165">
        <v>213.23912000000001</v>
      </c>
      <c r="K165">
        <f t="shared" si="36"/>
        <v>8.7680150056851057E-3</v>
      </c>
      <c r="L165">
        <v>163.54312100000001</v>
      </c>
      <c r="M165">
        <f t="shared" si="37"/>
        <v>-3.5756700138534964E-2</v>
      </c>
      <c r="N165">
        <v>65.305992000000003</v>
      </c>
      <c r="O165">
        <f t="shared" si="38"/>
        <v>1.3867308211464527E-2</v>
      </c>
      <c r="P165">
        <v>79.367858999999996</v>
      </c>
      <c r="Q165">
        <f t="shared" si="39"/>
        <v>1.3359848480627514E-2</v>
      </c>
      <c r="R165">
        <v>155.93876599999999</v>
      </c>
      <c r="S165">
        <f t="shared" si="40"/>
        <v>-1.8168233586780883E-2</v>
      </c>
      <c r="T165">
        <v>253.83000200000001</v>
      </c>
      <c r="U165">
        <f t="shared" si="41"/>
        <v>1.9573358069439675E-2</v>
      </c>
      <c r="V165">
        <v>110.291</v>
      </c>
      <c r="W165">
        <f t="shared" si="42"/>
        <v>-3.6998226608723969E-2</v>
      </c>
      <c r="X165">
        <v>69.923378</v>
      </c>
      <c r="Y165">
        <f t="shared" si="43"/>
        <v>-4.397523937489782E-2</v>
      </c>
      <c r="Z165">
        <v>34.5</v>
      </c>
      <c r="AA165">
        <f t="shared" si="44"/>
        <v>4.8094723435710057E-2</v>
      </c>
      <c r="AB165">
        <v>234.05999800000001</v>
      </c>
      <c r="AC165">
        <f t="shared" si="45"/>
        <v>5.3575979331583604E-2</v>
      </c>
      <c r="AD165">
        <v>143.35342399999999</v>
      </c>
      <c r="AE165">
        <f t="shared" si="46"/>
        <v>1.1726090185421524E-3</v>
      </c>
      <c r="AF165" s="14">
        <v>4662.8500000000004</v>
      </c>
      <c r="AG165">
        <f t="shared" si="47"/>
        <v>-3.0364439146871808E-3</v>
      </c>
      <c r="AH165">
        <v>2.5</v>
      </c>
    </row>
    <row r="166" spans="1:34">
      <c r="A166" s="17">
        <v>44578</v>
      </c>
      <c r="B166">
        <v>42.970001000000003</v>
      </c>
      <c r="C166">
        <f t="shared" si="32"/>
        <v>-4.3044330324681912E-2</v>
      </c>
      <c r="D166">
        <v>478.40911899999998</v>
      </c>
      <c r="E166">
        <f t="shared" si="33"/>
        <v>-4.3435713267650375E-2</v>
      </c>
      <c r="F166">
        <v>105.525002</v>
      </c>
      <c r="G166">
        <f t="shared" si="34"/>
        <v>-5.807665119907178E-2</v>
      </c>
      <c r="H166">
        <v>241.52484100000001</v>
      </c>
      <c r="I166">
        <f t="shared" si="35"/>
        <v>-4.514565201304644E-2</v>
      </c>
      <c r="J166">
        <v>200.94345100000001</v>
      </c>
      <c r="K166">
        <f t="shared" si="36"/>
        <v>-5.9390634972995751E-2</v>
      </c>
      <c r="L166">
        <v>160.64915500000001</v>
      </c>
      <c r="M166">
        <f t="shared" si="37"/>
        <v>-1.7853866901572771E-2</v>
      </c>
      <c r="N166">
        <v>64.416290000000004</v>
      </c>
      <c r="O166">
        <f t="shared" si="38"/>
        <v>-1.3717241740865301E-2</v>
      </c>
      <c r="P166">
        <v>78.002480000000006</v>
      </c>
      <c r="Q166">
        <f t="shared" si="39"/>
        <v>-1.735286675545928E-2</v>
      </c>
      <c r="R166">
        <v>158.680679</v>
      </c>
      <c r="S166">
        <f t="shared" si="40"/>
        <v>1.7430470138998407E-2</v>
      </c>
      <c r="T166">
        <v>220.30999800000001</v>
      </c>
      <c r="U166">
        <f t="shared" si="41"/>
        <v>-0.14162912313745196</v>
      </c>
      <c r="V166">
        <v>88.211997999999994</v>
      </c>
      <c r="W166">
        <f t="shared" si="42"/>
        <v>-0.22337934177482038</v>
      </c>
      <c r="X166">
        <v>66.269051000000005</v>
      </c>
      <c r="Y166">
        <f t="shared" si="43"/>
        <v>-5.3677056744875697E-2</v>
      </c>
      <c r="Z166">
        <v>32.619999</v>
      </c>
      <c r="AA166">
        <f t="shared" si="44"/>
        <v>-5.6033757500485927E-2</v>
      </c>
      <c r="AB166">
        <v>228.08000200000001</v>
      </c>
      <c r="AC166">
        <f t="shared" si="45"/>
        <v>-2.5881030828533012E-2</v>
      </c>
      <c r="AD166">
        <v>138.54072600000001</v>
      </c>
      <c r="AE166">
        <f t="shared" si="46"/>
        <v>-3.4148744694298551E-2</v>
      </c>
      <c r="AF166" s="14">
        <v>4397.9399999999996</v>
      </c>
      <c r="AG166">
        <f t="shared" si="47"/>
        <v>-5.8490599701968127E-2</v>
      </c>
      <c r="AH166">
        <v>2.68</v>
      </c>
    </row>
    <row r="167" spans="1:34">
      <c r="A167" s="17">
        <v>44585</v>
      </c>
      <c r="B167">
        <v>42.740001999999997</v>
      </c>
      <c r="C167">
        <f t="shared" si="32"/>
        <v>-5.3669243733815916E-3</v>
      </c>
      <c r="D167">
        <v>489.15722699999998</v>
      </c>
      <c r="E167">
        <f t="shared" si="33"/>
        <v>2.221770149370567E-2</v>
      </c>
      <c r="F167">
        <v>103.347504</v>
      </c>
      <c r="G167">
        <f t="shared" si="34"/>
        <v>-2.0850775728674713E-2</v>
      </c>
      <c r="H167">
        <v>241.396637</v>
      </c>
      <c r="I167">
        <f t="shared" si="35"/>
        <v>-5.3095175448722724E-4</v>
      </c>
      <c r="J167">
        <v>197.896469</v>
      </c>
      <c r="K167">
        <f t="shared" si="36"/>
        <v>-1.5279520062846887E-2</v>
      </c>
      <c r="L167">
        <v>167.391998</v>
      </c>
      <c r="M167">
        <f t="shared" si="37"/>
        <v>4.1115529573894381E-2</v>
      </c>
      <c r="N167">
        <v>63.110748000000001</v>
      </c>
      <c r="O167">
        <f t="shared" si="38"/>
        <v>-2.0475463587077473E-2</v>
      </c>
      <c r="P167">
        <v>78.899726999999999</v>
      </c>
      <c r="Q167">
        <f t="shared" si="39"/>
        <v>1.1437146713856483E-2</v>
      </c>
      <c r="R167">
        <v>157.45765700000001</v>
      </c>
      <c r="S167">
        <f t="shared" si="40"/>
        <v>-7.7372970130574594E-3</v>
      </c>
      <c r="T167">
        <v>212.070007</v>
      </c>
      <c r="U167">
        <f t="shared" si="41"/>
        <v>-3.8119194487415561E-2</v>
      </c>
      <c r="V167">
        <v>87.222999999999999</v>
      </c>
      <c r="W167">
        <f t="shared" si="42"/>
        <v>-1.1274927903415013E-2</v>
      </c>
      <c r="X167">
        <v>70.11985</v>
      </c>
      <c r="Y167">
        <f t="shared" si="43"/>
        <v>5.6482935068406313E-2</v>
      </c>
      <c r="Z167">
        <v>32.770000000000003</v>
      </c>
      <c r="AA167">
        <f t="shared" si="44"/>
        <v>4.5878961738952716E-3</v>
      </c>
      <c r="AB167">
        <v>243.020004</v>
      </c>
      <c r="AC167">
        <f t="shared" si="45"/>
        <v>6.3447307566746589E-2</v>
      </c>
      <c r="AD167">
        <v>135.90214499999999</v>
      </c>
      <c r="AE167">
        <f t="shared" si="46"/>
        <v>-1.9229228247525862E-2</v>
      </c>
      <c r="AF167" s="14">
        <v>4431.8500000000004</v>
      </c>
      <c r="AG167">
        <f t="shared" si="47"/>
        <v>7.6808546321862512E-3</v>
      </c>
      <c r="AH167">
        <v>2.7</v>
      </c>
    </row>
    <row r="168" spans="1:34">
      <c r="A168" s="17">
        <v>44592</v>
      </c>
      <c r="B168">
        <v>42.77</v>
      </c>
      <c r="C168">
        <f t="shared" si="32"/>
        <v>7.0162555324512418E-4</v>
      </c>
      <c r="D168">
        <v>516.31567399999994</v>
      </c>
      <c r="E168">
        <f t="shared" si="33"/>
        <v>5.4034384340295741E-2</v>
      </c>
      <c r="F168">
        <v>105.087502</v>
      </c>
      <c r="G168">
        <f t="shared" si="34"/>
        <v>1.669622060043208E-2</v>
      </c>
      <c r="H168">
        <v>240.73590100000001</v>
      </c>
      <c r="I168">
        <f t="shared" si="35"/>
        <v>-2.7408911930658368E-3</v>
      </c>
      <c r="J168">
        <v>187.61904899999999</v>
      </c>
      <c r="K168">
        <f t="shared" si="36"/>
        <v>-5.3330438175762537E-2</v>
      </c>
      <c r="L168">
        <v>167.23611500000001</v>
      </c>
      <c r="M168">
        <f t="shared" si="37"/>
        <v>-9.3167911015215198E-4</v>
      </c>
      <c r="N168">
        <v>59.551949</v>
      </c>
      <c r="O168">
        <f t="shared" si="38"/>
        <v>-5.8042063782191733E-2</v>
      </c>
      <c r="P168">
        <v>76.617576999999997</v>
      </c>
      <c r="Q168">
        <f t="shared" si="39"/>
        <v>-2.9351252594302473E-2</v>
      </c>
      <c r="R168">
        <v>158.46814000000001</v>
      </c>
      <c r="S168">
        <f t="shared" si="40"/>
        <v>6.3969859724057263E-3</v>
      </c>
      <c r="T168">
        <v>238.259995</v>
      </c>
      <c r="U168">
        <f t="shared" si="41"/>
        <v>0.11644605152679585</v>
      </c>
      <c r="V168">
        <v>87.599997999999999</v>
      </c>
      <c r="W168">
        <f t="shared" si="42"/>
        <v>4.3129175074119513E-3</v>
      </c>
      <c r="X168">
        <v>67.958693999999994</v>
      </c>
      <c r="Y168">
        <f t="shared" si="43"/>
        <v>-3.1305841428287226E-2</v>
      </c>
      <c r="Z168">
        <v>33.099997999999999</v>
      </c>
      <c r="AA168">
        <f t="shared" si="44"/>
        <v>1.0019759249331232E-2</v>
      </c>
      <c r="AB168">
        <v>241.96000699999999</v>
      </c>
      <c r="AC168">
        <f t="shared" si="45"/>
        <v>-4.3713087709014191E-3</v>
      </c>
      <c r="AD168">
        <v>137.69085699999999</v>
      </c>
      <c r="AE168">
        <f t="shared" si="46"/>
        <v>1.3075900866576036E-2</v>
      </c>
      <c r="AF168" s="14">
        <v>4500.53</v>
      </c>
      <c r="AG168">
        <f t="shared" si="47"/>
        <v>1.5378063511901107E-2</v>
      </c>
      <c r="AH168">
        <v>2.75</v>
      </c>
    </row>
    <row r="169" spans="1:34">
      <c r="A169" s="17">
        <v>44599</v>
      </c>
      <c r="B169">
        <v>43.110000999999997</v>
      </c>
      <c r="C169">
        <f t="shared" si="32"/>
        <v>7.9180897166996386E-3</v>
      </c>
      <c r="D169">
        <v>507.050049</v>
      </c>
      <c r="E169">
        <f t="shared" si="33"/>
        <v>-1.810863504819258E-2</v>
      </c>
      <c r="F169">
        <v>105.139999</v>
      </c>
      <c r="G169">
        <f t="shared" si="34"/>
        <v>4.9943038699963094E-4</v>
      </c>
      <c r="H169">
        <v>229.00039699999999</v>
      </c>
      <c r="I169">
        <f t="shared" si="35"/>
        <v>-4.9976748961668045E-2</v>
      </c>
      <c r="J169">
        <v>183.20047</v>
      </c>
      <c r="K169">
        <f t="shared" si="36"/>
        <v>-2.3832554190040128E-2</v>
      </c>
      <c r="L169">
        <v>163.416473</v>
      </c>
      <c r="M169">
        <f t="shared" si="37"/>
        <v>-2.3104684832040312E-2</v>
      </c>
      <c r="N169">
        <v>61.747188999999999</v>
      </c>
      <c r="O169">
        <f t="shared" si="38"/>
        <v>3.6199428139648319E-2</v>
      </c>
      <c r="P169">
        <v>74.745056000000005</v>
      </c>
      <c r="Q169">
        <f t="shared" si="39"/>
        <v>-2.4743445560303088E-2</v>
      </c>
      <c r="R169">
        <v>153.32745399999999</v>
      </c>
      <c r="S169">
        <f t="shared" si="40"/>
        <v>-3.2977707046862981E-2</v>
      </c>
      <c r="T169">
        <v>250.08999600000001</v>
      </c>
      <c r="U169">
        <f t="shared" si="41"/>
        <v>4.8458343697815265E-2</v>
      </c>
      <c r="V169">
        <v>85.400002000000001</v>
      </c>
      <c r="W169">
        <f t="shared" si="42"/>
        <v>-2.5434850897567605E-2</v>
      </c>
      <c r="X169">
        <v>67.487160000000003</v>
      </c>
      <c r="Y169">
        <f t="shared" si="43"/>
        <v>-6.9627218707779869E-3</v>
      </c>
      <c r="Z169">
        <v>32.200001</v>
      </c>
      <c r="AA169">
        <f t="shared" si="44"/>
        <v>-2.7566738353791833E-2</v>
      </c>
      <c r="AB169">
        <v>233.88999899999999</v>
      </c>
      <c r="AC169">
        <f t="shared" si="45"/>
        <v>-3.3921537081826388E-2</v>
      </c>
      <c r="AD169">
        <v>133.7379</v>
      </c>
      <c r="AE169">
        <f t="shared" si="46"/>
        <v>-2.912909116958828E-2</v>
      </c>
      <c r="AF169" s="14">
        <v>4418.6400000000003</v>
      </c>
      <c r="AG169">
        <f t="shared" si="47"/>
        <v>-1.8363211183869861E-2</v>
      </c>
      <c r="AH169">
        <v>2.77</v>
      </c>
    </row>
    <row r="170" spans="1:34">
      <c r="A170" s="17">
        <v>44606</v>
      </c>
      <c r="B170">
        <v>42.549999</v>
      </c>
      <c r="C170">
        <f t="shared" si="32"/>
        <v>-1.3075180437896822E-2</v>
      </c>
      <c r="D170">
        <v>510.03457600000002</v>
      </c>
      <c r="E170">
        <f t="shared" si="33"/>
        <v>5.8688048033395017E-3</v>
      </c>
      <c r="F170">
        <v>95.309997999999993</v>
      </c>
      <c r="G170">
        <f t="shared" si="34"/>
        <v>-9.8158069914796781E-2</v>
      </c>
      <c r="H170">
        <v>219.15832499999999</v>
      </c>
      <c r="I170">
        <f t="shared" si="35"/>
        <v>-4.3929323354215052E-2</v>
      </c>
      <c r="J170">
        <v>178.438965</v>
      </c>
      <c r="K170">
        <f t="shared" si="36"/>
        <v>-2.633440776467794E-2</v>
      </c>
      <c r="L170">
        <v>159.17782600000001</v>
      </c>
      <c r="M170">
        <f t="shared" si="37"/>
        <v>-2.6280011508226991E-2</v>
      </c>
      <c r="N170">
        <v>63.894069999999999</v>
      </c>
      <c r="O170">
        <f t="shared" si="38"/>
        <v>3.417810362052006E-2</v>
      </c>
      <c r="P170">
        <v>74.481735</v>
      </c>
      <c r="Q170">
        <f t="shared" si="39"/>
        <v>-3.529142073446739E-3</v>
      </c>
      <c r="R170">
        <v>156.869034</v>
      </c>
      <c r="S170">
        <f t="shared" si="40"/>
        <v>2.283542228235445E-2</v>
      </c>
      <c r="T170">
        <v>257.91000400000001</v>
      </c>
      <c r="U170">
        <f t="shared" si="41"/>
        <v>3.0789865280196494E-2</v>
      </c>
      <c r="V170">
        <v>65.688004000000006</v>
      </c>
      <c r="W170">
        <f t="shared" si="42"/>
        <v>-0.26242980291331891</v>
      </c>
      <c r="X170">
        <v>65.222922999999994</v>
      </c>
      <c r="Y170">
        <f t="shared" si="43"/>
        <v>-3.4126370664191635E-2</v>
      </c>
      <c r="Z170">
        <v>32.669998</v>
      </c>
      <c r="AA170">
        <f t="shared" si="44"/>
        <v>1.4490680788470997E-2</v>
      </c>
      <c r="AB170">
        <v>229.61000100000001</v>
      </c>
      <c r="AC170">
        <f t="shared" si="45"/>
        <v>-1.846869322814558E-2</v>
      </c>
      <c r="AD170">
        <v>136.366623</v>
      </c>
      <c r="AE170">
        <f t="shared" si="46"/>
        <v>1.946510165810144E-2</v>
      </c>
      <c r="AF170" s="14">
        <v>4348.87</v>
      </c>
      <c r="AG170">
        <f t="shared" si="47"/>
        <v>-1.5915915195374414E-2</v>
      </c>
      <c r="AH170">
        <v>2.74</v>
      </c>
    </row>
    <row r="171" spans="1:34">
      <c r="A171" s="17">
        <v>44613</v>
      </c>
      <c r="B171">
        <v>45.099997999999999</v>
      </c>
      <c r="C171">
        <f t="shared" si="32"/>
        <v>5.8202370645113535E-2</v>
      </c>
      <c r="D171">
        <v>514.82983400000001</v>
      </c>
      <c r="E171">
        <f t="shared" si="33"/>
        <v>9.357907146984451E-3</v>
      </c>
      <c r="F171">
        <v>102.834999</v>
      </c>
      <c r="G171">
        <f t="shared" si="34"/>
        <v>7.5991036311730056E-2</v>
      </c>
      <c r="H171">
        <v>217.66920500000001</v>
      </c>
      <c r="I171">
        <f t="shared" si="35"/>
        <v>-6.8179117206286386E-3</v>
      </c>
      <c r="J171">
        <v>184.738632</v>
      </c>
      <c r="K171">
        <f t="shared" si="36"/>
        <v>3.4695416161178494E-2</v>
      </c>
      <c r="L171">
        <v>162.78852800000001</v>
      </c>
      <c r="M171">
        <f t="shared" si="37"/>
        <v>2.2430004465290612E-2</v>
      </c>
      <c r="N171">
        <v>63.516914</v>
      </c>
      <c r="O171">
        <f t="shared" si="38"/>
        <v>-5.920323189973856E-3</v>
      </c>
      <c r="P171">
        <v>74.432975999999996</v>
      </c>
      <c r="Q171">
        <f t="shared" si="39"/>
        <v>-6.5485809179029555E-4</v>
      </c>
      <c r="R171">
        <v>155.24049400000001</v>
      </c>
      <c r="S171">
        <f t="shared" si="40"/>
        <v>-1.0435790218807974E-2</v>
      </c>
      <c r="T171">
        <v>277.92999300000002</v>
      </c>
      <c r="U171">
        <f t="shared" si="41"/>
        <v>7.4758555872959084E-2</v>
      </c>
      <c r="V171">
        <v>67.694999999999993</v>
      </c>
      <c r="W171">
        <f t="shared" si="42"/>
        <v>3.0096000646665406E-2</v>
      </c>
      <c r="X171">
        <v>65.844093000000001</v>
      </c>
      <c r="Y171">
        <f t="shared" si="43"/>
        <v>9.4787333956910542E-3</v>
      </c>
      <c r="Z171">
        <v>30.799999</v>
      </c>
      <c r="AA171">
        <f t="shared" si="44"/>
        <v>-5.8942506882738062E-2</v>
      </c>
      <c r="AB171">
        <v>230.300003</v>
      </c>
      <c r="AC171">
        <f t="shared" si="45"/>
        <v>3.0005979939838755E-3</v>
      </c>
      <c r="AD171">
        <v>134.77555799999999</v>
      </c>
      <c r="AE171">
        <f t="shared" si="46"/>
        <v>-1.1736154489201097E-2</v>
      </c>
      <c r="AF171" s="14">
        <v>4384.6499999999996</v>
      </c>
      <c r="AG171">
        <f t="shared" si="47"/>
        <v>8.1937638391426232E-3</v>
      </c>
      <c r="AH171">
        <v>2.94</v>
      </c>
    </row>
    <row r="172" spans="1:34">
      <c r="A172" s="17">
        <v>44620</v>
      </c>
      <c r="B172">
        <v>43.959999000000003</v>
      </c>
      <c r="C172">
        <f t="shared" si="32"/>
        <v>-2.560209537526591E-2</v>
      </c>
      <c r="D172">
        <v>522.79858400000001</v>
      </c>
      <c r="E172">
        <f t="shared" si="33"/>
        <v>1.535984660793038E-2</v>
      </c>
      <c r="F172">
        <v>108.014999</v>
      </c>
      <c r="G172">
        <f t="shared" si="34"/>
        <v>4.9144344833859134E-2</v>
      </c>
      <c r="H172">
        <v>211.57461499999999</v>
      </c>
      <c r="I172">
        <f t="shared" si="35"/>
        <v>-2.8398776233523975E-2</v>
      </c>
      <c r="J172">
        <v>184.642639</v>
      </c>
      <c r="K172">
        <f t="shared" si="36"/>
        <v>-5.1975024018457029E-4</v>
      </c>
      <c r="L172">
        <v>166.20120199999999</v>
      </c>
      <c r="M172">
        <f t="shared" si="37"/>
        <v>2.0747130390426527E-2</v>
      </c>
      <c r="N172">
        <v>62.810951000000003</v>
      </c>
      <c r="O172">
        <f t="shared" si="38"/>
        <v>-1.1176795382458861E-2</v>
      </c>
      <c r="P172">
        <v>75.905631999999997</v>
      </c>
      <c r="Q172">
        <f t="shared" si="39"/>
        <v>1.9591815097281872E-2</v>
      </c>
      <c r="R172">
        <v>152.199265</v>
      </c>
      <c r="S172">
        <f t="shared" si="40"/>
        <v>-1.9784872421403466E-2</v>
      </c>
      <c r="T172">
        <v>293.23001099999999</v>
      </c>
      <c r="U172">
        <f t="shared" si="41"/>
        <v>5.3588063290763405E-2</v>
      </c>
      <c r="V172">
        <v>60.084000000000003</v>
      </c>
      <c r="W172">
        <f t="shared" si="42"/>
        <v>-0.11926873881126597</v>
      </c>
      <c r="X172">
        <v>61.663513000000002</v>
      </c>
      <c r="Y172">
        <f t="shared" si="43"/>
        <v>-6.5597325731267128E-2</v>
      </c>
      <c r="Z172">
        <v>26.33</v>
      </c>
      <c r="AA172">
        <f t="shared" si="44"/>
        <v>-0.15680568400377778</v>
      </c>
      <c r="AB172">
        <v>238.66000399999999</v>
      </c>
      <c r="AC172">
        <f t="shared" si="45"/>
        <v>3.5657141848627449E-2</v>
      </c>
      <c r="AD172">
        <v>141.13978599999999</v>
      </c>
      <c r="AE172">
        <f t="shared" si="46"/>
        <v>4.6139927783625335E-2</v>
      </c>
      <c r="AF172" s="14">
        <v>4328.87</v>
      </c>
      <c r="AG172">
        <f t="shared" si="47"/>
        <v>-1.2803267099789142E-2</v>
      </c>
      <c r="AH172">
        <v>2.92</v>
      </c>
    </row>
    <row r="173" spans="1:34">
      <c r="A173" s="17">
        <v>44627</v>
      </c>
      <c r="B173">
        <v>41.700001</v>
      </c>
      <c r="C173">
        <f t="shared" si="32"/>
        <v>-5.2778954001896868E-2</v>
      </c>
      <c r="D173">
        <v>524.70874000000003</v>
      </c>
      <c r="E173">
        <f t="shared" si="33"/>
        <v>3.6470544376819413E-3</v>
      </c>
      <c r="F173">
        <v>97.565002000000007</v>
      </c>
      <c r="G173">
        <f t="shared" si="34"/>
        <v>-0.10175125406485004</v>
      </c>
      <c r="H173">
        <v>210.94828799999999</v>
      </c>
      <c r="I173">
        <f t="shared" si="35"/>
        <v>-2.9647029986276277E-3</v>
      </c>
      <c r="J173">
        <v>179.52984599999999</v>
      </c>
      <c r="K173">
        <f t="shared" si="36"/>
        <v>-2.8080808808223341E-2</v>
      </c>
      <c r="L173">
        <v>166.07373000000001</v>
      </c>
      <c r="M173">
        <f t="shared" si="37"/>
        <v>-7.6726827080388343E-4</v>
      </c>
      <c r="N173">
        <v>58.394584999999999</v>
      </c>
      <c r="O173">
        <f t="shared" si="38"/>
        <v>-7.2906274320362216E-2</v>
      </c>
      <c r="P173">
        <v>76.324996999999996</v>
      </c>
      <c r="Q173">
        <f t="shared" si="39"/>
        <v>5.5096147681037424E-3</v>
      </c>
      <c r="R173">
        <v>140.50520299999999</v>
      </c>
      <c r="S173">
        <f t="shared" si="40"/>
        <v>-7.9946096127181454E-2</v>
      </c>
      <c r="T173">
        <v>317.92999300000002</v>
      </c>
      <c r="U173">
        <f t="shared" si="41"/>
        <v>8.0873889217880024E-2</v>
      </c>
      <c r="V173">
        <v>54.436999999999998</v>
      </c>
      <c r="W173">
        <f t="shared" si="42"/>
        <v>-9.8699513410273318E-2</v>
      </c>
      <c r="X173">
        <v>60.569068999999999</v>
      </c>
      <c r="Y173">
        <f t="shared" si="43"/>
        <v>-1.7908044332760435E-2</v>
      </c>
      <c r="Z173">
        <v>26.200001</v>
      </c>
      <c r="AA173">
        <f t="shared" si="44"/>
        <v>-4.9495245732285795E-3</v>
      </c>
      <c r="AB173">
        <v>236.479996</v>
      </c>
      <c r="AC173">
        <f t="shared" si="45"/>
        <v>-9.1763408566670011E-3</v>
      </c>
      <c r="AD173">
        <v>140.39862099999999</v>
      </c>
      <c r="AE173">
        <f t="shared" si="46"/>
        <v>-5.265119740356595E-3</v>
      </c>
      <c r="AF173" s="14">
        <v>4204.3100000000004</v>
      </c>
      <c r="AG173">
        <f t="shared" si="47"/>
        <v>-2.9196348386897879E-2</v>
      </c>
      <c r="AH173">
        <v>2.92</v>
      </c>
    </row>
    <row r="174" spans="1:34">
      <c r="A174" s="17">
        <v>44634</v>
      </c>
      <c r="B174">
        <v>44.220001000000003</v>
      </c>
      <c r="C174">
        <f t="shared" si="32"/>
        <v>5.8676045257930985E-2</v>
      </c>
      <c r="D174">
        <v>558.46435499999995</v>
      </c>
      <c r="E174">
        <f t="shared" si="33"/>
        <v>6.2347466041667528E-2</v>
      </c>
      <c r="F174">
        <v>117.012497</v>
      </c>
      <c r="G174">
        <f t="shared" si="34"/>
        <v>0.1817618980134599</v>
      </c>
      <c r="H174">
        <v>216.618301</v>
      </c>
      <c r="I174">
        <f t="shared" si="35"/>
        <v>2.6523800278865053E-2</v>
      </c>
      <c r="J174">
        <v>191.82424900000001</v>
      </c>
      <c r="K174">
        <f t="shared" si="36"/>
        <v>6.6238115942333115E-2</v>
      </c>
      <c r="L174">
        <v>171.45751999999999</v>
      </c>
      <c r="M174">
        <f t="shared" si="37"/>
        <v>3.1903692756382121E-2</v>
      </c>
      <c r="N174">
        <v>59.282454999999999</v>
      </c>
      <c r="O174">
        <f t="shared" si="38"/>
        <v>1.5090230828104678E-2</v>
      </c>
      <c r="P174">
        <v>77.153983999999994</v>
      </c>
      <c r="Q174">
        <f t="shared" si="39"/>
        <v>1.0802717823542871E-2</v>
      </c>
      <c r="R174">
        <v>147.303833</v>
      </c>
      <c r="S174">
        <f t="shared" si="40"/>
        <v>4.7252824737795865E-2</v>
      </c>
      <c r="T174">
        <v>312.51001000000002</v>
      </c>
      <c r="U174">
        <f t="shared" si="41"/>
        <v>-1.7194710081908381E-2</v>
      </c>
      <c r="V174">
        <v>78</v>
      </c>
      <c r="W174">
        <f t="shared" si="42"/>
        <v>0.35966475696405692</v>
      </c>
      <c r="X174">
        <v>61.564914999999999</v>
      </c>
      <c r="Y174">
        <f t="shared" si="43"/>
        <v>1.6307796360096948E-2</v>
      </c>
      <c r="Z174">
        <v>28.59</v>
      </c>
      <c r="AA174">
        <f t="shared" si="44"/>
        <v>8.7297557399231104E-2</v>
      </c>
      <c r="AB174">
        <v>249.08000200000001</v>
      </c>
      <c r="AC174">
        <f t="shared" si="45"/>
        <v>5.1910517188712819E-2</v>
      </c>
      <c r="AD174">
        <v>143.72895800000001</v>
      </c>
      <c r="AE174">
        <f t="shared" si="46"/>
        <v>2.3443620226401427E-2</v>
      </c>
      <c r="AF174" s="14">
        <v>4463.12</v>
      </c>
      <c r="AG174">
        <f t="shared" si="47"/>
        <v>5.9737883437328873E-2</v>
      </c>
      <c r="AH174">
        <v>2.91</v>
      </c>
    </row>
    <row r="175" spans="1:34">
      <c r="A175" s="17">
        <v>44641</v>
      </c>
      <c r="B175">
        <v>43.5</v>
      </c>
      <c r="C175">
        <f t="shared" si="32"/>
        <v>-1.6416259948863355E-2</v>
      </c>
      <c r="D175">
        <v>552.85339399999998</v>
      </c>
      <c r="E175">
        <f t="shared" si="33"/>
        <v>-1.0097937666045928E-2</v>
      </c>
      <c r="F175">
        <v>120.24250000000001</v>
      </c>
      <c r="G175">
        <f t="shared" si="34"/>
        <v>2.7229795918831116E-2</v>
      </c>
      <c r="H175">
        <v>224.18821700000001</v>
      </c>
      <c r="I175">
        <f t="shared" si="35"/>
        <v>3.4349130354105681E-2</v>
      </c>
      <c r="J175">
        <v>194.84858700000001</v>
      </c>
      <c r="K175">
        <f t="shared" si="36"/>
        <v>1.564319699697448E-2</v>
      </c>
      <c r="L175">
        <v>173.49728400000001</v>
      </c>
      <c r="M175">
        <f t="shared" si="37"/>
        <v>1.1826405954637319E-2</v>
      </c>
      <c r="N175">
        <v>61.292361999999997</v>
      </c>
      <c r="O175">
        <f t="shared" si="38"/>
        <v>3.334184109209571E-2</v>
      </c>
      <c r="P175">
        <v>80.034492</v>
      </c>
      <c r="Q175">
        <f t="shared" si="39"/>
        <v>3.6654474616544849E-2</v>
      </c>
      <c r="R175">
        <v>149.933044</v>
      </c>
      <c r="S175">
        <f t="shared" si="40"/>
        <v>1.7691476254292269E-2</v>
      </c>
      <c r="T175">
        <v>335.26998900000001</v>
      </c>
      <c r="U175">
        <f t="shared" si="41"/>
        <v>7.0299643881969409E-2</v>
      </c>
      <c r="V175">
        <v>67.953002999999995</v>
      </c>
      <c r="W175">
        <f t="shared" si="42"/>
        <v>-0.13789249280849097</v>
      </c>
      <c r="X175">
        <v>60.431033999999997</v>
      </c>
      <c r="Y175">
        <f t="shared" si="43"/>
        <v>-1.8589365655605674E-2</v>
      </c>
      <c r="Z175">
        <v>28.4</v>
      </c>
      <c r="AA175">
        <f t="shared" si="44"/>
        <v>-6.667861167060145E-3</v>
      </c>
      <c r="AB175">
        <v>253.949997</v>
      </c>
      <c r="AC175">
        <f t="shared" si="45"/>
        <v>1.936324740010479E-2</v>
      </c>
      <c r="AD175">
        <v>142.310654</v>
      </c>
      <c r="AE175">
        <f t="shared" si="46"/>
        <v>-9.9169175463933792E-3</v>
      </c>
      <c r="AF175" s="14">
        <v>4543.0600000000004</v>
      </c>
      <c r="AG175">
        <f t="shared" si="47"/>
        <v>1.7752720792570106E-2</v>
      </c>
      <c r="AH175">
        <v>3.23</v>
      </c>
    </row>
    <row r="176" spans="1:34">
      <c r="A176" s="17">
        <v>44648</v>
      </c>
      <c r="B176">
        <v>44.990001999999997</v>
      </c>
      <c r="C176">
        <f t="shared" si="32"/>
        <v>3.3679349212764734E-2</v>
      </c>
      <c r="D176">
        <v>572.61120600000004</v>
      </c>
      <c r="E176">
        <f t="shared" si="33"/>
        <v>3.5114106786265996E-2</v>
      </c>
      <c r="F176">
        <v>132.89250200000001</v>
      </c>
      <c r="G176">
        <f t="shared" si="34"/>
        <v>0.10003000878954799</v>
      </c>
      <c r="H176">
        <v>218.933807</v>
      </c>
      <c r="I176">
        <f t="shared" si="35"/>
        <v>-2.3716520515300443E-2</v>
      </c>
      <c r="J176">
        <v>193.114777</v>
      </c>
      <c r="K176">
        <f t="shared" si="36"/>
        <v>-8.938068403231355E-3</v>
      </c>
      <c r="L176">
        <v>174.742706</v>
      </c>
      <c r="M176">
        <f t="shared" si="37"/>
        <v>7.1526955290453489E-3</v>
      </c>
      <c r="N176">
        <v>64.014519000000007</v>
      </c>
      <c r="O176">
        <f t="shared" si="38"/>
        <v>4.3454682153339176E-2</v>
      </c>
      <c r="P176">
        <v>82.179503999999994</v>
      </c>
      <c r="Q176">
        <f t="shared" si="39"/>
        <v>2.6448236149862962E-2</v>
      </c>
      <c r="R176">
        <v>152.15020799999999</v>
      </c>
      <c r="S176">
        <f t="shared" si="40"/>
        <v>1.467942230532447E-2</v>
      </c>
      <c r="T176">
        <v>322.82998700000002</v>
      </c>
      <c r="U176">
        <f t="shared" si="41"/>
        <v>-3.7810315933874461E-2</v>
      </c>
      <c r="V176">
        <v>69.300003000000004</v>
      </c>
      <c r="W176">
        <f t="shared" si="42"/>
        <v>1.9628615604799275E-2</v>
      </c>
      <c r="X176">
        <v>60.036636000000001</v>
      </c>
      <c r="Y176">
        <f t="shared" si="43"/>
        <v>-6.5478050519134808E-3</v>
      </c>
      <c r="Z176">
        <v>29.219999000000001</v>
      </c>
      <c r="AA176">
        <f t="shared" si="44"/>
        <v>2.8464226932257641E-2</v>
      </c>
      <c r="AB176">
        <v>266.14999399999999</v>
      </c>
      <c r="AC176">
        <f t="shared" si="45"/>
        <v>4.6922651641182908E-2</v>
      </c>
      <c r="AD176">
        <v>149.810608</v>
      </c>
      <c r="AE176">
        <f t="shared" si="46"/>
        <v>5.1359510708960852E-2</v>
      </c>
      <c r="AF176" s="14">
        <v>4545.8599999999997</v>
      </c>
      <c r="AG176">
        <f t="shared" si="47"/>
        <v>6.1613482978787118E-4</v>
      </c>
      <c r="AH176">
        <v>3.18</v>
      </c>
    </row>
    <row r="177" spans="1:34">
      <c r="A177" s="17">
        <v>44655</v>
      </c>
      <c r="B177">
        <v>44.84</v>
      </c>
      <c r="C177">
        <f t="shared" si="32"/>
        <v>-3.3396891034438315E-3</v>
      </c>
      <c r="D177">
        <v>596.95544400000006</v>
      </c>
      <c r="E177">
        <f t="shared" si="33"/>
        <v>4.1635514588342915E-2</v>
      </c>
      <c r="F177">
        <v>126.49749799999999</v>
      </c>
      <c r="G177">
        <f t="shared" si="34"/>
        <v>-4.9318016452107059E-2</v>
      </c>
      <c r="H177">
        <v>199.41035500000001</v>
      </c>
      <c r="I177">
        <f t="shared" si="35"/>
        <v>-9.3404646016107581E-2</v>
      </c>
      <c r="J177">
        <v>187.33206200000001</v>
      </c>
      <c r="K177">
        <f t="shared" si="36"/>
        <v>-3.0401936897406525E-2</v>
      </c>
      <c r="L177">
        <v>178.596664</v>
      </c>
      <c r="M177">
        <f t="shared" si="37"/>
        <v>2.1815349041771924E-2</v>
      </c>
      <c r="N177">
        <v>65.917090999999999</v>
      </c>
      <c r="O177">
        <f t="shared" si="38"/>
        <v>2.9287838373944487E-2</v>
      </c>
      <c r="P177">
        <v>86.272735999999995</v>
      </c>
      <c r="Q177">
        <f t="shared" si="39"/>
        <v>4.8607699065376792E-2</v>
      </c>
      <c r="R177">
        <v>157.06523100000001</v>
      </c>
      <c r="S177">
        <f t="shared" si="40"/>
        <v>3.1792959721118896E-2</v>
      </c>
      <c r="T177">
        <v>301.57998700000002</v>
      </c>
      <c r="U177">
        <f t="shared" si="41"/>
        <v>-6.8090550780195783E-2</v>
      </c>
      <c r="V177">
        <v>60.318001000000002</v>
      </c>
      <c r="W177">
        <f t="shared" si="42"/>
        <v>-0.13881436625576296</v>
      </c>
      <c r="X177">
        <v>60.697249999999997</v>
      </c>
      <c r="Y177">
        <f t="shared" si="43"/>
        <v>1.0943416379795522E-2</v>
      </c>
      <c r="Z177">
        <v>30.15</v>
      </c>
      <c r="AA177">
        <f t="shared" si="44"/>
        <v>3.1331551073776248E-2</v>
      </c>
      <c r="AB177">
        <v>280.27999899999998</v>
      </c>
      <c r="AC177">
        <f t="shared" si="45"/>
        <v>5.1729062859384556E-2</v>
      </c>
      <c r="AD177">
        <v>156.15978999999999</v>
      </c>
      <c r="AE177">
        <f t="shared" si="46"/>
        <v>4.150789489416578E-2</v>
      </c>
      <c r="AF177" s="14">
        <v>4488.28</v>
      </c>
      <c r="AG177">
        <f t="shared" si="47"/>
        <v>-1.2747373785583766E-2</v>
      </c>
      <c r="AH177">
        <v>3.16</v>
      </c>
    </row>
    <row r="178" spans="1:34">
      <c r="A178" s="17">
        <v>44662</v>
      </c>
      <c r="B178">
        <v>44.25</v>
      </c>
      <c r="C178">
        <f t="shared" si="32"/>
        <v>-1.324522675002068E-2</v>
      </c>
      <c r="D178">
        <v>587.35510299999999</v>
      </c>
      <c r="E178">
        <f t="shared" si="33"/>
        <v>-1.621289503372229E-2</v>
      </c>
      <c r="F178">
        <v>123.027496</v>
      </c>
      <c r="G178">
        <f t="shared" si="34"/>
        <v>-2.781465421038045E-2</v>
      </c>
      <c r="H178">
        <v>203.58618200000001</v>
      </c>
      <c r="I178">
        <f t="shared" si="35"/>
        <v>2.0724627032095835E-2</v>
      </c>
      <c r="J178">
        <v>192.287262</v>
      </c>
      <c r="K178">
        <f t="shared" si="36"/>
        <v>2.6107635425456941E-2</v>
      </c>
      <c r="L178">
        <v>176.41961699999999</v>
      </c>
      <c r="M178">
        <f t="shared" si="37"/>
        <v>-1.2264644783938714E-2</v>
      </c>
      <c r="N178">
        <v>66.229309000000001</v>
      </c>
      <c r="O178">
        <f t="shared" si="38"/>
        <v>4.7253437241745379E-3</v>
      </c>
      <c r="P178">
        <v>85.515106000000003</v>
      </c>
      <c r="Q178">
        <f t="shared" si="39"/>
        <v>-8.8205882711631465E-3</v>
      </c>
      <c r="R178">
        <v>155.56424000000001</v>
      </c>
      <c r="S178">
        <f t="shared" si="40"/>
        <v>-9.6024378549303298E-3</v>
      </c>
      <c r="T178">
        <v>300.66000400000001</v>
      </c>
      <c r="U178">
        <f t="shared" si="41"/>
        <v>-3.0552063275892725E-3</v>
      </c>
      <c r="V178">
        <v>57.951000000000001</v>
      </c>
      <c r="W178">
        <f t="shared" si="42"/>
        <v>-4.0032757337871122E-2</v>
      </c>
      <c r="X178">
        <v>61.831130999999999</v>
      </c>
      <c r="Y178">
        <f t="shared" si="43"/>
        <v>1.8508583232831534E-2</v>
      </c>
      <c r="Z178">
        <v>27.75</v>
      </c>
      <c r="AA178">
        <f t="shared" si="44"/>
        <v>-8.2949082980750904E-2</v>
      </c>
      <c r="AB178">
        <v>287.97000100000002</v>
      </c>
      <c r="AC178">
        <f t="shared" si="45"/>
        <v>2.7067211581666962E-2</v>
      </c>
      <c r="AD178">
        <v>155.832413</v>
      </c>
      <c r="AE178">
        <f t="shared" si="46"/>
        <v>-2.0986237284486434E-3</v>
      </c>
      <c r="AF178" s="14">
        <v>4392.59</v>
      </c>
      <c r="AG178">
        <f t="shared" si="47"/>
        <v>-2.1550524526210618E-2</v>
      </c>
      <c r="AH178">
        <v>3.08</v>
      </c>
    </row>
    <row r="179" spans="1:34">
      <c r="A179" s="17">
        <v>44669</v>
      </c>
      <c r="B179">
        <v>43.900002000000001</v>
      </c>
      <c r="C179">
        <f t="shared" si="32"/>
        <v>-7.9410058147272901E-3</v>
      </c>
      <c r="D179">
        <v>568.76110800000004</v>
      </c>
      <c r="E179">
        <f t="shared" si="33"/>
        <v>-3.216908178396536E-2</v>
      </c>
      <c r="F179">
        <v>110.162498</v>
      </c>
      <c r="G179">
        <f t="shared" si="34"/>
        <v>-0.11045134483468737</v>
      </c>
      <c r="H179">
        <v>203.06173699999999</v>
      </c>
      <c r="I179">
        <f t="shared" si="35"/>
        <v>-2.5793580454293906E-3</v>
      </c>
      <c r="J179">
        <v>187.79505900000001</v>
      </c>
      <c r="K179">
        <f t="shared" si="36"/>
        <v>-2.3639153627244183E-2</v>
      </c>
      <c r="L179">
        <v>178.02789300000001</v>
      </c>
      <c r="M179">
        <f t="shared" si="37"/>
        <v>9.0748953901712143E-3</v>
      </c>
      <c r="N179">
        <v>67.644058000000001</v>
      </c>
      <c r="O179">
        <f t="shared" si="38"/>
        <v>2.1136417213051567E-2</v>
      </c>
      <c r="P179">
        <v>83.232330000000005</v>
      </c>
      <c r="Q179">
        <f t="shared" si="39"/>
        <v>-2.7057184619900029E-2</v>
      </c>
      <c r="R179">
        <v>158.19342</v>
      </c>
      <c r="S179">
        <f t="shared" si="40"/>
        <v>1.6759696267987418E-2</v>
      </c>
      <c r="T179">
        <v>251.58000200000001</v>
      </c>
      <c r="U179">
        <f t="shared" si="41"/>
        <v>-0.17821903314326876</v>
      </c>
      <c r="V179">
        <v>45.997002000000002</v>
      </c>
      <c r="W179">
        <f t="shared" si="42"/>
        <v>-0.23102160544012598</v>
      </c>
      <c r="X179">
        <v>61.831130999999999</v>
      </c>
      <c r="Y179">
        <f t="shared" si="43"/>
        <v>0</v>
      </c>
      <c r="Z179">
        <v>28.09</v>
      </c>
      <c r="AA179">
        <f t="shared" si="44"/>
        <v>1.2177800923708879E-2</v>
      </c>
      <c r="AB179">
        <v>270.42001299999998</v>
      </c>
      <c r="AC179">
        <f t="shared" si="45"/>
        <v>-6.28799575121613E-2</v>
      </c>
      <c r="AD179">
        <v>155.61415099999999</v>
      </c>
      <c r="AE179">
        <f t="shared" si="46"/>
        <v>-1.4016018216922541E-3</v>
      </c>
      <c r="AF179" s="14">
        <v>4271.78</v>
      </c>
      <c r="AG179">
        <f t="shared" si="47"/>
        <v>-2.7888428135418863E-2</v>
      </c>
      <c r="AH179">
        <v>3.13</v>
      </c>
    </row>
    <row r="180" spans="1:34">
      <c r="A180" s="17">
        <v>44676</v>
      </c>
      <c r="B180">
        <v>42.110000999999997</v>
      </c>
      <c r="C180">
        <f t="shared" si="32"/>
        <v>-4.1629099718046673E-2</v>
      </c>
      <c r="D180">
        <v>528.98663299999998</v>
      </c>
      <c r="E180">
        <f t="shared" si="33"/>
        <v>-7.2497337515846805E-2</v>
      </c>
      <c r="F180">
        <v>102.144997</v>
      </c>
      <c r="G180">
        <f t="shared" si="34"/>
        <v>-7.556318720117719E-2</v>
      </c>
      <c r="H180">
        <v>196.65947</v>
      </c>
      <c r="I180">
        <f t="shared" si="35"/>
        <v>-3.2036401616656503E-2</v>
      </c>
      <c r="J180">
        <v>190.632248</v>
      </c>
      <c r="K180">
        <f t="shared" si="36"/>
        <v>1.4994912410031383E-2</v>
      </c>
      <c r="L180">
        <v>176.968796</v>
      </c>
      <c r="M180">
        <f t="shared" si="37"/>
        <v>-5.9668170158191022E-3</v>
      </c>
      <c r="N180">
        <v>66.834236000000004</v>
      </c>
      <c r="O180">
        <f t="shared" si="38"/>
        <v>-1.2044052095425948E-2</v>
      </c>
      <c r="P180">
        <v>87.266532999999995</v>
      </c>
      <c r="Q180">
        <f t="shared" si="39"/>
        <v>4.7331179023322359E-2</v>
      </c>
      <c r="R180">
        <v>158.390366</v>
      </c>
      <c r="S180">
        <f t="shared" si="40"/>
        <v>1.2441952754105427E-3</v>
      </c>
      <c r="T180">
        <v>250.41000399999999</v>
      </c>
      <c r="U180">
        <f t="shared" si="41"/>
        <v>-4.661447855926047E-3</v>
      </c>
      <c r="V180">
        <v>42.681998999999998</v>
      </c>
      <c r="W180">
        <f t="shared" si="42"/>
        <v>-7.4798958189441142E-2</v>
      </c>
      <c r="X180">
        <v>60.421173000000003</v>
      </c>
      <c r="Y180">
        <f t="shared" si="43"/>
        <v>-2.3067385623031268E-2</v>
      </c>
      <c r="Z180">
        <v>28.209999</v>
      </c>
      <c r="AA180">
        <f t="shared" si="44"/>
        <v>4.2628484493295047E-3</v>
      </c>
      <c r="AB180">
        <v>273.22000100000002</v>
      </c>
      <c r="AC180">
        <f t="shared" si="45"/>
        <v>1.0300981115417338E-2</v>
      </c>
      <c r="AD180">
        <v>151.774902</v>
      </c>
      <c r="AE180">
        <f t="shared" si="46"/>
        <v>-2.4981037015494884E-2</v>
      </c>
      <c r="AF180" s="14">
        <v>4131.93</v>
      </c>
      <c r="AG180">
        <f t="shared" si="47"/>
        <v>-3.3285992039279171E-2</v>
      </c>
      <c r="AH180">
        <v>3.44</v>
      </c>
    </row>
    <row r="181" spans="1:34">
      <c r="A181" s="17">
        <v>44683</v>
      </c>
      <c r="B181">
        <v>40.849997999999999</v>
      </c>
      <c r="C181">
        <f t="shared" si="32"/>
        <v>-3.0378493574762078E-2</v>
      </c>
      <c r="D181">
        <v>501.58715799999999</v>
      </c>
      <c r="E181">
        <f t="shared" si="33"/>
        <v>-5.3185776190438225E-2</v>
      </c>
      <c r="F181">
        <v>87.972504000000001</v>
      </c>
      <c r="G181">
        <f t="shared" si="34"/>
        <v>-0.14936903196094314</v>
      </c>
      <c r="H181">
        <v>208.009399</v>
      </c>
      <c r="I181">
        <f t="shared" si="35"/>
        <v>5.610961183862552E-2</v>
      </c>
      <c r="J181">
        <v>192.52368200000001</v>
      </c>
      <c r="K181">
        <f t="shared" si="36"/>
        <v>9.8730006037784611E-3</v>
      </c>
      <c r="L181">
        <v>172.95791600000001</v>
      </c>
      <c r="M181">
        <f t="shared" si="37"/>
        <v>-2.2925118457311461E-2</v>
      </c>
      <c r="N181">
        <v>70.961371999999997</v>
      </c>
      <c r="O181">
        <f t="shared" si="38"/>
        <v>5.9920208429216262E-2</v>
      </c>
      <c r="P181">
        <v>86.971344000000002</v>
      </c>
      <c r="Q181">
        <f t="shared" si="39"/>
        <v>-3.3883480159668535E-3</v>
      </c>
      <c r="R181">
        <v>153.901566</v>
      </c>
      <c r="S181">
        <f t="shared" si="40"/>
        <v>-2.8749440591939988E-2</v>
      </c>
      <c r="T181">
        <v>251.80999800000001</v>
      </c>
      <c r="U181">
        <f t="shared" si="41"/>
        <v>5.5752364333870536E-3</v>
      </c>
      <c r="V181">
        <v>37.749001</v>
      </c>
      <c r="W181">
        <f t="shared" si="42"/>
        <v>-0.12281825049399042</v>
      </c>
      <c r="X181">
        <v>59.563366000000002</v>
      </c>
      <c r="Y181">
        <f t="shared" si="43"/>
        <v>-1.4298869213217259E-2</v>
      </c>
      <c r="Z181">
        <v>26.530000999999999</v>
      </c>
      <c r="AA181">
        <f t="shared" si="44"/>
        <v>-6.1400283722656677E-2</v>
      </c>
      <c r="AB181">
        <v>253.929993</v>
      </c>
      <c r="AC181">
        <f t="shared" si="45"/>
        <v>-7.3218724200746876E-2</v>
      </c>
      <c r="AD181">
        <v>148.372131</v>
      </c>
      <c r="AE181">
        <f t="shared" si="46"/>
        <v>-2.2674998722298893E-2</v>
      </c>
      <c r="AF181" s="14">
        <v>4123.34</v>
      </c>
      <c r="AG181">
        <f t="shared" si="47"/>
        <v>-2.0810956153450634E-3</v>
      </c>
      <c r="AH181">
        <v>3.42</v>
      </c>
    </row>
    <row r="182" spans="1:34">
      <c r="A182" s="17">
        <v>44690</v>
      </c>
      <c r="B182">
        <v>39.659999999999997</v>
      </c>
      <c r="C182">
        <f t="shared" si="32"/>
        <v>-2.9563649254752553E-2</v>
      </c>
      <c r="D182">
        <v>495.51861600000001</v>
      </c>
      <c r="E182">
        <f t="shared" si="33"/>
        <v>-1.2172463722123376E-2</v>
      </c>
      <c r="F182">
        <v>83.684997999999993</v>
      </c>
      <c r="G182">
        <f t="shared" si="34"/>
        <v>-4.9964585042204628E-2</v>
      </c>
      <c r="H182">
        <v>209.078079</v>
      </c>
      <c r="I182">
        <f t="shared" si="35"/>
        <v>5.124499751447251E-3</v>
      </c>
      <c r="J182">
        <v>190.65194700000001</v>
      </c>
      <c r="K182">
        <f t="shared" si="36"/>
        <v>-9.769670855124514E-3</v>
      </c>
      <c r="L182">
        <v>173.42863500000001</v>
      </c>
      <c r="M182">
        <f t="shared" si="37"/>
        <v>2.7178843312692215E-3</v>
      </c>
      <c r="N182">
        <v>71.234566000000001</v>
      </c>
      <c r="O182">
        <f t="shared" si="38"/>
        <v>3.8425054889954578E-3</v>
      </c>
      <c r="P182">
        <v>88.958931000000007</v>
      </c>
      <c r="Q182">
        <f t="shared" si="39"/>
        <v>2.2596128706422015E-2</v>
      </c>
      <c r="R182">
        <v>151.553574</v>
      </c>
      <c r="S182">
        <f t="shared" si="40"/>
        <v>-1.5374030030006959E-2</v>
      </c>
      <c r="T182">
        <v>232.25</v>
      </c>
      <c r="U182">
        <f t="shared" si="41"/>
        <v>-8.0860449243997004E-2</v>
      </c>
      <c r="V182">
        <v>40.248001000000002</v>
      </c>
      <c r="W182">
        <f t="shared" si="42"/>
        <v>6.4101326266264039E-2</v>
      </c>
      <c r="X182">
        <v>56.388492999999997</v>
      </c>
      <c r="Y182">
        <f t="shared" si="43"/>
        <v>-5.4775607792725806E-2</v>
      </c>
      <c r="Z182">
        <v>26.389999</v>
      </c>
      <c r="AA182">
        <f t="shared" si="44"/>
        <v>-5.2910932207343884E-3</v>
      </c>
      <c r="AB182">
        <v>246.720001</v>
      </c>
      <c r="AC182">
        <f t="shared" si="45"/>
        <v>-2.8804516490506086E-2</v>
      </c>
      <c r="AD182">
        <v>147.408005</v>
      </c>
      <c r="AE182">
        <f t="shared" si="46"/>
        <v>-6.5192303153158368E-3</v>
      </c>
      <c r="AF182" s="14">
        <v>4023.89</v>
      </c>
      <c r="AG182">
        <f t="shared" si="47"/>
        <v>-2.441441811014675E-2</v>
      </c>
      <c r="AH182">
        <v>3.42</v>
      </c>
    </row>
    <row r="183" spans="1:34">
      <c r="A183" s="17">
        <v>44697</v>
      </c>
      <c r="B183">
        <v>39.220001000000003</v>
      </c>
      <c r="C183">
        <f t="shared" si="32"/>
        <v>-1.1156276826254594E-2</v>
      </c>
      <c r="D183">
        <v>414.963348</v>
      </c>
      <c r="E183">
        <f t="shared" si="33"/>
        <v>-0.17741472493734506</v>
      </c>
      <c r="F183">
        <v>80.307502999999997</v>
      </c>
      <c r="G183">
        <f t="shared" si="34"/>
        <v>-4.1196672367879966E-2</v>
      </c>
      <c r="H183">
        <v>198.79684399999999</v>
      </c>
      <c r="I183">
        <f t="shared" si="35"/>
        <v>-5.0424347086889365E-2</v>
      </c>
      <c r="J183">
        <v>187.88706999999999</v>
      </c>
      <c r="K183">
        <f t="shared" si="36"/>
        <v>-1.4608407829409892E-2</v>
      </c>
      <c r="L183">
        <v>173.55612199999999</v>
      </c>
      <c r="M183">
        <f t="shared" si="37"/>
        <v>7.3482770159021926E-4</v>
      </c>
      <c r="N183">
        <v>66.092712000000006</v>
      </c>
      <c r="O183">
        <f t="shared" si="38"/>
        <v>-7.4919694547142826E-2</v>
      </c>
      <c r="P183">
        <v>92.048530999999997</v>
      </c>
      <c r="Q183">
        <f t="shared" si="39"/>
        <v>3.4141135040275765E-2</v>
      </c>
      <c r="R183">
        <v>139.88270600000001</v>
      </c>
      <c r="S183">
        <f t="shared" si="40"/>
        <v>-8.0134929040605221E-2</v>
      </c>
      <c r="T183">
        <v>256.80999800000001</v>
      </c>
      <c r="U183">
        <f t="shared" si="41"/>
        <v>0.10052212638579471</v>
      </c>
      <c r="V183">
        <v>36.384998000000003</v>
      </c>
      <c r="W183">
        <f t="shared" si="42"/>
        <v>-0.10090379120363036</v>
      </c>
      <c r="X183">
        <v>57.360050000000001</v>
      </c>
      <c r="Y183">
        <f t="shared" si="43"/>
        <v>1.7082955113149573E-2</v>
      </c>
      <c r="Z183">
        <v>26.76</v>
      </c>
      <c r="AA183">
        <f t="shared" si="44"/>
        <v>1.3923122637937102E-2</v>
      </c>
      <c r="AB183">
        <v>258.58999599999999</v>
      </c>
      <c r="AC183">
        <f t="shared" si="45"/>
        <v>4.6989685933170419E-2</v>
      </c>
      <c r="AD183">
        <v>118.683105</v>
      </c>
      <c r="AE183">
        <f t="shared" si="46"/>
        <v>-0.2167473284149585</v>
      </c>
      <c r="AF183" s="14">
        <v>3901.36</v>
      </c>
      <c r="AG183">
        <f t="shared" si="47"/>
        <v>-3.0923886143361452E-2</v>
      </c>
      <c r="AH183">
        <v>3.4</v>
      </c>
    </row>
    <row r="184" spans="1:34">
      <c r="A184" s="17">
        <v>44704</v>
      </c>
      <c r="B184">
        <v>41.200001</v>
      </c>
      <c r="C184">
        <f t="shared" si="32"/>
        <v>4.9251434361929768E-2</v>
      </c>
      <c r="D184">
        <v>469.10199</v>
      </c>
      <c r="E184">
        <f t="shared" si="33"/>
        <v>0.12263000923312543</v>
      </c>
      <c r="F184">
        <v>72.269997000000004</v>
      </c>
      <c r="G184">
        <f t="shared" si="34"/>
        <v>-0.10545398991468694</v>
      </c>
      <c r="H184">
        <v>217.37034600000001</v>
      </c>
      <c r="I184">
        <f t="shared" si="35"/>
        <v>8.9319143594547776E-2</v>
      </c>
      <c r="J184">
        <v>194.42227199999999</v>
      </c>
      <c r="K184">
        <f t="shared" si="36"/>
        <v>3.4191362511999383E-2</v>
      </c>
      <c r="L184">
        <v>177.58659399999999</v>
      </c>
      <c r="M184">
        <f t="shared" si="37"/>
        <v>2.2957326652266772E-2</v>
      </c>
      <c r="N184">
        <v>68.112380999999999</v>
      </c>
      <c r="O184">
        <f t="shared" si="38"/>
        <v>3.0100519205340522E-2</v>
      </c>
      <c r="P184">
        <v>91.586074999999994</v>
      </c>
      <c r="Q184">
        <f t="shared" si="39"/>
        <v>-5.0367083603859719E-3</v>
      </c>
      <c r="R184">
        <v>146.71949799999999</v>
      </c>
      <c r="S184">
        <f t="shared" si="40"/>
        <v>4.77183298581558E-2</v>
      </c>
      <c r="T184">
        <v>280.35998499999999</v>
      </c>
      <c r="U184">
        <f t="shared" si="41"/>
        <v>8.7737934049740438E-2</v>
      </c>
      <c r="V184">
        <v>36.903998999999999</v>
      </c>
      <c r="W184">
        <f t="shared" si="42"/>
        <v>1.4163372326843516E-2</v>
      </c>
      <c r="X184">
        <v>64.020836000000003</v>
      </c>
      <c r="Y184">
        <f t="shared" si="43"/>
        <v>0.10986052489712851</v>
      </c>
      <c r="Z184">
        <v>28.190000999999999</v>
      </c>
      <c r="AA184">
        <f t="shared" si="44"/>
        <v>5.2059105339564912E-2</v>
      </c>
      <c r="AB184">
        <v>273.73001099999999</v>
      </c>
      <c r="AC184">
        <f t="shared" si="45"/>
        <v>5.6898478925285607E-2</v>
      </c>
      <c r="AD184">
        <v>127.922859</v>
      </c>
      <c r="AE184">
        <f t="shared" si="46"/>
        <v>7.497046031105592E-2</v>
      </c>
      <c r="AF184" s="14">
        <v>4158.24</v>
      </c>
      <c r="AG184">
        <f t="shared" si="47"/>
        <v>6.3766697531456321E-2</v>
      </c>
      <c r="AH184">
        <v>3.36</v>
      </c>
    </row>
    <row r="185" spans="1:34">
      <c r="A185" s="17">
        <v>44711</v>
      </c>
      <c r="B185">
        <v>39.909999999999997</v>
      </c>
      <c r="C185">
        <f t="shared" si="32"/>
        <v>-3.1811361566682614E-2</v>
      </c>
      <c r="D185">
        <v>474.57266199999998</v>
      </c>
      <c r="E185">
        <f t="shared" si="33"/>
        <v>1.1594532660010433E-2</v>
      </c>
      <c r="F185">
        <v>73.197502</v>
      </c>
      <c r="G185">
        <f t="shared" si="34"/>
        <v>1.2752230918022875E-2</v>
      </c>
      <c r="H185">
        <v>216.410507</v>
      </c>
      <c r="I185">
        <f t="shared" si="35"/>
        <v>-4.4254630414247344E-3</v>
      </c>
      <c r="J185">
        <v>192.90730300000001</v>
      </c>
      <c r="K185">
        <f t="shared" si="36"/>
        <v>-7.8226751758250709E-3</v>
      </c>
      <c r="L185">
        <v>174.118683</v>
      </c>
      <c r="M185">
        <f t="shared" si="37"/>
        <v>-1.9721190568404219E-2</v>
      </c>
      <c r="N185">
        <v>66.112228000000002</v>
      </c>
      <c r="O185">
        <f t="shared" si="38"/>
        <v>-2.9805280613775673E-2</v>
      </c>
      <c r="P185">
        <v>88.466949</v>
      </c>
      <c r="Q185">
        <f t="shared" si="39"/>
        <v>-3.4650215839172632E-2</v>
      </c>
      <c r="R185">
        <v>143.92756700000001</v>
      </c>
      <c r="S185">
        <f t="shared" si="40"/>
        <v>-1.9212420938080059E-2</v>
      </c>
      <c r="T185">
        <v>298.33999599999999</v>
      </c>
      <c r="U185">
        <f t="shared" si="41"/>
        <v>6.2159324188779431E-2</v>
      </c>
      <c r="V185">
        <v>35.366000999999997</v>
      </c>
      <c r="W185">
        <f t="shared" si="42"/>
        <v>-4.2568984249655273E-2</v>
      </c>
      <c r="X185">
        <v>61.483390999999997</v>
      </c>
      <c r="Y185">
        <f t="shared" si="43"/>
        <v>-4.0441519578009046E-2</v>
      </c>
      <c r="Z185">
        <v>27.5</v>
      </c>
      <c r="AA185">
        <f t="shared" si="44"/>
        <v>-2.4781335927067129E-2</v>
      </c>
      <c r="AB185">
        <v>269.44000199999999</v>
      </c>
      <c r="AC185">
        <f t="shared" si="45"/>
        <v>-1.5796520809833639E-2</v>
      </c>
      <c r="AD185">
        <v>124.776566</v>
      </c>
      <c r="AE185">
        <f t="shared" si="46"/>
        <v>-2.4902752314155889E-2</v>
      </c>
      <c r="AF185" s="14">
        <v>4108.54</v>
      </c>
      <c r="AG185">
        <f t="shared" si="47"/>
        <v>-1.2024173572740582E-2</v>
      </c>
      <c r="AH185">
        <v>3.61</v>
      </c>
    </row>
    <row r="186" spans="1:34">
      <c r="A186" s="17">
        <v>44718</v>
      </c>
      <c r="B186">
        <v>37.229999999999997</v>
      </c>
      <c r="C186">
        <f t="shared" si="32"/>
        <v>-6.9512031176016925E-2</v>
      </c>
      <c r="D186">
        <v>461.678223</v>
      </c>
      <c r="E186">
        <f t="shared" si="33"/>
        <v>-2.7546578742281468E-2</v>
      </c>
      <c r="F186">
        <v>73.462502000000001</v>
      </c>
      <c r="G186">
        <f t="shared" si="34"/>
        <v>3.6138044616315945E-3</v>
      </c>
      <c r="H186">
        <v>204.60540800000001</v>
      </c>
      <c r="I186">
        <f t="shared" si="35"/>
        <v>-5.6093814167308076E-2</v>
      </c>
      <c r="J186">
        <v>184.45114100000001</v>
      </c>
      <c r="K186">
        <f t="shared" si="36"/>
        <v>-4.482516820754142E-2</v>
      </c>
      <c r="L186">
        <v>170.29916399999999</v>
      </c>
      <c r="M186">
        <f t="shared" si="37"/>
        <v>-2.2180474233905217E-2</v>
      </c>
      <c r="N186">
        <v>68.456733999999997</v>
      </c>
      <c r="O186">
        <f t="shared" si="38"/>
        <v>3.484820308964743E-2</v>
      </c>
      <c r="P186">
        <v>85.780761999999996</v>
      </c>
      <c r="Q186">
        <f t="shared" si="39"/>
        <v>-3.0834262395264815E-2</v>
      </c>
      <c r="R186">
        <v>140.040558</v>
      </c>
      <c r="S186">
        <f t="shared" si="40"/>
        <v>-2.7378085426762157E-2</v>
      </c>
      <c r="T186">
        <v>284.35998499999999</v>
      </c>
      <c r="U186">
        <f t="shared" si="41"/>
        <v>-4.7992774007016861E-2</v>
      </c>
      <c r="V186">
        <v>34.842998999999999</v>
      </c>
      <c r="W186">
        <f t="shared" si="42"/>
        <v>-1.4898707409543313E-2</v>
      </c>
      <c r="X186">
        <v>58.450358999999999</v>
      </c>
      <c r="Y186">
        <f t="shared" si="43"/>
        <v>-5.0589243396765286E-2</v>
      </c>
      <c r="Z186">
        <v>26.65</v>
      </c>
      <c r="AA186">
        <f t="shared" si="44"/>
        <v>-3.1396854060672157E-2</v>
      </c>
      <c r="AB186">
        <v>254.88000500000001</v>
      </c>
      <c r="AC186">
        <f t="shared" si="45"/>
        <v>-5.5552872697951783E-2</v>
      </c>
      <c r="AD186">
        <v>121.172264</v>
      </c>
      <c r="AE186">
        <f t="shared" si="46"/>
        <v>-2.9311463306239342E-2</v>
      </c>
      <c r="AF186" s="14">
        <v>3900.86</v>
      </c>
      <c r="AG186">
        <f t="shared" si="47"/>
        <v>-5.1870692608326927E-2</v>
      </c>
      <c r="AH186">
        <v>3.6</v>
      </c>
    </row>
    <row r="187" spans="1:34">
      <c r="A187" s="17">
        <v>44725</v>
      </c>
      <c r="B187">
        <v>36.009998000000003</v>
      </c>
      <c r="C187">
        <f t="shared" si="32"/>
        <v>-3.3318265763970727E-2</v>
      </c>
      <c r="D187">
        <v>445.11676</v>
      </c>
      <c r="E187">
        <f t="shared" si="33"/>
        <v>-3.6531531636423489E-2</v>
      </c>
      <c r="F187">
        <v>68.809997999999993</v>
      </c>
      <c r="G187">
        <f t="shared" si="34"/>
        <v>-6.5426045014697801E-2</v>
      </c>
      <c r="H187">
        <v>227.493256</v>
      </c>
      <c r="I187">
        <f t="shared" si="35"/>
        <v>0.10603730876480398</v>
      </c>
      <c r="J187">
        <v>177.93573000000001</v>
      </c>
      <c r="K187">
        <f t="shared" si="36"/>
        <v>-3.5962192305985512E-2</v>
      </c>
      <c r="L187">
        <v>167.249481</v>
      </c>
      <c r="M187">
        <f t="shared" si="37"/>
        <v>-1.807008280793811E-2</v>
      </c>
      <c r="N187">
        <v>66.449669</v>
      </c>
      <c r="O187">
        <f t="shared" si="38"/>
        <v>-2.9757121316016526E-2</v>
      </c>
      <c r="P187">
        <v>83.261848000000001</v>
      </c>
      <c r="Q187">
        <f t="shared" si="39"/>
        <v>-2.9804325186253304E-2</v>
      </c>
      <c r="R187">
        <v>130.57955899999999</v>
      </c>
      <c r="S187">
        <f t="shared" si="40"/>
        <v>-6.9949392141583744E-2</v>
      </c>
      <c r="T187">
        <v>275.41000400000001</v>
      </c>
      <c r="U187">
        <f t="shared" si="41"/>
        <v>-3.1980077331487784E-2</v>
      </c>
      <c r="V187">
        <v>31.688998999999999</v>
      </c>
      <c r="W187">
        <f t="shared" si="42"/>
        <v>-9.4882641546544105E-2</v>
      </c>
      <c r="X187">
        <v>56.121062999999999</v>
      </c>
      <c r="Y187">
        <f t="shared" si="43"/>
        <v>-4.0666633292241745E-2</v>
      </c>
      <c r="Z187">
        <v>25.17</v>
      </c>
      <c r="AA187">
        <f t="shared" si="44"/>
        <v>-5.7136341464628919E-2</v>
      </c>
      <c r="AB187">
        <v>263.08999599999999</v>
      </c>
      <c r="AC187">
        <f t="shared" si="45"/>
        <v>3.1703297979335583E-2</v>
      </c>
      <c r="AD187">
        <v>117.77705400000001</v>
      </c>
      <c r="AE187">
        <f t="shared" si="46"/>
        <v>-2.8419738093747166E-2</v>
      </c>
      <c r="AF187" s="14">
        <v>3674.84</v>
      </c>
      <c r="AG187">
        <f t="shared" si="47"/>
        <v>-5.9687447344681885E-2</v>
      </c>
      <c r="AH187">
        <v>3.57</v>
      </c>
    </row>
    <row r="188" spans="1:34">
      <c r="A188" s="17">
        <v>44732</v>
      </c>
      <c r="B188">
        <v>38.020000000000003</v>
      </c>
      <c r="C188">
        <f t="shared" si="32"/>
        <v>5.431571493962848E-2</v>
      </c>
      <c r="D188">
        <v>482.66403200000002</v>
      </c>
      <c r="E188">
        <f t="shared" si="33"/>
        <v>8.0984195926548957E-2</v>
      </c>
      <c r="F188">
        <v>77.669998000000007</v>
      </c>
      <c r="G188">
        <f t="shared" si="34"/>
        <v>0.12112000253274265</v>
      </c>
      <c r="H188">
        <v>240.69360399999999</v>
      </c>
      <c r="I188">
        <f t="shared" si="35"/>
        <v>5.6404177943516619E-2</v>
      </c>
      <c r="J188">
        <v>178.25260900000001</v>
      </c>
      <c r="K188">
        <f t="shared" si="36"/>
        <v>1.7792782576117436E-3</v>
      </c>
      <c r="L188">
        <v>179.91210899999999</v>
      </c>
      <c r="M188">
        <f t="shared" si="37"/>
        <v>7.2981852443240763E-2</v>
      </c>
      <c r="N188">
        <v>69.578322999999997</v>
      </c>
      <c r="O188">
        <f t="shared" si="38"/>
        <v>4.6008263721982301E-2</v>
      </c>
      <c r="P188">
        <v>92.385216</v>
      </c>
      <c r="Q188">
        <f t="shared" si="39"/>
        <v>0.10397652879369261</v>
      </c>
      <c r="R188">
        <v>142.40827899999999</v>
      </c>
      <c r="S188">
        <f t="shared" si="40"/>
        <v>8.6715447820032127E-2</v>
      </c>
      <c r="T188">
        <v>286.33999599999999</v>
      </c>
      <c r="U188">
        <f t="shared" si="41"/>
        <v>3.8918990983016273E-2</v>
      </c>
      <c r="V188">
        <v>38.522998999999999</v>
      </c>
      <c r="W188">
        <f t="shared" si="42"/>
        <v>0.19528585360628517</v>
      </c>
      <c r="X188">
        <v>59.709167000000001</v>
      </c>
      <c r="Y188">
        <f t="shared" si="43"/>
        <v>6.1974363090887316E-2</v>
      </c>
      <c r="Z188">
        <v>26.67</v>
      </c>
      <c r="AA188">
        <f t="shared" si="44"/>
        <v>5.788652904669836E-2</v>
      </c>
      <c r="AB188">
        <v>292.54998799999998</v>
      </c>
      <c r="AC188">
        <f t="shared" si="45"/>
        <v>0.10613938745746636</v>
      </c>
      <c r="AD188">
        <v>123.18351</v>
      </c>
      <c r="AE188">
        <f t="shared" si="46"/>
        <v>4.4881730270466651E-2</v>
      </c>
      <c r="AF188" s="14">
        <v>3911.74</v>
      </c>
      <c r="AG188">
        <f t="shared" si="47"/>
        <v>6.2472693494120636E-2</v>
      </c>
      <c r="AH188">
        <v>3.56</v>
      </c>
    </row>
    <row r="189" spans="1:34">
      <c r="A189" s="17">
        <v>44739</v>
      </c>
      <c r="B189">
        <v>38.009998000000003</v>
      </c>
      <c r="C189">
        <f t="shared" si="32"/>
        <v>-2.6310667685930833E-4</v>
      </c>
      <c r="D189">
        <v>484.04916400000002</v>
      </c>
      <c r="E189">
        <f t="shared" si="33"/>
        <v>2.8656543711624927E-3</v>
      </c>
      <c r="F189">
        <v>77.629997000000003</v>
      </c>
      <c r="G189">
        <f t="shared" si="34"/>
        <v>-5.1514490885347386E-4</v>
      </c>
      <c r="H189">
        <v>222.39018200000001</v>
      </c>
      <c r="I189">
        <f t="shared" si="35"/>
        <v>-7.9091356220562389E-2</v>
      </c>
      <c r="J189">
        <v>173.39080799999999</v>
      </c>
      <c r="K189">
        <f t="shared" si="36"/>
        <v>-2.765364337271356E-2</v>
      </c>
      <c r="L189">
        <v>177.17825300000001</v>
      </c>
      <c r="M189">
        <f t="shared" si="37"/>
        <v>-1.531214340182307E-2</v>
      </c>
      <c r="N189">
        <v>70.621216000000004</v>
      </c>
      <c r="O189">
        <f t="shared" si="38"/>
        <v>1.4877541590183386E-2</v>
      </c>
      <c r="P189">
        <v>91.680892999999998</v>
      </c>
      <c r="Q189">
        <f t="shared" si="39"/>
        <v>-7.652972525884834E-3</v>
      </c>
      <c r="R189">
        <v>144.14460800000001</v>
      </c>
      <c r="S189">
        <f t="shared" si="40"/>
        <v>1.2118881571596024E-2</v>
      </c>
      <c r="T189">
        <v>276.29998799999998</v>
      </c>
      <c r="U189">
        <f t="shared" si="41"/>
        <v>-3.5692713464457709E-2</v>
      </c>
      <c r="V189">
        <v>31.41</v>
      </c>
      <c r="W189">
        <f t="shared" si="42"/>
        <v>-0.20412912600817276</v>
      </c>
      <c r="X189">
        <v>55.546177</v>
      </c>
      <c r="Y189">
        <f t="shared" si="43"/>
        <v>-7.227086686428659E-2</v>
      </c>
      <c r="Z189">
        <v>26.32</v>
      </c>
      <c r="AA189">
        <f t="shared" si="44"/>
        <v>-1.3210231736806462E-2</v>
      </c>
      <c r="AB189">
        <v>287.32000699999998</v>
      </c>
      <c r="AC189">
        <f t="shared" si="45"/>
        <v>-1.8038949645934929E-2</v>
      </c>
      <c r="AD189">
        <v>122.09822800000001</v>
      </c>
      <c r="AE189">
        <f t="shared" si="46"/>
        <v>-8.8493264216228922E-3</v>
      </c>
      <c r="AF189" s="14">
        <v>3825.33</v>
      </c>
      <c r="AG189">
        <f t="shared" si="47"/>
        <v>-2.2337549729302363E-2</v>
      </c>
      <c r="AH189">
        <v>3.53</v>
      </c>
    </row>
    <row r="190" spans="1:34">
      <c r="A190" s="17">
        <v>44746</v>
      </c>
      <c r="B190">
        <v>37.840000000000003</v>
      </c>
      <c r="C190">
        <f t="shared" si="32"/>
        <v>-4.4824861997463028E-3</v>
      </c>
      <c r="D190">
        <v>499.77362099999999</v>
      </c>
      <c r="E190">
        <f t="shared" si="33"/>
        <v>3.1968757826060241E-2</v>
      </c>
      <c r="F190">
        <v>81.239998</v>
      </c>
      <c r="G190">
        <f t="shared" si="34"/>
        <v>4.5453800321034493E-2</v>
      </c>
      <c r="H190">
        <v>229.232651</v>
      </c>
      <c r="I190">
        <f t="shared" si="35"/>
        <v>3.0304015346097113E-2</v>
      </c>
      <c r="J190">
        <v>171.63816800000001</v>
      </c>
      <c r="K190">
        <f t="shared" si="36"/>
        <v>-1.0159465997036973E-2</v>
      </c>
      <c r="L190">
        <v>175.95442199999999</v>
      </c>
      <c r="M190">
        <f t="shared" si="37"/>
        <v>-6.93130931432763E-3</v>
      </c>
      <c r="N190">
        <v>71.349266</v>
      </c>
      <c r="O190">
        <f t="shared" si="38"/>
        <v>1.0256447283732855E-2</v>
      </c>
      <c r="P190">
        <v>92.038016999999996</v>
      </c>
      <c r="Q190">
        <f t="shared" si="39"/>
        <v>3.8877266342372107E-3</v>
      </c>
      <c r="R190">
        <v>143.069275</v>
      </c>
      <c r="S190">
        <f t="shared" si="40"/>
        <v>-7.4880643885035705E-3</v>
      </c>
      <c r="T190">
        <v>295.10998499999999</v>
      </c>
      <c r="U190">
        <f t="shared" si="41"/>
        <v>6.5860928865953614E-2</v>
      </c>
      <c r="V190">
        <v>35.57</v>
      </c>
      <c r="W190">
        <f t="shared" si="42"/>
        <v>0.12437627240980857</v>
      </c>
      <c r="X190">
        <v>58.42062</v>
      </c>
      <c r="Y190">
        <f t="shared" si="43"/>
        <v>5.0454216871828592E-2</v>
      </c>
      <c r="Z190">
        <v>27.9</v>
      </c>
      <c r="AA190">
        <f t="shared" si="44"/>
        <v>5.8297582370203375E-2</v>
      </c>
      <c r="AB190">
        <v>294.290009</v>
      </c>
      <c r="AC190">
        <f t="shared" si="45"/>
        <v>2.3969104741467125E-2</v>
      </c>
      <c r="AD190">
        <v>124.856224</v>
      </c>
      <c r="AE190">
        <f t="shared" si="46"/>
        <v>2.2336998988571791E-2</v>
      </c>
      <c r="AF190" s="14">
        <v>3899.38</v>
      </c>
      <c r="AG190">
        <f t="shared" si="47"/>
        <v>1.9172828071991926E-2</v>
      </c>
      <c r="AH190">
        <v>3.63</v>
      </c>
    </row>
    <row r="191" spans="1:34">
      <c r="A191" s="17">
        <v>44753</v>
      </c>
      <c r="B191">
        <v>37.549999</v>
      </c>
      <c r="C191">
        <f t="shared" si="32"/>
        <v>-7.6933926046927085E-3</v>
      </c>
      <c r="D191">
        <v>521.10821499999997</v>
      </c>
      <c r="E191">
        <f t="shared" si="33"/>
        <v>4.1802488623024853E-2</v>
      </c>
      <c r="F191">
        <v>79.139999000000003</v>
      </c>
      <c r="G191">
        <f t="shared" si="34"/>
        <v>-2.6189288772326059E-2</v>
      </c>
      <c r="H191">
        <v>216.64170799999999</v>
      </c>
      <c r="I191">
        <f t="shared" si="35"/>
        <v>-5.6492557324523442E-2</v>
      </c>
      <c r="J191">
        <v>171.10348500000001</v>
      </c>
      <c r="K191">
        <f t="shared" si="36"/>
        <v>-3.1200376672353815E-3</v>
      </c>
      <c r="L191">
        <v>175.90505999999999</v>
      </c>
      <c r="M191">
        <f t="shared" si="37"/>
        <v>-2.8057791731662084E-4</v>
      </c>
      <c r="N191">
        <v>71.280395999999996</v>
      </c>
      <c r="O191">
        <f t="shared" si="38"/>
        <v>-9.6571785120566059E-4</v>
      </c>
      <c r="P191">
        <v>94.200584000000006</v>
      </c>
      <c r="Q191">
        <f t="shared" si="39"/>
        <v>2.3224661183846328E-2</v>
      </c>
      <c r="R191">
        <v>143.118607</v>
      </c>
      <c r="S191">
        <f t="shared" si="40"/>
        <v>3.4475254608158916E-4</v>
      </c>
      <c r="T191">
        <v>265.85000600000001</v>
      </c>
      <c r="U191">
        <f t="shared" si="41"/>
        <v>-0.10441585484480517</v>
      </c>
      <c r="V191">
        <v>31.27</v>
      </c>
      <c r="W191">
        <f t="shared" si="42"/>
        <v>-0.12884341449061396</v>
      </c>
      <c r="X191">
        <v>60.026347999999999</v>
      </c>
      <c r="Y191">
        <f t="shared" si="43"/>
        <v>2.7114689457495803E-2</v>
      </c>
      <c r="Z191">
        <v>27.82</v>
      </c>
      <c r="AA191">
        <f t="shared" si="44"/>
        <v>-2.8715023320230767E-3</v>
      </c>
      <c r="AB191">
        <v>292.83999599999999</v>
      </c>
      <c r="AC191">
        <f t="shared" si="45"/>
        <v>-4.9393351920413832E-3</v>
      </c>
      <c r="AD191">
        <v>128.51031499999999</v>
      </c>
      <c r="AE191">
        <f t="shared" si="46"/>
        <v>2.8846306181752629E-2</v>
      </c>
      <c r="AF191" s="14">
        <v>3863.16</v>
      </c>
      <c r="AG191">
        <f t="shared" si="47"/>
        <v>-9.3320647258546656E-3</v>
      </c>
      <c r="AH191">
        <v>3.6</v>
      </c>
    </row>
    <row r="192" spans="1:34">
      <c r="A192" s="17">
        <v>44760</v>
      </c>
      <c r="B192">
        <v>38.119999</v>
      </c>
      <c r="C192">
        <f t="shared" si="32"/>
        <v>1.506570097406741E-2</v>
      </c>
      <c r="D192">
        <v>527.85430899999994</v>
      </c>
      <c r="E192">
        <f t="shared" si="33"/>
        <v>1.2862589186987256E-2</v>
      </c>
      <c r="F192">
        <v>83.779999000000004</v>
      </c>
      <c r="G192">
        <f t="shared" si="34"/>
        <v>5.6975880261422931E-2</v>
      </c>
      <c r="H192">
        <v>226.06004300000001</v>
      </c>
      <c r="I192">
        <f t="shared" si="35"/>
        <v>4.2555767237455598E-2</v>
      </c>
      <c r="J192">
        <v>179.68836999999999</v>
      </c>
      <c r="K192">
        <f t="shared" si="36"/>
        <v>4.8955523822632421E-2</v>
      </c>
      <c r="L192">
        <v>169.87477100000001</v>
      </c>
      <c r="M192">
        <f t="shared" si="37"/>
        <v>-3.4882893253920584E-2</v>
      </c>
      <c r="N192">
        <v>69.991546999999997</v>
      </c>
      <c r="O192">
        <f t="shared" si="38"/>
        <v>-1.8246861087906328E-2</v>
      </c>
      <c r="P192">
        <v>89.389374000000004</v>
      </c>
      <c r="Q192">
        <f t="shared" si="39"/>
        <v>-5.2424565083703814E-2</v>
      </c>
      <c r="R192">
        <v>141.096161</v>
      </c>
      <c r="S192">
        <f t="shared" si="40"/>
        <v>-1.4232055227497204E-2</v>
      </c>
      <c r="T192">
        <v>288.92999300000002</v>
      </c>
      <c r="U192">
        <f t="shared" si="41"/>
        <v>8.3252157494095688E-2</v>
      </c>
      <c r="V192">
        <v>37.349997999999999</v>
      </c>
      <c r="W192">
        <f t="shared" si="42"/>
        <v>0.17767368656155155</v>
      </c>
      <c r="X192">
        <v>63.198151000000003</v>
      </c>
      <c r="Y192">
        <f t="shared" si="43"/>
        <v>5.1491445231113424E-2</v>
      </c>
      <c r="Z192">
        <v>28.190000999999999</v>
      </c>
      <c r="AA192">
        <f t="shared" si="44"/>
        <v>1.3212154104295791E-2</v>
      </c>
      <c r="AB192">
        <v>280.290009</v>
      </c>
      <c r="AC192">
        <f t="shared" si="45"/>
        <v>-4.3801557536531414E-2</v>
      </c>
      <c r="AD192">
        <v>131.63670300000001</v>
      </c>
      <c r="AE192">
        <f t="shared" si="46"/>
        <v>2.4036704695481328E-2</v>
      </c>
      <c r="AF192" s="14">
        <v>3961.63</v>
      </c>
      <c r="AG192">
        <f t="shared" si="47"/>
        <v>2.5170055324303307E-2</v>
      </c>
      <c r="AH192">
        <v>3.64</v>
      </c>
    </row>
    <row r="193" spans="1:34">
      <c r="A193" s="17">
        <v>44767</v>
      </c>
      <c r="B193">
        <v>41.049999</v>
      </c>
      <c r="C193">
        <f t="shared" si="32"/>
        <v>7.4051758984848587E-2</v>
      </c>
      <c r="D193">
        <v>539.39355499999999</v>
      </c>
      <c r="E193">
        <f t="shared" si="33"/>
        <v>2.1625146466639877E-2</v>
      </c>
      <c r="F193">
        <v>82.080001999999993</v>
      </c>
      <c r="G193">
        <f t="shared" si="34"/>
        <v>-2.0499897793935146E-2</v>
      </c>
      <c r="H193">
        <v>231.818466</v>
      </c>
      <c r="I193">
        <f t="shared" si="35"/>
        <v>2.5153950258148604E-2</v>
      </c>
      <c r="J193">
        <v>190.57046500000001</v>
      </c>
      <c r="K193">
        <f t="shared" si="36"/>
        <v>5.8797948466505115E-2</v>
      </c>
      <c r="L193">
        <v>172.243469</v>
      </c>
      <c r="M193">
        <f t="shared" si="37"/>
        <v>1.3847468934553707E-2</v>
      </c>
      <c r="N193">
        <v>72.726662000000005</v>
      </c>
      <c r="O193">
        <f t="shared" si="38"/>
        <v>3.833357971952657E-2</v>
      </c>
      <c r="P193">
        <v>88.625525999999994</v>
      </c>
      <c r="Q193">
        <f t="shared" si="39"/>
        <v>-8.581896100202038E-3</v>
      </c>
      <c r="R193">
        <v>137.931107</v>
      </c>
      <c r="S193">
        <f t="shared" si="40"/>
        <v>-2.268731496907192E-2</v>
      </c>
      <c r="T193">
        <v>360.13000499999998</v>
      </c>
      <c r="U193">
        <f t="shared" si="41"/>
        <v>0.22028067124665598</v>
      </c>
      <c r="V193">
        <v>34.830002</v>
      </c>
      <c r="W193">
        <f t="shared" si="42"/>
        <v>-6.9853716231630378E-2</v>
      </c>
      <c r="X193">
        <v>60.621059000000002</v>
      </c>
      <c r="Y193">
        <f t="shared" si="43"/>
        <v>-4.1632703436636422E-2</v>
      </c>
      <c r="Z193">
        <v>28.52</v>
      </c>
      <c r="AA193">
        <f t="shared" si="44"/>
        <v>1.1638254946502398E-2</v>
      </c>
      <c r="AB193">
        <v>280.41000400000001</v>
      </c>
      <c r="AC193">
        <f t="shared" si="45"/>
        <v>4.2801854485400226E-4</v>
      </c>
      <c r="AD193">
        <v>131.477386</v>
      </c>
      <c r="AE193">
        <f t="shared" si="46"/>
        <v>-1.2110109350359944E-3</v>
      </c>
      <c r="AF193" s="14">
        <v>4130.29</v>
      </c>
      <c r="AG193">
        <f t="shared" si="47"/>
        <v>4.1692065688141912E-2</v>
      </c>
      <c r="AH193">
        <v>3.51</v>
      </c>
    </row>
    <row r="194" spans="1:34">
      <c r="A194" s="17">
        <v>44774</v>
      </c>
      <c r="B194">
        <v>40.939999</v>
      </c>
      <c r="C194">
        <f t="shared" si="32"/>
        <v>-2.683255730747089E-3</v>
      </c>
      <c r="D194">
        <v>539.69574</v>
      </c>
      <c r="E194">
        <f t="shared" si="33"/>
        <v>5.6007414641100206E-4</v>
      </c>
      <c r="F194">
        <v>89.089995999999999</v>
      </c>
      <c r="G194">
        <f t="shared" si="34"/>
        <v>8.1952644045203291E-2</v>
      </c>
      <c r="H194">
        <v>233.608643</v>
      </c>
      <c r="I194">
        <f t="shared" si="35"/>
        <v>7.6926581777533743E-3</v>
      </c>
      <c r="J194">
        <v>190.382339</v>
      </c>
      <c r="K194">
        <f t="shared" si="36"/>
        <v>-9.8766048348958844E-4</v>
      </c>
      <c r="L194">
        <v>168.87796</v>
      </c>
      <c r="M194">
        <f t="shared" si="37"/>
        <v>-1.9732669470945631E-2</v>
      </c>
      <c r="N194">
        <v>73.828590000000005</v>
      </c>
      <c r="O194">
        <f t="shared" si="38"/>
        <v>1.5037997626737286E-2</v>
      </c>
      <c r="P194">
        <v>86.710967999999994</v>
      </c>
      <c r="Q194">
        <f t="shared" si="39"/>
        <v>-2.1839538978865244E-2</v>
      </c>
      <c r="R194">
        <v>143.700165</v>
      </c>
      <c r="S194">
        <f t="shared" si="40"/>
        <v>4.0974605444374375E-2</v>
      </c>
      <c r="T194">
        <v>315.5</v>
      </c>
      <c r="U194">
        <f t="shared" si="41"/>
        <v>-0.13230640927894899</v>
      </c>
      <c r="V194">
        <v>40.810001</v>
      </c>
      <c r="W194">
        <f t="shared" si="42"/>
        <v>0.15844803212184111</v>
      </c>
      <c r="X194">
        <v>62.26643</v>
      </c>
      <c r="Y194">
        <f t="shared" si="43"/>
        <v>2.6780095303791596E-2</v>
      </c>
      <c r="Z194">
        <v>29.219999000000001</v>
      </c>
      <c r="AA194">
        <f t="shared" si="44"/>
        <v>2.424777655332282E-2</v>
      </c>
      <c r="AB194">
        <v>288.02999899999998</v>
      </c>
      <c r="AC194">
        <f t="shared" si="45"/>
        <v>2.6811805778353182E-2</v>
      </c>
      <c r="AD194">
        <v>126.031105</v>
      </c>
      <c r="AE194">
        <f t="shared" si="46"/>
        <v>-4.2306125682932849E-2</v>
      </c>
      <c r="AF194" s="14">
        <v>4145.1899999999996</v>
      </c>
      <c r="AG194">
        <f t="shared" si="47"/>
        <v>3.6010034707275366E-3</v>
      </c>
      <c r="AH194">
        <v>3.48</v>
      </c>
    </row>
    <row r="195" spans="1:34">
      <c r="A195" s="17">
        <v>44781</v>
      </c>
      <c r="B195">
        <v>42.330002</v>
      </c>
      <c r="C195">
        <f t="shared" si="32"/>
        <v>3.3388545973491987E-2</v>
      </c>
      <c r="D195">
        <v>536.24200399999995</v>
      </c>
      <c r="E195">
        <f t="shared" si="33"/>
        <v>-6.419977144057629E-3</v>
      </c>
      <c r="F195">
        <v>89.830001999999993</v>
      </c>
      <c r="G195">
        <f t="shared" si="34"/>
        <v>8.2719676712579501E-3</v>
      </c>
      <c r="H195">
        <v>229.42160000000001</v>
      </c>
      <c r="I195">
        <f t="shared" si="35"/>
        <v>-1.8085890476031735E-2</v>
      </c>
      <c r="J195">
        <v>198.89788799999999</v>
      </c>
      <c r="K195">
        <f t="shared" si="36"/>
        <v>4.3757206700249782E-2</v>
      </c>
      <c r="L195">
        <v>163.143753</v>
      </c>
      <c r="M195">
        <f t="shared" si="37"/>
        <v>-3.4544591494972507E-2</v>
      </c>
      <c r="N195">
        <v>74.399223000000006</v>
      </c>
      <c r="O195">
        <f t="shared" si="38"/>
        <v>7.6994432750900682E-3</v>
      </c>
      <c r="P195">
        <v>90.292090999999999</v>
      </c>
      <c r="Q195">
        <f t="shared" si="39"/>
        <v>4.0469489786348962E-2</v>
      </c>
      <c r="R195">
        <v>145.63642899999999</v>
      </c>
      <c r="S195">
        <f t="shared" si="40"/>
        <v>1.3384362334025983E-2</v>
      </c>
      <c r="T195">
        <v>330.51998900000001</v>
      </c>
      <c r="U195">
        <f t="shared" si="41"/>
        <v>4.650845657082453E-2</v>
      </c>
      <c r="V195">
        <v>40.759998000000003</v>
      </c>
      <c r="W195">
        <f t="shared" si="42"/>
        <v>-1.2260146347025935E-3</v>
      </c>
      <c r="X195">
        <v>64.893082000000007</v>
      </c>
      <c r="Y195">
        <f t="shared" si="43"/>
        <v>4.1318587004369765E-2</v>
      </c>
      <c r="Z195">
        <v>30.41</v>
      </c>
      <c r="AA195">
        <f t="shared" si="44"/>
        <v>3.9918129589855175E-2</v>
      </c>
      <c r="AB195">
        <v>294.51998900000001</v>
      </c>
      <c r="AC195">
        <f t="shared" si="45"/>
        <v>2.2282237245827258E-2</v>
      </c>
      <c r="AD195">
        <v>131.64665199999999</v>
      </c>
      <c r="AE195">
        <f t="shared" si="46"/>
        <v>4.3592712987046291E-2</v>
      </c>
      <c r="AF195" s="14">
        <v>4280.1499999999996</v>
      </c>
      <c r="AG195">
        <f t="shared" si="47"/>
        <v>3.2039429812373149E-2</v>
      </c>
      <c r="AH195">
        <v>3.58</v>
      </c>
    </row>
    <row r="196" spans="1:34">
      <c r="A196" s="17">
        <v>44788</v>
      </c>
      <c r="B196">
        <v>42.02</v>
      </c>
      <c r="C196">
        <f t="shared" ref="C196:C212" si="48">LN(B196/B195)</f>
        <v>-7.3504063637915371E-3</v>
      </c>
      <c r="D196">
        <v>553.53076199999998</v>
      </c>
      <c r="E196">
        <f t="shared" ref="E196:E212" si="49">LN(D196/D195)</f>
        <v>3.173176866476031E-2</v>
      </c>
      <c r="F196">
        <v>85.110000999999997</v>
      </c>
      <c r="G196">
        <f t="shared" ref="G196:G212" si="50">LN(F196/F195)</f>
        <v>-5.3974468267021715E-2</v>
      </c>
      <c r="H196">
        <v>230.465881</v>
      </c>
      <c r="I196">
        <f t="shared" ref="I196:I212" si="51">LN(H196/H195)</f>
        <v>4.5414708510128467E-3</v>
      </c>
      <c r="J196">
        <v>200.57775899999999</v>
      </c>
      <c r="K196">
        <f t="shared" ref="K196:K212" si="52">LN(J196/J195)</f>
        <v>8.4104295958423916E-3</v>
      </c>
      <c r="L196">
        <v>167.10142500000001</v>
      </c>
      <c r="M196">
        <f t="shared" ref="M196:M212" si="53">LN(L196/L195)</f>
        <v>2.3969231003636484E-2</v>
      </c>
      <c r="N196">
        <v>75.432274000000007</v>
      </c>
      <c r="O196">
        <f t="shared" ref="O196:O212" si="54">LN(N196/N195)</f>
        <v>1.3789722331302214E-2</v>
      </c>
      <c r="P196">
        <v>91.343620000000001</v>
      </c>
      <c r="Q196">
        <f t="shared" ref="Q196:Q212" si="55">LN(P196/P195)</f>
        <v>1.1578568353109725E-2</v>
      </c>
      <c r="R196">
        <v>148.67484999999999</v>
      </c>
      <c r="S196">
        <f t="shared" ref="S196:S212" si="56">LN(R196/R195)</f>
        <v>2.0648403036276144E-2</v>
      </c>
      <c r="T196">
        <v>300.32998700000002</v>
      </c>
      <c r="U196">
        <f t="shared" ref="U196:U212" si="57">LN(T196/T195)</f>
        <v>-9.5785311738310272E-2</v>
      </c>
      <c r="V196">
        <v>34.200001</v>
      </c>
      <c r="W196">
        <f t="shared" ref="W196:W212" si="58">LN(V196/V195)</f>
        <v>-0.17547548597848442</v>
      </c>
      <c r="X196">
        <v>66.126007000000001</v>
      </c>
      <c r="Y196">
        <f t="shared" ref="Y196:Y212" si="59">LN(X196/X195)</f>
        <v>1.8821095528718707E-2</v>
      </c>
      <c r="Z196">
        <v>29.280000999999999</v>
      </c>
      <c r="AA196">
        <f t="shared" ref="AA196:AA212" si="60">LN(Z196/Z195)</f>
        <v>-3.7866778443157625E-2</v>
      </c>
      <c r="AB196">
        <v>299.040009</v>
      </c>
      <c r="AC196">
        <f t="shared" ref="AC196:AC212" si="61">LN(AB196/AB195)</f>
        <v>1.5230498651951767E-2</v>
      </c>
      <c r="AD196">
        <v>137.020004</v>
      </c>
      <c r="AE196">
        <f t="shared" ref="AE196:AE212" si="62">LN(AD196/AD195)</f>
        <v>4.0005475215851523E-2</v>
      </c>
      <c r="AF196" s="14">
        <v>4228.4799999999996</v>
      </c>
      <c r="AG196">
        <f t="shared" ref="AG196:AG212" si="63">LN(AF196/AF195)</f>
        <v>-1.2145465289225971E-2</v>
      </c>
      <c r="AH196">
        <v>3.58</v>
      </c>
    </row>
    <row r="197" spans="1:34">
      <c r="A197" s="17">
        <v>44795</v>
      </c>
      <c r="B197">
        <v>40.520000000000003</v>
      </c>
      <c r="C197">
        <f t="shared" si="48"/>
        <v>-3.6350016036371773E-2</v>
      </c>
      <c r="D197">
        <v>530.86169400000006</v>
      </c>
      <c r="E197">
        <f t="shared" si="49"/>
        <v>-4.1815803801454214E-2</v>
      </c>
      <c r="F197">
        <v>84.489998</v>
      </c>
      <c r="G197">
        <f t="shared" si="50"/>
        <v>-7.3113887450574361E-3</v>
      </c>
      <c r="H197">
        <v>216.96991</v>
      </c>
      <c r="I197">
        <f t="shared" si="51"/>
        <v>-6.0344149457132928E-2</v>
      </c>
      <c r="J197">
        <v>192.11917099999999</v>
      </c>
      <c r="K197">
        <f t="shared" si="52"/>
        <v>-4.3086135222323872E-2</v>
      </c>
      <c r="L197">
        <v>162.12716699999999</v>
      </c>
      <c r="M197">
        <f t="shared" si="53"/>
        <v>-3.0219954615592834E-2</v>
      </c>
      <c r="N197">
        <v>72.657798999999997</v>
      </c>
      <c r="O197">
        <f t="shared" si="54"/>
        <v>-3.7474486003063238E-2</v>
      </c>
      <c r="P197">
        <v>88.546172999999996</v>
      </c>
      <c r="Q197">
        <f t="shared" si="55"/>
        <v>-3.1104294340873927E-2</v>
      </c>
      <c r="R197">
        <v>141.28727699999999</v>
      </c>
      <c r="S197">
        <f t="shared" si="56"/>
        <v>-5.0966463506521141E-2</v>
      </c>
      <c r="T197">
        <v>287.92999300000002</v>
      </c>
      <c r="U197">
        <f t="shared" si="57"/>
        <v>-4.2164456087645241E-2</v>
      </c>
      <c r="V197">
        <v>32.419998</v>
      </c>
      <c r="W197">
        <f t="shared" si="58"/>
        <v>-5.345021869111162E-2</v>
      </c>
      <c r="X197">
        <v>62.630488999999997</v>
      </c>
      <c r="Y197">
        <f t="shared" si="59"/>
        <v>-5.4309914529266305E-2</v>
      </c>
      <c r="Z197">
        <v>28.58</v>
      </c>
      <c r="AA197">
        <f t="shared" si="60"/>
        <v>-2.4197550744394353E-2</v>
      </c>
      <c r="AB197">
        <v>281.67999300000002</v>
      </c>
      <c r="AC197">
        <f t="shared" si="61"/>
        <v>-5.980572380765823E-2</v>
      </c>
      <c r="AD197">
        <v>131.60000600000001</v>
      </c>
      <c r="AE197">
        <f t="shared" si="62"/>
        <v>-4.0359865283650091E-2</v>
      </c>
      <c r="AF197" s="14">
        <v>4057.66</v>
      </c>
      <c r="AG197">
        <f t="shared" si="63"/>
        <v>-4.1236137641695571E-2</v>
      </c>
      <c r="AH197">
        <v>3.62</v>
      </c>
    </row>
    <row r="198" spans="1:34">
      <c r="A198" s="17">
        <v>44802</v>
      </c>
      <c r="B198">
        <v>40.490001999999997</v>
      </c>
      <c r="C198">
        <f t="shared" si="48"/>
        <v>-7.4059994150192925E-4</v>
      </c>
      <c r="D198">
        <v>518.17456100000004</v>
      </c>
      <c r="E198">
        <f t="shared" si="49"/>
        <v>-2.418934820017267E-2</v>
      </c>
      <c r="F198">
        <v>82</v>
      </c>
      <c r="G198">
        <f t="shared" si="50"/>
        <v>-2.991391322905965E-2</v>
      </c>
      <c r="H198">
        <v>207.58140599999999</v>
      </c>
      <c r="I198">
        <f t="shared" si="51"/>
        <v>-4.4235099524875518E-2</v>
      </c>
      <c r="J198">
        <v>185.97924800000001</v>
      </c>
      <c r="K198">
        <f t="shared" si="52"/>
        <v>-3.2480764179517917E-2</v>
      </c>
      <c r="L198">
        <v>161.696335</v>
      </c>
      <c r="M198">
        <f t="shared" si="53"/>
        <v>-2.6609078806534197E-3</v>
      </c>
      <c r="N198">
        <v>71.526359999999997</v>
      </c>
      <c r="O198">
        <f t="shared" si="54"/>
        <v>-1.5694681478306289E-2</v>
      </c>
      <c r="P198">
        <v>85.540405000000007</v>
      </c>
      <c r="Q198">
        <f t="shared" si="55"/>
        <v>-3.4535307359656139E-2</v>
      </c>
      <c r="R198">
        <v>136.19345100000001</v>
      </c>
      <c r="S198">
        <f t="shared" si="56"/>
        <v>-3.6718934314657427E-2</v>
      </c>
      <c r="T198">
        <v>267.11999500000002</v>
      </c>
      <c r="U198">
        <f t="shared" si="57"/>
        <v>-7.5019393808917076E-2</v>
      </c>
      <c r="V198">
        <v>30.110001</v>
      </c>
      <c r="W198">
        <f t="shared" si="58"/>
        <v>-7.3918078912014018E-2</v>
      </c>
      <c r="X198">
        <v>63.257888999999999</v>
      </c>
      <c r="Y198">
        <f t="shared" si="59"/>
        <v>9.9676428358566813E-3</v>
      </c>
      <c r="Z198">
        <v>28.59</v>
      </c>
      <c r="AA198">
        <f t="shared" si="60"/>
        <v>3.4983383249916734E-4</v>
      </c>
      <c r="AB198">
        <v>281.040009</v>
      </c>
      <c r="AC198">
        <f t="shared" si="61"/>
        <v>-2.2746100144200115E-3</v>
      </c>
      <c r="AD198">
        <v>133</v>
      </c>
      <c r="AE198">
        <f t="shared" si="62"/>
        <v>1.0582063737832654E-2</v>
      </c>
      <c r="AF198" s="14">
        <v>3924.26</v>
      </c>
      <c r="AG198">
        <f t="shared" si="63"/>
        <v>-3.3428654350072057E-2</v>
      </c>
      <c r="AH198">
        <v>3.64</v>
      </c>
    </row>
    <row r="199" spans="1:34">
      <c r="A199" s="17">
        <v>44809</v>
      </c>
      <c r="B199">
        <v>42.939999</v>
      </c>
      <c r="C199">
        <f t="shared" si="48"/>
        <v>5.8748689723344696E-2</v>
      </c>
      <c r="D199">
        <v>535.61309800000004</v>
      </c>
      <c r="E199">
        <f t="shared" si="49"/>
        <v>3.3099892496551486E-2</v>
      </c>
      <c r="F199">
        <v>92.889999000000003</v>
      </c>
      <c r="G199">
        <f t="shared" si="50"/>
        <v>0.12469673936975476</v>
      </c>
      <c r="H199">
        <v>209.070007</v>
      </c>
      <c r="I199">
        <f t="shared" si="51"/>
        <v>7.1455767937167614E-3</v>
      </c>
      <c r="J199">
        <v>190.75585899999999</v>
      </c>
      <c r="K199">
        <f t="shared" si="52"/>
        <v>2.5359287692837653E-2</v>
      </c>
      <c r="L199">
        <v>164.647278</v>
      </c>
      <c r="M199">
        <f t="shared" si="53"/>
        <v>1.8085375751673759E-2</v>
      </c>
      <c r="N199">
        <v>71.472770999999995</v>
      </c>
      <c r="O199">
        <f t="shared" si="54"/>
        <v>-7.4950109324297613E-4</v>
      </c>
      <c r="P199">
        <v>86.641518000000005</v>
      </c>
      <c r="Q199">
        <f t="shared" si="55"/>
        <v>1.2790285900242053E-2</v>
      </c>
      <c r="R199">
        <v>138.973724</v>
      </c>
      <c r="S199">
        <f t="shared" si="56"/>
        <v>2.0208570431004109E-2</v>
      </c>
      <c r="T199">
        <v>313</v>
      </c>
      <c r="U199">
        <f t="shared" si="57"/>
        <v>0.15850521362293335</v>
      </c>
      <c r="V199">
        <v>34.810001</v>
      </c>
      <c r="W199">
        <f t="shared" si="58"/>
        <v>0.14504735484552467</v>
      </c>
      <c r="X199">
        <v>66.345100000000002</v>
      </c>
      <c r="Y199">
        <f t="shared" si="59"/>
        <v>4.765006015729676E-2</v>
      </c>
      <c r="Z199">
        <v>28.139999</v>
      </c>
      <c r="AA199">
        <f t="shared" si="60"/>
        <v>-1.5864990184580763E-2</v>
      </c>
      <c r="AB199">
        <v>292.10998499999999</v>
      </c>
      <c r="AC199">
        <f t="shared" si="61"/>
        <v>3.8633352326772369E-2</v>
      </c>
      <c r="AD199">
        <v>136.83999600000001</v>
      </c>
      <c r="AE199">
        <f t="shared" si="62"/>
        <v>2.8463202656430875E-2</v>
      </c>
      <c r="AF199" s="14">
        <v>4067.36</v>
      </c>
      <c r="AG199">
        <f t="shared" si="63"/>
        <v>3.5816341914742665E-2</v>
      </c>
      <c r="AH199">
        <v>3.8</v>
      </c>
    </row>
    <row r="200" spans="1:34">
      <c r="A200" s="17">
        <v>44816</v>
      </c>
      <c r="B200">
        <v>41.700001</v>
      </c>
      <c r="C200">
        <f t="shared" si="48"/>
        <v>-2.9302616376754659E-2</v>
      </c>
      <c r="D200">
        <v>503.23156699999998</v>
      </c>
      <c r="E200">
        <f t="shared" si="49"/>
        <v>-6.236163240447825E-2</v>
      </c>
      <c r="F200">
        <v>90.089995999999999</v>
      </c>
      <c r="G200">
        <f t="shared" si="50"/>
        <v>-3.0606860370704755E-2</v>
      </c>
      <c r="H200">
        <v>161.020004</v>
      </c>
      <c r="I200">
        <f t="shared" si="51"/>
        <v>-0.26114055188667673</v>
      </c>
      <c r="J200">
        <v>176.485748</v>
      </c>
      <c r="K200">
        <f t="shared" si="52"/>
        <v>-7.7754260051470167E-2</v>
      </c>
      <c r="L200">
        <v>166.52516199999999</v>
      </c>
      <c r="M200">
        <f t="shared" si="53"/>
        <v>1.1340944477610807E-2</v>
      </c>
      <c r="N200">
        <v>70.500763000000006</v>
      </c>
      <c r="O200">
        <f t="shared" si="54"/>
        <v>-1.3693019538120948E-2</v>
      </c>
      <c r="P200">
        <v>87.018485999999996</v>
      </c>
      <c r="Q200">
        <f t="shared" si="55"/>
        <v>4.3414555270687404E-3</v>
      </c>
      <c r="R200">
        <v>137.305542</v>
      </c>
      <c r="S200">
        <f t="shared" si="56"/>
        <v>-1.2076203164543492E-2</v>
      </c>
      <c r="T200">
        <v>310.51001000000002</v>
      </c>
      <c r="U200">
        <f t="shared" si="57"/>
        <v>-7.9870513609815539E-3</v>
      </c>
      <c r="V200">
        <v>31.73</v>
      </c>
      <c r="W200">
        <f t="shared" si="58"/>
        <v>-9.2642124955620103E-2</v>
      </c>
      <c r="X200">
        <v>64.393187999999995</v>
      </c>
      <c r="Y200">
        <f t="shared" si="59"/>
        <v>-2.9862056141779426E-2</v>
      </c>
      <c r="Z200">
        <v>26.77</v>
      </c>
      <c r="AA200">
        <f t="shared" si="60"/>
        <v>-4.9910158617378506E-2</v>
      </c>
      <c r="AB200">
        <v>289.709991</v>
      </c>
      <c r="AC200">
        <f t="shared" si="61"/>
        <v>-8.2500007268671155E-3</v>
      </c>
      <c r="AD200">
        <v>133.19000199999999</v>
      </c>
      <c r="AE200">
        <f t="shared" si="62"/>
        <v>-2.7035635649103294E-2</v>
      </c>
      <c r="AF200" s="14">
        <v>3873.33</v>
      </c>
      <c r="AG200">
        <f t="shared" si="63"/>
        <v>-4.8879538172216935E-2</v>
      </c>
      <c r="AH200">
        <v>3.79</v>
      </c>
    </row>
    <row r="201" spans="1:34">
      <c r="A201" s="17">
        <v>44823</v>
      </c>
      <c r="B201">
        <v>38.900002000000001</v>
      </c>
      <c r="C201">
        <f t="shared" si="48"/>
        <v>-6.9506850747289767E-2</v>
      </c>
      <c r="D201">
        <v>465.55957000000001</v>
      </c>
      <c r="E201">
        <f t="shared" si="49"/>
        <v>-7.7810377476071266E-2</v>
      </c>
      <c r="F201">
        <v>80.660004000000001</v>
      </c>
      <c r="G201">
        <f t="shared" si="50"/>
        <v>-0.1105662872272071</v>
      </c>
      <c r="H201">
        <v>149.33000200000001</v>
      </c>
      <c r="I201">
        <f t="shared" si="51"/>
        <v>-7.536997025113569E-2</v>
      </c>
      <c r="J201">
        <v>170.54482999999999</v>
      </c>
      <c r="K201">
        <f t="shared" si="52"/>
        <v>-3.4241930523526386E-2</v>
      </c>
      <c r="L201">
        <v>165.650803</v>
      </c>
      <c r="M201">
        <f t="shared" si="53"/>
        <v>-5.2644448213393126E-3</v>
      </c>
      <c r="N201">
        <v>72.444785999999993</v>
      </c>
      <c r="O201">
        <f t="shared" si="54"/>
        <v>2.7201166848551908E-2</v>
      </c>
      <c r="P201">
        <v>86.779999000000004</v>
      </c>
      <c r="Q201">
        <f t="shared" si="55"/>
        <v>-2.7444099951281862E-3</v>
      </c>
      <c r="R201">
        <v>134.624573</v>
      </c>
      <c r="S201">
        <f t="shared" si="56"/>
        <v>-1.9718712427296319E-2</v>
      </c>
      <c r="T201">
        <v>258.79998799999998</v>
      </c>
      <c r="U201">
        <f t="shared" si="57"/>
        <v>-0.18216062292027893</v>
      </c>
      <c r="V201">
        <v>28.76</v>
      </c>
      <c r="W201">
        <f t="shared" si="58"/>
        <v>-9.8277072742258192E-2</v>
      </c>
      <c r="X201">
        <v>61.017173999999997</v>
      </c>
      <c r="Y201">
        <f t="shared" si="59"/>
        <v>-5.38524855863824E-2</v>
      </c>
      <c r="Z201">
        <v>25.469999000000001</v>
      </c>
      <c r="AA201">
        <f t="shared" si="60"/>
        <v>-4.9780607802772936E-2</v>
      </c>
      <c r="AB201">
        <v>283.45001200000002</v>
      </c>
      <c r="AC201">
        <f t="shared" si="61"/>
        <v>-2.1844608475566588E-2</v>
      </c>
      <c r="AD201">
        <v>130.05999800000001</v>
      </c>
      <c r="AE201">
        <f t="shared" si="62"/>
        <v>-2.3780828165593699E-2</v>
      </c>
      <c r="AF201" s="14">
        <v>3693.23</v>
      </c>
      <c r="AG201">
        <f t="shared" si="63"/>
        <v>-4.7613188249810409E-2</v>
      </c>
      <c r="AH201">
        <v>3.82</v>
      </c>
    </row>
    <row r="202" spans="1:34">
      <c r="A202" s="17">
        <v>44830</v>
      </c>
      <c r="B202">
        <v>38.729999999999997</v>
      </c>
      <c r="C202">
        <f t="shared" si="48"/>
        <v>-4.3798085116203518E-3</v>
      </c>
      <c r="D202">
        <v>471.41897599999999</v>
      </c>
      <c r="E202">
        <f t="shared" si="49"/>
        <v>1.2507185798238717E-2</v>
      </c>
      <c r="F202">
        <v>80.540001000000004</v>
      </c>
      <c r="G202">
        <f t="shared" si="50"/>
        <v>-1.4888711965973262E-3</v>
      </c>
      <c r="H202">
        <v>148.470001</v>
      </c>
      <c r="I202">
        <f t="shared" si="51"/>
        <v>-5.7757110950615023E-3</v>
      </c>
      <c r="J202">
        <v>166.15632600000001</v>
      </c>
      <c r="K202">
        <f t="shared" si="52"/>
        <v>-2.6069126608888517E-2</v>
      </c>
      <c r="L202">
        <v>162.31234699999999</v>
      </c>
      <c r="M202">
        <f t="shared" si="53"/>
        <v>-2.035942950791763E-2</v>
      </c>
      <c r="N202">
        <v>69.092331000000001</v>
      </c>
      <c r="O202">
        <f t="shared" si="54"/>
        <v>-4.7380958769852197E-2</v>
      </c>
      <c r="P202">
        <v>86.120002999999997</v>
      </c>
      <c r="Q202">
        <f t="shared" si="55"/>
        <v>-7.63446151553671E-3</v>
      </c>
      <c r="R202">
        <v>125.360321</v>
      </c>
      <c r="S202">
        <f t="shared" si="56"/>
        <v>-7.1297805028191913E-2</v>
      </c>
      <c r="T202">
        <v>231.46000699999999</v>
      </c>
      <c r="U202">
        <f t="shared" si="57"/>
        <v>-0.11164841359615506</v>
      </c>
      <c r="V202">
        <v>26.940000999999999</v>
      </c>
      <c r="W202">
        <f t="shared" si="58"/>
        <v>-6.5373324751103898E-2</v>
      </c>
      <c r="X202">
        <v>61.863667</v>
      </c>
      <c r="Y202">
        <f t="shared" si="59"/>
        <v>1.3777678985435226E-2</v>
      </c>
      <c r="Z202">
        <v>24.26</v>
      </c>
      <c r="AA202">
        <f t="shared" si="60"/>
        <v>-4.8672346213584086E-2</v>
      </c>
      <c r="AB202">
        <v>289.540009</v>
      </c>
      <c r="AC202">
        <f t="shared" si="61"/>
        <v>2.1257704703864354E-2</v>
      </c>
      <c r="AD202">
        <v>129.699997</v>
      </c>
      <c r="AE202">
        <f t="shared" si="62"/>
        <v>-2.7717988713904696E-3</v>
      </c>
      <c r="AF202" s="14">
        <v>3585.62</v>
      </c>
      <c r="AG202">
        <f t="shared" si="63"/>
        <v>-2.9570012004283937E-2</v>
      </c>
      <c r="AH202">
        <v>3.81</v>
      </c>
    </row>
    <row r="203" spans="1:34">
      <c r="A203" s="17">
        <v>44837</v>
      </c>
      <c r="B203">
        <v>39.759998000000003</v>
      </c>
      <c r="C203">
        <f t="shared" si="48"/>
        <v>2.6246837959900481E-2</v>
      </c>
      <c r="D203">
        <v>467.30639600000001</v>
      </c>
      <c r="E203">
        <f t="shared" si="49"/>
        <v>-8.7621075011246729E-3</v>
      </c>
      <c r="F203">
        <v>102.139999</v>
      </c>
      <c r="G203">
        <f t="shared" si="50"/>
        <v>0.23759044358951534</v>
      </c>
      <c r="H203">
        <v>154.41000399999999</v>
      </c>
      <c r="I203">
        <f t="shared" si="51"/>
        <v>3.922850387055863E-2</v>
      </c>
      <c r="J203">
        <v>170.574692</v>
      </c>
      <c r="K203">
        <f t="shared" si="52"/>
        <v>2.6244208937224248E-2</v>
      </c>
      <c r="L203">
        <v>159.172607</v>
      </c>
      <c r="M203">
        <f t="shared" si="53"/>
        <v>-1.9533354774200578E-2</v>
      </c>
      <c r="N203">
        <v>69.082413000000003</v>
      </c>
      <c r="O203">
        <f t="shared" si="54"/>
        <v>-1.4355734962727033E-4</v>
      </c>
      <c r="P203">
        <v>87.599997999999999</v>
      </c>
      <c r="Q203">
        <f t="shared" si="55"/>
        <v>1.7039267780019785E-2</v>
      </c>
      <c r="R203">
        <v>123.394272</v>
      </c>
      <c r="S203">
        <f t="shared" si="56"/>
        <v>-1.580746642830427E-2</v>
      </c>
      <c r="T203">
        <v>209.61999499999999</v>
      </c>
      <c r="U203">
        <f t="shared" si="57"/>
        <v>-9.9110758773392565E-2</v>
      </c>
      <c r="V203">
        <v>27.209999</v>
      </c>
      <c r="W203">
        <f t="shared" si="58"/>
        <v>9.9723079422178295E-3</v>
      </c>
      <c r="X203">
        <v>64.323470999999998</v>
      </c>
      <c r="Y203">
        <f t="shared" si="59"/>
        <v>3.8991543449788071E-2</v>
      </c>
      <c r="Z203">
        <v>24.27</v>
      </c>
      <c r="AA203">
        <f t="shared" si="60"/>
        <v>4.1211622260589218E-4</v>
      </c>
      <c r="AB203">
        <v>295.23001099999999</v>
      </c>
      <c r="AC203">
        <f t="shared" si="61"/>
        <v>1.9461263028404261E-2</v>
      </c>
      <c r="AD203">
        <v>128.55999800000001</v>
      </c>
      <c r="AE203">
        <f t="shared" si="62"/>
        <v>-8.8283623197785276E-3</v>
      </c>
      <c r="AF203" s="14">
        <v>3639.66</v>
      </c>
      <c r="AG203">
        <f t="shared" si="63"/>
        <v>1.49588687765822E-2</v>
      </c>
      <c r="AH203">
        <v>3.97</v>
      </c>
    </row>
    <row r="204" spans="1:34">
      <c r="A204" s="17">
        <v>44844</v>
      </c>
      <c r="B204">
        <v>39.979999999999997</v>
      </c>
      <c r="C204">
        <f t="shared" si="48"/>
        <v>5.5179975856926942E-3</v>
      </c>
      <c r="D204">
        <v>453.83071899999999</v>
      </c>
      <c r="E204">
        <f t="shared" si="49"/>
        <v>-2.9260873880690728E-2</v>
      </c>
      <c r="F204">
        <v>97.410004000000001</v>
      </c>
      <c r="G204">
        <f t="shared" si="50"/>
        <v>-4.7415495582604883E-2</v>
      </c>
      <c r="H204">
        <v>156.96000699999999</v>
      </c>
      <c r="I204">
        <f t="shared" si="51"/>
        <v>1.6379612176571062E-2</v>
      </c>
      <c r="J204">
        <v>173.31127900000001</v>
      </c>
      <c r="K204">
        <f t="shared" si="52"/>
        <v>1.5916001231125243E-2</v>
      </c>
      <c r="L204">
        <v>163.405304</v>
      </c>
      <c r="M204">
        <f t="shared" si="53"/>
        <v>2.6244450097184013E-2</v>
      </c>
      <c r="N204">
        <v>71.393424999999993</v>
      </c>
      <c r="O204">
        <f t="shared" si="54"/>
        <v>3.2905595086785637E-2</v>
      </c>
      <c r="P204">
        <v>92.18</v>
      </c>
      <c r="Q204">
        <f t="shared" si="55"/>
        <v>5.0962212181066974E-2</v>
      </c>
      <c r="R204">
        <v>124.19857</v>
      </c>
      <c r="S204">
        <f t="shared" si="56"/>
        <v>6.4969635039132129E-3</v>
      </c>
      <c r="T204">
        <v>193.38999899999999</v>
      </c>
      <c r="U204">
        <f t="shared" si="57"/>
        <v>-8.0587473686036207E-2</v>
      </c>
      <c r="V204">
        <v>26.059999000000001</v>
      </c>
      <c r="W204">
        <f t="shared" si="58"/>
        <v>-4.3182982720246919E-2</v>
      </c>
      <c r="X204">
        <v>63.287765999999998</v>
      </c>
      <c r="Y204">
        <f t="shared" si="59"/>
        <v>-1.6232547638045977E-2</v>
      </c>
      <c r="Z204">
        <v>23.49</v>
      </c>
      <c r="AA204">
        <f t="shared" si="60"/>
        <v>-3.2666221067688614E-2</v>
      </c>
      <c r="AB204">
        <v>293.209991</v>
      </c>
      <c r="AC204">
        <f t="shared" si="61"/>
        <v>-6.8657056899221833E-3</v>
      </c>
      <c r="AD204">
        <v>130.429993</v>
      </c>
      <c r="AE204">
        <f t="shared" si="62"/>
        <v>1.4440924841236992E-2</v>
      </c>
      <c r="AF204" s="14">
        <v>3583.07</v>
      </c>
      <c r="AG204">
        <f t="shared" si="63"/>
        <v>-1.5670295859508774E-2</v>
      </c>
      <c r="AH204">
        <v>4.01</v>
      </c>
    </row>
    <row r="205" spans="1:34">
      <c r="A205" s="17">
        <v>44851</v>
      </c>
      <c r="B205">
        <v>40.57</v>
      </c>
      <c r="C205">
        <f t="shared" si="48"/>
        <v>1.4649548146101869E-2</v>
      </c>
      <c r="D205">
        <v>477.31832900000001</v>
      </c>
      <c r="E205">
        <f t="shared" si="49"/>
        <v>5.0459361828310872E-2</v>
      </c>
      <c r="F205">
        <v>95.68</v>
      </c>
      <c r="G205">
        <f t="shared" si="50"/>
        <v>-1.7919625644087625E-2</v>
      </c>
      <c r="H205">
        <v>153.229996</v>
      </c>
      <c r="I205">
        <f t="shared" si="51"/>
        <v>-2.4051005928865693E-2</v>
      </c>
      <c r="J205">
        <v>181.919128</v>
      </c>
      <c r="K205">
        <f t="shared" si="52"/>
        <v>4.8472958401347951E-2</v>
      </c>
      <c r="L205">
        <v>167.62803600000001</v>
      </c>
      <c r="M205">
        <f t="shared" si="53"/>
        <v>2.5513811175248976E-2</v>
      </c>
      <c r="N205">
        <v>71.651306000000005</v>
      </c>
      <c r="O205">
        <f t="shared" si="54"/>
        <v>3.605603332276617E-3</v>
      </c>
      <c r="P205">
        <v>95.669998000000007</v>
      </c>
      <c r="Q205">
        <f t="shared" si="55"/>
        <v>3.7161561492518598E-2</v>
      </c>
      <c r="R205">
        <v>127.67390399999999</v>
      </c>
      <c r="S205">
        <f t="shared" si="56"/>
        <v>2.759773245530333E-2</v>
      </c>
      <c r="T205">
        <v>202.66000399999999</v>
      </c>
      <c r="U205">
        <f t="shared" si="57"/>
        <v>4.6820847554353701E-2</v>
      </c>
      <c r="V205">
        <v>29.75</v>
      </c>
      <c r="W205">
        <f t="shared" si="58"/>
        <v>0.13242759866792575</v>
      </c>
      <c r="X205">
        <v>67.331008999999995</v>
      </c>
      <c r="Y205">
        <f t="shared" si="59"/>
        <v>6.192884800642301E-2</v>
      </c>
      <c r="Z205">
        <v>24.1</v>
      </c>
      <c r="AA205">
        <f t="shared" si="60"/>
        <v>2.563704182578793E-2</v>
      </c>
      <c r="AB205">
        <v>300</v>
      </c>
      <c r="AC205">
        <f t="shared" si="61"/>
        <v>2.2893429508033938E-2</v>
      </c>
      <c r="AD205">
        <v>136.800003</v>
      </c>
      <c r="AE205">
        <f t="shared" si="62"/>
        <v>4.7683396404718643E-2</v>
      </c>
      <c r="AF205" s="14">
        <v>3752.75</v>
      </c>
      <c r="AG205">
        <f t="shared" si="63"/>
        <v>4.6268929725082023E-2</v>
      </c>
      <c r="AH205">
        <v>3.96</v>
      </c>
    </row>
    <row r="206" spans="1:34">
      <c r="A206" s="17">
        <v>44858</v>
      </c>
      <c r="B206">
        <v>43.16</v>
      </c>
      <c r="C206">
        <f t="shared" si="48"/>
        <v>6.1885263171577963E-2</v>
      </c>
      <c r="D206">
        <v>509.949432</v>
      </c>
      <c r="E206">
        <f t="shared" si="49"/>
        <v>6.6127943162001615E-2</v>
      </c>
      <c r="F206">
        <v>120.870003</v>
      </c>
      <c r="G206">
        <f t="shared" si="50"/>
        <v>0.23370632248909817</v>
      </c>
      <c r="H206">
        <v>160.36999499999999</v>
      </c>
      <c r="I206">
        <f t="shared" si="51"/>
        <v>4.5543579857279907E-2</v>
      </c>
      <c r="J206">
        <v>203.93132</v>
      </c>
      <c r="K206">
        <f t="shared" si="52"/>
        <v>0.11422103381760985</v>
      </c>
      <c r="L206">
        <v>173.74852000000001</v>
      </c>
      <c r="M206">
        <f t="shared" si="53"/>
        <v>3.5861513128363588E-2</v>
      </c>
      <c r="N206">
        <v>76.164230000000003</v>
      </c>
      <c r="O206">
        <f t="shared" si="54"/>
        <v>6.1080548304325688E-2</v>
      </c>
      <c r="P206">
        <v>100.769997</v>
      </c>
      <c r="Q206">
        <f t="shared" si="55"/>
        <v>5.1935913736664632E-2</v>
      </c>
      <c r="R206">
        <v>135.220001</v>
      </c>
      <c r="S206">
        <f t="shared" si="56"/>
        <v>5.7423700857089505E-2</v>
      </c>
      <c r="T206">
        <v>231.720001</v>
      </c>
      <c r="U206">
        <f t="shared" si="57"/>
        <v>0.13400003278631403</v>
      </c>
      <c r="V206">
        <v>34.189999</v>
      </c>
      <c r="W206">
        <f t="shared" si="58"/>
        <v>0.1391040424112526</v>
      </c>
      <c r="X206">
        <v>72.200835999999995</v>
      </c>
      <c r="Y206">
        <f t="shared" si="59"/>
        <v>6.9830736443820707E-2</v>
      </c>
      <c r="Z206">
        <v>25.26</v>
      </c>
      <c r="AA206">
        <f t="shared" si="60"/>
        <v>4.7010276425735791E-2</v>
      </c>
      <c r="AB206">
        <v>313.89001500000001</v>
      </c>
      <c r="AC206">
        <f t="shared" si="61"/>
        <v>4.5260179192304816E-2</v>
      </c>
      <c r="AD206">
        <v>142.509995</v>
      </c>
      <c r="AE206">
        <f t="shared" si="62"/>
        <v>4.0892110481588542E-2</v>
      </c>
      <c r="AF206" s="14">
        <v>3901.06</v>
      </c>
      <c r="AG206">
        <f t="shared" si="63"/>
        <v>3.8759406519712263E-2</v>
      </c>
      <c r="AH206">
        <v>3.92</v>
      </c>
    </row>
    <row r="207" spans="1:34">
      <c r="A207" s="17">
        <v>44865</v>
      </c>
      <c r="B207">
        <v>41.59</v>
      </c>
      <c r="C207">
        <f t="shared" si="48"/>
        <v>-3.7054386635113484E-2</v>
      </c>
      <c r="D207">
        <v>486.41000400000001</v>
      </c>
      <c r="E207">
        <f t="shared" si="49"/>
        <v>-4.7259669986556077E-2</v>
      </c>
      <c r="F207">
        <v>114.879997</v>
      </c>
      <c r="G207">
        <f t="shared" si="50"/>
        <v>-5.082753350571223E-2</v>
      </c>
      <c r="H207">
        <v>156.66000399999999</v>
      </c>
      <c r="I207">
        <f t="shared" si="51"/>
        <v>-2.3405736870722314E-2</v>
      </c>
      <c r="J207">
        <v>206.83711199999999</v>
      </c>
      <c r="K207">
        <f t="shared" si="52"/>
        <v>1.4148314454860979E-2</v>
      </c>
      <c r="L207">
        <v>170.38026400000001</v>
      </c>
      <c r="M207">
        <f t="shared" si="53"/>
        <v>-1.9576180331879529E-2</v>
      </c>
      <c r="N207">
        <v>69.290702999999993</v>
      </c>
      <c r="O207">
        <f t="shared" si="54"/>
        <v>-9.4581188555152629E-2</v>
      </c>
      <c r="P207">
        <v>99.199996999999996</v>
      </c>
      <c r="Q207">
        <f t="shared" si="55"/>
        <v>-1.5702678472654448E-2</v>
      </c>
      <c r="R207">
        <v>134.44000199999999</v>
      </c>
      <c r="S207">
        <f t="shared" si="56"/>
        <v>-5.7850713244578487E-3</v>
      </c>
      <c r="T207">
        <v>219</v>
      </c>
      <c r="U207">
        <f t="shared" si="57"/>
        <v>-5.6458020727475772E-2</v>
      </c>
      <c r="V207">
        <v>32.150002000000001</v>
      </c>
      <c r="W207">
        <f t="shared" si="58"/>
        <v>-6.1520661510866721E-2</v>
      </c>
      <c r="X207">
        <v>70.896240000000006</v>
      </c>
      <c r="Y207">
        <f t="shared" si="59"/>
        <v>-1.8234225087357465E-2</v>
      </c>
      <c r="Z207">
        <v>26.440000999999999</v>
      </c>
      <c r="AA207">
        <f t="shared" si="60"/>
        <v>4.5655935882622282E-2</v>
      </c>
      <c r="AB207">
        <v>308.82000699999998</v>
      </c>
      <c r="AC207">
        <f t="shared" si="61"/>
        <v>-1.6284048288862405E-2</v>
      </c>
      <c r="AD207">
        <v>140.970001</v>
      </c>
      <c r="AE207">
        <f t="shared" si="62"/>
        <v>-1.0865028723321202E-2</v>
      </c>
      <c r="AF207" s="14">
        <v>3770.55</v>
      </c>
      <c r="AG207">
        <f t="shared" si="63"/>
        <v>-3.4027431664483007E-2</v>
      </c>
      <c r="AH207">
        <v>3.91</v>
      </c>
    </row>
    <row r="208" spans="1:34">
      <c r="A208" s="17">
        <v>44872</v>
      </c>
      <c r="B208">
        <v>42.52</v>
      </c>
      <c r="C208">
        <f t="shared" si="48"/>
        <v>2.2114799718926919E-2</v>
      </c>
      <c r="D208">
        <v>515.46997099999999</v>
      </c>
      <c r="E208">
        <f t="shared" si="49"/>
        <v>5.8027151703282154E-2</v>
      </c>
      <c r="F208">
        <v>115.959999</v>
      </c>
      <c r="G208">
        <f t="shared" si="50"/>
        <v>9.3572162440838415E-3</v>
      </c>
      <c r="H208">
        <v>175.61000100000001</v>
      </c>
      <c r="I208">
        <f t="shared" si="51"/>
        <v>0.11418775541010641</v>
      </c>
      <c r="J208">
        <v>211.69331399999999</v>
      </c>
      <c r="K208">
        <f t="shared" si="52"/>
        <v>2.3207010266654404E-2</v>
      </c>
      <c r="L208">
        <v>168.16456600000001</v>
      </c>
      <c r="M208">
        <f t="shared" si="53"/>
        <v>-1.3089726619416327E-2</v>
      </c>
      <c r="N208">
        <v>68.417877000000004</v>
      </c>
      <c r="O208">
        <f t="shared" si="54"/>
        <v>-1.2676591222856992E-2</v>
      </c>
      <c r="P208">
        <v>97.959998999999996</v>
      </c>
      <c r="Q208">
        <f t="shared" si="55"/>
        <v>-1.2578762173172485E-2</v>
      </c>
      <c r="R208">
        <v>140.970001</v>
      </c>
      <c r="S208">
        <f t="shared" si="56"/>
        <v>4.742909114311223E-2</v>
      </c>
      <c r="T208">
        <v>288.91000400000001</v>
      </c>
      <c r="U208">
        <f t="shared" si="57"/>
        <v>0.27704350495508395</v>
      </c>
      <c r="V208">
        <v>39.439999</v>
      </c>
      <c r="W208">
        <f t="shared" si="58"/>
        <v>0.20436799148744023</v>
      </c>
      <c r="X208">
        <v>73.595055000000002</v>
      </c>
      <c r="Y208">
        <f t="shared" si="59"/>
        <v>3.7360436285893514E-2</v>
      </c>
      <c r="Z208">
        <v>26.559999000000001</v>
      </c>
      <c r="AA208">
        <f t="shared" si="60"/>
        <v>4.5282341526625483E-3</v>
      </c>
      <c r="AB208">
        <v>303.26001000000002</v>
      </c>
      <c r="AC208">
        <f t="shared" si="61"/>
        <v>-1.8168049211845817E-2</v>
      </c>
      <c r="AD208">
        <v>142.58000200000001</v>
      </c>
      <c r="AE208">
        <f t="shared" si="62"/>
        <v>1.1356150840153241E-2</v>
      </c>
      <c r="AF208" s="14">
        <v>3992.93</v>
      </c>
      <c r="AG208">
        <f t="shared" si="63"/>
        <v>5.7304417835354601E-2</v>
      </c>
      <c r="AH208">
        <v>3.87</v>
      </c>
    </row>
    <row r="209" spans="1:34">
      <c r="A209" s="17">
        <v>44879</v>
      </c>
      <c r="B209">
        <v>42.959999000000003</v>
      </c>
      <c r="C209">
        <f t="shared" si="48"/>
        <v>1.0294873449394499E-2</v>
      </c>
      <c r="D209">
        <v>523.669983</v>
      </c>
      <c r="E209">
        <f t="shared" si="49"/>
        <v>1.5782632898490832E-2</v>
      </c>
      <c r="F209">
        <v>113.720001</v>
      </c>
      <c r="G209">
        <f t="shared" si="50"/>
        <v>-1.9505999853464451E-2</v>
      </c>
      <c r="H209">
        <v>174.720001</v>
      </c>
      <c r="I209">
        <f t="shared" si="51"/>
        <v>-5.0809346022164222E-3</v>
      </c>
      <c r="J209">
        <v>214.529999</v>
      </c>
      <c r="K209">
        <f t="shared" si="52"/>
        <v>1.331098885294155E-2</v>
      </c>
      <c r="L209">
        <v>175.06999200000001</v>
      </c>
      <c r="M209">
        <f t="shared" si="53"/>
        <v>4.024278877711681E-2</v>
      </c>
      <c r="N209">
        <v>70.034592000000004</v>
      </c>
      <c r="O209">
        <f t="shared" si="54"/>
        <v>2.3355141286297152E-2</v>
      </c>
      <c r="P209">
        <v>104.230003</v>
      </c>
      <c r="Q209">
        <f t="shared" si="55"/>
        <v>6.2040802658012047E-2</v>
      </c>
      <c r="R209">
        <v>142.570007</v>
      </c>
      <c r="S209">
        <f t="shared" si="56"/>
        <v>1.128604738801497E-2</v>
      </c>
      <c r="T209">
        <v>306.39001500000001</v>
      </c>
      <c r="U209">
        <f t="shared" si="57"/>
        <v>5.8743614443742771E-2</v>
      </c>
      <c r="V209">
        <v>36.590000000000003</v>
      </c>
      <c r="W209">
        <f t="shared" si="58"/>
        <v>-7.5005525348349242E-2</v>
      </c>
      <c r="X209">
        <v>78.160004000000001</v>
      </c>
      <c r="Y209">
        <f t="shared" si="59"/>
        <v>6.0180222933949271E-2</v>
      </c>
      <c r="Z209">
        <v>25.690000999999999</v>
      </c>
      <c r="AA209">
        <f t="shared" si="60"/>
        <v>-3.3304436910186655E-2</v>
      </c>
      <c r="AB209">
        <v>314.63000499999998</v>
      </c>
      <c r="AC209">
        <f t="shared" si="61"/>
        <v>3.6806804807932039E-2</v>
      </c>
      <c r="AD209">
        <v>150.229996</v>
      </c>
      <c r="AE209">
        <f t="shared" si="62"/>
        <v>5.2264166731796423E-2</v>
      </c>
      <c r="AF209" s="14">
        <v>3965.34</v>
      </c>
      <c r="AG209">
        <f t="shared" si="63"/>
        <v>-6.9336955230106991E-3</v>
      </c>
      <c r="AH209">
        <v>3.75</v>
      </c>
    </row>
    <row r="210" spans="1:34">
      <c r="A210" s="17">
        <v>44886</v>
      </c>
      <c r="B210">
        <v>44.150002000000001</v>
      </c>
      <c r="C210">
        <f t="shared" si="48"/>
        <v>2.7323545426939655E-2</v>
      </c>
      <c r="D210">
        <v>533.65997300000004</v>
      </c>
      <c r="E210">
        <f t="shared" si="49"/>
        <v>1.8897198987750847E-2</v>
      </c>
      <c r="F210">
        <v>112</v>
      </c>
      <c r="G210">
        <f t="shared" si="50"/>
        <v>-1.5240424281232359E-2</v>
      </c>
      <c r="H210">
        <v>176.699997</v>
      </c>
      <c r="I210">
        <f t="shared" si="51"/>
        <v>1.1268664067738512E-2</v>
      </c>
      <c r="J210">
        <v>220.050003</v>
      </c>
      <c r="K210">
        <f t="shared" si="52"/>
        <v>2.5405222823303913E-2</v>
      </c>
      <c r="L210">
        <v>176.10333299999999</v>
      </c>
      <c r="M210">
        <f t="shared" si="53"/>
        <v>5.8850938203859919E-3</v>
      </c>
      <c r="N210">
        <v>72.206740999999994</v>
      </c>
      <c r="O210">
        <f t="shared" si="54"/>
        <v>3.0544115776007366E-2</v>
      </c>
      <c r="P210">
        <v>107.5</v>
      </c>
      <c r="Q210">
        <f t="shared" si="55"/>
        <v>3.0890823033986776E-2</v>
      </c>
      <c r="R210">
        <v>146.720001</v>
      </c>
      <c r="S210">
        <f t="shared" si="56"/>
        <v>2.8692859059301377E-2</v>
      </c>
      <c r="T210">
        <v>301.91000400000001</v>
      </c>
      <c r="U210">
        <f t="shared" si="57"/>
        <v>-1.4729876251280943E-2</v>
      </c>
      <c r="V210">
        <v>36.790000999999997</v>
      </c>
      <c r="W210">
        <f t="shared" si="58"/>
        <v>5.4511172668662063E-3</v>
      </c>
      <c r="X210">
        <v>81.029999000000004</v>
      </c>
      <c r="Y210">
        <f t="shared" si="59"/>
        <v>3.6061385219926884E-2</v>
      </c>
      <c r="Z210">
        <v>26.389999</v>
      </c>
      <c r="AA210">
        <f t="shared" si="60"/>
        <v>2.688326257464713E-2</v>
      </c>
      <c r="AB210">
        <v>312.98001099999999</v>
      </c>
      <c r="AC210">
        <f t="shared" si="61"/>
        <v>-5.2580352746887564E-3</v>
      </c>
      <c r="AD210">
        <v>153.070007</v>
      </c>
      <c r="AE210">
        <f t="shared" si="62"/>
        <v>1.8727952385834561E-2</v>
      </c>
      <c r="AF210" s="14">
        <v>4026.12</v>
      </c>
      <c r="AG210">
        <f t="shared" si="63"/>
        <v>1.5211531306994793E-2</v>
      </c>
      <c r="AH210">
        <v>3.75</v>
      </c>
    </row>
    <row r="211" spans="1:34">
      <c r="A211" s="17">
        <v>44893</v>
      </c>
      <c r="B211">
        <v>46.599997999999999</v>
      </c>
      <c r="C211">
        <f t="shared" si="48"/>
        <v>5.4007525863063045E-2</v>
      </c>
      <c r="D211">
        <v>494.52999899999998</v>
      </c>
      <c r="E211">
        <f t="shared" si="49"/>
        <v>-7.6151066922980529E-2</v>
      </c>
      <c r="F211">
        <v>118.110001</v>
      </c>
      <c r="G211">
        <f t="shared" si="50"/>
        <v>5.3117530795344869E-2</v>
      </c>
      <c r="H211">
        <v>181.41000399999999</v>
      </c>
      <c r="I211">
        <f t="shared" si="51"/>
        <v>2.6306322655010272E-2</v>
      </c>
      <c r="J211">
        <v>219.08000200000001</v>
      </c>
      <c r="K211">
        <f t="shared" si="52"/>
        <v>-4.4178378457596403E-3</v>
      </c>
      <c r="L211">
        <v>178.88000500000001</v>
      </c>
      <c r="M211">
        <f t="shared" si="53"/>
        <v>1.5644275849214635E-2</v>
      </c>
      <c r="N211">
        <v>73.228347999999997</v>
      </c>
      <c r="O211">
        <f t="shared" si="54"/>
        <v>1.4049206566575656E-2</v>
      </c>
      <c r="P211">
        <v>110.040001</v>
      </c>
      <c r="Q211">
        <f t="shared" si="55"/>
        <v>2.3353097576260796E-2</v>
      </c>
      <c r="R211">
        <v>150.61000100000001</v>
      </c>
      <c r="S211">
        <f t="shared" si="56"/>
        <v>2.6167705539564622E-2</v>
      </c>
      <c r="T211">
        <v>308.76998900000001</v>
      </c>
      <c r="U211">
        <f t="shared" si="57"/>
        <v>2.2467654582891985E-2</v>
      </c>
      <c r="V211">
        <v>43.060001</v>
      </c>
      <c r="W211">
        <f t="shared" si="58"/>
        <v>0.15736841886164407</v>
      </c>
      <c r="X211">
        <v>80.190002000000007</v>
      </c>
      <c r="Y211">
        <f t="shared" si="59"/>
        <v>-1.0420600371822847E-2</v>
      </c>
      <c r="Z211">
        <v>26.549999</v>
      </c>
      <c r="AA211">
        <f t="shared" si="60"/>
        <v>6.0445974010731526E-3</v>
      </c>
      <c r="AB211">
        <v>321.36999500000002</v>
      </c>
      <c r="AC211">
        <f t="shared" si="61"/>
        <v>2.6453765877012227E-2</v>
      </c>
      <c r="AD211">
        <v>153.220001</v>
      </c>
      <c r="AE211">
        <f t="shared" si="62"/>
        <v>9.7942478091164156E-4</v>
      </c>
      <c r="AF211" s="14">
        <v>4071.7</v>
      </c>
      <c r="AG211">
        <f t="shared" si="63"/>
        <v>1.1257469631118192E-2</v>
      </c>
      <c r="AH211">
        <v>3.68</v>
      </c>
    </row>
    <row r="212" spans="1:34">
      <c r="A212" s="17">
        <v>44900</v>
      </c>
      <c r="B212">
        <v>45.419998</v>
      </c>
      <c r="C212">
        <f t="shared" si="48"/>
        <v>-2.5648005569198336E-2</v>
      </c>
      <c r="D212">
        <v>488.66000400000001</v>
      </c>
      <c r="E212">
        <f t="shared" si="49"/>
        <v>-1.1940855234929458E-2</v>
      </c>
      <c r="F212">
        <v>116.55999799999999</v>
      </c>
      <c r="G212">
        <f t="shared" si="50"/>
        <v>-1.3210257362035153E-2</v>
      </c>
      <c r="H212">
        <v>176.60000600000001</v>
      </c>
      <c r="I212">
        <f t="shared" si="51"/>
        <v>-2.6872362857788022E-2</v>
      </c>
      <c r="J212">
        <v>215.60000600000001</v>
      </c>
      <c r="K212">
        <f t="shared" si="52"/>
        <v>-1.6012102180450592E-2</v>
      </c>
      <c r="L212">
        <v>178.779999</v>
      </c>
      <c r="M212">
        <f t="shared" si="53"/>
        <v>-5.5922385219372755E-4</v>
      </c>
      <c r="N212">
        <v>73.349997999999999</v>
      </c>
      <c r="O212">
        <f t="shared" si="54"/>
        <v>1.6598635644353155E-3</v>
      </c>
      <c r="P212">
        <v>110.010002</v>
      </c>
      <c r="Q212">
        <f t="shared" si="55"/>
        <v>-2.7265621246869674E-4</v>
      </c>
      <c r="R212">
        <v>149.08999600000001</v>
      </c>
      <c r="S212">
        <f t="shared" si="56"/>
        <v>-1.0143597252547107E-2</v>
      </c>
      <c r="T212">
        <v>314.05999800000001</v>
      </c>
      <c r="U212">
        <f t="shared" si="57"/>
        <v>1.6987416541659379E-2</v>
      </c>
      <c r="V212">
        <v>40.790000999999997</v>
      </c>
      <c r="W212">
        <f t="shared" si="58"/>
        <v>-5.4157537314346457E-2</v>
      </c>
      <c r="X212">
        <v>79.459998999999996</v>
      </c>
      <c r="Y212">
        <f t="shared" si="59"/>
        <v>-9.1451059581984118E-3</v>
      </c>
      <c r="Z212">
        <v>25.549999</v>
      </c>
      <c r="AA212">
        <f t="shared" si="60"/>
        <v>-3.8392432512394249E-2</v>
      </c>
      <c r="AB212">
        <v>317.60000600000001</v>
      </c>
      <c r="AC212">
        <f t="shared" si="61"/>
        <v>-1.1800343493385122E-2</v>
      </c>
      <c r="AD212">
        <v>151.64999399999999</v>
      </c>
      <c r="AE212">
        <f t="shared" si="62"/>
        <v>-1.0299609045436031E-2</v>
      </c>
      <c r="AF212" s="14">
        <v>3998.84</v>
      </c>
      <c r="AG212">
        <f t="shared" si="63"/>
        <v>-1.8056283602075441E-2</v>
      </c>
      <c r="AH212">
        <v>3.6</v>
      </c>
    </row>
    <row r="213" spans="1:34">
      <c r="A213" s="29" t="s">
        <v>127</v>
      </c>
      <c r="B213" s="30" t="s">
        <v>24</v>
      </c>
      <c r="C213" s="30"/>
      <c r="D213" s="30" t="s">
        <v>26</v>
      </c>
      <c r="E213" s="30"/>
      <c r="F213" s="30" t="s">
        <v>28</v>
      </c>
      <c r="G213" s="30"/>
      <c r="H213" s="30" t="s">
        <v>30</v>
      </c>
      <c r="I213" s="30"/>
      <c r="J213" s="30" t="s">
        <v>32</v>
      </c>
      <c r="K213" s="30"/>
      <c r="L213" s="30" t="s">
        <v>34</v>
      </c>
      <c r="M213" s="30"/>
      <c r="N213" s="30" t="s">
        <v>36</v>
      </c>
      <c r="O213" s="30"/>
      <c r="P213" s="30" t="s">
        <v>38</v>
      </c>
      <c r="Q213" s="30"/>
      <c r="R213" s="30" t="s">
        <v>40</v>
      </c>
      <c r="S213" s="30"/>
      <c r="T213" s="30" t="s">
        <v>42</v>
      </c>
      <c r="U213" s="30"/>
      <c r="V213" s="30" t="s">
        <v>44</v>
      </c>
      <c r="W213" s="30"/>
      <c r="X213" s="30" t="s">
        <v>46</v>
      </c>
      <c r="Y213" s="30"/>
      <c r="Z213" s="30" t="s">
        <v>48</v>
      </c>
      <c r="AA213" s="30"/>
      <c r="AB213" s="30" t="s">
        <v>50</v>
      </c>
      <c r="AC213" s="30"/>
      <c r="AD213" s="30" t="s">
        <v>52</v>
      </c>
      <c r="AE213" s="30"/>
      <c r="AF213" s="31" t="s">
        <v>128</v>
      </c>
      <c r="AG213" s="30"/>
      <c r="AH213" s="30" t="s">
        <v>123</v>
      </c>
    </row>
    <row r="214" spans="1:34">
      <c r="A214" s="28" t="s">
        <v>118</v>
      </c>
      <c r="B214" s="20"/>
      <c r="C214" s="20">
        <f>AVERAGE(C3:C212)</f>
        <v>8.908977334887864E-4</v>
      </c>
      <c r="D214" s="20"/>
      <c r="E214" s="20">
        <f>AVERAGE(E3:E212)</f>
        <v>3.8399774181530522E-3</v>
      </c>
      <c r="F214" s="20"/>
      <c r="G214" s="20">
        <f>AVERAGE(G3:G212)</f>
        <v>6.0967853155597714E-3</v>
      </c>
      <c r="H214" s="20"/>
      <c r="I214" s="20">
        <f>AVERAGE(I3:I212)</f>
        <v>-9.5813416806496887E-4</v>
      </c>
      <c r="J214" s="20"/>
      <c r="K214" s="20">
        <f>AVERAGE(K3:K212)</f>
        <v>2.2157876839001586E-3</v>
      </c>
      <c r="L214" s="20"/>
      <c r="M214" s="20">
        <f>AVERAGE(M3:M212)</f>
        <v>1.4676082383195232E-3</v>
      </c>
      <c r="N214" s="20"/>
      <c r="O214" s="20">
        <f>AVERAGE(O3:O212)</f>
        <v>1.4060601234552013E-3</v>
      </c>
      <c r="P214" s="20"/>
      <c r="Q214" s="20">
        <f>AVERAGE(Q3:Q212)</f>
        <v>2.3787584372617723E-3</v>
      </c>
      <c r="R214" s="20"/>
      <c r="S214" s="20">
        <f>AVERAGE(S3:S212)</f>
        <v>2.6540079936214524E-3</v>
      </c>
      <c r="T214" s="20"/>
      <c r="U214" s="20">
        <f>AVERAGE(U3:U212)</f>
        <v>9.9419946784106358E-3</v>
      </c>
      <c r="V214" s="20"/>
      <c r="W214" s="20">
        <f>AVERAGE(W3:W212)</f>
        <v>4.6800421165190502E-3</v>
      </c>
      <c r="X214" s="20"/>
      <c r="Y214" s="20">
        <f>AVERAGE(Y3:Y212)</f>
        <v>2.5682320744468299E-3</v>
      </c>
      <c r="Z214" s="20"/>
      <c r="AA214" s="20">
        <f>AVERAGE(AA3:AA212)</f>
        <v>3.5200063131978951E-3</v>
      </c>
      <c r="AB214" s="20"/>
      <c r="AC214" s="20">
        <f>AVERAGE(AC3:AC212)</f>
        <v>2.683126906141441E-3</v>
      </c>
      <c r="AD214" s="20"/>
      <c r="AE214" s="20">
        <f>AVERAGE(AE3:AE212)</f>
        <v>2.427834019092732E-3</v>
      </c>
      <c r="AF214" s="20"/>
      <c r="AG214" s="20">
        <f>AVERAGE(AG3:AG212)</f>
        <v>1.7652954620316495E-3</v>
      </c>
      <c r="AH214" s="20">
        <f>AVERAGE(AH2:AH212)/52</f>
        <v>3.0971563981042664E-2</v>
      </c>
    </row>
    <row r="215" spans="1:34">
      <c r="A215" s="28" t="s">
        <v>119</v>
      </c>
      <c r="B215" s="20"/>
      <c r="C215" s="20">
        <f>_xlfn.STDEV.S(C3:C212)</f>
        <v>4.3127390186269023E-2</v>
      </c>
      <c r="D215" s="20"/>
      <c r="E215" s="20">
        <f>_xlfn.STDEV.S(E3:E212)</f>
        <v>3.6056348784879177E-2</v>
      </c>
      <c r="F215" s="20"/>
      <c r="G215" s="20">
        <f>_xlfn.STDEV.S(G3:G212)</f>
        <v>7.2230840203186639E-2</v>
      </c>
      <c r="H215" s="20"/>
      <c r="I215" s="20">
        <f>_xlfn.STDEV.S(I3:I212)</f>
        <v>5.5065200455146041E-2</v>
      </c>
      <c r="J215" s="20"/>
      <c r="K215" s="20">
        <f>_xlfn.STDEV.S(K3:K212)</f>
        <v>4.1569901004279854E-2</v>
      </c>
      <c r="L215" s="20"/>
      <c r="M215" s="20">
        <f>_xlfn.STDEV.S(M3:M212)</f>
        <v>2.7097031229053513E-2</v>
      </c>
      <c r="N215" s="20"/>
      <c r="O215" s="20">
        <f>_xlfn.STDEV.S(O3:O212)</f>
        <v>3.0927971445883665E-2</v>
      </c>
      <c r="P215" s="20"/>
      <c r="Q215" s="20">
        <f>_xlfn.STDEV.S(Q3:Q212)</f>
        <v>3.275031083468783E-2</v>
      </c>
      <c r="R215" s="20"/>
      <c r="S215" s="20">
        <f>_xlfn.STDEV.S(S3:S212)</f>
        <v>2.8597100173668098E-2</v>
      </c>
      <c r="T215" s="20"/>
      <c r="U215" s="20">
        <f>_xlfn.STDEV.S(U3:U212)</f>
        <v>9.2678537470196568E-2</v>
      </c>
      <c r="V215" s="20"/>
      <c r="W215" s="20">
        <f>_xlfn.STDEV.S(W3:W212)</f>
        <v>9.1971579464928718E-2</v>
      </c>
      <c r="X215" s="20"/>
      <c r="Y215" s="20">
        <f>_xlfn.STDEV.S(Y3:Y212)</f>
        <v>5.0321980214097006E-2</v>
      </c>
      <c r="Z215" s="20"/>
      <c r="AA215" s="20">
        <f>_xlfn.STDEV.S(AA3:AA212)</f>
        <v>7.5361786269240283E-2</v>
      </c>
      <c r="AB215" s="20"/>
      <c r="AC215" s="20">
        <f>_xlfn.STDEV.S(AC3:AC212)</f>
        <v>4.0762621571925374E-2</v>
      </c>
      <c r="AD215" s="20"/>
      <c r="AE215" s="20">
        <f>_xlfn.STDEV.S(AE3:AE212)</f>
        <v>3.1424595410887032E-2</v>
      </c>
      <c r="AF215" s="20"/>
      <c r="AG215" s="20">
        <f>_xlfn.STDEV.S(AG3:AG212)</f>
        <v>3.0159492175618877E-2</v>
      </c>
      <c r="AH215" s="20"/>
    </row>
    <row r="216" spans="1:34">
      <c r="A216" s="28" t="s">
        <v>120</v>
      </c>
      <c r="B216" s="20"/>
      <c r="C216" s="20">
        <f>_xlfn.COVARIANCE.S(C3:C212,$AG$3:$AG$212)</f>
        <v>9.900507228431236E-4</v>
      </c>
      <c r="D216" s="20"/>
      <c r="E216" s="20">
        <f>_xlfn.COVARIANCE.S(E3:E212,$AG$3:$AG$212)</f>
        <v>6.5734351267549484E-4</v>
      </c>
      <c r="F216" s="20"/>
      <c r="G216" s="20">
        <f>_xlfn.COVARIANCE.S(G3:G212,$AG$3:$AG$212)</f>
        <v>1.0729947370216677E-3</v>
      </c>
      <c r="H216" s="20"/>
      <c r="I216" s="20">
        <f>_xlfn.COVARIANCE.S(I3:I212,$AG$3:$AG$212)</f>
        <v>9.528829597819508E-4</v>
      </c>
      <c r="J216" s="20"/>
      <c r="K216" s="20">
        <f>_xlfn.COVARIANCE.S(K3:K212,$AG$3:$AG$212)</f>
        <v>1.0151068840378245E-3</v>
      </c>
      <c r="L216" s="20"/>
      <c r="M216" s="20">
        <f>_xlfn.COVARIANCE.S(M3:M212,$AG$3:$AG$212)</f>
        <v>4.5994716814814519E-4</v>
      </c>
      <c r="N216" s="20"/>
      <c r="O216" s="20">
        <f>_xlfn.COVARIANCE.S(O3:O212,$AG$3:$AG$212)</f>
        <v>3.7264902710556949E-4</v>
      </c>
      <c r="P216" s="20"/>
      <c r="Q216" s="20">
        <f>_xlfn.COVARIANCE.S(Q3:Q212,$AG$3:$AG$212)</f>
        <v>3.6456687482966523E-4</v>
      </c>
      <c r="R216" s="20"/>
      <c r="S216" s="20">
        <f>_xlfn.COVARIANCE.S(S3:S212,$AG$3:$AG$212)</f>
        <v>5.4761137287437237E-4</v>
      </c>
      <c r="T216" s="20"/>
      <c r="U216" s="20">
        <f>_xlfn.COVARIANCE.S(U3:U212,$AG$3:$AG$212)</f>
        <v>1.5048510849503512E-3</v>
      </c>
      <c r="V216" s="20"/>
      <c r="W216" s="20">
        <f>_xlfn.COVARIANCE.S(W3:W212,$AG$3:$AG$212)</f>
        <v>1.5875880850796469E-3</v>
      </c>
      <c r="X216" s="20"/>
      <c r="Y216" s="20">
        <f>_xlfn.COVARIANCE.S(Y3:Y212,$AG$3:$AG$212)</f>
        <v>1.1502511363548342E-3</v>
      </c>
      <c r="Z216" s="20"/>
      <c r="AA216" s="20">
        <f>_xlfn.COVARIANCE.S(AA3:AA212,$AG$3:$AG$212)</f>
        <v>1.1489164432691703E-3</v>
      </c>
      <c r="AB216" s="20"/>
      <c r="AC216" s="20">
        <f>_xlfn.COVARIANCE.S(AC3:AC212,$AG$3:$AG$212)</f>
        <v>4.8224509437927188E-4</v>
      </c>
      <c r="AD216" s="20"/>
      <c r="AE216" s="20">
        <f>_xlfn.COVARIANCE.S(AE3:AE212,$AG$3:$AG$212)</f>
        <v>4.1929998544195496E-4</v>
      </c>
      <c r="AF216" s="20"/>
      <c r="AG216" s="20">
        <f>_xlfn.COVARIANCE.S(AG3:AG212,$AG$3:$AG$212)</f>
        <v>9.0959496829121631E-4</v>
      </c>
      <c r="AH216" s="20"/>
    </row>
    <row r="217" spans="1:34">
      <c r="A217" s="28" t="s">
        <v>121</v>
      </c>
      <c r="B217" s="20"/>
      <c r="C217" s="20">
        <f>_xlfn.VAR.S(C3:C212)</f>
        <v>1.8599717842786934E-3</v>
      </c>
      <c r="D217" s="20"/>
      <c r="E217" s="20">
        <f>_xlfn.VAR.S(E3:E212)</f>
        <v>1.3000602876968583E-3</v>
      </c>
      <c r="F217" s="20"/>
      <c r="G217" s="20">
        <f>_xlfn.VAR.S(G3:G212)</f>
        <v>5.2172942764582841E-3</v>
      </c>
      <c r="H217" s="20"/>
      <c r="I217" s="20">
        <f>_xlfn.VAR.S(I3:I212)</f>
        <v>3.0321763011654157E-3</v>
      </c>
      <c r="J217" s="20"/>
      <c r="K217" s="20">
        <f>_xlfn.VAR.S(K3:K212)</f>
        <v>1.7280566695056273E-3</v>
      </c>
      <c r="L217" s="20"/>
      <c r="M217" s="20">
        <f>_xlfn.VAR.S(M3:M212)</f>
        <v>7.3424910142830127E-4</v>
      </c>
      <c r="N217" s="20"/>
      <c r="O217" s="20">
        <f>_xlfn.VAR.S(O3:O212)</f>
        <v>9.5653941775739537E-4</v>
      </c>
      <c r="P217" s="20"/>
      <c r="Q217" s="20">
        <f>_xlfn.VAR.S(Q3:Q212)</f>
        <v>1.0725828597686713E-3</v>
      </c>
      <c r="R217" s="20"/>
      <c r="S217" s="20">
        <f>_xlfn.VAR.S(S3:S212)</f>
        <v>8.1779413834280796E-4</v>
      </c>
      <c r="T217" s="20"/>
      <c r="U217" s="20">
        <f>_xlfn.VAR.S(U3:U212)</f>
        <v>8.5893113076146305E-3</v>
      </c>
      <c r="V217" s="20"/>
      <c r="W217" s="20">
        <f>_xlfn.VAR.S(W3:W212)</f>
        <v>8.4587714292736985E-3</v>
      </c>
      <c r="X217" s="20"/>
      <c r="Y217" s="20">
        <f>_xlfn.VAR.S(Y3:Y212)</f>
        <v>2.5323016926679705E-3</v>
      </c>
      <c r="Z217" s="20"/>
      <c r="AA217" s="20">
        <f>_xlfn.VAR.S(AA3:AA212)</f>
        <v>5.6793988296906526E-3</v>
      </c>
      <c r="AB217" s="20"/>
      <c r="AC217" s="20">
        <f>_xlfn.VAR.S(AC3:AC212)</f>
        <v>1.6615913174159956E-3</v>
      </c>
      <c r="AD217" s="20"/>
      <c r="AE217" s="20">
        <f>_xlfn.VAR.S(AE3:AE212)</f>
        <v>9.8750519673794241E-4</v>
      </c>
      <c r="AF217" s="20"/>
      <c r="AG217" s="20">
        <f>_xlfn.VAR.S(AG3:AG212)</f>
        <v>9.0959496829121631E-4</v>
      </c>
      <c r="AH217" s="20"/>
    </row>
    <row r="218" spans="1:34">
      <c r="A218" s="28" t="s">
        <v>23</v>
      </c>
      <c r="B218" s="20"/>
      <c r="C218" s="20">
        <f>C216/C217</f>
        <v>0.53229340961592619</v>
      </c>
      <c r="D218" s="20"/>
      <c r="E218" s="20">
        <f t="shared" ref="E218:AG218" si="64">E216/E217</f>
        <v>0.50562540744938977</v>
      </c>
      <c r="F218" s="20"/>
      <c r="G218" s="20">
        <f t="shared" si="64"/>
        <v>0.20566114927871407</v>
      </c>
      <c r="H218" s="20"/>
      <c r="I218" s="20">
        <f t="shared" si="64"/>
        <v>0.31425710946151469</v>
      </c>
      <c r="J218" s="20"/>
      <c r="K218" s="20">
        <f t="shared" si="64"/>
        <v>0.58742684887077934</v>
      </c>
      <c r="L218" s="20"/>
      <c r="M218" s="20">
        <f t="shared" si="64"/>
        <v>0.62641842836910655</v>
      </c>
      <c r="N218" s="20"/>
      <c r="O218" s="20">
        <f t="shared" si="64"/>
        <v>0.38958041894315693</v>
      </c>
      <c r="P218" s="20"/>
      <c r="Q218" s="20">
        <f t="shared" si="64"/>
        <v>0.33989623413177888</v>
      </c>
      <c r="R218" s="20"/>
      <c r="S218" s="20">
        <f t="shared" si="64"/>
        <v>0.66962007576143967</v>
      </c>
      <c r="T218" s="20"/>
      <c r="U218" s="20">
        <f t="shared" si="64"/>
        <v>0.17520043587385925</v>
      </c>
      <c r="V218" s="20"/>
      <c r="W218" s="20">
        <f t="shared" si="64"/>
        <v>0.18768542197338497</v>
      </c>
      <c r="X218" s="20"/>
      <c r="Y218" s="20">
        <f t="shared" si="64"/>
        <v>0.45423147632261701</v>
      </c>
      <c r="Z218" s="20"/>
      <c r="AA218" s="20">
        <f t="shared" si="64"/>
        <v>0.2022954326191862</v>
      </c>
      <c r="AB218" s="20"/>
      <c r="AC218" s="20">
        <f t="shared" si="64"/>
        <v>0.29023087044606716</v>
      </c>
      <c r="AD218" s="20"/>
      <c r="AE218" s="20">
        <f t="shared" si="64"/>
        <v>0.42460534570050068</v>
      </c>
      <c r="AF218" s="20"/>
      <c r="AG218" s="20">
        <f t="shared" si="64"/>
        <v>1</v>
      </c>
      <c r="AH218" s="20"/>
    </row>
    <row r="219" spans="1:34">
      <c r="A219" s="28" t="s">
        <v>122</v>
      </c>
      <c r="B219" s="20"/>
      <c r="C219" s="20">
        <f>C214</f>
        <v>8.908977334887864E-4</v>
      </c>
      <c r="D219" s="20"/>
      <c r="E219" s="20">
        <f t="shared" ref="E219:AG219" si="65">E214</f>
        <v>3.8399774181530522E-3</v>
      </c>
      <c r="F219" s="20"/>
      <c r="G219" s="20">
        <f t="shared" si="65"/>
        <v>6.0967853155597714E-3</v>
      </c>
      <c r="H219" s="20"/>
      <c r="I219" s="20">
        <f t="shared" si="65"/>
        <v>-9.5813416806496887E-4</v>
      </c>
      <c r="J219" s="20"/>
      <c r="K219" s="20">
        <f t="shared" si="65"/>
        <v>2.2157876839001586E-3</v>
      </c>
      <c r="L219" s="20"/>
      <c r="M219" s="20">
        <f t="shared" si="65"/>
        <v>1.4676082383195232E-3</v>
      </c>
      <c r="N219" s="20"/>
      <c r="O219" s="20">
        <f t="shared" si="65"/>
        <v>1.4060601234552013E-3</v>
      </c>
      <c r="P219" s="20"/>
      <c r="Q219" s="20">
        <f t="shared" si="65"/>
        <v>2.3787584372617723E-3</v>
      </c>
      <c r="R219" s="20"/>
      <c r="S219" s="20">
        <f t="shared" si="65"/>
        <v>2.6540079936214524E-3</v>
      </c>
      <c r="T219" s="20"/>
      <c r="U219" s="20">
        <f t="shared" si="65"/>
        <v>9.9419946784106358E-3</v>
      </c>
      <c r="V219" s="20"/>
      <c r="W219" s="20">
        <f t="shared" si="65"/>
        <v>4.6800421165190502E-3</v>
      </c>
      <c r="X219" s="20"/>
      <c r="Y219" s="20">
        <f t="shared" si="65"/>
        <v>2.5682320744468299E-3</v>
      </c>
      <c r="Z219" s="20"/>
      <c r="AA219" s="20">
        <f t="shared" si="65"/>
        <v>3.5200063131978951E-3</v>
      </c>
      <c r="AB219" s="20"/>
      <c r="AC219" s="20">
        <f t="shared" si="65"/>
        <v>2.683126906141441E-3</v>
      </c>
      <c r="AD219" s="20"/>
      <c r="AE219" s="20">
        <f t="shared" si="65"/>
        <v>2.427834019092732E-3</v>
      </c>
      <c r="AF219" s="20"/>
      <c r="AG219" s="20">
        <f t="shared" si="65"/>
        <v>1.7652954620316495E-3</v>
      </c>
      <c r="AH219" s="20"/>
    </row>
    <row r="220" spans="1:34">
      <c r="A220" s="28" t="s">
        <v>124</v>
      </c>
      <c r="B220" s="20"/>
      <c r="C220" s="20">
        <f>(C$214/$AH$214)/C$218</f>
        <v>5.4039786964918894E-2</v>
      </c>
      <c r="D220" s="20"/>
      <c r="E220" s="20">
        <f>(E$214/$AH$214)/E$218</f>
        <v>0.24520913474487843</v>
      </c>
      <c r="F220" s="20"/>
      <c r="G220" s="20">
        <f>(G$214/$AH$214)/G$218</f>
        <v>0.95716213021684871</v>
      </c>
      <c r="H220" s="20"/>
      <c r="I220" s="20">
        <f>(I$214/$AH$214)/I$218</f>
        <v>-9.8441467595288532E-2</v>
      </c>
      <c r="J220" s="20"/>
      <c r="K220" s="20">
        <f>(K$214/$AH$214)/K$218</f>
        <v>0.12178988349061934</v>
      </c>
      <c r="L220" s="20"/>
      <c r="M220" s="20">
        <f>(M$214/$AH$214)/M$218</f>
        <v>7.5645392174767678E-2</v>
      </c>
      <c r="N220" s="20"/>
      <c r="O220" s="20">
        <f>(O$214/$AH$214)/O$218</f>
        <v>0.11653157994904276</v>
      </c>
      <c r="P220" s="20"/>
      <c r="Q220" s="20">
        <f>(Q$214/$AH$214)/Q$218</f>
        <v>0.22596483156874977</v>
      </c>
      <c r="R220" s="20"/>
      <c r="S220" s="20">
        <f>(S$214/$AH$214)/S$218</f>
        <v>0.12797072319944577</v>
      </c>
      <c r="T220" s="20"/>
      <c r="U220" s="20">
        <f>(U$214/$AH$214)/U$218</f>
        <v>1.8322098240007489</v>
      </c>
      <c r="V220" s="20"/>
      <c r="W220" s="20">
        <f>(W$214/$AH$214)/W$218</f>
        <v>0.80511159938144272</v>
      </c>
      <c r="X220" s="20"/>
      <c r="Y220" s="20">
        <f>(Y$214/$AH$214)/Y$218</f>
        <v>0.18255507182892963</v>
      </c>
      <c r="Z220" s="20"/>
      <c r="AA220" s="20">
        <f>(AA$214/$AH$214)/AA$218</f>
        <v>0.5618161616392906</v>
      </c>
      <c r="AB220" s="20"/>
      <c r="AC220" s="20">
        <f>(AC$214/$AH$214)/AC$218</f>
        <v>0.29849322165560777</v>
      </c>
      <c r="AD220" s="20"/>
      <c r="AE220" s="20">
        <f>(AE$214/$AH$214)/AE$218</f>
        <v>0.18461645114993963</v>
      </c>
      <c r="AF220" s="20"/>
      <c r="AG220" s="20">
        <f>(AG$214/$AH$214)/AG$218</f>
        <v>5.6997298008979028E-2</v>
      </c>
      <c r="AH220" s="20"/>
    </row>
    <row r="221" spans="1:34">
      <c r="A221" s="28" t="s">
        <v>125</v>
      </c>
      <c r="B221" s="20"/>
      <c r="C221" s="20">
        <f>(C$214-$AH$214)/C$215</f>
        <v>-0.69748403781527724</v>
      </c>
      <c r="D221" s="20"/>
      <c r="E221" s="20">
        <f>(E$214-$AH$214)/E$215</f>
        <v>-0.75247737159309069</v>
      </c>
      <c r="F221" s="20"/>
      <c r="G221" s="20">
        <f>(G$214-$AH$214)/G$215</f>
        <v>-0.34437891897020301</v>
      </c>
      <c r="H221" s="20"/>
      <c r="I221" s="20">
        <f>(I$214-$AH$214)/I$215</f>
        <v>-0.5798525726809316</v>
      </c>
      <c r="J221" s="20"/>
      <c r="K221" s="20">
        <f>(K$214-$AH$214)/K$215</f>
        <v>-0.69174512333291194</v>
      </c>
      <c r="L221" s="20"/>
      <c r="M221" s="20">
        <f>(M$214-$AH$214)/M$215</f>
        <v>-1.0888261335097447</v>
      </c>
      <c r="N221" s="20"/>
      <c r="O221" s="20">
        <f>(O$214-$AH$214)/O$215</f>
        <v>-0.95594707558883441</v>
      </c>
      <c r="P221" s="20"/>
      <c r="Q221" s="20">
        <f>(Q$214-$AH$214)/Q$215</f>
        <v>-0.87305447841724071</v>
      </c>
      <c r="R221" s="20"/>
      <c r="S221" s="20">
        <f>(S$214-$AH$214)/S$215</f>
        <v>-0.99022473661492827</v>
      </c>
      <c r="T221" s="20"/>
      <c r="U221" s="20">
        <f>(U$214-$AH$214)/U$215</f>
        <v>-0.22690873072306184</v>
      </c>
      <c r="V221" s="20"/>
      <c r="W221" s="20">
        <f>(W$214-$AH$214)/W$215</f>
        <v>-0.28586572088336581</v>
      </c>
      <c r="X221" s="20"/>
      <c r="Y221" s="20">
        <f>(Y$214-$AH$214)/Y$215</f>
        <v>-0.56443191992351349</v>
      </c>
      <c r="Z221" s="20"/>
      <c r="AA221" s="20">
        <f>(AA$214-$AH$214)/AA$215</f>
        <v>-0.36426362785205657</v>
      </c>
      <c r="AB221" s="20"/>
      <c r="AC221" s="20">
        <f>(AC$214-$AH$214)/AC$215</f>
        <v>-0.69397982720484419</v>
      </c>
      <c r="AD221" s="20"/>
      <c r="AE221" s="20">
        <f>(AE$214-$AH$214)/AE$215</f>
        <v>-0.90832450151644517</v>
      </c>
      <c r="AF221" s="20"/>
      <c r="AG221" s="20">
        <f>(AG$214-$AH$214)/AG$215</f>
        <v>-0.96839390892070609</v>
      </c>
      <c r="AH221" s="20"/>
    </row>
    <row r="222" spans="1:34">
      <c r="A222" s="28" t="s">
        <v>126</v>
      </c>
      <c r="B222" s="20"/>
      <c r="C222" s="20">
        <f>C$214-$AH$214</f>
        <v>-3.0080666247553879E-2</v>
      </c>
      <c r="D222" s="20"/>
      <c r="E222" s="20">
        <f>E$214-$AH$214</f>
        <v>-2.7131586562889613E-2</v>
      </c>
      <c r="F222" s="20"/>
      <c r="G222" s="20">
        <f>G$214-$AH$214</f>
        <v>-2.4874778665482891E-2</v>
      </c>
      <c r="H222" s="20"/>
      <c r="I222" s="20">
        <f>I$214-$AH$214</f>
        <v>-3.1929698149107635E-2</v>
      </c>
      <c r="J222" s="20"/>
      <c r="K222" s="20">
        <f>K$214-$AH$214</f>
        <v>-2.8755776297142505E-2</v>
      </c>
      <c r="L222" s="20"/>
      <c r="M222" s="20">
        <f>M$214-$AH$214</f>
        <v>-2.9503955742723142E-2</v>
      </c>
      <c r="N222" s="20"/>
      <c r="O222" s="20">
        <f>O$214-$AH$214</f>
        <v>-2.9565503857587463E-2</v>
      </c>
      <c r="P222" s="20"/>
      <c r="Q222" s="20">
        <f>Q$214-$AH$214</f>
        <v>-2.8592805543780891E-2</v>
      </c>
      <c r="R222" s="20"/>
      <c r="S222" s="20">
        <f>S$214-$AH$214</f>
        <v>-2.8317555987421212E-2</v>
      </c>
      <c r="T222" s="20"/>
      <c r="U222" s="20">
        <f>U$214-$AH$214</f>
        <v>-2.1029569302632029E-2</v>
      </c>
      <c r="V222" s="20"/>
      <c r="W222" s="20">
        <f>W$214-$AH$214</f>
        <v>-2.6291521864523614E-2</v>
      </c>
      <c r="X222" s="20"/>
      <c r="Y222" s="20">
        <f>Y$214-$AH$214</f>
        <v>-2.8403331906595834E-2</v>
      </c>
      <c r="Z222" s="20"/>
      <c r="AA222" s="20">
        <f>AA$214-$AH$214</f>
        <v>-2.745155766784477E-2</v>
      </c>
      <c r="AB222" s="20"/>
      <c r="AC222" s="20">
        <f>AC$214-$AH$214</f>
        <v>-2.8288437074901224E-2</v>
      </c>
      <c r="AD222" s="20"/>
      <c r="AE222" s="20">
        <f>AE$214-$AH$214</f>
        <v>-2.8543729961949933E-2</v>
      </c>
      <c r="AF222" s="20"/>
      <c r="AG222" s="20">
        <f>AG$214-$AH$214</f>
        <v>-2.9206268519011015E-2</v>
      </c>
      <c r="AH222" s="20"/>
    </row>
    <row r="223" spans="1:34">
      <c r="A223" s="32" t="s">
        <v>4</v>
      </c>
      <c r="B223" s="20"/>
      <c r="C223" s="33">
        <v>2.53E-2</v>
      </c>
      <c r="D223" s="20"/>
      <c r="E223" s="33">
        <v>0.1381</v>
      </c>
      <c r="F223" s="20"/>
      <c r="G223" s="33">
        <v>5.3999999999999999E-2</v>
      </c>
      <c r="H223" s="20"/>
      <c r="I223" s="33">
        <v>3.3099999999999997E-2</v>
      </c>
      <c r="J223" s="20"/>
      <c r="K223" s="33">
        <v>0.1401</v>
      </c>
      <c r="L223" s="20"/>
      <c r="M223" s="33">
        <v>0.1641</v>
      </c>
      <c r="N223" s="20"/>
      <c r="O223" s="33">
        <v>3.5200000000000002E-2</v>
      </c>
      <c r="P223" s="20"/>
      <c r="Q223" s="33">
        <v>4.0300000000000002E-2</v>
      </c>
      <c r="R223" s="20"/>
      <c r="S223" s="33">
        <v>4.1399999999999999E-2</v>
      </c>
      <c r="T223" s="20"/>
      <c r="U223" s="33">
        <v>5.8200000000000002E-2</v>
      </c>
      <c r="V223" s="20"/>
      <c r="W223" s="33">
        <v>2.0500000000000001E-2</v>
      </c>
      <c r="X223" s="20"/>
      <c r="Y223" s="33">
        <v>2.2200000000000001E-2</v>
      </c>
      <c r="Z223" s="20"/>
      <c r="AA223" s="33">
        <v>2.4199999999999999E-2</v>
      </c>
      <c r="AB223" s="20"/>
      <c r="AC223" s="33">
        <v>0.14660000000000001</v>
      </c>
      <c r="AD223" s="20"/>
      <c r="AE223" s="33">
        <v>5.6599999999999998E-2</v>
      </c>
      <c r="AF223" s="20"/>
      <c r="AG223" s="20"/>
      <c r="AH223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F273-3407-EF4C-868A-B97C0B37EC35}">
  <dimension ref="A1:K17"/>
  <sheetViews>
    <sheetView zoomScale="69" zoomScaleNormal="190" workbookViewId="0">
      <selection activeCell="G24" sqref="G24"/>
    </sheetView>
  </sheetViews>
  <sheetFormatPr defaultColWidth="10.6640625" defaultRowHeight="15.5"/>
  <cols>
    <col min="1" max="1" width="10.5" bestFit="1" customWidth="1"/>
    <col min="2" max="2" width="33.33203125" bestFit="1" customWidth="1"/>
    <col min="3" max="3" width="8.4140625" bestFit="1" customWidth="1"/>
    <col min="4" max="4" width="8.5" bestFit="1" customWidth="1"/>
    <col min="5" max="5" width="9.75" bestFit="1" customWidth="1"/>
    <col min="6" max="6" width="13" bestFit="1" customWidth="1"/>
    <col min="7" max="7" width="10.33203125" customWidth="1"/>
    <col min="8" max="8" width="9.4140625" bestFit="1" customWidth="1"/>
    <col min="9" max="9" width="11.9140625" bestFit="1" customWidth="1"/>
    <col min="10" max="10" width="18.9140625" bestFit="1" customWidth="1"/>
    <col min="11" max="11" width="7.33203125" bestFit="1" customWidth="1"/>
  </cols>
  <sheetData>
    <row r="1" spans="1:11">
      <c r="A1" s="18" t="s">
        <v>21</v>
      </c>
      <c r="B1" s="18" t="s">
        <v>22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4</v>
      </c>
    </row>
    <row r="2" spans="1:11">
      <c r="A2" t="s">
        <v>24</v>
      </c>
      <c r="B2" t="s">
        <v>25</v>
      </c>
      <c r="C2">
        <v>596</v>
      </c>
      <c r="D2" t="s">
        <v>64</v>
      </c>
      <c r="E2">
        <v>45.88</v>
      </c>
      <c r="F2">
        <v>43.9</v>
      </c>
      <c r="G2">
        <v>-0.24</v>
      </c>
      <c r="H2" s="14">
        <v>1180.08</v>
      </c>
      <c r="I2">
        <v>27344.48</v>
      </c>
      <c r="J2">
        <v>4.51</v>
      </c>
      <c r="K2" s="16">
        <f>I2/I$17</f>
        <v>2.5284585759224883E-2</v>
      </c>
    </row>
    <row r="3" spans="1:11">
      <c r="A3" t="s">
        <v>26</v>
      </c>
      <c r="B3" t="s">
        <v>27</v>
      </c>
      <c r="C3">
        <v>300</v>
      </c>
      <c r="D3" t="s">
        <v>64</v>
      </c>
      <c r="E3">
        <v>497.86</v>
      </c>
      <c r="F3">
        <v>525.12</v>
      </c>
      <c r="G3">
        <v>-6</v>
      </c>
      <c r="H3" s="14">
        <v>-8178</v>
      </c>
      <c r="I3">
        <v>149358</v>
      </c>
      <c r="J3">
        <v>-5.19</v>
      </c>
      <c r="K3" s="16">
        <f t="shared" ref="K3:K16" si="0">I3/I$17</f>
        <v>0.13810667307721008</v>
      </c>
    </row>
    <row r="4" spans="1:11">
      <c r="A4" t="s">
        <v>28</v>
      </c>
      <c r="B4" t="s">
        <v>29</v>
      </c>
      <c r="C4">
        <v>500</v>
      </c>
      <c r="D4" t="s">
        <v>64</v>
      </c>
      <c r="E4">
        <v>116.745</v>
      </c>
      <c r="F4">
        <v>111.18</v>
      </c>
      <c r="G4">
        <v>-1.29</v>
      </c>
      <c r="H4" s="14">
        <v>2782.5</v>
      </c>
      <c r="I4">
        <v>58372.5</v>
      </c>
      <c r="J4">
        <v>5.01</v>
      </c>
      <c r="K4" s="16">
        <f t="shared" si="0"/>
        <v>5.3975225794396321E-2</v>
      </c>
    </row>
    <row r="5" spans="1:11">
      <c r="A5" t="s">
        <v>30</v>
      </c>
      <c r="B5" t="s">
        <v>31</v>
      </c>
      <c r="C5">
        <v>200</v>
      </c>
      <c r="D5" t="s">
        <v>64</v>
      </c>
      <c r="E5">
        <v>178.93</v>
      </c>
      <c r="F5">
        <v>174.02</v>
      </c>
      <c r="G5">
        <v>-1.52</v>
      </c>
      <c r="H5">
        <v>982</v>
      </c>
      <c r="I5">
        <v>35786</v>
      </c>
      <c r="J5">
        <v>2.82</v>
      </c>
      <c r="K5" s="16">
        <f t="shared" si="0"/>
        <v>3.3090195387867005E-2</v>
      </c>
    </row>
    <row r="6" spans="1:11">
      <c r="A6" t="s">
        <v>32</v>
      </c>
      <c r="B6" t="s">
        <v>33</v>
      </c>
      <c r="C6">
        <v>700</v>
      </c>
      <c r="D6" t="s">
        <v>64</v>
      </c>
      <c r="E6">
        <v>216.51</v>
      </c>
      <c r="F6">
        <v>216.22</v>
      </c>
      <c r="G6">
        <v>-0.88</v>
      </c>
      <c r="H6">
        <v>203</v>
      </c>
      <c r="I6">
        <v>151557</v>
      </c>
      <c r="J6">
        <v>0.13</v>
      </c>
      <c r="K6" s="16">
        <f t="shared" si="0"/>
        <v>0.14014001962775835</v>
      </c>
    </row>
    <row r="7" spans="1:11">
      <c r="A7" t="s">
        <v>34</v>
      </c>
      <c r="B7" t="s">
        <v>35</v>
      </c>
      <c r="C7">
        <v>1000</v>
      </c>
      <c r="D7" t="s">
        <v>64</v>
      </c>
      <c r="E7">
        <v>177.51</v>
      </c>
      <c r="F7">
        <v>175.86</v>
      </c>
      <c r="G7">
        <v>-1.23</v>
      </c>
      <c r="H7" s="14">
        <v>1650</v>
      </c>
      <c r="I7">
        <v>177510</v>
      </c>
      <c r="J7">
        <v>0.94</v>
      </c>
      <c r="K7" s="16">
        <f t="shared" si="0"/>
        <v>0.16413794733416062</v>
      </c>
    </row>
    <row r="8" spans="1:11">
      <c r="A8" t="s">
        <v>36</v>
      </c>
      <c r="B8" t="s">
        <v>37</v>
      </c>
      <c r="C8">
        <v>520</v>
      </c>
      <c r="D8" t="s">
        <v>64</v>
      </c>
      <c r="E8">
        <v>73.209999999999994</v>
      </c>
      <c r="F8">
        <v>72.11</v>
      </c>
      <c r="G8">
        <v>0.01</v>
      </c>
      <c r="H8">
        <v>572</v>
      </c>
      <c r="I8">
        <v>38069.199999999997</v>
      </c>
      <c r="J8">
        <v>1.53</v>
      </c>
      <c r="K8" s="16">
        <f t="shared" si="0"/>
        <v>3.5201399045989679E-2</v>
      </c>
    </row>
    <row r="9" spans="1:11">
      <c r="A9" t="s">
        <v>38</v>
      </c>
      <c r="B9" t="s">
        <v>39</v>
      </c>
      <c r="C9">
        <v>400</v>
      </c>
      <c r="D9" t="s">
        <v>64</v>
      </c>
      <c r="E9">
        <v>109.05</v>
      </c>
      <c r="F9">
        <v>105.168333333333</v>
      </c>
      <c r="G9">
        <v>-0.75</v>
      </c>
      <c r="H9" s="14">
        <v>1552.67</v>
      </c>
      <c r="I9">
        <v>43620</v>
      </c>
      <c r="J9">
        <v>3.69</v>
      </c>
      <c r="K9" s="16">
        <f t="shared" si="0"/>
        <v>4.0334050265991135E-2</v>
      </c>
    </row>
    <row r="10" spans="1:11">
      <c r="A10" t="s">
        <v>40</v>
      </c>
      <c r="B10" t="s">
        <v>41</v>
      </c>
      <c r="C10">
        <v>300</v>
      </c>
      <c r="D10" t="s">
        <v>64</v>
      </c>
      <c r="E10">
        <v>149.26</v>
      </c>
      <c r="F10">
        <v>149.38</v>
      </c>
      <c r="G10">
        <v>0.01</v>
      </c>
      <c r="H10">
        <v>-36</v>
      </c>
      <c r="I10">
        <v>44778</v>
      </c>
      <c r="J10">
        <v>-0.08</v>
      </c>
      <c r="K10" s="16">
        <f t="shared" si="0"/>
        <v>4.1404816662323499E-2</v>
      </c>
    </row>
    <row r="11" spans="1:11">
      <c r="A11" t="s">
        <v>42</v>
      </c>
      <c r="B11" t="s">
        <v>43</v>
      </c>
      <c r="C11">
        <v>200</v>
      </c>
      <c r="D11" t="s">
        <v>64</v>
      </c>
      <c r="E11">
        <v>314.67</v>
      </c>
      <c r="F11">
        <v>301.33</v>
      </c>
      <c r="G11">
        <v>18.899999999999999</v>
      </c>
      <c r="H11" s="14">
        <v>2668</v>
      </c>
      <c r="I11">
        <v>62934</v>
      </c>
      <c r="J11">
        <v>4.43</v>
      </c>
      <c r="K11" s="16">
        <f t="shared" si="0"/>
        <v>5.819310223383508E-2</v>
      </c>
    </row>
    <row r="12" spans="1:11">
      <c r="A12" t="s">
        <v>44</v>
      </c>
      <c r="B12" t="s">
        <v>45</v>
      </c>
      <c r="C12">
        <v>500</v>
      </c>
      <c r="D12" t="s">
        <v>64</v>
      </c>
      <c r="E12">
        <v>44.4</v>
      </c>
      <c r="F12">
        <v>43.43</v>
      </c>
      <c r="G12">
        <v>1</v>
      </c>
      <c r="H12">
        <v>485</v>
      </c>
      <c r="I12">
        <v>22200</v>
      </c>
      <c r="J12">
        <v>2.23</v>
      </c>
      <c r="K12" s="16">
        <f t="shared" si="0"/>
        <v>2.052764594005051E-2</v>
      </c>
    </row>
    <row r="13" spans="1:11">
      <c r="A13" t="s">
        <v>46</v>
      </c>
      <c r="B13" t="s">
        <v>47</v>
      </c>
      <c r="C13">
        <v>300</v>
      </c>
      <c r="D13" t="s">
        <v>64</v>
      </c>
      <c r="E13">
        <v>80.17</v>
      </c>
      <c r="F13">
        <v>78.25</v>
      </c>
      <c r="G13">
        <v>0.43</v>
      </c>
      <c r="H13">
        <v>576</v>
      </c>
      <c r="I13">
        <v>24051</v>
      </c>
      <c r="J13">
        <v>2.4500000000000002</v>
      </c>
      <c r="K13" s="16">
        <f t="shared" si="0"/>
        <v>2.2239207770457424E-2</v>
      </c>
    </row>
    <row r="14" spans="1:11">
      <c r="A14" t="s">
        <v>48</v>
      </c>
      <c r="B14" t="s">
        <v>49</v>
      </c>
      <c r="C14">
        <v>1000</v>
      </c>
      <c r="D14" t="s">
        <v>64</v>
      </c>
      <c r="E14">
        <v>26.15</v>
      </c>
      <c r="F14">
        <v>26.553000000000001</v>
      </c>
      <c r="G14">
        <v>-0.66</v>
      </c>
      <c r="H14">
        <v>-403</v>
      </c>
      <c r="I14">
        <v>26150</v>
      </c>
      <c r="J14">
        <v>-1.52</v>
      </c>
      <c r="K14" s="16">
        <f t="shared" si="0"/>
        <v>2.4180087447401841E-2</v>
      </c>
    </row>
    <row r="15" spans="1:11">
      <c r="A15" t="s">
        <v>50</v>
      </c>
      <c r="B15" t="s">
        <v>51</v>
      </c>
      <c r="C15">
        <v>500</v>
      </c>
      <c r="D15" t="s">
        <v>64</v>
      </c>
      <c r="E15">
        <v>317.06040000000002</v>
      </c>
      <c r="F15">
        <v>307.89999999999998</v>
      </c>
      <c r="G15">
        <v>-3.7</v>
      </c>
      <c r="H15" s="14">
        <v>4580.2</v>
      </c>
      <c r="I15">
        <v>158530.20000000001</v>
      </c>
      <c r="J15">
        <v>2.98</v>
      </c>
      <c r="K15" s="16">
        <f>I15/I$17</f>
        <v>0.14658791965790072</v>
      </c>
    </row>
    <row r="16" spans="1:11">
      <c r="A16" t="s">
        <v>52</v>
      </c>
      <c r="B16" t="s">
        <v>53</v>
      </c>
      <c r="C16">
        <v>400</v>
      </c>
      <c r="D16" t="s">
        <v>64</v>
      </c>
      <c r="E16">
        <v>153.02000000000001</v>
      </c>
      <c r="F16">
        <v>150.72999999999999</v>
      </c>
      <c r="G16">
        <v>-0.35</v>
      </c>
      <c r="H16">
        <v>916</v>
      </c>
      <c r="I16">
        <v>61208</v>
      </c>
      <c r="J16">
        <v>1.52</v>
      </c>
      <c r="K16" s="16">
        <f t="shared" si="0"/>
        <v>5.6597123995432957E-2</v>
      </c>
    </row>
    <row r="17" spans="1:11">
      <c r="A17" t="s">
        <v>65</v>
      </c>
      <c r="I17">
        <f>SUM(I2:I16)</f>
        <v>1081468.3799999999</v>
      </c>
      <c r="J17">
        <f>SUM(J2:J16)</f>
        <v>25.45</v>
      </c>
      <c r="K17" s="15">
        <f>SUM(K2:K16)</f>
        <v>1.0000000000000002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BA75-3375-6F44-B3F0-5D5FFC1C5B17}">
  <dimension ref="A1:E17"/>
  <sheetViews>
    <sheetView topLeftCell="B1" workbookViewId="0">
      <selection activeCell="D2" sqref="D2"/>
    </sheetView>
  </sheetViews>
  <sheetFormatPr defaultColWidth="10.6640625" defaultRowHeight="15.5"/>
  <cols>
    <col min="2" max="2" width="31.75" bestFit="1" customWidth="1"/>
  </cols>
  <sheetData>
    <row r="1" spans="1:5" ht="16" thickBot="1">
      <c r="A1" s="3" t="s">
        <v>21</v>
      </c>
      <c r="B1" s="3" t="s">
        <v>22</v>
      </c>
      <c r="C1" s="3" t="s">
        <v>23</v>
      </c>
      <c r="D1" s="3" t="s">
        <v>4</v>
      </c>
      <c r="E1" s="12" t="s">
        <v>54</v>
      </c>
    </row>
    <row r="2" spans="1:5" ht="16.5" thickTop="1" thickBot="1">
      <c r="A2" s="4" t="s">
        <v>24</v>
      </c>
      <c r="B2" s="5" t="s">
        <v>25</v>
      </c>
      <c r="C2" s="6">
        <v>0.84</v>
      </c>
      <c r="D2" s="7">
        <v>2.5340000000000001E-2</v>
      </c>
      <c r="E2">
        <f>C2*D2</f>
        <v>2.1285600000000002E-2</v>
      </c>
    </row>
    <row r="3" spans="1:5" ht="16" thickBot="1">
      <c r="A3" s="8" t="s">
        <v>26</v>
      </c>
      <c r="B3" s="9" t="s">
        <v>27</v>
      </c>
      <c r="C3" s="10">
        <v>0.72</v>
      </c>
      <c r="D3" s="11">
        <v>0.13935</v>
      </c>
      <c r="E3">
        <f t="shared" ref="E3:E16" si="0">C3*D3</f>
        <v>0.10033199999999999</v>
      </c>
    </row>
    <row r="4" spans="1:5" ht="16" thickBot="1">
      <c r="A4" s="4" t="s">
        <v>28</v>
      </c>
      <c r="B4" s="5" t="s">
        <v>29</v>
      </c>
      <c r="C4" s="6">
        <v>1.2</v>
      </c>
      <c r="D4" s="7">
        <v>5.4399999999999997E-2</v>
      </c>
      <c r="E4">
        <f t="shared" si="0"/>
        <v>6.5279999999999991E-2</v>
      </c>
    </row>
    <row r="5" spans="1:5" ht="16" thickBot="1">
      <c r="A5" s="8" t="s">
        <v>30</v>
      </c>
      <c r="B5" s="9" t="s">
        <v>31</v>
      </c>
      <c r="C5" s="10">
        <v>1.32</v>
      </c>
      <c r="D5" s="11">
        <v>3.3270000000000001E-2</v>
      </c>
      <c r="E5">
        <f t="shared" si="0"/>
        <v>4.3916400000000001E-2</v>
      </c>
    </row>
    <row r="6" spans="1:5" ht="16" thickBot="1">
      <c r="A6" s="4" t="s">
        <v>32</v>
      </c>
      <c r="B6" s="5" t="s">
        <v>33</v>
      </c>
      <c r="C6" s="6">
        <v>1.1499999999999999</v>
      </c>
      <c r="D6" s="7">
        <v>0.14029</v>
      </c>
      <c r="E6">
        <f t="shared" si="0"/>
        <v>0.16133349999999999</v>
      </c>
    </row>
    <row r="7" spans="1:5" ht="16" thickBot="1">
      <c r="A7" s="8" t="s">
        <v>34</v>
      </c>
      <c r="B7" s="9" t="s">
        <v>35</v>
      </c>
      <c r="C7" s="10">
        <v>0.56999999999999995</v>
      </c>
      <c r="D7" s="11">
        <v>0.16478000000000001</v>
      </c>
      <c r="E7">
        <f t="shared" si="0"/>
        <v>9.3924599999999997E-2</v>
      </c>
    </row>
    <row r="8" spans="1:5" ht="16" thickBot="1">
      <c r="A8" s="4" t="s">
        <v>36</v>
      </c>
      <c r="B8" s="5" t="s">
        <v>37</v>
      </c>
      <c r="C8" s="6">
        <v>0.47</v>
      </c>
      <c r="D8" s="7">
        <v>3.5090000000000003E-2</v>
      </c>
      <c r="E8">
        <f t="shared" si="0"/>
        <v>1.6492300000000001E-2</v>
      </c>
    </row>
    <row r="9" spans="1:5" ht="16" thickBot="1">
      <c r="A9" s="8" t="s">
        <v>38</v>
      </c>
      <c r="B9" s="9" t="s">
        <v>39</v>
      </c>
      <c r="C9" s="10">
        <v>0.39</v>
      </c>
      <c r="D9" s="11">
        <v>4.0489999999999998E-2</v>
      </c>
      <c r="E9">
        <f t="shared" si="0"/>
        <v>1.5791099999999999E-2</v>
      </c>
    </row>
    <row r="10" spans="1:5" ht="16" thickBot="1">
      <c r="A10" s="4" t="s">
        <v>40</v>
      </c>
      <c r="B10" s="5" t="s">
        <v>41</v>
      </c>
      <c r="C10" s="6">
        <v>0.4</v>
      </c>
      <c r="D10" s="7">
        <v>4.1279999999999997E-2</v>
      </c>
      <c r="E10">
        <f t="shared" si="0"/>
        <v>1.6511999999999999E-2</v>
      </c>
    </row>
    <row r="11" spans="1:5" ht="16" thickBot="1">
      <c r="A11" s="8" t="s">
        <v>42</v>
      </c>
      <c r="B11" s="9" t="s">
        <v>43</v>
      </c>
      <c r="C11" s="10">
        <v>1.22</v>
      </c>
      <c r="D11" s="11">
        <v>5.4530000000000002E-2</v>
      </c>
      <c r="E11">
        <f t="shared" si="0"/>
        <v>6.6526600000000005E-2</v>
      </c>
    </row>
    <row r="12" spans="1:5" ht="16" thickBot="1">
      <c r="A12" s="4" t="s">
        <v>44</v>
      </c>
      <c r="B12" s="5" t="s">
        <v>45</v>
      </c>
      <c r="C12" s="6">
        <v>1.88</v>
      </c>
      <c r="D12" s="7">
        <v>0.02</v>
      </c>
      <c r="E12">
        <f t="shared" si="0"/>
        <v>3.7600000000000001E-2</v>
      </c>
    </row>
    <row r="13" spans="1:5" ht="16" thickBot="1">
      <c r="A13" s="8" t="s">
        <v>46</v>
      </c>
      <c r="B13" s="9" t="s">
        <v>47</v>
      </c>
      <c r="C13" s="10">
        <v>0.9</v>
      </c>
      <c r="D13" s="11">
        <v>2.205E-2</v>
      </c>
      <c r="E13">
        <f t="shared" si="0"/>
        <v>1.9845000000000002E-2</v>
      </c>
    </row>
    <row r="14" spans="1:5" ht="16" thickBot="1">
      <c r="A14" s="4" t="s">
        <v>48</v>
      </c>
      <c r="B14" s="5" t="s">
        <v>49</v>
      </c>
      <c r="C14" s="6">
        <v>2.04</v>
      </c>
      <c r="D14" s="7">
        <v>2.4719999999999999E-2</v>
      </c>
      <c r="E14">
        <f t="shared" si="0"/>
        <v>5.0428799999999996E-2</v>
      </c>
    </row>
    <row r="15" spans="1:5" ht="16" thickBot="1">
      <c r="A15" s="8" t="s">
        <v>50</v>
      </c>
      <c r="B15" s="9" t="s">
        <v>51</v>
      </c>
      <c r="C15" s="10">
        <v>0.43</v>
      </c>
      <c r="D15" s="11">
        <v>0.14785000000000001</v>
      </c>
      <c r="E15">
        <f t="shared" si="0"/>
        <v>6.3575500000000007E-2</v>
      </c>
    </row>
    <row r="16" spans="1:5" ht="16" thickBot="1">
      <c r="A16" s="4" t="s">
        <v>52</v>
      </c>
      <c r="B16" s="5" t="s">
        <v>53</v>
      </c>
      <c r="C16" s="6">
        <v>0.53</v>
      </c>
      <c r="D16" s="7">
        <v>5.6559999999999999E-2</v>
      </c>
      <c r="E16">
        <f t="shared" si="0"/>
        <v>2.9976800000000001E-2</v>
      </c>
    </row>
    <row r="17" spans="4:5">
      <c r="D17" t="s">
        <v>55</v>
      </c>
      <c r="E17" s="13">
        <f>SUM(E2:E16)</f>
        <v>0.80282019999999998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F4FD-D525-8942-9F44-9C92A3EAC9C1}">
  <dimension ref="A2:N25"/>
  <sheetViews>
    <sheetView tabSelected="1" topLeftCell="A2" zoomScale="76" zoomScaleNormal="69" workbookViewId="0">
      <selection activeCell="A5" sqref="A5:C11"/>
    </sheetView>
  </sheetViews>
  <sheetFormatPr defaultColWidth="10.6640625" defaultRowHeight="15.5"/>
  <cols>
    <col min="1" max="1" width="21.08203125" bestFit="1" customWidth="1"/>
    <col min="2" max="2" width="22" bestFit="1" customWidth="1"/>
    <col min="3" max="3" width="13.75" bestFit="1" customWidth="1"/>
    <col min="4" max="4" width="14.83203125" bestFit="1" customWidth="1"/>
    <col min="5" max="5" width="14.25" bestFit="1" customWidth="1"/>
    <col min="6" max="6" width="24.33203125" bestFit="1" customWidth="1"/>
    <col min="7" max="7" width="14.83203125" bestFit="1" customWidth="1"/>
    <col min="9" max="9" width="21.08203125" bestFit="1" customWidth="1"/>
    <col min="10" max="10" width="11.33203125" bestFit="1" customWidth="1"/>
    <col min="11" max="11" width="13.75" bestFit="1" customWidth="1"/>
    <col min="12" max="12" width="9.33203125" bestFit="1" customWidth="1"/>
    <col min="13" max="13" width="11.25" bestFit="1" customWidth="1"/>
    <col min="14" max="14" width="24.33203125" bestFit="1" customWidth="1"/>
  </cols>
  <sheetData>
    <row r="2" spans="1:9">
      <c r="B2" t="s">
        <v>0</v>
      </c>
    </row>
    <row r="4" spans="1:9">
      <c r="B4" t="s">
        <v>1</v>
      </c>
      <c r="E4" t="s">
        <v>2</v>
      </c>
    </row>
    <row r="5" spans="1:9">
      <c r="A5" t="s">
        <v>3</v>
      </c>
      <c r="B5" t="s">
        <v>4</v>
      </c>
      <c r="C5" t="s">
        <v>5</v>
      </c>
      <c r="D5" t="s">
        <v>6</v>
      </c>
      <c r="E5" t="s">
        <v>4</v>
      </c>
      <c r="F5" t="s">
        <v>5</v>
      </c>
      <c r="G5" t="s">
        <v>6</v>
      </c>
    </row>
    <row r="6" spans="1:9">
      <c r="A6" t="s">
        <v>7</v>
      </c>
      <c r="B6" s="1">
        <v>0.43290000000000001</v>
      </c>
      <c r="C6" s="1">
        <v>0.21440000000000001</v>
      </c>
      <c r="D6" s="1">
        <v>9.2799999999999994E-2</v>
      </c>
      <c r="E6" s="1">
        <v>0.13300000000000001</v>
      </c>
      <c r="F6" s="1">
        <v>4.7E-2</v>
      </c>
      <c r="G6" s="1">
        <v>6.2509999999999996E-3</v>
      </c>
    </row>
    <row r="7" spans="1:9">
      <c r="A7" t="s">
        <v>8</v>
      </c>
      <c r="B7" s="1">
        <v>0.1983</v>
      </c>
      <c r="C7" s="1">
        <v>5.1999999999999998E-2</v>
      </c>
      <c r="D7" s="1">
        <v>1.03E-2</v>
      </c>
      <c r="E7" s="2">
        <v>0.08</v>
      </c>
      <c r="F7" s="1">
        <v>7.5999999999999998E-2</v>
      </c>
      <c r="G7" s="1">
        <v>6.0800000000000003E-3</v>
      </c>
    </row>
    <row r="8" spans="1:9">
      <c r="A8" t="s">
        <v>9</v>
      </c>
      <c r="B8" s="1">
        <v>0.27229999999999999</v>
      </c>
      <c r="C8" s="1">
        <v>-8.8000000000000005E-3</v>
      </c>
      <c r="D8" s="1">
        <v>-2.3999999999999998E-3</v>
      </c>
      <c r="E8" s="1">
        <v>6.2E-2</v>
      </c>
      <c r="F8" s="1">
        <v>6.2E-2</v>
      </c>
      <c r="G8" s="1">
        <v>3.8440000000000002E-3</v>
      </c>
    </row>
    <row r="9" spans="1:9">
      <c r="A9" t="s">
        <v>10</v>
      </c>
      <c r="B9" s="1">
        <v>7.4499999999999997E-2</v>
      </c>
      <c r="C9" s="1">
        <v>-1.9199999999999998E-2</v>
      </c>
      <c r="D9" s="1">
        <v>-1.4E-3</v>
      </c>
      <c r="E9" s="1">
        <v>0.28100000000000003</v>
      </c>
      <c r="F9" s="1">
        <v>5.8000000000000003E-2</v>
      </c>
      <c r="G9" s="1">
        <v>1.6298E-2</v>
      </c>
    </row>
    <row r="10" spans="1:9">
      <c r="A10" t="s">
        <v>11</v>
      </c>
      <c r="B10" s="1">
        <v>2.205E-2</v>
      </c>
      <c r="C10" s="1">
        <v>1.9E-2</v>
      </c>
      <c r="D10" s="1">
        <v>4.0000000000000002E-4</v>
      </c>
      <c r="E10" s="1">
        <v>0.11799999999999999</v>
      </c>
      <c r="F10" s="1">
        <v>8.0000000000000002E-3</v>
      </c>
      <c r="G10" s="1">
        <v>9.4399999999999996E-4</v>
      </c>
    </row>
    <row r="11" spans="1:9">
      <c r="B11" s="1">
        <v>1</v>
      </c>
      <c r="D11" s="1">
        <v>9.9699999999999997E-2</v>
      </c>
      <c r="F11" s="1">
        <v>0.251</v>
      </c>
      <c r="G11" s="1">
        <v>3.3399999999999999E-2</v>
      </c>
    </row>
    <row r="16" spans="1:9">
      <c r="I16" t="s">
        <v>12</v>
      </c>
    </row>
    <row r="17" spans="1:14">
      <c r="B17" t="s">
        <v>13</v>
      </c>
    </row>
    <row r="19" spans="1:14">
      <c r="A19" t="s">
        <v>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I19" t="s">
        <v>3</v>
      </c>
      <c r="J19" t="s">
        <v>19</v>
      </c>
      <c r="K19" t="s">
        <v>20</v>
      </c>
      <c r="L19" t="s">
        <v>16</v>
      </c>
      <c r="M19" t="s">
        <v>14</v>
      </c>
      <c r="N19" t="s">
        <v>18</v>
      </c>
    </row>
    <row r="20" spans="1:14">
      <c r="A20" t="s">
        <v>7</v>
      </c>
      <c r="B20" s="1">
        <v>0.43290000000000001</v>
      </c>
      <c r="C20" s="1">
        <v>0.13300000000000001</v>
      </c>
      <c r="D20" s="1">
        <v>0.2999</v>
      </c>
      <c r="E20" s="1">
        <v>4.7E-2</v>
      </c>
      <c r="F20" s="1">
        <v>1.4093420000000001E-2</v>
      </c>
      <c r="I20" t="s">
        <v>7</v>
      </c>
      <c r="J20" s="1">
        <v>0.21440000000000001</v>
      </c>
      <c r="K20" s="1">
        <v>4.7E-2</v>
      </c>
      <c r="L20" s="1">
        <v>0.16739999999999999</v>
      </c>
      <c r="M20" s="1">
        <v>0.43290000000000001</v>
      </c>
      <c r="N20" s="1">
        <v>7.2460759999999999E-2</v>
      </c>
    </row>
    <row r="21" spans="1:14">
      <c r="A21" t="s">
        <v>8</v>
      </c>
      <c r="B21" s="1">
        <v>0.1983</v>
      </c>
      <c r="C21" s="2">
        <v>0.08</v>
      </c>
      <c r="D21" s="1">
        <v>0.1183</v>
      </c>
      <c r="E21" s="1">
        <v>7.5999999999999998E-2</v>
      </c>
      <c r="F21" s="1">
        <v>8.9885199999999998E-3</v>
      </c>
      <c r="I21" t="s">
        <v>8</v>
      </c>
      <c r="J21" s="1">
        <v>5.1999999999999998E-2</v>
      </c>
      <c r="K21" s="1">
        <v>7.5999999999999998E-2</v>
      </c>
      <c r="L21" s="1">
        <v>-2.4E-2</v>
      </c>
      <c r="M21" s="1">
        <v>0.1983</v>
      </c>
      <c r="N21" s="1">
        <v>-4.7584799999999998E-3</v>
      </c>
    </row>
    <row r="22" spans="1:14">
      <c r="A22" t="s">
        <v>9</v>
      </c>
      <c r="B22" s="1">
        <v>0.27229999999999999</v>
      </c>
      <c r="C22" s="1">
        <v>6.2E-2</v>
      </c>
      <c r="D22" s="1">
        <v>0.21029999999999999</v>
      </c>
      <c r="E22" s="1">
        <v>6.2E-2</v>
      </c>
      <c r="F22" s="1">
        <v>1.303674E-2</v>
      </c>
      <c r="I22" t="s">
        <v>9</v>
      </c>
      <c r="J22" s="1">
        <v>-8.8000000000000005E-3</v>
      </c>
      <c r="K22" s="1">
        <v>6.2E-2</v>
      </c>
      <c r="L22" s="1">
        <v>-7.0800000000000002E-2</v>
      </c>
      <c r="M22" s="1">
        <v>0.27229999999999999</v>
      </c>
      <c r="N22" s="1">
        <v>-1.9276720000000001E-2</v>
      </c>
    </row>
    <row r="23" spans="1:14">
      <c r="A23" t="s">
        <v>10</v>
      </c>
      <c r="B23" s="1">
        <v>7.4499999999999997E-2</v>
      </c>
      <c r="C23" s="1">
        <v>0.28100000000000003</v>
      </c>
      <c r="D23" s="1">
        <v>-0.20649999999999999</v>
      </c>
      <c r="E23" s="1">
        <v>5.8000000000000003E-2</v>
      </c>
      <c r="F23" s="1">
        <v>-1.197468E-2</v>
      </c>
      <c r="I23" t="s">
        <v>10</v>
      </c>
      <c r="J23" s="1">
        <v>-1.9199999999999998E-2</v>
      </c>
      <c r="K23" s="1">
        <v>5.8000000000000003E-2</v>
      </c>
      <c r="L23" s="1">
        <v>-7.7200000000000005E-2</v>
      </c>
      <c r="M23" s="1">
        <v>7.4499999999999997E-2</v>
      </c>
      <c r="N23" s="1">
        <v>-5.7544900000000001E-3</v>
      </c>
    </row>
    <row r="24" spans="1:14">
      <c r="A24" t="s">
        <v>11</v>
      </c>
      <c r="B24" s="1">
        <v>2.205E-2</v>
      </c>
      <c r="C24" s="1">
        <v>0.11799999999999999</v>
      </c>
      <c r="D24" s="1">
        <v>-9.6000000000000002E-2</v>
      </c>
      <c r="E24" s="1">
        <v>8.0000000000000002E-3</v>
      </c>
      <c r="F24" s="1">
        <v>-7.6760000000000001E-4</v>
      </c>
      <c r="I24" t="s">
        <v>11</v>
      </c>
      <c r="J24" s="1">
        <v>1.9E-2</v>
      </c>
      <c r="K24" s="1">
        <v>8.0000000000000002E-3</v>
      </c>
      <c r="L24" s="1">
        <v>1.0999999999999999E-2</v>
      </c>
      <c r="M24" s="1">
        <v>2.205E-2</v>
      </c>
      <c r="N24" s="1">
        <v>2.4254999999999999E-4</v>
      </c>
    </row>
    <row r="25" spans="1:14">
      <c r="F25" s="1">
        <v>2.3400000000000001E-2</v>
      </c>
      <c r="N25" s="1">
        <v>4.2900000000000001E-2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Indv.Stock</vt:lpstr>
      <vt:lpstr>4 years individual return</vt:lpstr>
      <vt:lpstr>OpenPosition_12_2_2022</vt:lpstr>
      <vt:lpstr>Beta</vt:lpstr>
      <vt:lpstr>Contribution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vinay</cp:lastModifiedBy>
  <dcterms:created xsi:type="dcterms:W3CDTF">2022-12-02T15:36:53Z</dcterms:created>
  <dcterms:modified xsi:type="dcterms:W3CDTF">2022-12-08T03:24:58Z</dcterms:modified>
</cp:coreProperties>
</file>