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vaan\OneDrive\Desktop\"/>
    </mc:Choice>
  </mc:AlternateContent>
  <xr:revisionPtr revIDLastSave="0" documentId="13_ncr:1_{A16140A6-88C4-48AE-AB01-FD3DC1141EA4}" xr6:coauthVersionLast="47" xr6:coauthVersionMax="47" xr10:uidLastSave="{00000000-0000-0000-0000-000000000000}"/>
  <bookViews>
    <workbookView xWindow="54495" yWindow="0" windowWidth="26010" windowHeight="10545" tabRatio="944" activeTab="5" xr2:uid="{00000000-000D-0000-FFFF-FFFF00000000}"/>
  </bookViews>
  <sheets>
    <sheet name="Crowdfunding" sheetId="1" r:id="rId1"/>
    <sheet name="Pivot Table One" sheetId="2" r:id="rId2"/>
    <sheet name="Pivot Table Two" sheetId="3" r:id="rId3"/>
    <sheet name="Pivot Table Three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70" r:id="rId7"/>
    <pivotCache cacheId="71" r:id="rId8"/>
    <pivotCache cacheId="7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D13" i="5"/>
  <c r="D12" i="5"/>
  <c r="D11" i="5"/>
  <c r="D10" i="5"/>
  <c r="D9" i="5"/>
  <c r="D8" i="5"/>
  <c r="D7" i="5"/>
  <c r="E7" i="5" s="1"/>
  <c r="H7" i="5" s="1"/>
  <c r="D6" i="5"/>
  <c r="D5" i="5"/>
  <c r="D4" i="5"/>
  <c r="E4" i="5"/>
  <c r="E11" i="5"/>
  <c r="C5" i="5"/>
  <c r="C6" i="5"/>
  <c r="C13" i="5"/>
  <c r="C12" i="5"/>
  <c r="C11" i="5"/>
  <c r="C10" i="5"/>
  <c r="C9" i="5"/>
  <c r="C8" i="5"/>
  <c r="E8" i="5" s="1"/>
  <c r="H8" i="5" s="1"/>
  <c r="C7" i="5"/>
  <c r="C4" i="5"/>
  <c r="B13" i="5"/>
  <c r="B12" i="5"/>
  <c r="B11" i="5"/>
  <c r="B10" i="5"/>
  <c r="B9" i="5"/>
  <c r="B8" i="5"/>
  <c r="B7" i="5"/>
  <c r="B6" i="5"/>
  <c r="B4" i="5"/>
  <c r="D3" i="5"/>
  <c r="C3" i="5"/>
  <c r="B3" i="5"/>
  <c r="B2" i="5"/>
  <c r="D2" i="5"/>
  <c r="C2" i="5"/>
  <c r="G12" i="6"/>
  <c r="G10" i="6"/>
  <c r="G8" i="6"/>
  <c r="G6" i="6"/>
  <c r="G4" i="6"/>
  <c r="G2" i="6"/>
  <c r="C12" i="6"/>
  <c r="C10" i="6"/>
  <c r="C8" i="6"/>
  <c r="C6" i="6"/>
  <c r="C4" i="6"/>
  <c r="C2" i="6"/>
  <c r="U35" i="1"/>
  <c r="U92" i="1"/>
  <c r="U168" i="1"/>
  <c r="U236" i="1"/>
  <c r="U292" i="1"/>
  <c r="U332" i="1"/>
  <c r="U372" i="1"/>
  <c r="U448" i="1"/>
  <c r="U480" i="1"/>
  <c r="U508" i="1"/>
  <c r="U522" i="1"/>
  <c r="U538" i="1"/>
  <c r="U554" i="1"/>
  <c r="U566" i="1"/>
  <c r="U582" i="1"/>
  <c r="U611" i="1"/>
  <c r="U622" i="1"/>
  <c r="U635" i="1"/>
  <c r="U650" i="1"/>
  <c r="U666" i="1"/>
  <c r="U682" i="1"/>
  <c r="U694" i="1"/>
  <c r="U710" i="1"/>
  <c r="U739" i="1"/>
  <c r="U750" i="1"/>
  <c r="U763" i="1"/>
  <c r="U778" i="1"/>
  <c r="U794" i="1"/>
  <c r="U810" i="1"/>
  <c r="U822" i="1"/>
  <c r="U838" i="1"/>
  <c r="U867" i="1"/>
  <c r="U878" i="1"/>
  <c r="U891" i="1"/>
  <c r="U906" i="1"/>
  <c r="U922" i="1"/>
  <c r="U938" i="1"/>
  <c r="U946" i="1"/>
  <c r="U954" i="1"/>
  <c r="U962" i="1"/>
  <c r="U970" i="1"/>
  <c r="U978" i="1"/>
  <c r="U986" i="1"/>
  <c r="U994" i="1"/>
  <c r="U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N2" i="1"/>
  <c r="U2" i="1" s="1"/>
  <c r="T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3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12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H10" i="5" s="1"/>
  <c r="E6" i="5"/>
  <c r="H6" i="5" s="1"/>
  <c r="H11" i="5"/>
  <c r="F11" i="5"/>
  <c r="E12" i="5"/>
  <c r="H12" i="5" s="1"/>
  <c r="E13" i="5"/>
  <c r="H13" i="5" s="1"/>
  <c r="F7" i="5"/>
  <c r="F10" i="5"/>
  <c r="F8" i="5"/>
  <c r="F6" i="5"/>
  <c r="E9" i="5"/>
  <c r="G11" i="5"/>
  <c r="G7" i="5"/>
  <c r="G8" i="5"/>
  <c r="G10" i="5"/>
  <c r="G6" i="5"/>
  <c r="E5" i="5"/>
  <c r="H5" i="5" s="1"/>
  <c r="F4" i="5"/>
  <c r="H4" i="5"/>
  <c r="G4" i="5"/>
  <c r="E3" i="5"/>
  <c r="H3" i="5" s="1"/>
  <c r="G3" i="5"/>
  <c r="E2" i="5"/>
  <c r="F13" i="5" l="1"/>
  <c r="G12" i="5"/>
  <c r="F12" i="5"/>
  <c r="G13" i="5"/>
  <c r="H9" i="5"/>
  <c r="G9" i="5"/>
  <c r="F9" i="5"/>
  <c r="G5" i="5"/>
  <c r="F5" i="5"/>
  <c r="F3" i="5"/>
  <c r="H2" i="5"/>
  <c r="G2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tc={F33D2F06-B74A-4B72-967B-CB71B6CED173}</author>
    <author>tc={FB9D7328-16B8-49C8-ABC5-954505EDFD49}</author>
  </authors>
  <commentList>
    <comment ref="C1" authorId="0" shapeId="0" xr:uid="{F33D2F06-B74A-4B72-967B-CB71B6CED1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Mean better summarizes the data because the range of the data is vast, with majority of the data being under 250 while the maximum is 1425</t>
      </text>
    </comment>
    <comment ref="G1" authorId="1" shapeId="0" xr:uid="{FB9D7328-16B8-49C8-ABC5-954505EDFD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Mean better summarizes the data because the range of the data is substantial, with majority of the data being under 60, while the maximum is 452
</t>
      </text>
    </comment>
  </commentList>
</comments>
</file>

<file path=xl/sharedStrings.xml><?xml version="1.0" encoding="utf-8"?>
<sst xmlns="http://schemas.openxmlformats.org/spreadsheetml/2006/main" count="6156" uniqueCount="2112">
  <si>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</si>
  <si>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</si>
  <si>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</si>
  <si>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</si>
  <si>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</si>
  <si>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</si>
  <si>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</si>
  <si>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</si>
  <si>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</si>
  <si>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</si>
  <si>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</si>
  <si>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</si>
  <si>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</si>
  <si>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</si>
  <si>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</si>
  <si>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</si>
  <si>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</si>
  <si>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</si>
  <si>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</si>
  <si>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</si>
  <si>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</si>
  <si>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</si>
  <si>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</si>
  <si>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</si>
  <si>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</si>
  <si>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</si>
  <si>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</si>
  <si>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</si>
  <si>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</si>
  <si>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</si>
  <si>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</si>
  <si>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</si>
  <si>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</si>
  <si>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</si>
  <si>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</si>
  <si>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</si>
  <si>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</si>
  <si>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</si>
  <si>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</si>
  <si>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</si>
  <si>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</si>
  <si>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</si>
  <si>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</si>
  <si>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</si>
  <si>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</si>
  <si>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</si>
  <si>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</si>
  <si>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</si>
  <si>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</si>
  <si>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</si>
  <si>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</si>
  <si>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</si>
  <si>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</si>
  <si>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</si>
  <si>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</si>
  <si>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</si>
  <si>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</si>
  <si>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</si>
  <si>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</si>
  <si>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</si>
  <si>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</si>
  <si>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</si>
  <si>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</si>
  <si>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</si>
  <si>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</si>
  <si>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</si>
  <si>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</si>
  <si>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</si>
  <si>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</si>
  <si>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</si>
  <si>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</si>
  <si>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</si>
  <si>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</si>
  <si>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</si>
  <si>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</si>
  <si>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</si>
  <si>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</si>
  <si>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</si>
  <si>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</si>
  <si>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</si>
  <si>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</si>
  <si>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</si>
  <si>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</si>
  <si>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</si>
  <si>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</si>
  <si>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</si>
  <si>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</si>
  <si>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</si>
  <si>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</si>
  <si>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</si>
  <si>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</si>
  <si>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</si>
  <si>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</si>
  <si>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</si>
  <si>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</si>
  <si>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</si>
  <si>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</si>
  <si>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</si>
  <si>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</si>
  <si>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</si>
  <si>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</si>
  <si>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</si>
  <si>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</si>
  <si>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</si>
  <si>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</si>
  <si>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</si>
  <si>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</si>
  <si>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</si>
  <si>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</si>
  <si>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</si>
  <si>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</si>
  <si>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</si>
  <si>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</si>
  <si>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</si>
  <si>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</si>
  <si>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</si>
  <si>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</si>
  <si>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</si>
  <si>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</si>
  <si>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</si>
  <si>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</si>
  <si>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</si>
  <si>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</si>
  <si>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</si>
  <si>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</si>
  <si>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</si>
  <si>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</si>
  <si>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</si>
  <si>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</si>
  <si>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</si>
  <si>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</si>
  <si>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</si>
  <si>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</si>
  <si>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</si>
  <si>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</si>
  <si>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</si>
  <si>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</si>
  <si>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</si>
  <si>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</si>
  <si>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</si>
  <si>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</si>
  <si>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</si>
  <si>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</si>
  <si>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</si>
  <si>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</si>
  <si>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</si>
  <si>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</si>
  <si>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</si>
  <si>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</si>
  <si>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</si>
  <si>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</si>
  <si>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</si>
  <si>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</si>
  <si>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</si>
  <si>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</si>
  <si>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</si>
  <si>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</si>
  <si>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</si>
  <si>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</si>
  <si>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</si>
  <si>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</si>
  <si>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</si>
  <si>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</si>
  <si>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</si>
  <si>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</si>
  <si>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</si>
  <si>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</si>
  <si>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</si>
  <si>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</si>
  <si>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</si>
  <si>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</si>
  <si>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</si>
  <si>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</si>
  <si>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</si>
  <si>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</si>
  <si>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</si>
  <si>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</si>
  <si>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</si>
  <si>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</si>
  <si>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</si>
  <si>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</si>
  <si>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</si>
  <si>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</si>
  <si>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</si>
  <si>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</si>
  <si>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</si>
  <si>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</si>
  <si>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</si>
  <si>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</si>
  <si>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</si>
  <si>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</si>
  <si>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</si>
  <si>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</si>
  <si>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</si>
  <si>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</si>
  <si>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</si>
  <si>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</si>
  <si>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</si>
  <si>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</si>
  <si>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</si>
  <si>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</si>
  <si>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</si>
  <si>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</si>
  <si>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</si>
  <si>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</si>
  <si>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</si>
  <si>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</si>
  <si>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</si>
  <si>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</si>
  <si>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</si>
  <si>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</si>
  <si>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</si>
  <si>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</si>
  <si>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</si>
  <si>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</si>
  <si>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</si>
  <si>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</si>
  <si>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</si>
  <si>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</si>
  <si>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</si>
  <si>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</si>
  <si>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</si>
  <si>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</si>
  <si>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</si>
  <si>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</si>
  <si>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</si>
  <si>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</si>
  <si>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</si>
  <si>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</si>
  <si>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</si>
  <si>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</si>
  <si>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</si>
  <si>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</si>
  <si>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</si>
  <si>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</si>
  <si>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</si>
  <si>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</si>
  <si>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</si>
  <si>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</si>
  <si>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</si>
  <si>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</si>
  <si>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</si>
  <si>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</si>
  <si>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</si>
  <si>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</si>
  <si>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</si>
  <si>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</si>
  <si>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</si>
  <si>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</si>
  <si>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</si>
  <si>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</si>
  <si>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</si>
  <si>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</si>
  <si>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</si>
  <si>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</si>
  <si>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</si>
  <si>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</si>
  <si>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</si>
  <si>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</si>
  <si>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</si>
  <si>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</si>
  <si>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</si>
  <si>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</si>
  <si>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</si>
  <si>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</si>
  <si>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</si>
  <si>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</si>
  <si>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</si>
  <si>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</si>
  <si>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</si>
  <si>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</si>
  <si>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</si>
  <si>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</si>
  <si>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</si>
  <si>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</si>
  <si>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</si>
  <si>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</si>
  <si>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</si>
  <si>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</si>
  <si>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</si>
  <si>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</si>
  <si>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</si>
  <si>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</si>
  <si>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</si>
  <si>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</si>
  <si>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</si>
  <si>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</si>
  <si>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</si>
  <si>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</si>
  <si>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</si>
  <si>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</si>
  <si>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</si>
  <si>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</si>
  <si>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</si>
  <si>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</si>
  <si>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</si>
  <si>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</si>
  <si>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</si>
  <si>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</si>
  <si>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</si>
  <si>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</si>
  <si>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</si>
  <si>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</si>
  <si>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</si>
  <si>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</si>
  <si>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</si>
  <si>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</si>
  <si>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</si>
  <si>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</si>
  <si>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</si>
  <si>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</si>
  <si>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</si>
  <si>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</si>
  <si>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</si>
  <si>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</si>
  <si>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</si>
  <si>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</si>
  <si>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</si>
  <si>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</si>
  <si>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</si>
  <si>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</si>
  <si>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</si>
  <si>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</si>
  <si>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</si>
  <si>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</si>
  <si>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</si>
  <si>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</si>
  <si>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</si>
  <si>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</si>
  <si>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</si>
  <si>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</si>
  <si>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</si>
  <si>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</si>
  <si>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</si>
  <si>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</si>
  <si>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</si>
  <si>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</si>
  <si>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</si>
  <si>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</si>
  <si>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</si>
  <si>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</si>
  <si>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</si>
  <si>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</si>
  <si>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</si>
  <si>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</si>
  <si>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</si>
  <si>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</si>
  <si>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</si>
  <si>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</si>
  <si>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</si>
  <si>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</si>
  <si>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</si>
  <si>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</si>
  <si>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</si>
  <si>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</si>
  <si>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</si>
  <si>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</si>
  <si>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</si>
  <si>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</si>
  <si>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</si>
  <si>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</si>
  <si>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</si>
  <si>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</si>
  <si>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</si>
  <si>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</si>
  <si>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</si>
  <si>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</si>
  <si>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</si>
  <si>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</si>
  <si>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</si>
  <si>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</si>
  <si>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</si>
  <si>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</si>
  <si>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</si>
  <si>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</si>
  <si>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</si>
  <si>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</si>
  <si>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</si>
  <si>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</si>
  <si>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</si>
  <si>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</si>
  <si>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</si>
  <si>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</si>
  <si>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</si>
  <si>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</si>
  <si>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</si>
  <si>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</si>
  <si>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</si>
  <si>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</si>
  <si>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</si>
  <si>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</si>
  <si>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</si>
  <si>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</si>
  <si>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</si>
  <si>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</si>
  <si>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</si>
  <si>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</si>
  <si>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</si>
  <si>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</si>
  <si>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</si>
  <si>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</si>
  <si>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</si>
  <si>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</si>
  <si>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</si>
  <si>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</si>
  <si>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</si>
  <si>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</si>
  <si>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</si>
  <si>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</si>
  <si>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</si>
  <si>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</si>
  <si>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</si>
  <si>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</si>
  <si>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</si>
  <si>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</si>
  <si>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</si>
  <si>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</si>
  <si>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</si>
  <si>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</si>
  <si>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</si>
  <si>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</si>
  <si>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</si>
  <si>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</si>
  <si>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</si>
  <si>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</si>
  <si>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</si>
  <si>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</si>
  <si>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</si>
  <si>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</si>
  <si>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</si>
  <si>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</si>
  <si>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</si>
  <si>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</si>
  <si>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</si>
  <si>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</si>
  <si>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</si>
  <si>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</si>
  <si>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</si>
  <si>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</si>
  <si>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</si>
  <si>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</si>
  <si>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</si>
  <si>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</si>
  <si>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</si>
  <si>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</si>
  <si>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</si>
  <si>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</si>
  <si>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</si>
  <si>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</si>
  <si>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</si>
  <si>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</si>
  <si>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</si>
  <si>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</si>
  <si>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</si>
  <si>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</si>
  <si>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</si>
  <si>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</si>
  <si>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</si>
  <si>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</si>
  <si>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</si>
  <si>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</si>
  <si>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</si>
  <si>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</si>
  <si>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</si>
  <si>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</si>
  <si>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</si>
  <si>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</si>
  <si>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</si>
  <si>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</si>
  <si>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</si>
  <si>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</si>
  <si>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</si>
  <si>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</si>
  <si>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</si>
  <si>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</si>
  <si>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</si>
  <si>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</si>
  <si>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</si>
  <si>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</si>
  <si>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</si>
  <si>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</si>
  <si>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</si>
  <si>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</si>
  <si>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</si>
  <si>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</si>
  <si>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</si>
  <si>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</si>
  <si>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</si>
  <si>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</si>
  <si>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</si>
  <si>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</si>
  <si>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</si>
  <si>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</si>
  <si>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</si>
  <si>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</si>
  <si>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</si>
  <si>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</si>
  <si>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</si>
  <si>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</si>
  <si>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</si>
  <si>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</si>
  <si>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</si>
  <si>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</si>
  <si>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</si>
  <si>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</si>
  <si>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</si>
  <si>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</si>
  <si>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</si>
  <si>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</si>
  <si>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</si>
  <si>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</si>
  <si>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</si>
  <si>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</si>
  <si>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</si>
  <si>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</si>
  <si>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</si>
  <si>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</si>
  <si>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</si>
  <si>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</si>
  <si>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</si>
  <si>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</si>
  <si>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</si>
  <si>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</si>
  <si>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</si>
  <si>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</si>
  <si>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</si>
  <si>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</si>
  <si>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</si>
  <si>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</si>
  <si>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</si>
  <si>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</si>
  <si>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</si>
  <si>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</si>
  <si>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</si>
  <si>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</si>
  <si>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</si>
  <si>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</si>
  <si>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</si>
  <si>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</si>
  <si>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</si>
  <si>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</si>
  <si>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</si>
  <si>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</si>
  <si>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</si>
  <si>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</si>
  <si>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</si>
  <si>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</si>
  <si>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</si>
  <si>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</si>
  <si>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</si>
  <si>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</si>
  <si>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</si>
  <si>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</si>
  <si>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</si>
  <si>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</si>
  <si>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</si>
  <si>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</si>
  <si>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</si>
  <si>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</si>
  <si>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</si>
  <si>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</si>
  <si>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</si>
  <si>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</si>
  <si>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</si>
  <si>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</si>
  <si>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</si>
  <si>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</si>
  <si>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</si>
  <si>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</si>
  <si>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</si>
  <si>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</si>
  <si>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</si>
  <si>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</si>
  <si>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</si>
  <si>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</si>
  <si>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</si>
  <si>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</si>
  <si>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</si>
  <si>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</si>
  <si>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</si>
  <si>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</si>
  <si>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</si>
  <si>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</si>
  <si>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</si>
  <si>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</si>
  <si>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</si>
  <si>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</si>
  <si>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</si>
  <si>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</si>
  <si>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</si>
  <si>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</si>
  <si>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</si>
  <si>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</si>
  <si>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</si>
  <si>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</si>
  <si>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</si>
  <si>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</si>
  <si>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</si>
  <si>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</si>
  <si>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</si>
  <si>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</si>
  <si>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</si>
  <si>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</si>
  <si>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</si>
  <si>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</si>
  <si>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</si>
  <si>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</si>
  <si>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</si>
  <si>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</si>
  <si>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</si>
  <si>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</si>
  <si>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</si>
  <si>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</si>
  <si>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</si>
  <si>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</si>
  <si>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</si>
  <si>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</si>
  <si>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</si>
  <si>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</si>
  <si>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</si>
  <si>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</si>
  <si>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</si>
  <si>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</si>
  <si>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</si>
  <si>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</si>
  <si>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</si>
  <si>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</si>
  <si>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</si>
  <si>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</si>
  <si>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</si>
  <si>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</si>
  <si>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</si>
  <si>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</si>
  <si>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</si>
  <si>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</si>
  <si>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</si>
  <si>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</si>
  <si>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</si>
  <si>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</si>
  <si>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</si>
  <si>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</si>
  <si>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</si>
  <si>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</si>
  <si>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</si>
  <si>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</si>
  <si>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</si>
  <si>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</si>
  <si>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</si>
  <si>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</si>
  <si>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</si>
  <si>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</si>
  <si>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</si>
  <si>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</si>
  <si>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</si>
  <si>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</si>
  <si>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</si>
  <si>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</si>
  <si>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</si>
  <si>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</si>
  <si>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</si>
  <si>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</si>
  <si>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</si>
  <si>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</si>
  <si>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</si>
  <si>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</si>
  <si>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</si>
  <si>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</si>
  <si>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</si>
  <si>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</si>
  <si>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</si>
  <si>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</si>
  <si>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</si>
  <si>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</si>
  <si>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</si>
  <si>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</si>
  <si>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</si>
  <si>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</si>
  <si>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</si>
  <si>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</si>
  <si>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</si>
  <si>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</si>
  <si>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</si>
  <si>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</si>
  <si>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</si>
  <si>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</si>
  <si>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</si>
  <si>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</si>
  <si>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</si>
  <si>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</si>
  <si>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</si>
  <si>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</si>
  <si>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</si>
  <si>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</si>
  <si>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</si>
  <si>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</si>
  <si>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</si>
  <si>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</si>
  <si>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</si>
  <si>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</si>
  <si>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</si>
  <si>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</si>
  <si>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</si>
  <si>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</si>
  <si>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</si>
  <si>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</si>
  <si>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</si>
  <si>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</si>
  <si>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</si>
  <si>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</si>
  <si>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</si>
  <si>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</si>
  <si>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</si>
  <si>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</si>
  <si>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</si>
  <si>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</si>
  <si>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</si>
  <si>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</si>
  <si>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</si>
  <si>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</si>
  <si>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</si>
  <si>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</si>
  <si>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</si>
  <si>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</si>
  <si>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</si>
  <si>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</si>
  <si>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</si>
  <si>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</si>
  <si>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</si>
  <si>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</si>
  <si>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</si>
  <si>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</si>
  <si>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</si>
  <si>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</si>
  <si>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</si>
  <si>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</si>
  <si>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</si>
  <si>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</si>
  <si>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</si>
  <si>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</si>
  <si>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</si>
  <si>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</si>
  <si>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</si>
  <si>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</si>
  <si>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</si>
  <si>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</si>
  <si>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</si>
  <si>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</si>
  <si>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</si>
  <si>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</si>
  <si>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</si>
  <si>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</si>
  <si>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</si>
  <si>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</si>
  <si>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</si>
  <si>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</si>
  <si>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</si>
  <si>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</si>
  <si>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</si>
  <si>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</si>
  <si>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</si>
  <si>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</si>
  <si>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</si>
  <si>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</si>
  <si>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</si>
  <si>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</si>
  <si>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</si>
  <si>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</si>
  <si>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</si>
  <si>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</si>
  <si>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</si>
  <si>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</si>
  <si>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</si>
  <si>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</si>
  <si>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</si>
  <si>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</si>
  <si>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</si>
  <si>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</si>
  <si>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</si>
  <si>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</si>
  <si>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</si>
  <si>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</si>
  <si>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</si>
  <si>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</si>
  <si>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</si>
  <si>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</si>
  <si>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</si>
  <si>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</si>
  <si>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</si>
  <si>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</si>
  <si>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</si>
  <si>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</si>
  <si>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</si>
  <si>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</si>
  <si>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</si>
  <si>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</si>
  <si>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</si>
  <si>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</si>
  <si>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</si>
  <si>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</si>
  <si>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</si>
  <si>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</si>
  <si>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</si>
  <si>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</si>
  <si>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</si>
  <si>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</si>
  <si>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</si>
  <si>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</si>
  <si>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</si>
  <si>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</si>
  <si>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</si>
  <si>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</si>
  <si>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</si>
  <si>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</si>
  <si>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</si>
  <si>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</si>
  <si>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</si>
  <si>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</si>
  <si>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</si>
  <si>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</si>
  <si>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</si>
  <si>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</si>
  <si>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</si>
  <si>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</si>
  <si>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</si>
  <si>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</si>
  <si>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</si>
  <si>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</si>
  <si>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</si>
  <si>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</si>
  <si>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</si>
  <si>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</si>
  <si>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</si>
  <si>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</si>
  <si>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</si>
  <si>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</si>
  <si>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</si>
  <si>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</si>
  <si>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</si>
  <si>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</si>
  <si>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</si>
  <si>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</si>
  <si>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</si>
  <si>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</si>
  <si>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</si>
  <si>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</si>
  <si>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</si>
  <si>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</si>
  <si>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</si>
  <si>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</si>
  <si>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</si>
  <si>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</si>
  <si>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</si>
  <si>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</si>
  <si>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</si>
  <si>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</si>
  <si>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</si>
  <si>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</si>
  <si>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</si>
  <si>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</si>
  <si>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</si>
  <si>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</si>
  <si>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</si>
  <si>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</si>
  <si>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</si>
  <si>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</si>
  <si>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</si>
  <si>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</si>
  <si>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</si>
  <si>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</si>
  <si>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</si>
  <si>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</si>
  <si>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</si>
  <si>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</si>
  <si>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</si>
  <si>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</si>
  <si>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</si>
  <si>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</si>
  <si>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</si>
  <si>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</si>
  <si>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</si>
  <si>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</si>
  <si>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</si>
  <si>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</si>
  <si>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</si>
  <si>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</si>
  <si>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</si>
  <si>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</si>
  <si>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</si>
  <si>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</si>
  <si>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</si>
  <si>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</si>
  <si>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</si>
  <si>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</si>
  <si>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</si>
  <si>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</si>
  <si>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</si>
  <si>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</si>
  <si>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</si>
  <si>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</si>
  <si>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</si>
  <si>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</si>
  <si>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</si>
  <si>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</si>
  <si>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</si>
  <si>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</si>
  <si>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</si>
  <si>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</si>
  <si>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</si>
  <si>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</si>
  <si>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</si>
  <si>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</si>
  <si>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</si>
  <si>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</si>
  <si>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</si>
  <si>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</si>
  <si>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</si>
  <si>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</si>
  <si>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</si>
  <si>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</si>
  <si>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</si>
  <si>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</si>
  <si>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</si>
  <si>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</si>
  <si>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</si>
  <si>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</si>
  <si>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</si>
  <si>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</si>
  <si>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</si>
  <si>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</si>
  <si>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</si>
  <si>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</si>
  <si>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</si>
  <si>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</si>
  <si>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</si>
  <si>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</si>
  <si>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</si>
  <si>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</si>
  <si>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</si>
  <si>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</si>
  <si>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</si>
  <si>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</si>
  <si>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</si>
  <si>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</si>
  <si>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</si>
  <si>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</si>
  <si>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</si>
  <si>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</si>
  <si>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</si>
  <si>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</si>
  <si>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</si>
  <si>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</si>
  <si>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</si>
  <si>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</si>
  <si>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</si>
  <si>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</si>
  <si>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</si>
  <si>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</si>
  <si>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</si>
  <si>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</si>
  <si>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</si>
  <si>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</si>
  <si>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</si>
  <si>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</si>
  <si>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</si>
  <si>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</si>
  <si>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</si>
  <si>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</si>
  <si>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</si>
  <si>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</si>
  <si>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</si>
  <si>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</si>
  <si>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</si>
  <si>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</si>
  <si>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</si>
  <si>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</si>
  <si>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</si>
  <si>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</si>
  <si>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</si>
  <si>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</si>
  <si>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</si>
  <si>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</si>
  <si>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</si>
  <si>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</si>
  <si>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</si>
  <si>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</si>
  <si>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</si>
  <si>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</si>
  <si>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</si>
  <si>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</si>
  <si>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</si>
  <si>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</si>
  <si>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</si>
  <si>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</si>
  <si>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</si>
  <si>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</si>
  <si>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</si>
  <si>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</si>
  <si>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</si>
  <si>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</si>
  <si>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</si>
  <si>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</si>
  <si>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</si>
  <si>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</si>
  <si>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</si>
  <si>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</si>
  <si>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</si>
  <si>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</si>
  <si>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</si>
  <si>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</si>
  <si>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</si>
  <si>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</si>
  <si>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</si>
  <si>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</si>
  <si>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</si>
  <si>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</si>
  <si>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</si>
  <si>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</si>
  <si>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</si>
  <si>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</si>
  <si>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</si>
  <si>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</si>
  <si>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</si>
  <si>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</si>
  <si>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</si>
  <si>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</si>
  <si>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</si>
  <si>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</si>
  <si>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</si>
  <si>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</si>
  <si>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</si>
  <si>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</si>
  <si>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</si>
  <si>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</si>
  <si>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</si>
  <si>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</si>
  <si>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</si>
  <si>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</si>
  <si>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</si>
  <si>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</si>
  <si>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</si>
  <si>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</si>
  <si>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</si>
  <si>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</si>
  <si>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</si>
  <si>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</si>
  <si>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</si>
  <si>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</si>
  <si>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</si>
  <si>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</si>
  <si>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</si>
  <si>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</si>
  <si>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</si>
  <si>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</si>
  <si>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</si>
  <si>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</si>
  <si>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</si>
  <si>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</si>
  <si>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</si>
  <si>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</si>
  <si>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</si>
  <si>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</si>
  <si>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</si>
  <si>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</si>
  <si>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</si>
  <si>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</si>
  <si>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</si>
  <si>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</si>
  <si>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</si>
  <si>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</si>
  <si>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</si>
  <si>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</si>
  <si>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</si>
  <si>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</si>
  <si>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</si>
  <si>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</si>
  <si>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</si>
  <si>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</si>
  <si>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</si>
  <si>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</si>
  <si>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</si>
  <si>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</si>
  <si>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</si>
  <si>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</si>
  <si>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</si>
  <si>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</si>
  <si>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</si>
  <si>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</si>
  <si>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</si>
  <si>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</si>
  <si>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</si>
  <si>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</si>
  <si>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</si>
  <si>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</si>
  <si>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</si>
  <si>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</si>
  <si>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</si>
  <si>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</si>
  <si>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</si>
  <si>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</si>
  <si>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</si>
  <si>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</si>
  <si>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</si>
  <si>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</si>
  <si>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</si>
  <si>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</si>
  <si>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</si>
  <si>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</si>
  <si>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</si>
  <si>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</si>
  <si>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</si>
  <si>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</si>
  <si>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</si>
  <si>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</si>
  <si>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</si>
  <si>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</si>
  <si>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</si>
  <si>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</si>
  <si>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</si>
  <si>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</si>
  <si>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</si>
  <si>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</si>
  <si>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</si>
  <si>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</si>
  <si>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</si>
  <si>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</si>
  <si>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</si>
  <si>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</si>
  <si>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</si>
  <si>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</si>
  <si>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</si>
  <si>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</si>
  <si>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</si>
  <si>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</si>
  <si>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</si>
  <si>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</si>
  <si>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</si>
  <si>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</si>
  <si>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</si>
  <si>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</si>
  <si>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</si>
  <si>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</si>
  <si>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</si>
  <si>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</si>
  <si>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</si>
  <si>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</si>
  <si>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</si>
  <si>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</si>
  <si>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</si>
  <si>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</si>
  <si>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</si>
  <si>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</si>
  <si>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</si>
  <si>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</si>
  <si>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</si>
  <si>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</si>
  <si>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</si>
  <si>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</si>
  <si>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</si>
  <si>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</si>
  <si>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</si>
  <si>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</si>
  <si>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</si>
  <si>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</si>
  <si>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</si>
  <si>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</si>
  <si>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</si>
  <si>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</si>
  <si>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</si>
  <si>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</si>
  <si>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</si>
  <si>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</si>
  <si>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</si>
  <si>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</si>
  <si>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</si>
  <si>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</si>
  <si>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</si>
  <si>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</si>
  <si>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</si>
  <si>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</si>
  <si>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</si>
  <si>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</si>
  <si>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</si>
  <si>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</si>
  <si>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</si>
  <si>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</si>
  <si>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</si>
  <si>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</si>
  <si>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</si>
  <si>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</si>
  <si>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</si>
  <si>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</si>
  <si>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</si>
  <si>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</si>
  <si>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</si>
  <si>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</si>
  <si>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</si>
  <si>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</si>
  <si>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</si>
  <si>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</si>
  <si>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</si>
  <si>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</si>
  <si>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</si>
  <si>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</si>
  <si>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</si>
  <si>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</si>
  <si>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</si>
  <si>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</si>
  <si>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</si>
  <si>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</si>
  <si>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</si>
  <si>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</si>
  <si>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</si>
  <si>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</si>
  <si>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</si>
  <si>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</si>
  <si>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</si>
  <si>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</si>
  <si>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</si>
  <si>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</si>
  <si>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</si>
  <si>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</si>
  <si>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</si>
  <si>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</si>
  <si>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</si>
  <si>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</si>
  <si>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</si>
  <si>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</si>
  <si>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</si>
  <si>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</si>
  <si>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</si>
  <si>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</si>
  <si>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</si>
  <si>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</si>
  <si>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</si>
  <si>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</si>
  <si>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</si>
  <si>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</si>
  <si>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</si>
  <si>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</si>
  <si>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</si>
  <si>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</si>
  <si>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</si>
  <si>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</si>
  <si>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</si>
  <si>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</si>
  <si>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</si>
  <si>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</si>
  <si>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</si>
  <si>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</si>
  <si>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</si>
  <si>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</si>
  <si>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</si>
  <si>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</si>
  <si>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</si>
  <si>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</si>
  <si>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</si>
  <si>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</si>
  <si>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</si>
  <si>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</si>
  <si>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</si>
  <si>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</si>
  <si>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</si>
  <si>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</si>
  <si>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</si>
  <si>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</si>
  <si>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</si>
  <si>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</si>
  <si>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</si>
  <si>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</si>
  <si>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</si>
  <si>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</si>
  <si>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</si>
  <si>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</si>
  <si>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</si>
  <si>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</si>
  <si>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</si>
  <si>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</si>
  <si>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</si>
  <si>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</si>
  <si>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</si>
  <si>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</si>
  <si>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</si>
  <si>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</si>
  <si>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</si>
  <si>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</si>
  <si>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</si>
  <si>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</si>
  <si>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</si>
  <si>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</si>
  <si>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</si>
  <si>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</si>
  <si>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</si>
  <si>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</si>
  <si>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</si>
  <si>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</si>
  <si>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</si>
  <si>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</si>
  <si>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</si>
  <si>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</si>
  <si>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</si>
  <si>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</si>
  <si>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</si>
  <si>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</si>
  <si>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</si>
  <si>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</si>
  <si>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</si>
  <si>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</si>
  <si>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</si>
  <si>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</si>
  <si>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</si>
  <si>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</si>
  <si>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</si>
  <si>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</si>
  <si>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</si>
  <si>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</si>
  <si>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</si>
  <si>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</si>
  <si>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</si>
  <si>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</si>
  <si>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</si>
  <si>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</si>
  <si>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</si>
  <si>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</si>
  <si>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</si>
  <si>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</si>
  <si>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</si>
  <si>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</si>
  <si>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</si>
  <si>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</si>
  <si>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</si>
  <si>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</si>
  <si>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</si>
  <si>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</si>
  <si>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</si>
  <si>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</si>
  <si>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</si>
  <si>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</si>
  <si>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</si>
  <si>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</si>
  <si>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</si>
  <si>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</si>
  <si>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</si>
  <si>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</si>
  <si>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</si>
  <si>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</si>
  <si>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</si>
  <si>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</si>
  <si>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</si>
  <si>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</si>
  <si>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</si>
  <si>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</si>
  <si>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</si>
  <si>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</si>
  <si>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</si>
  <si>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</si>
  <si>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</si>
  <si>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</si>
  <si>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</si>
  <si>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</si>
  <si>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</si>
  <si>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</si>
  <si>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</si>
  <si>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</si>
  <si>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</si>
  <si>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</si>
  <si>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</si>
  <si>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</si>
  <si>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</si>
  <si>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</si>
  <si>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</si>
  <si>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</si>
  <si>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</si>
  <si>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</si>
  <si>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</si>
  <si>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</si>
  <si>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</si>
  <si>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</si>
  <si>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</si>
  <si>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</si>
  <si>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</si>
  <si>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</si>
  <si>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</si>
  <si>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</si>
  <si>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</si>
  <si>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</si>
  <si>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</si>
  <si>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</si>
  <si>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</si>
  <si>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</si>
  <si>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</si>
  <si>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</si>
  <si>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</si>
  <si>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</si>
  <si>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</si>
  <si>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</si>
  <si>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</si>
  <si>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</si>
  <si>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</si>
  <si>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</si>
  <si>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</si>
  <si>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</si>
  <si>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</si>
  <si>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</si>
  <si>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</si>
  <si>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</si>
  <si>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</si>
  <si>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</si>
  <si>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</si>
  <si>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</si>
  <si>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</si>
  <si>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</si>
  <si>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</si>
  <si>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</si>
  <si>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</si>
  <si>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</si>
  <si>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</si>
  <si>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</si>
  <si>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</si>
  <si>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</si>
  <si>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</si>
  <si>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</si>
  <si>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</si>
  <si>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</si>
  <si>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</si>
  <si>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</si>
  <si>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</si>
  <si>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</si>
  <si>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</si>
  <si>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</si>
  <si>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</si>
  <si>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</si>
  <si>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</si>
  <si>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</si>
  <si>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</si>
  <si>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</si>
  <si>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</si>
  <si>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</si>
  <si>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</si>
  <si>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</si>
  <si>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</si>
  <si>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</si>
  <si>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</si>
  <si>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</si>
  <si>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</si>
  <si>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</si>
  <si>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</si>
  <si>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</si>
  <si>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</si>
  <si>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</si>
  <si>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</si>
  <si>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</si>
  <si>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</si>
  <si>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</si>
  <si>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</si>
  <si>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</si>
  <si>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</si>
  <si>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</si>
  <si>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</si>
  <si>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</si>
  <si>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</si>
  <si>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</si>
  <si>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</si>
  <si>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</si>
  <si>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</si>
  <si>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</si>
  <si>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</si>
  <si>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</si>
  <si>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</si>
  <si>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</si>
  <si>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</si>
  <si>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</si>
  <si>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</si>
  <si>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</si>
  <si>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</si>
  <si>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</si>
  <si>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</si>
  <si>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</si>
  <si>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</si>
  <si>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</si>
  <si>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</si>
  <si>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</si>
  <si>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</si>
  <si>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</si>
  <si>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</si>
  <si>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</si>
  <si>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</si>
  <si>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</si>
  <si>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</si>
  <si>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</si>
  <si>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</si>
  <si>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</si>
  <si>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</si>
  <si>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</si>
  <si>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</si>
  <si>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</si>
  <si>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</si>
  <si>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</si>
  <si>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</si>
  <si>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</si>
  <si>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</si>
  <si>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</si>
  <si>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</si>
  <si>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</si>
  <si>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</si>
  <si>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</si>
  <si>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</si>
  <si>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</si>
  <si>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</si>
  <si>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</si>
  <si>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</si>
  <si>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</si>
  <si>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</si>
  <si>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</si>
  <si>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</si>
  <si>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</si>
  <si>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</si>
  <si>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</si>
  <si>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</si>
  <si>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</si>
  <si>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</si>
  <si>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</si>
  <si>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</si>
  <si>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</si>
  <si>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</si>
  <si>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</si>
  <si>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</si>
  <si>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</si>
  <si>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</si>
  <si>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</si>
  <si>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</si>
  <si>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</si>
  <si>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</si>
  <si>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</si>
  <si>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</si>
  <si>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</si>
  <si>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</si>
  <si>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</si>
  <si>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</si>
  <si>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</si>
  <si>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</si>
  <si>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</si>
  <si>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</si>
  <si>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</si>
  <si>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</si>
  <si>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</si>
  <si>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</si>
  <si>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</si>
  <si>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</si>
  <si>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</si>
  <si>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</si>
  <si>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</si>
  <si>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</si>
  <si>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</si>
  <si>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</si>
  <si>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</si>
  <si>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</si>
  <si>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</si>
  <si>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</si>
  <si>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</si>
  <si>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</si>
  <si>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</si>
  <si>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</si>
  <si>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</si>
  <si>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</si>
  <si>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</si>
  <si>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</si>
  <si>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</si>
  <si>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</si>
  <si>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</si>
  <si>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</si>
  <si>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</si>
  <si>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</si>
  <si>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</si>
  <si>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</si>
  <si>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</si>
  <si>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</si>
  <si>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</si>
  <si>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</si>
  <si>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</si>
  <si>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</si>
  <si>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</si>
  <si>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</si>
  <si>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</si>
  <si>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</si>
  <si>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</si>
  <si>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</si>
  <si>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</si>
  <si>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</si>
  <si>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</si>
  <si>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</si>
  <si>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</si>
  <si>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</si>
  <si>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</si>
  <si>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</si>
  <si>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</si>
  <si>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</si>
  <si>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</si>
  <si>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</si>
  <si>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</si>
  <si>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</si>
  <si>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</si>
  <si>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</si>
  <si>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</si>
  <si>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</si>
  <si>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</si>
  <si>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</si>
  <si>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</si>
  <si>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</si>
  <si>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</si>
  <si>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</si>
  <si>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</si>
  <si>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</si>
  <si>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</si>
  <si>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</si>
  <si>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</si>
  <si>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</si>
  <si>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</si>
  <si>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</si>
  <si>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</si>
  <si>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</si>
  <si>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</si>
  <si>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</si>
  <si>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</si>
  <si>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</si>
  <si>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</si>
  <si>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</si>
  <si>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</si>
  <si>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</si>
  <si>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</si>
  <si>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</si>
  <si>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</si>
  <si>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</si>
  <si>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</si>
  <si>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</si>
  <si>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</si>
  <si>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</si>
  <si>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</si>
  <si>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</si>
  <si>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</si>
  <si>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</si>
  <si>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</si>
  <si>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</si>
  <si>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</si>
  <si>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</si>
  <si>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</si>
  <si>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</si>
  <si>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</si>
  <si>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</si>
  <si>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</si>
  <si>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</si>
  <si>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</si>
  <si>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</si>
  <si>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</si>
  <si>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</si>
  <si>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</si>
  <si>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</si>
  <si>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</si>
  <si>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</si>
  <si>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</si>
  <si>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</si>
  <si>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</si>
  <si>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</si>
  <si>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</si>
  <si>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</si>
  <si>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</si>
  <si>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</si>
  <si>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</si>
  <si>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</si>
  <si>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</si>
  <si>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</si>
  <si>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</si>
  <si>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</si>
  <si>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</si>
  <si>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</si>
  <si>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</si>
  <si>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</si>
  <si>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</si>
  <si>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</si>
  <si>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</si>
  <si>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</si>
  <si>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</si>
  <si>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</si>
  <si>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</si>
  <si>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</si>
  <si>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</si>
  <si>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</si>
  <si>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</si>
  <si>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</si>
  <si>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</si>
  <si>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</si>
  <si>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</si>
  <si>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</si>
  <si>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</si>
  <si>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</si>
  <si>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</si>
  <si>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</si>
  <si>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</si>
  <si>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</si>
  <si>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</si>
  <si>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</si>
  <si>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</si>
  <si>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</si>
  <si>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</si>
  <si>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</si>
  <si>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</si>
  <si>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</si>
  <si>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</si>
  <si>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</si>
  <si>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</si>
  <si>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</si>
  <si>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</si>
  <si>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</si>
  <si>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</si>
  <si>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</si>
  <si>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</si>
  <si>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</si>
  <si>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</si>
  <si>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</si>
  <si>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</si>
  <si>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</si>
  <si>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</si>
  <si>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</si>
  <si>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</si>
  <si>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</si>
  <si>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</si>
  <si>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</si>
  <si>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</si>
  <si>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</si>
  <si>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</si>
  <si>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</si>
  <si>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</si>
  <si>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</si>
  <si>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</si>
  <si>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</si>
  <si>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</si>
  <si>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</si>
  <si>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</si>
  <si>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</si>
  <si>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</si>
  <si>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</si>
  <si>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</si>
  <si>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</si>
  <si>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</si>
  <si>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</si>
  <si>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</si>
  <si>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</si>
  <si>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</si>
  <si>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</si>
  <si>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</si>
  <si>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</si>
  <si>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</si>
  <si>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</si>
  <si>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</si>
  <si>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</si>
  <si>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</si>
  <si>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</si>
  <si>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</si>
  <si>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</si>
  <si>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</si>
  <si>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</si>
  <si>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</si>
  <si>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</si>
  <si>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</si>
  <si>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</si>
  <si>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</si>
  <si>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</si>
  <si>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</si>
  <si>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</si>
  <si>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</si>
  <si>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</si>
  <si>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</si>
  <si>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</si>
  <si>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</si>
  <si>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</si>
  <si>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</si>
  <si>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</si>
  <si>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</si>
  <si>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</si>
  <si>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</si>
  <si>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</si>
  <si>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</si>
  <si>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</si>
  <si>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</si>
  <si>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</si>
  <si>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</si>
  <si>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</si>
  <si>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</si>
  <si>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</si>
  <si>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</si>
  <si>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</si>
  <si>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</si>
  <si>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</si>
  <si>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</si>
  <si>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</si>
  <si>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</si>
  <si>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</si>
  <si>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</si>
  <si>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</si>
  <si>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</si>
  <si>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</si>
  <si>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</si>
  <si>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</si>
  <si>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</si>
  <si>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</si>
  <si>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</si>
  <si>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</si>
  <si>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</si>
  <si>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</si>
  <si>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</si>
  <si>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</si>
  <si>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</si>
  <si>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</si>
  <si>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</si>
  <si>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</si>
  <si>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</si>
  <si>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</si>
  <si>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</si>
  <si>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</si>
  <si>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</si>
  <si>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</si>
  <si>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</si>
  <si>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</si>
  <si>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</si>
  <si>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</si>
  <si>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</si>
  <si>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</si>
  <si>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</si>
  <si>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</si>
  <si>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</si>
  <si>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</si>
  <si>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</si>
  <si>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</si>
  <si>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</si>
  <si>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</si>
  <si>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</si>
  <si>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</si>
  <si>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</si>
  <si>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</si>
  <si>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</si>
  <si>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</si>
  <si>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</si>
  <si>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</si>
  <si>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</si>
  <si>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</si>
  <si>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</si>
  <si>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</si>
  <si>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</si>
  <si>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</si>
  <si>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</si>
  <si>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</si>
  <si>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</si>
  <si>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</si>
  <si>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</si>
  <si>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</si>
  <si>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</si>
  <si>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</si>
  <si>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</si>
  <si>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</si>
  <si>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</si>
  <si>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</si>
  <si>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</si>
  <si>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</si>
  <si>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</si>
  <si>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</si>
  <si>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</si>
  <si>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</si>
  <si>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</si>
  <si>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</si>
  <si>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</si>
  <si>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</si>
  <si>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</si>
  <si>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</si>
  <si>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</si>
  <si>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</si>
  <si>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</si>
  <si>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</si>
  <si>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</si>
  <si>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</si>
  <si>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</si>
  <si>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</si>
  <si>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</si>
  <si>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</si>
  <si>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</si>
  <si>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</si>
  <si>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</si>
  <si>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</si>
  <si>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</si>
  <si>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</si>
  <si>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</si>
  <si>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</si>
  <si>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</si>
  <si>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</si>
  <si>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</si>
  <si>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</si>
  <si>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</si>
  <si>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</si>
  <si>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</si>
  <si>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</si>
  <si>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</si>
  <si>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</si>
  <si>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</si>
  <si>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</si>
  <si>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</si>
  <si>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</si>
  <si>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</si>
  <si>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</si>
  <si>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</si>
  <si>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</si>
  <si>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</si>
  <si>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</si>
  <si>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</si>
  <si>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</si>
  <si>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</si>
  <si>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</si>
  <si>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</si>
  <si>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</si>
  <si>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</si>
  <si>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</si>
  <si>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</si>
  <si>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</si>
  <si>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</si>
  <si>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</si>
  <si>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</si>
  <si>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</si>
  <si>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</si>
  <si>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</si>
  <si>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</si>
  <si>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</si>
  <si>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</si>
  <si>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</si>
  <si>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</si>
  <si>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</si>
  <si>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</si>
  <si>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</si>
  <si>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</si>
  <si>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</si>
  <si>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</si>
  <si>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</si>
  <si>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</si>
  <si>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</si>
  <si>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</si>
  <si>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</si>
  <si>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</si>
  <si>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</si>
  <si>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</si>
  <si>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</si>
  <si>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</si>
  <si>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</si>
  <si>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</si>
  <si>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</si>
  <si>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</si>
  <si>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</si>
  <si>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</si>
  <si>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</si>
  <si>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</si>
  <si>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</si>
  <si>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</si>
  <si>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</si>
  <si>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</si>
  <si>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</si>
  <si>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</si>
  <si>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</si>
  <si>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</si>
  <si>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</si>
  <si>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</si>
  <si>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</si>
  <si>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</si>
  <si>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</si>
  <si>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</si>
  <si>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</si>
  <si>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</si>
  <si>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</si>
  <si>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</si>
  <si>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</si>
  <si>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</si>
  <si>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</si>
  <si>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</si>
  <si>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</si>
  <si>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</si>
  <si>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</si>
  <si>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</si>
  <si>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</si>
  <si>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</si>
  <si>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</si>
  <si>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</si>
  <si>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</si>
  <si>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</si>
  <si>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</si>
  <si>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</si>
  <si>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</si>
  <si>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</si>
  <si>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</si>
  <si>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</si>
  <si>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</si>
  <si>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</si>
  <si>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</si>
  <si>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</si>
  <si>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</si>
  <si>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</si>
  <si>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</si>
  <si>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</si>
  <si>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</si>
  <si>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</si>
  <si>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</si>
  <si>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</si>
  <si>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</si>
  <si>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</si>
  <si>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</si>
  <si>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</si>
  <si>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</si>
  <si>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</si>
  <si>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</si>
  <si>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</si>
  <si>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</si>
  <si>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</si>
  <si>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</si>
  <si>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</si>
  <si>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</si>
  <si>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</si>
  <si>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</si>
  <si>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</si>
  <si>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</si>
  <si>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</si>
  <si>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</si>
  <si>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</si>
  <si>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</si>
  <si>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</si>
  <si>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</si>
  <si>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</si>
  <si>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</si>
  <si>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</si>
  <si>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</si>
  <si>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</si>
  <si>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</si>
  <si>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</si>
  <si>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</si>
  <si>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</si>
  <si>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</si>
  <si>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</si>
  <si>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</si>
  <si>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</si>
  <si>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</si>
  <si>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</si>
  <si>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</si>
  <si>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</si>
  <si>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</si>
  <si>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</si>
  <si>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</si>
  <si>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</si>
  <si>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</si>
  <si>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</si>
  <si>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</si>
  <si>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</si>
  <si>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</si>
  <si>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</si>
  <si>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</si>
  <si>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</si>
  <si>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</si>
  <si>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</si>
  <si>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</si>
  <si>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</si>
  <si>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</si>
  <si>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</si>
  <si>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</si>
  <si>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</si>
  <si>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</si>
  <si>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</si>
  <si>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</si>
  <si>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</si>
  <si>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</si>
  <si>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</si>
  <si>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</si>
  <si>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</si>
  <si>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</si>
  <si>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</si>
  <si>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</si>
  <si>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</si>
  <si>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</si>
  <si>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</si>
  <si>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</si>
  <si>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</si>
  <si>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</si>
  <si>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</si>
  <si>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</si>
  <si>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</si>
  <si>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</si>
  <si>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</si>
  <si>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</si>
  <si>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</si>
  <si>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</si>
  <si>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</si>
  <si>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</si>
  <si>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</si>
  <si>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</si>
  <si>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</si>
  <si>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</si>
  <si>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</si>
  <si>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</si>
  <si>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</si>
  <si>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</si>
  <si>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</si>
  <si>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</si>
  <si>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</si>
  <si>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</si>
  <si>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</si>
  <si>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</si>
  <si>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mean</t>
  </si>
  <si>
    <t>median</t>
  </si>
  <si>
    <t>minimum</t>
  </si>
  <si>
    <t>maximum</t>
  </si>
  <si>
    <t>variance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</si>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</sst>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onsolas"/>
      <family val="3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0" fillId="33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9" fontId="0" fillId="0" borderId="0" xfId="0" applyNumberFormat="1"/>
    <xf numFmtId="2" fontId="0" fillId="35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164" formatCode="m/d/yy;@"/>
    </dxf>
    <dxf>
      <numFmt numFmtId="164" formatCode="m/d/yy;@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CrowdfundingBook new.xlsx]Pivot Table One!PivotTable1</c:name>
    <c:fmtId val="2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One'!$B$3:$B$4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One'!$B$5:$B$14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932-8147-134A80EFCAFC}"/>
            </c:ext>
          </c:extLst>
        </c:ser>
        <c:ser>
          <c:idx val="1"/>
          <c:order val="1"/>
          <c:tx>
            <c:strRef>
              <c:f>'Pivot Table One'!$C$3:$C$4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One'!$C$5:$C$14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932-8147-134A80EFCAFC}"/>
            </c:ext>
          </c:extLst>
        </c:ser>
        <c:ser>
          <c:idx val="2"/>
          <c:order val="2"/>
          <c:tx>
            <c:strRef>
              <c:f>'Pivot Table One'!$D$3:$D$4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One'!$D$5:$D$14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D-4932-8147-134A80EFCAFC}"/>
            </c:ext>
          </c:extLst>
        </c:ser>
        <c:ser>
          <c:idx val="3"/>
          <c:order val="3"/>
          <c:tx>
            <c:strRef>
              <c:f>'Pivot Table One'!$E$3:$E$4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One'!$A$5:$A$14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One'!$E$5:$E$14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D-4932-8147-134A80EF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03512959"/>
        <c:axId val="1303511519"/>
      </c:barChart>
      <c:catAx>
        <c:axId val="13035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1519"/>
        <c:crosses val="autoZero"/>
        <c:auto val="1"/>
        <c:lblAlgn val="ctr"/>
        <c:lblOffset val="100"/>
        <c:noMultiLvlLbl val="0"/>
      </c:catAx>
      <c:valAx>
        <c:axId val="13035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CrowdfundingBook new.xlsx]Pivot Table Two!PivotTable2</c:name>
    <c:fmtId val="8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Two'!$B$4:$B$5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Two'!$B$6:$B$30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E-4627-96C5-360A8C08B49A}"/>
            </c:ext>
          </c:extLst>
        </c:ser>
        <c:ser>
          <c:idx val="1"/>
          <c:order val="1"/>
          <c:tx>
            <c:strRef>
              <c:f>'Pivot Table Two'!$C$4:$C$5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Two'!$C$6:$C$30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E-4627-96C5-360A8C08B49A}"/>
            </c:ext>
          </c:extLst>
        </c:ser>
        <c:ser>
          <c:idx val="2"/>
          <c:order val="2"/>
          <c:tx>
            <c:strRef>
              <c:f>'Pivot Table Two'!$D$4:$D$5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Two'!$D$6:$D$30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E-4627-96C5-360A8C08B49A}"/>
            </c:ext>
          </c:extLst>
        </c:ser>
        <c:ser>
          <c:idx val="3"/>
          <c:order val="3"/>
          <c:tx>
            <c:strRef>
              <c:f>'Pivot Table Two'!$E$4:$E$5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Two'!$A$6:$A$30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Two'!$E$6:$E$30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E-4627-96C5-360A8C08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47887"/>
        <c:axId val="25445967"/>
      </c:barChart>
      <c:catAx>
        <c:axId val="254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5967"/>
        <c:crosses val="autoZero"/>
        <c:auto val="1"/>
        <c:lblAlgn val="ctr"/>
        <c:lblOffset val="100"/>
        <c:noMultiLvlLbl val="0"/>
      </c:catAx>
      <c:valAx>
        <c:axId val="254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CrowdfundingBook new.xlsx]Pivot Table Three!PivotTable13</c:name>
    <c:fmtId val="1"/>
  </c:pivotSource>
  <c:chart>
    <c:autoTitleDeleted val="0"/>
    <c:pivotFmts>
      <c:pivotFmt>
        <c:idx val="0"/>
        <c:spPr>
          <a:ln w="28575" cap="rnd">
            <a:solidFill>
              <a:srgbClr val="FFFF00">
                <a:alpha val="96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Three'!$B$5:$B$6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>
                  <a:alpha val="96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'Pivot Table Three'!$A$7:$A$19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Three'!$B$7:$B$19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8-4081-AD1F-14FA61EAB122}"/>
            </c:ext>
          </c:extLst>
        </c:ser>
        <c:ser>
          <c:idx val="1"/>
          <c:order val="1"/>
          <c:tx>
            <c:strRef>
              <c:f>'Pivot Table Three'!$C$5:$C$6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Three'!$A$7:$A$19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Three'!$C$7:$C$19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8-4081-AD1F-14FA61EAB122}"/>
            </c:ext>
          </c:extLst>
        </c:ser>
        <c:ser>
          <c:idx val="2"/>
          <c:order val="2"/>
          <c:tx>
            <c:strRef>
              <c:f>'Pivot Table Three'!$D$5:$D$6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Table Three'!$A$7:$A$19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Three'!$D$7:$D$19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8-4081-AD1F-14FA61EA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1167"/>
        <c:axId val="26585487"/>
      </c:lineChart>
      <c:catAx>
        <c:axId val="265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5487"/>
        <c:crosses val="autoZero"/>
        <c:auto val="1"/>
        <c:lblAlgn val="ctr"/>
        <c:lblOffset val="100"/>
        <c:noMultiLvlLbl val="0"/>
      </c:catAx>
      <c:valAx>
        <c:axId val="26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layout>
        <c:manualLayout>
          <c:xMode val="edge"/>
          <c:yMode val="edge"/>
          <c:x val="0.45279117568747279"/>
          <c:y val="3.2452480296708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46496114863122E-2"/>
          <c:y val="0.18624854819976772"/>
          <c:w val="0.91987608420336942"/>
          <c:h val="0.61364280684426642"/>
        </c:manualLayout>
      </c:layout>
      <c:lineChart>
        <c:grouping val="standard"/>
        <c:varyColors val="0"/>
        <c:ser>
          <c:idx val="1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A-45C1-BD1C-44A2B2EDB761}"/>
            </c:ext>
          </c:extLst>
        </c:ser>
        <c:ser>
          <c:idx val="2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A-45C1-BD1C-44A2B2EDB761}"/>
            </c:ext>
          </c:extLst>
        </c:ser>
        <c:ser>
          <c:idx val="3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A-45C1-BD1C-44A2B2ED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2175"/>
        <c:axId val="25365055"/>
      </c:lineChart>
      <c:catAx>
        <c:axId val="2536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055"/>
        <c:crosses val="autoZero"/>
        <c:auto val="1"/>
        <c:lblAlgn val="ctr"/>
        <c:lblOffset val="100"/>
        <c:noMultiLvlLbl val="0"/>
      </c:catAx>
      <c:valAx>
        <c:axId val="253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22858</xdr:colOff>
      <xdr:row>0</xdr:row>
      <xdr:rowOff>15241</xdr:rowOff>
    </xdr:from>
    <xdr:to>
      <xdr:col>41</xdr:col>
      <xdr:colOff>85725</xdr:colOff>
      <xdr:row>19</xdr:row>
      <xdr:rowOff>22859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CC697-0EEB-FFEB-19CE-D506F389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217169</xdr:colOff>
      <xdr:row>2</xdr:row>
      <xdr:rowOff>0</xdr:rowOff>
    </xdr:from>
    <xdr:to>
      <xdr:col>17</xdr:col>
      <xdr:colOff>581024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C026-2C13-86F5-F08F-8192251D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475296</xdr:colOff>
      <xdr:row>2</xdr:row>
      <xdr:rowOff>38100</xdr:rowOff>
    </xdr:from>
    <xdr:to>
      <xdr:col>14</xdr:col>
      <xdr:colOff>266700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73943-F97A-BC31-4AE7-46928DCB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407670</xdr:colOff>
      <xdr:row>13</xdr:row>
      <xdr:rowOff>110490</xdr:rowOff>
    </xdr:from>
    <xdr:to>
      <xdr:col>7</xdr:col>
      <xdr:colOff>1752600</xdr:colOff>
      <xdr:row>27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35B6A9-DD97-48EF-BE2C-BBFBCDD4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keem anderson" id="{B0DF8403-78A1-4AD2-B8A7-7427ABE8EF6C}" userId="d5c0c28d9fceda2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eem anderson" refreshedDate="45382.632875810188" createdVersion="8" refreshedVersion="8" minRefreshableVersion="3" recordCount="1000" xr:uid="{46C4F41A-84B9-4C3D-964A-16DC7CC303D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 count="805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eem anderson" refreshedDate="45382.671067939817" createdVersion="8" refreshedVersion="8" minRefreshableVersion="3" recordCount="1000" xr:uid="{2290392B-1D1B-4AB8-82E2-36F68F6626C2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eem anderson" refreshedDate="45382.934972453702" createdVersion="8" refreshedVersion="8" minRefreshableVersion="3" recordCount="1000" xr:uid="{D57B65C1-393F-497B-890A-44A83F9275F6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0"/>
    <x v="1"/>
    <x v="1"/>
    <x v="1"/>
    <x v="1"/>
  </r>
  <r>
    <x v="2"/>
    <x v="2"/>
    <x v="2"/>
    <x v="2"/>
    <x v="2"/>
    <x v="2"/>
    <x v="1"/>
    <x v="2"/>
    <x v="2"/>
    <x v="2"/>
    <x v="2"/>
    <x v="2"/>
    <x v="2"/>
    <x v="0"/>
    <x v="0"/>
    <x v="2"/>
    <x v="2"/>
    <x v="2"/>
  </r>
  <r>
    <x v="3"/>
    <x v="3"/>
    <x v="3"/>
    <x v="3"/>
    <x v="3"/>
    <x v="3"/>
    <x v="0"/>
    <x v="3"/>
    <x v="3"/>
    <x v="1"/>
    <x v="1"/>
    <x v="3"/>
    <x v="3"/>
    <x v="0"/>
    <x v="0"/>
    <x v="1"/>
    <x v="1"/>
    <x v="1"/>
  </r>
  <r>
    <x v="4"/>
    <x v="4"/>
    <x v="4"/>
    <x v="4"/>
    <x v="4"/>
    <x v="4"/>
    <x v="0"/>
    <x v="4"/>
    <x v="4"/>
    <x v="1"/>
    <x v="1"/>
    <x v="4"/>
    <x v="4"/>
    <x v="0"/>
    <x v="0"/>
    <x v="3"/>
    <x v="3"/>
    <x v="3"/>
  </r>
  <r>
    <x v="5"/>
    <x v="5"/>
    <x v="5"/>
    <x v="4"/>
    <x v="5"/>
    <x v="5"/>
    <x v="1"/>
    <x v="5"/>
    <x v="5"/>
    <x v="3"/>
    <x v="3"/>
    <x v="5"/>
    <x v="5"/>
    <x v="0"/>
    <x v="0"/>
    <x v="3"/>
    <x v="3"/>
    <x v="3"/>
  </r>
  <r>
    <x v="6"/>
    <x v="6"/>
    <x v="6"/>
    <x v="5"/>
    <x v="6"/>
    <x v="6"/>
    <x v="0"/>
    <x v="6"/>
    <x v="6"/>
    <x v="4"/>
    <x v="4"/>
    <x v="6"/>
    <x v="6"/>
    <x v="0"/>
    <x v="0"/>
    <x v="4"/>
    <x v="4"/>
    <x v="4"/>
  </r>
  <r>
    <x v="7"/>
    <x v="7"/>
    <x v="7"/>
    <x v="6"/>
    <x v="7"/>
    <x v="7"/>
    <x v="1"/>
    <x v="7"/>
    <x v="7"/>
    <x v="3"/>
    <x v="3"/>
    <x v="7"/>
    <x v="7"/>
    <x v="0"/>
    <x v="0"/>
    <x v="3"/>
    <x v="3"/>
    <x v="3"/>
  </r>
  <r>
    <x v="8"/>
    <x v="8"/>
    <x v="8"/>
    <x v="7"/>
    <x v="8"/>
    <x v="8"/>
    <x v="2"/>
    <x v="8"/>
    <x v="8"/>
    <x v="3"/>
    <x v="3"/>
    <x v="8"/>
    <x v="8"/>
    <x v="0"/>
    <x v="0"/>
    <x v="3"/>
    <x v="3"/>
    <x v="3"/>
  </r>
  <r>
    <x v="9"/>
    <x v="9"/>
    <x v="9"/>
    <x v="8"/>
    <x v="9"/>
    <x v="9"/>
    <x v="0"/>
    <x v="9"/>
    <x v="9"/>
    <x v="1"/>
    <x v="1"/>
    <x v="9"/>
    <x v="9"/>
    <x v="0"/>
    <x v="0"/>
    <x v="5"/>
    <x v="1"/>
    <x v="5"/>
  </r>
  <r>
    <x v="10"/>
    <x v="10"/>
    <x v="10"/>
    <x v="5"/>
    <x v="10"/>
    <x v="10"/>
    <x v="1"/>
    <x v="10"/>
    <x v="10"/>
    <x v="1"/>
    <x v="1"/>
    <x v="10"/>
    <x v="10"/>
    <x v="0"/>
    <x v="0"/>
    <x v="6"/>
    <x v="4"/>
    <x v="6"/>
  </r>
  <r>
    <x v="11"/>
    <x v="11"/>
    <x v="11"/>
    <x v="9"/>
    <x v="11"/>
    <x v="11"/>
    <x v="0"/>
    <x v="11"/>
    <x v="11"/>
    <x v="1"/>
    <x v="1"/>
    <x v="11"/>
    <x v="11"/>
    <x v="0"/>
    <x v="1"/>
    <x v="3"/>
    <x v="3"/>
    <x v="3"/>
  </r>
  <r>
    <x v="12"/>
    <x v="12"/>
    <x v="12"/>
    <x v="9"/>
    <x v="12"/>
    <x v="12"/>
    <x v="0"/>
    <x v="12"/>
    <x v="12"/>
    <x v="1"/>
    <x v="1"/>
    <x v="12"/>
    <x v="12"/>
    <x v="0"/>
    <x v="0"/>
    <x v="6"/>
    <x v="4"/>
    <x v="6"/>
  </r>
  <r>
    <x v="13"/>
    <x v="13"/>
    <x v="13"/>
    <x v="3"/>
    <x v="13"/>
    <x v="13"/>
    <x v="1"/>
    <x v="13"/>
    <x v="13"/>
    <x v="1"/>
    <x v="1"/>
    <x v="13"/>
    <x v="13"/>
    <x v="0"/>
    <x v="0"/>
    <x v="7"/>
    <x v="1"/>
    <x v="7"/>
  </r>
  <r>
    <x v="14"/>
    <x v="14"/>
    <x v="14"/>
    <x v="10"/>
    <x v="14"/>
    <x v="14"/>
    <x v="0"/>
    <x v="14"/>
    <x v="14"/>
    <x v="1"/>
    <x v="1"/>
    <x v="14"/>
    <x v="14"/>
    <x v="0"/>
    <x v="0"/>
    <x v="7"/>
    <x v="1"/>
    <x v="7"/>
  </r>
  <r>
    <x v="15"/>
    <x v="15"/>
    <x v="15"/>
    <x v="11"/>
    <x v="15"/>
    <x v="15"/>
    <x v="0"/>
    <x v="15"/>
    <x v="15"/>
    <x v="1"/>
    <x v="1"/>
    <x v="15"/>
    <x v="15"/>
    <x v="0"/>
    <x v="0"/>
    <x v="8"/>
    <x v="2"/>
    <x v="8"/>
  </r>
  <r>
    <x v="16"/>
    <x v="16"/>
    <x v="16"/>
    <x v="12"/>
    <x v="16"/>
    <x v="16"/>
    <x v="1"/>
    <x v="16"/>
    <x v="16"/>
    <x v="1"/>
    <x v="1"/>
    <x v="16"/>
    <x v="16"/>
    <x v="0"/>
    <x v="0"/>
    <x v="9"/>
    <x v="5"/>
    <x v="9"/>
  </r>
  <r>
    <x v="17"/>
    <x v="17"/>
    <x v="17"/>
    <x v="13"/>
    <x v="17"/>
    <x v="17"/>
    <x v="1"/>
    <x v="17"/>
    <x v="17"/>
    <x v="1"/>
    <x v="1"/>
    <x v="17"/>
    <x v="17"/>
    <x v="0"/>
    <x v="0"/>
    <x v="10"/>
    <x v="4"/>
    <x v="10"/>
  </r>
  <r>
    <x v="18"/>
    <x v="18"/>
    <x v="18"/>
    <x v="14"/>
    <x v="18"/>
    <x v="14"/>
    <x v="3"/>
    <x v="18"/>
    <x v="18"/>
    <x v="1"/>
    <x v="1"/>
    <x v="18"/>
    <x v="18"/>
    <x v="0"/>
    <x v="0"/>
    <x v="3"/>
    <x v="3"/>
    <x v="3"/>
  </r>
  <r>
    <x v="19"/>
    <x v="19"/>
    <x v="19"/>
    <x v="15"/>
    <x v="19"/>
    <x v="18"/>
    <x v="0"/>
    <x v="19"/>
    <x v="19"/>
    <x v="1"/>
    <x v="1"/>
    <x v="19"/>
    <x v="19"/>
    <x v="0"/>
    <x v="1"/>
    <x v="3"/>
    <x v="3"/>
    <x v="3"/>
  </r>
  <r>
    <x v="20"/>
    <x v="20"/>
    <x v="20"/>
    <x v="16"/>
    <x v="20"/>
    <x v="19"/>
    <x v="1"/>
    <x v="20"/>
    <x v="20"/>
    <x v="1"/>
    <x v="1"/>
    <x v="20"/>
    <x v="20"/>
    <x v="0"/>
    <x v="0"/>
    <x v="6"/>
    <x v="4"/>
    <x v="6"/>
  </r>
  <r>
    <x v="21"/>
    <x v="21"/>
    <x v="21"/>
    <x v="17"/>
    <x v="21"/>
    <x v="20"/>
    <x v="0"/>
    <x v="21"/>
    <x v="21"/>
    <x v="1"/>
    <x v="1"/>
    <x v="21"/>
    <x v="21"/>
    <x v="0"/>
    <x v="0"/>
    <x v="3"/>
    <x v="3"/>
    <x v="3"/>
  </r>
  <r>
    <x v="22"/>
    <x v="22"/>
    <x v="22"/>
    <x v="18"/>
    <x v="22"/>
    <x v="21"/>
    <x v="1"/>
    <x v="22"/>
    <x v="22"/>
    <x v="1"/>
    <x v="1"/>
    <x v="22"/>
    <x v="22"/>
    <x v="0"/>
    <x v="0"/>
    <x v="3"/>
    <x v="3"/>
    <x v="3"/>
  </r>
  <r>
    <x v="23"/>
    <x v="23"/>
    <x v="23"/>
    <x v="6"/>
    <x v="23"/>
    <x v="22"/>
    <x v="1"/>
    <x v="23"/>
    <x v="23"/>
    <x v="4"/>
    <x v="4"/>
    <x v="23"/>
    <x v="23"/>
    <x v="0"/>
    <x v="0"/>
    <x v="4"/>
    <x v="4"/>
    <x v="4"/>
  </r>
  <r>
    <x v="24"/>
    <x v="24"/>
    <x v="24"/>
    <x v="19"/>
    <x v="24"/>
    <x v="23"/>
    <x v="1"/>
    <x v="24"/>
    <x v="24"/>
    <x v="1"/>
    <x v="1"/>
    <x v="24"/>
    <x v="24"/>
    <x v="0"/>
    <x v="0"/>
    <x v="8"/>
    <x v="2"/>
    <x v="8"/>
  </r>
  <r>
    <x v="25"/>
    <x v="25"/>
    <x v="25"/>
    <x v="20"/>
    <x v="25"/>
    <x v="24"/>
    <x v="1"/>
    <x v="25"/>
    <x v="25"/>
    <x v="1"/>
    <x v="1"/>
    <x v="25"/>
    <x v="25"/>
    <x v="0"/>
    <x v="1"/>
    <x v="11"/>
    <x v="6"/>
    <x v="11"/>
  </r>
  <r>
    <x v="26"/>
    <x v="26"/>
    <x v="26"/>
    <x v="21"/>
    <x v="26"/>
    <x v="11"/>
    <x v="3"/>
    <x v="26"/>
    <x v="26"/>
    <x v="1"/>
    <x v="1"/>
    <x v="26"/>
    <x v="26"/>
    <x v="0"/>
    <x v="0"/>
    <x v="3"/>
    <x v="3"/>
    <x v="3"/>
  </r>
  <r>
    <x v="27"/>
    <x v="27"/>
    <x v="27"/>
    <x v="22"/>
    <x v="27"/>
    <x v="25"/>
    <x v="0"/>
    <x v="27"/>
    <x v="27"/>
    <x v="1"/>
    <x v="1"/>
    <x v="27"/>
    <x v="27"/>
    <x v="0"/>
    <x v="0"/>
    <x v="1"/>
    <x v="1"/>
    <x v="1"/>
  </r>
  <r>
    <x v="28"/>
    <x v="28"/>
    <x v="28"/>
    <x v="23"/>
    <x v="28"/>
    <x v="26"/>
    <x v="1"/>
    <x v="28"/>
    <x v="28"/>
    <x v="1"/>
    <x v="1"/>
    <x v="28"/>
    <x v="28"/>
    <x v="0"/>
    <x v="1"/>
    <x v="3"/>
    <x v="3"/>
    <x v="3"/>
  </r>
  <r>
    <x v="29"/>
    <x v="29"/>
    <x v="29"/>
    <x v="24"/>
    <x v="29"/>
    <x v="27"/>
    <x v="1"/>
    <x v="29"/>
    <x v="29"/>
    <x v="5"/>
    <x v="5"/>
    <x v="29"/>
    <x v="29"/>
    <x v="0"/>
    <x v="0"/>
    <x v="12"/>
    <x v="4"/>
    <x v="12"/>
  </r>
  <r>
    <x v="30"/>
    <x v="30"/>
    <x v="30"/>
    <x v="25"/>
    <x v="30"/>
    <x v="28"/>
    <x v="1"/>
    <x v="30"/>
    <x v="30"/>
    <x v="1"/>
    <x v="1"/>
    <x v="30"/>
    <x v="30"/>
    <x v="0"/>
    <x v="0"/>
    <x v="10"/>
    <x v="4"/>
    <x v="10"/>
  </r>
  <r>
    <x v="31"/>
    <x v="31"/>
    <x v="31"/>
    <x v="26"/>
    <x v="31"/>
    <x v="29"/>
    <x v="1"/>
    <x v="31"/>
    <x v="31"/>
    <x v="4"/>
    <x v="4"/>
    <x v="31"/>
    <x v="31"/>
    <x v="0"/>
    <x v="0"/>
    <x v="11"/>
    <x v="6"/>
    <x v="11"/>
  </r>
  <r>
    <x v="32"/>
    <x v="32"/>
    <x v="32"/>
    <x v="27"/>
    <x v="32"/>
    <x v="30"/>
    <x v="0"/>
    <x v="32"/>
    <x v="32"/>
    <x v="6"/>
    <x v="6"/>
    <x v="32"/>
    <x v="32"/>
    <x v="0"/>
    <x v="0"/>
    <x v="4"/>
    <x v="4"/>
    <x v="4"/>
  </r>
  <r>
    <x v="33"/>
    <x v="33"/>
    <x v="33"/>
    <x v="28"/>
    <x v="33"/>
    <x v="31"/>
    <x v="1"/>
    <x v="33"/>
    <x v="33"/>
    <x v="1"/>
    <x v="1"/>
    <x v="33"/>
    <x v="33"/>
    <x v="0"/>
    <x v="0"/>
    <x v="3"/>
    <x v="3"/>
    <x v="3"/>
  </r>
  <r>
    <x v="34"/>
    <x v="34"/>
    <x v="34"/>
    <x v="29"/>
    <x v="34"/>
    <x v="32"/>
    <x v="1"/>
    <x v="34"/>
    <x v="34"/>
    <x v="1"/>
    <x v="1"/>
    <x v="34"/>
    <x v="34"/>
    <x v="0"/>
    <x v="0"/>
    <x v="4"/>
    <x v="4"/>
    <x v="4"/>
  </r>
  <r>
    <x v="35"/>
    <x v="35"/>
    <x v="35"/>
    <x v="30"/>
    <x v="35"/>
    <x v="33"/>
    <x v="1"/>
    <x v="35"/>
    <x v="35"/>
    <x v="3"/>
    <x v="3"/>
    <x v="35"/>
    <x v="35"/>
    <x v="0"/>
    <x v="1"/>
    <x v="6"/>
    <x v="4"/>
    <x v="6"/>
  </r>
  <r>
    <x v="36"/>
    <x v="36"/>
    <x v="36"/>
    <x v="31"/>
    <x v="36"/>
    <x v="34"/>
    <x v="1"/>
    <x v="36"/>
    <x v="36"/>
    <x v="1"/>
    <x v="1"/>
    <x v="36"/>
    <x v="36"/>
    <x v="0"/>
    <x v="0"/>
    <x v="3"/>
    <x v="3"/>
    <x v="3"/>
  </r>
  <r>
    <x v="37"/>
    <x v="37"/>
    <x v="37"/>
    <x v="32"/>
    <x v="37"/>
    <x v="35"/>
    <x v="1"/>
    <x v="37"/>
    <x v="20"/>
    <x v="1"/>
    <x v="1"/>
    <x v="37"/>
    <x v="37"/>
    <x v="0"/>
    <x v="1"/>
    <x v="13"/>
    <x v="5"/>
    <x v="13"/>
  </r>
  <r>
    <x v="38"/>
    <x v="38"/>
    <x v="38"/>
    <x v="33"/>
    <x v="38"/>
    <x v="36"/>
    <x v="1"/>
    <x v="38"/>
    <x v="37"/>
    <x v="1"/>
    <x v="1"/>
    <x v="38"/>
    <x v="38"/>
    <x v="0"/>
    <x v="0"/>
    <x v="14"/>
    <x v="7"/>
    <x v="14"/>
  </r>
  <r>
    <x v="39"/>
    <x v="39"/>
    <x v="39"/>
    <x v="34"/>
    <x v="39"/>
    <x v="37"/>
    <x v="0"/>
    <x v="39"/>
    <x v="38"/>
    <x v="3"/>
    <x v="3"/>
    <x v="39"/>
    <x v="39"/>
    <x v="0"/>
    <x v="0"/>
    <x v="3"/>
    <x v="3"/>
    <x v="3"/>
  </r>
  <r>
    <x v="40"/>
    <x v="40"/>
    <x v="40"/>
    <x v="35"/>
    <x v="40"/>
    <x v="38"/>
    <x v="1"/>
    <x v="40"/>
    <x v="39"/>
    <x v="1"/>
    <x v="1"/>
    <x v="40"/>
    <x v="40"/>
    <x v="0"/>
    <x v="1"/>
    <x v="8"/>
    <x v="2"/>
    <x v="8"/>
  </r>
  <r>
    <x v="41"/>
    <x v="41"/>
    <x v="41"/>
    <x v="36"/>
    <x v="41"/>
    <x v="39"/>
    <x v="1"/>
    <x v="41"/>
    <x v="40"/>
    <x v="6"/>
    <x v="6"/>
    <x v="41"/>
    <x v="41"/>
    <x v="0"/>
    <x v="1"/>
    <x v="1"/>
    <x v="1"/>
    <x v="1"/>
  </r>
  <r>
    <x v="42"/>
    <x v="42"/>
    <x v="42"/>
    <x v="37"/>
    <x v="42"/>
    <x v="40"/>
    <x v="1"/>
    <x v="42"/>
    <x v="41"/>
    <x v="1"/>
    <x v="1"/>
    <x v="42"/>
    <x v="42"/>
    <x v="0"/>
    <x v="0"/>
    <x v="0"/>
    <x v="0"/>
    <x v="0"/>
  </r>
  <r>
    <x v="43"/>
    <x v="43"/>
    <x v="43"/>
    <x v="38"/>
    <x v="43"/>
    <x v="41"/>
    <x v="1"/>
    <x v="43"/>
    <x v="42"/>
    <x v="1"/>
    <x v="1"/>
    <x v="43"/>
    <x v="43"/>
    <x v="0"/>
    <x v="0"/>
    <x v="15"/>
    <x v="5"/>
    <x v="15"/>
  </r>
  <r>
    <x v="44"/>
    <x v="44"/>
    <x v="44"/>
    <x v="39"/>
    <x v="44"/>
    <x v="42"/>
    <x v="1"/>
    <x v="13"/>
    <x v="43"/>
    <x v="3"/>
    <x v="3"/>
    <x v="44"/>
    <x v="44"/>
    <x v="0"/>
    <x v="0"/>
    <x v="13"/>
    <x v="5"/>
    <x v="13"/>
  </r>
  <r>
    <x v="45"/>
    <x v="45"/>
    <x v="45"/>
    <x v="40"/>
    <x v="45"/>
    <x v="11"/>
    <x v="0"/>
    <x v="44"/>
    <x v="44"/>
    <x v="1"/>
    <x v="1"/>
    <x v="45"/>
    <x v="45"/>
    <x v="0"/>
    <x v="1"/>
    <x v="3"/>
    <x v="3"/>
    <x v="3"/>
  </r>
  <r>
    <x v="46"/>
    <x v="46"/>
    <x v="46"/>
    <x v="41"/>
    <x v="46"/>
    <x v="43"/>
    <x v="1"/>
    <x v="45"/>
    <x v="45"/>
    <x v="1"/>
    <x v="1"/>
    <x v="46"/>
    <x v="46"/>
    <x v="0"/>
    <x v="0"/>
    <x v="1"/>
    <x v="1"/>
    <x v="1"/>
  </r>
  <r>
    <x v="47"/>
    <x v="47"/>
    <x v="47"/>
    <x v="42"/>
    <x v="47"/>
    <x v="44"/>
    <x v="1"/>
    <x v="46"/>
    <x v="46"/>
    <x v="1"/>
    <x v="1"/>
    <x v="47"/>
    <x v="47"/>
    <x v="0"/>
    <x v="0"/>
    <x v="3"/>
    <x v="3"/>
    <x v="3"/>
  </r>
  <r>
    <x v="48"/>
    <x v="48"/>
    <x v="48"/>
    <x v="43"/>
    <x v="48"/>
    <x v="45"/>
    <x v="1"/>
    <x v="47"/>
    <x v="47"/>
    <x v="1"/>
    <x v="1"/>
    <x v="48"/>
    <x v="48"/>
    <x v="0"/>
    <x v="0"/>
    <x v="3"/>
    <x v="3"/>
    <x v="3"/>
  </r>
  <r>
    <x v="49"/>
    <x v="49"/>
    <x v="49"/>
    <x v="44"/>
    <x v="49"/>
    <x v="46"/>
    <x v="1"/>
    <x v="48"/>
    <x v="48"/>
    <x v="1"/>
    <x v="1"/>
    <x v="49"/>
    <x v="49"/>
    <x v="0"/>
    <x v="0"/>
    <x v="1"/>
    <x v="1"/>
    <x v="1"/>
  </r>
  <r>
    <x v="50"/>
    <x v="50"/>
    <x v="50"/>
    <x v="0"/>
    <x v="50"/>
    <x v="47"/>
    <x v="0"/>
    <x v="49"/>
    <x v="49"/>
    <x v="6"/>
    <x v="6"/>
    <x v="50"/>
    <x v="50"/>
    <x v="0"/>
    <x v="0"/>
    <x v="16"/>
    <x v="1"/>
    <x v="16"/>
  </r>
  <r>
    <x v="51"/>
    <x v="51"/>
    <x v="51"/>
    <x v="45"/>
    <x v="51"/>
    <x v="48"/>
    <x v="0"/>
    <x v="50"/>
    <x v="50"/>
    <x v="4"/>
    <x v="4"/>
    <x v="51"/>
    <x v="51"/>
    <x v="0"/>
    <x v="1"/>
    <x v="8"/>
    <x v="2"/>
    <x v="8"/>
  </r>
  <r>
    <x v="52"/>
    <x v="52"/>
    <x v="52"/>
    <x v="44"/>
    <x v="52"/>
    <x v="49"/>
    <x v="0"/>
    <x v="51"/>
    <x v="51"/>
    <x v="1"/>
    <x v="1"/>
    <x v="52"/>
    <x v="52"/>
    <x v="0"/>
    <x v="0"/>
    <x v="3"/>
    <x v="3"/>
    <x v="3"/>
  </r>
  <r>
    <x v="53"/>
    <x v="53"/>
    <x v="53"/>
    <x v="35"/>
    <x v="53"/>
    <x v="35"/>
    <x v="1"/>
    <x v="52"/>
    <x v="52"/>
    <x v="1"/>
    <x v="1"/>
    <x v="53"/>
    <x v="53"/>
    <x v="0"/>
    <x v="0"/>
    <x v="6"/>
    <x v="4"/>
    <x v="6"/>
  </r>
  <r>
    <x v="54"/>
    <x v="54"/>
    <x v="54"/>
    <x v="46"/>
    <x v="54"/>
    <x v="50"/>
    <x v="0"/>
    <x v="53"/>
    <x v="53"/>
    <x v="1"/>
    <x v="1"/>
    <x v="54"/>
    <x v="54"/>
    <x v="0"/>
    <x v="0"/>
    <x v="8"/>
    <x v="2"/>
    <x v="8"/>
  </r>
  <r>
    <x v="55"/>
    <x v="55"/>
    <x v="55"/>
    <x v="47"/>
    <x v="55"/>
    <x v="51"/>
    <x v="1"/>
    <x v="54"/>
    <x v="54"/>
    <x v="1"/>
    <x v="1"/>
    <x v="55"/>
    <x v="55"/>
    <x v="0"/>
    <x v="0"/>
    <x v="17"/>
    <x v="1"/>
    <x v="17"/>
  </r>
  <r>
    <x v="56"/>
    <x v="56"/>
    <x v="56"/>
    <x v="48"/>
    <x v="56"/>
    <x v="52"/>
    <x v="1"/>
    <x v="55"/>
    <x v="55"/>
    <x v="1"/>
    <x v="1"/>
    <x v="56"/>
    <x v="56"/>
    <x v="0"/>
    <x v="0"/>
    <x v="8"/>
    <x v="2"/>
    <x v="8"/>
  </r>
  <r>
    <x v="57"/>
    <x v="57"/>
    <x v="57"/>
    <x v="49"/>
    <x v="57"/>
    <x v="53"/>
    <x v="1"/>
    <x v="56"/>
    <x v="56"/>
    <x v="1"/>
    <x v="1"/>
    <x v="57"/>
    <x v="57"/>
    <x v="0"/>
    <x v="0"/>
    <x v="11"/>
    <x v="6"/>
    <x v="11"/>
  </r>
  <r>
    <x v="58"/>
    <x v="58"/>
    <x v="58"/>
    <x v="50"/>
    <x v="58"/>
    <x v="54"/>
    <x v="1"/>
    <x v="57"/>
    <x v="57"/>
    <x v="1"/>
    <x v="1"/>
    <x v="58"/>
    <x v="58"/>
    <x v="0"/>
    <x v="0"/>
    <x v="3"/>
    <x v="3"/>
    <x v="3"/>
  </r>
  <r>
    <x v="59"/>
    <x v="59"/>
    <x v="59"/>
    <x v="1"/>
    <x v="59"/>
    <x v="55"/>
    <x v="1"/>
    <x v="58"/>
    <x v="58"/>
    <x v="1"/>
    <x v="1"/>
    <x v="59"/>
    <x v="59"/>
    <x v="0"/>
    <x v="1"/>
    <x v="3"/>
    <x v="3"/>
    <x v="3"/>
  </r>
  <r>
    <x v="60"/>
    <x v="60"/>
    <x v="60"/>
    <x v="51"/>
    <x v="60"/>
    <x v="52"/>
    <x v="1"/>
    <x v="59"/>
    <x v="34"/>
    <x v="0"/>
    <x v="0"/>
    <x v="60"/>
    <x v="60"/>
    <x v="0"/>
    <x v="0"/>
    <x v="3"/>
    <x v="3"/>
    <x v="3"/>
  </r>
  <r>
    <x v="61"/>
    <x v="61"/>
    <x v="61"/>
    <x v="52"/>
    <x v="61"/>
    <x v="56"/>
    <x v="0"/>
    <x v="60"/>
    <x v="59"/>
    <x v="0"/>
    <x v="0"/>
    <x v="61"/>
    <x v="61"/>
    <x v="0"/>
    <x v="0"/>
    <x v="3"/>
    <x v="3"/>
    <x v="3"/>
  </r>
  <r>
    <x v="62"/>
    <x v="62"/>
    <x v="62"/>
    <x v="22"/>
    <x v="62"/>
    <x v="57"/>
    <x v="1"/>
    <x v="61"/>
    <x v="60"/>
    <x v="1"/>
    <x v="1"/>
    <x v="62"/>
    <x v="62"/>
    <x v="0"/>
    <x v="0"/>
    <x v="2"/>
    <x v="2"/>
    <x v="2"/>
  </r>
  <r>
    <x v="63"/>
    <x v="63"/>
    <x v="63"/>
    <x v="53"/>
    <x v="63"/>
    <x v="58"/>
    <x v="0"/>
    <x v="62"/>
    <x v="61"/>
    <x v="1"/>
    <x v="1"/>
    <x v="63"/>
    <x v="63"/>
    <x v="0"/>
    <x v="0"/>
    <x v="3"/>
    <x v="3"/>
    <x v="3"/>
  </r>
  <r>
    <x v="64"/>
    <x v="64"/>
    <x v="64"/>
    <x v="54"/>
    <x v="64"/>
    <x v="59"/>
    <x v="0"/>
    <x v="63"/>
    <x v="62"/>
    <x v="1"/>
    <x v="1"/>
    <x v="64"/>
    <x v="64"/>
    <x v="0"/>
    <x v="1"/>
    <x v="2"/>
    <x v="2"/>
    <x v="2"/>
  </r>
  <r>
    <x v="65"/>
    <x v="65"/>
    <x v="65"/>
    <x v="55"/>
    <x v="65"/>
    <x v="60"/>
    <x v="1"/>
    <x v="64"/>
    <x v="63"/>
    <x v="1"/>
    <x v="1"/>
    <x v="65"/>
    <x v="65"/>
    <x v="0"/>
    <x v="0"/>
    <x v="3"/>
    <x v="3"/>
    <x v="3"/>
  </r>
  <r>
    <x v="66"/>
    <x v="66"/>
    <x v="66"/>
    <x v="49"/>
    <x v="66"/>
    <x v="61"/>
    <x v="0"/>
    <x v="65"/>
    <x v="64"/>
    <x v="1"/>
    <x v="1"/>
    <x v="66"/>
    <x v="66"/>
    <x v="0"/>
    <x v="1"/>
    <x v="3"/>
    <x v="3"/>
    <x v="3"/>
  </r>
  <r>
    <x v="67"/>
    <x v="67"/>
    <x v="67"/>
    <x v="56"/>
    <x v="67"/>
    <x v="62"/>
    <x v="1"/>
    <x v="66"/>
    <x v="65"/>
    <x v="4"/>
    <x v="4"/>
    <x v="67"/>
    <x v="67"/>
    <x v="0"/>
    <x v="1"/>
    <x v="8"/>
    <x v="2"/>
    <x v="8"/>
  </r>
  <r>
    <x v="68"/>
    <x v="68"/>
    <x v="68"/>
    <x v="57"/>
    <x v="68"/>
    <x v="63"/>
    <x v="1"/>
    <x v="67"/>
    <x v="66"/>
    <x v="6"/>
    <x v="6"/>
    <x v="68"/>
    <x v="68"/>
    <x v="0"/>
    <x v="1"/>
    <x v="3"/>
    <x v="3"/>
    <x v="3"/>
  </r>
  <r>
    <x v="69"/>
    <x v="69"/>
    <x v="69"/>
    <x v="58"/>
    <x v="69"/>
    <x v="64"/>
    <x v="3"/>
    <x v="68"/>
    <x v="67"/>
    <x v="1"/>
    <x v="1"/>
    <x v="69"/>
    <x v="69"/>
    <x v="0"/>
    <x v="0"/>
    <x v="3"/>
    <x v="3"/>
    <x v="3"/>
  </r>
  <r>
    <x v="70"/>
    <x v="70"/>
    <x v="70"/>
    <x v="59"/>
    <x v="70"/>
    <x v="65"/>
    <x v="1"/>
    <x v="69"/>
    <x v="68"/>
    <x v="6"/>
    <x v="6"/>
    <x v="70"/>
    <x v="70"/>
    <x v="0"/>
    <x v="1"/>
    <x v="3"/>
    <x v="3"/>
    <x v="3"/>
  </r>
  <r>
    <x v="71"/>
    <x v="71"/>
    <x v="71"/>
    <x v="46"/>
    <x v="71"/>
    <x v="66"/>
    <x v="1"/>
    <x v="70"/>
    <x v="69"/>
    <x v="1"/>
    <x v="1"/>
    <x v="71"/>
    <x v="49"/>
    <x v="0"/>
    <x v="0"/>
    <x v="3"/>
    <x v="3"/>
    <x v="3"/>
  </r>
  <r>
    <x v="72"/>
    <x v="72"/>
    <x v="72"/>
    <x v="60"/>
    <x v="72"/>
    <x v="67"/>
    <x v="1"/>
    <x v="71"/>
    <x v="70"/>
    <x v="1"/>
    <x v="1"/>
    <x v="72"/>
    <x v="71"/>
    <x v="0"/>
    <x v="0"/>
    <x v="10"/>
    <x v="4"/>
    <x v="10"/>
  </r>
  <r>
    <x v="73"/>
    <x v="73"/>
    <x v="73"/>
    <x v="1"/>
    <x v="73"/>
    <x v="68"/>
    <x v="1"/>
    <x v="39"/>
    <x v="71"/>
    <x v="1"/>
    <x v="1"/>
    <x v="73"/>
    <x v="72"/>
    <x v="0"/>
    <x v="0"/>
    <x v="17"/>
    <x v="1"/>
    <x v="17"/>
  </r>
  <r>
    <x v="74"/>
    <x v="74"/>
    <x v="74"/>
    <x v="61"/>
    <x v="74"/>
    <x v="69"/>
    <x v="1"/>
    <x v="72"/>
    <x v="72"/>
    <x v="4"/>
    <x v="4"/>
    <x v="74"/>
    <x v="73"/>
    <x v="0"/>
    <x v="0"/>
    <x v="16"/>
    <x v="1"/>
    <x v="16"/>
  </r>
  <r>
    <x v="75"/>
    <x v="75"/>
    <x v="75"/>
    <x v="62"/>
    <x v="75"/>
    <x v="32"/>
    <x v="1"/>
    <x v="73"/>
    <x v="73"/>
    <x v="1"/>
    <x v="1"/>
    <x v="75"/>
    <x v="74"/>
    <x v="0"/>
    <x v="0"/>
    <x v="14"/>
    <x v="7"/>
    <x v="14"/>
  </r>
  <r>
    <x v="76"/>
    <x v="76"/>
    <x v="76"/>
    <x v="63"/>
    <x v="76"/>
    <x v="70"/>
    <x v="0"/>
    <x v="74"/>
    <x v="74"/>
    <x v="1"/>
    <x v="1"/>
    <x v="76"/>
    <x v="75"/>
    <x v="1"/>
    <x v="1"/>
    <x v="3"/>
    <x v="3"/>
    <x v="3"/>
  </r>
  <r>
    <x v="77"/>
    <x v="77"/>
    <x v="77"/>
    <x v="40"/>
    <x v="77"/>
    <x v="15"/>
    <x v="0"/>
    <x v="75"/>
    <x v="75"/>
    <x v="1"/>
    <x v="1"/>
    <x v="77"/>
    <x v="76"/>
    <x v="0"/>
    <x v="1"/>
    <x v="10"/>
    <x v="4"/>
    <x v="10"/>
  </r>
  <r>
    <x v="78"/>
    <x v="78"/>
    <x v="78"/>
    <x v="6"/>
    <x v="78"/>
    <x v="71"/>
    <x v="1"/>
    <x v="76"/>
    <x v="76"/>
    <x v="1"/>
    <x v="1"/>
    <x v="78"/>
    <x v="77"/>
    <x v="0"/>
    <x v="0"/>
    <x v="18"/>
    <x v="5"/>
    <x v="18"/>
  </r>
  <r>
    <x v="79"/>
    <x v="79"/>
    <x v="79"/>
    <x v="64"/>
    <x v="79"/>
    <x v="72"/>
    <x v="0"/>
    <x v="77"/>
    <x v="77"/>
    <x v="1"/>
    <x v="1"/>
    <x v="79"/>
    <x v="78"/>
    <x v="0"/>
    <x v="0"/>
    <x v="3"/>
    <x v="3"/>
    <x v="3"/>
  </r>
  <r>
    <x v="80"/>
    <x v="80"/>
    <x v="80"/>
    <x v="65"/>
    <x v="80"/>
    <x v="73"/>
    <x v="1"/>
    <x v="78"/>
    <x v="78"/>
    <x v="1"/>
    <x v="1"/>
    <x v="80"/>
    <x v="79"/>
    <x v="0"/>
    <x v="0"/>
    <x v="11"/>
    <x v="6"/>
    <x v="11"/>
  </r>
  <r>
    <x v="81"/>
    <x v="81"/>
    <x v="81"/>
    <x v="66"/>
    <x v="81"/>
    <x v="74"/>
    <x v="1"/>
    <x v="79"/>
    <x v="79"/>
    <x v="1"/>
    <x v="1"/>
    <x v="81"/>
    <x v="80"/>
    <x v="0"/>
    <x v="0"/>
    <x v="1"/>
    <x v="1"/>
    <x v="1"/>
  </r>
  <r>
    <x v="82"/>
    <x v="82"/>
    <x v="82"/>
    <x v="67"/>
    <x v="82"/>
    <x v="75"/>
    <x v="1"/>
    <x v="80"/>
    <x v="80"/>
    <x v="4"/>
    <x v="4"/>
    <x v="82"/>
    <x v="4"/>
    <x v="0"/>
    <x v="1"/>
    <x v="11"/>
    <x v="6"/>
    <x v="11"/>
  </r>
  <r>
    <x v="83"/>
    <x v="83"/>
    <x v="83"/>
    <x v="68"/>
    <x v="83"/>
    <x v="76"/>
    <x v="0"/>
    <x v="81"/>
    <x v="81"/>
    <x v="1"/>
    <x v="1"/>
    <x v="83"/>
    <x v="81"/>
    <x v="0"/>
    <x v="0"/>
    <x v="5"/>
    <x v="1"/>
    <x v="5"/>
  </r>
  <r>
    <x v="84"/>
    <x v="84"/>
    <x v="84"/>
    <x v="69"/>
    <x v="84"/>
    <x v="77"/>
    <x v="1"/>
    <x v="82"/>
    <x v="82"/>
    <x v="1"/>
    <x v="1"/>
    <x v="84"/>
    <x v="82"/>
    <x v="0"/>
    <x v="0"/>
    <x v="8"/>
    <x v="2"/>
    <x v="8"/>
  </r>
  <r>
    <x v="85"/>
    <x v="85"/>
    <x v="85"/>
    <x v="70"/>
    <x v="85"/>
    <x v="2"/>
    <x v="1"/>
    <x v="83"/>
    <x v="83"/>
    <x v="2"/>
    <x v="2"/>
    <x v="85"/>
    <x v="83"/>
    <x v="0"/>
    <x v="0"/>
    <x v="7"/>
    <x v="1"/>
    <x v="7"/>
  </r>
  <r>
    <x v="86"/>
    <x v="86"/>
    <x v="86"/>
    <x v="71"/>
    <x v="86"/>
    <x v="78"/>
    <x v="1"/>
    <x v="84"/>
    <x v="84"/>
    <x v="1"/>
    <x v="1"/>
    <x v="86"/>
    <x v="84"/>
    <x v="1"/>
    <x v="0"/>
    <x v="3"/>
    <x v="3"/>
    <x v="3"/>
  </r>
  <r>
    <x v="87"/>
    <x v="87"/>
    <x v="87"/>
    <x v="72"/>
    <x v="87"/>
    <x v="79"/>
    <x v="0"/>
    <x v="85"/>
    <x v="85"/>
    <x v="2"/>
    <x v="2"/>
    <x v="87"/>
    <x v="85"/>
    <x v="0"/>
    <x v="1"/>
    <x v="1"/>
    <x v="1"/>
    <x v="1"/>
  </r>
  <r>
    <x v="88"/>
    <x v="88"/>
    <x v="88"/>
    <x v="73"/>
    <x v="88"/>
    <x v="80"/>
    <x v="1"/>
    <x v="86"/>
    <x v="86"/>
    <x v="1"/>
    <x v="1"/>
    <x v="88"/>
    <x v="86"/>
    <x v="0"/>
    <x v="0"/>
    <x v="18"/>
    <x v="5"/>
    <x v="18"/>
  </r>
  <r>
    <x v="89"/>
    <x v="89"/>
    <x v="89"/>
    <x v="74"/>
    <x v="89"/>
    <x v="81"/>
    <x v="1"/>
    <x v="87"/>
    <x v="87"/>
    <x v="1"/>
    <x v="1"/>
    <x v="89"/>
    <x v="87"/>
    <x v="0"/>
    <x v="0"/>
    <x v="3"/>
    <x v="3"/>
    <x v="3"/>
  </r>
  <r>
    <x v="90"/>
    <x v="90"/>
    <x v="90"/>
    <x v="75"/>
    <x v="58"/>
    <x v="82"/>
    <x v="0"/>
    <x v="88"/>
    <x v="88"/>
    <x v="1"/>
    <x v="1"/>
    <x v="90"/>
    <x v="88"/>
    <x v="0"/>
    <x v="1"/>
    <x v="3"/>
    <x v="3"/>
    <x v="3"/>
  </r>
  <r>
    <x v="91"/>
    <x v="91"/>
    <x v="91"/>
    <x v="76"/>
    <x v="90"/>
    <x v="11"/>
    <x v="0"/>
    <x v="89"/>
    <x v="89"/>
    <x v="6"/>
    <x v="6"/>
    <x v="91"/>
    <x v="89"/>
    <x v="0"/>
    <x v="0"/>
    <x v="18"/>
    <x v="5"/>
    <x v="18"/>
  </r>
  <r>
    <x v="92"/>
    <x v="92"/>
    <x v="92"/>
    <x v="77"/>
    <x v="91"/>
    <x v="83"/>
    <x v="1"/>
    <x v="90"/>
    <x v="90"/>
    <x v="5"/>
    <x v="5"/>
    <x v="92"/>
    <x v="40"/>
    <x v="0"/>
    <x v="1"/>
    <x v="11"/>
    <x v="6"/>
    <x v="11"/>
  </r>
  <r>
    <x v="93"/>
    <x v="93"/>
    <x v="93"/>
    <x v="78"/>
    <x v="92"/>
    <x v="84"/>
    <x v="3"/>
    <x v="91"/>
    <x v="91"/>
    <x v="1"/>
    <x v="1"/>
    <x v="93"/>
    <x v="90"/>
    <x v="0"/>
    <x v="1"/>
    <x v="3"/>
    <x v="3"/>
    <x v="3"/>
  </r>
  <r>
    <x v="94"/>
    <x v="94"/>
    <x v="94"/>
    <x v="49"/>
    <x v="93"/>
    <x v="85"/>
    <x v="1"/>
    <x v="80"/>
    <x v="92"/>
    <x v="4"/>
    <x v="4"/>
    <x v="94"/>
    <x v="91"/>
    <x v="0"/>
    <x v="0"/>
    <x v="2"/>
    <x v="2"/>
    <x v="2"/>
  </r>
  <r>
    <x v="95"/>
    <x v="95"/>
    <x v="95"/>
    <x v="79"/>
    <x v="94"/>
    <x v="23"/>
    <x v="1"/>
    <x v="11"/>
    <x v="93"/>
    <x v="1"/>
    <x v="1"/>
    <x v="95"/>
    <x v="92"/>
    <x v="0"/>
    <x v="0"/>
    <x v="4"/>
    <x v="4"/>
    <x v="4"/>
  </r>
  <r>
    <x v="96"/>
    <x v="96"/>
    <x v="96"/>
    <x v="80"/>
    <x v="95"/>
    <x v="86"/>
    <x v="1"/>
    <x v="92"/>
    <x v="94"/>
    <x v="1"/>
    <x v="1"/>
    <x v="96"/>
    <x v="36"/>
    <x v="0"/>
    <x v="0"/>
    <x v="3"/>
    <x v="3"/>
    <x v="3"/>
  </r>
  <r>
    <x v="97"/>
    <x v="97"/>
    <x v="97"/>
    <x v="81"/>
    <x v="96"/>
    <x v="87"/>
    <x v="1"/>
    <x v="86"/>
    <x v="95"/>
    <x v="1"/>
    <x v="1"/>
    <x v="48"/>
    <x v="93"/>
    <x v="0"/>
    <x v="0"/>
    <x v="0"/>
    <x v="0"/>
    <x v="0"/>
  </r>
  <r>
    <x v="98"/>
    <x v="98"/>
    <x v="98"/>
    <x v="82"/>
    <x v="97"/>
    <x v="49"/>
    <x v="0"/>
    <x v="93"/>
    <x v="96"/>
    <x v="2"/>
    <x v="2"/>
    <x v="97"/>
    <x v="94"/>
    <x v="0"/>
    <x v="0"/>
    <x v="11"/>
    <x v="6"/>
    <x v="11"/>
  </r>
  <r>
    <x v="99"/>
    <x v="99"/>
    <x v="99"/>
    <x v="4"/>
    <x v="98"/>
    <x v="88"/>
    <x v="1"/>
    <x v="55"/>
    <x v="97"/>
    <x v="1"/>
    <x v="1"/>
    <x v="98"/>
    <x v="95"/>
    <x v="0"/>
    <x v="0"/>
    <x v="3"/>
    <x v="3"/>
    <x v="3"/>
  </r>
  <r>
    <x v="100"/>
    <x v="100"/>
    <x v="100"/>
    <x v="0"/>
    <x v="99"/>
    <x v="89"/>
    <x v="0"/>
    <x v="49"/>
    <x v="98"/>
    <x v="1"/>
    <x v="1"/>
    <x v="99"/>
    <x v="96"/>
    <x v="0"/>
    <x v="0"/>
    <x v="3"/>
    <x v="3"/>
    <x v="3"/>
  </r>
  <r>
    <x v="101"/>
    <x v="101"/>
    <x v="101"/>
    <x v="79"/>
    <x v="100"/>
    <x v="90"/>
    <x v="1"/>
    <x v="55"/>
    <x v="99"/>
    <x v="1"/>
    <x v="1"/>
    <x v="100"/>
    <x v="97"/>
    <x v="0"/>
    <x v="1"/>
    <x v="5"/>
    <x v="1"/>
    <x v="5"/>
  </r>
  <r>
    <x v="102"/>
    <x v="102"/>
    <x v="102"/>
    <x v="41"/>
    <x v="101"/>
    <x v="91"/>
    <x v="1"/>
    <x v="94"/>
    <x v="100"/>
    <x v="1"/>
    <x v="1"/>
    <x v="101"/>
    <x v="98"/>
    <x v="0"/>
    <x v="1"/>
    <x v="8"/>
    <x v="2"/>
    <x v="8"/>
  </r>
  <r>
    <x v="103"/>
    <x v="103"/>
    <x v="103"/>
    <x v="83"/>
    <x v="102"/>
    <x v="92"/>
    <x v="0"/>
    <x v="95"/>
    <x v="101"/>
    <x v="6"/>
    <x v="6"/>
    <x v="102"/>
    <x v="99"/>
    <x v="0"/>
    <x v="0"/>
    <x v="5"/>
    <x v="1"/>
    <x v="5"/>
  </r>
  <r>
    <x v="104"/>
    <x v="104"/>
    <x v="104"/>
    <x v="84"/>
    <x v="103"/>
    <x v="93"/>
    <x v="1"/>
    <x v="96"/>
    <x v="102"/>
    <x v="1"/>
    <x v="1"/>
    <x v="103"/>
    <x v="100"/>
    <x v="0"/>
    <x v="0"/>
    <x v="7"/>
    <x v="1"/>
    <x v="7"/>
  </r>
  <r>
    <x v="105"/>
    <x v="105"/>
    <x v="105"/>
    <x v="85"/>
    <x v="104"/>
    <x v="94"/>
    <x v="1"/>
    <x v="97"/>
    <x v="103"/>
    <x v="1"/>
    <x v="1"/>
    <x v="104"/>
    <x v="101"/>
    <x v="0"/>
    <x v="0"/>
    <x v="2"/>
    <x v="2"/>
    <x v="2"/>
  </r>
  <r>
    <x v="106"/>
    <x v="106"/>
    <x v="106"/>
    <x v="61"/>
    <x v="105"/>
    <x v="95"/>
    <x v="1"/>
    <x v="98"/>
    <x v="104"/>
    <x v="1"/>
    <x v="1"/>
    <x v="105"/>
    <x v="102"/>
    <x v="0"/>
    <x v="0"/>
    <x v="3"/>
    <x v="3"/>
    <x v="3"/>
  </r>
  <r>
    <x v="107"/>
    <x v="107"/>
    <x v="107"/>
    <x v="26"/>
    <x v="106"/>
    <x v="41"/>
    <x v="1"/>
    <x v="99"/>
    <x v="105"/>
    <x v="1"/>
    <x v="1"/>
    <x v="106"/>
    <x v="103"/>
    <x v="0"/>
    <x v="1"/>
    <x v="3"/>
    <x v="3"/>
    <x v="3"/>
  </r>
  <r>
    <x v="108"/>
    <x v="108"/>
    <x v="108"/>
    <x v="42"/>
    <x v="107"/>
    <x v="96"/>
    <x v="1"/>
    <x v="100"/>
    <x v="106"/>
    <x v="1"/>
    <x v="1"/>
    <x v="107"/>
    <x v="104"/>
    <x v="0"/>
    <x v="0"/>
    <x v="4"/>
    <x v="4"/>
    <x v="4"/>
  </r>
  <r>
    <x v="109"/>
    <x v="109"/>
    <x v="109"/>
    <x v="5"/>
    <x v="108"/>
    <x v="3"/>
    <x v="0"/>
    <x v="101"/>
    <x v="107"/>
    <x v="1"/>
    <x v="1"/>
    <x v="108"/>
    <x v="105"/>
    <x v="0"/>
    <x v="0"/>
    <x v="19"/>
    <x v="4"/>
    <x v="19"/>
  </r>
  <r>
    <x v="110"/>
    <x v="110"/>
    <x v="110"/>
    <x v="86"/>
    <x v="109"/>
    <x v="97"/>
    <x v="0"/>
    <x v="102"/>
    <x v="108"/>
    <x v="1"/>
    <x v="1"/>
    <x v="109"/>
    <x v="106"/>
    <x v="0"/>
    <x v="0"/>
    <x v="0"/>
    <x v="0"/>
    <x v="0"/>
  </r>
  <r>
    <x v="111"/>
    <x v="111"/>
    <x v="111"/>
    <x v="87"/>
    <x v="110"/>
    <x v="98"/>
    <x v="1"/>
    <x v="103"/>
    <x v="109"/>
    <x v="1"/>
    <x v="1"/>
    <x v="110"/>
    <x v="107"/>
    <x v="0"/>
    <x v="0"/>
    <x v="15"/>
    <x v="5"/>
    <x v="15"/>
  </r>
  <r>
    <x v="112"/>
    <x v="112"/>
    <x v="112"/>
    <x v="53"/>
    <x v="111"/>
    <x v="99"/>
    <x v="1"/>
    <x v="104"/>
    <x v="33"/>
    <x v="2"/>
    <x v="2"/>
    <x v="111"/>
    <x v="108"/>
    <x v="0"/>
    <x v="0"/>
    <x v="2"/>
    <x v="2"/>
    <x v="2"/>
  </r>
  <r>
    <x v="113"/>
    <x v="113"/>
    <x v="113"/>
    <x v="88"/>
    <x v="112"/>
    <x v="100"/>
    <x v="1"/>
    <x v="54"/>
    <x v="110"/>
    <x v="1"/>
    <x v="1"/>
    <x v="112"/>
    <x v="109"/>
    <x v="0"/>
    <x v="0"/>
    <x v="0"/>
    <x v="0"/>
    <x v="0"/>
  </r>
  <r>
    <x v="114"/>
    <x v="114"/>
    <x v="114"/>
    <x v="89"/>
    <x v="113"/>
    <x v="101"/>
    <x v="1"/>
    <x v="105"/>
    <x v="111"/>
    <x v="1"/>
    <x v="1"/>
    <x v="113"/>
    <x v="110"/>
    <x v="0"/>
    <x v="1"/>
    <x v="8"/>
    <x v="2"/>
    <x v="8"/>
  </r>
  <r>
    <x v="115"/>
    <x v="115"/>
    <x v="115"/>
    <x v="90"/>
    <x v="114"/>
    <x v="30"/>
    <x v="0"/>
    <x v="106"/>
    <x v="112"/>
    <x v="6"/>
    <x v="6"/>
    <x v="114"/>
    <x v="111"/>
    <x v="0"/>
    <x v="0"/>
    <x v="13"/>
    <x v="5"/>
    <x v="13"/>
  </r>
  <r>
    <x v="116"/>
    <x v="116"/>
    <x v="116"/>
    <x v="44"/>
    <x v="115"/>
    <x v="102"/>
    <x v="0"/>
    <x v="107"/>
    <x v="113"/>
    <x v="1"/>
    <x v="1"/>
    <x v="115"/>
    <x v="112"/>
    <x v="0"/>
    <x v="0"/>
    <x v="3"/>
    <x v="3"/>
    <x v="3"/>
  </r>
  <r>
    <x v="117"/>
    <x v="117"/>
    <x v="117"/>
    <x v="70"/>
    <x v="116"/>
    <x v="5"/>
    <x v="1"/>
    <x v="108"/>
    <x v="114"/>
    <x v="1"/>
    <x v="1"/>
    <x v="116"/>
    <x v="113"/>
    <x v="0"/>
    <x v="0"/>
    <x v="19"/>
    <x v="4"/>
    <x v="19"/>
  </r>
  <r>
    <x v="118"/>
    <x v="118"/>
    <x v="118"/>
    <x v="91"/>
    <x v="117"/>
    <x v="103"/>
    <x v="1"/>
    <x v="109"/>
    <x v="115"/>
    <x v="1"/>
    <x v="1"/>
    <x v="117"/>
    <x v="114"/>
    <x v="0"/>
    <x v="0"/>
    <x v="14"/>
    <x v="7"/>
    <x v="14"/>
  </r>
  <r>
    <x v="119"/>
    <x v="119"/>
    <x v="119"/>
    <x v="92"/>
    <x v="118"/>
    <x v="53"/>
    <x v="1"/>
    <x v="110"/>
    <x v="116"/>
    <x v="1"/>
    <x v="1"/>
    <x v="118"/>
    <x v="115"/>
    <x v="0"/>
    <x v="1"/>
    <x v="4"/>
    <x v="4"/>
    <x v="4"/>
  </r>
  <r>
    <x v="120"/>
    <x v="120"/>
    <x v="120"/>
    <x v="93"/>
    <x v="119"/>
    <x v="104"/>
    <x v="1"/>
    <x v="111"/>
    <x v="117"/>
    <x v="1"/>
    <x v="1"/>
    <x v="119"/>
    <x v="116"/>
    <x v="0"/>
    <x v="1"/>
    <x v="20"/>
    <x v="6"/>
    <x v="20"/>
  </r>
  <r>
    <x v="121"/>
    <x v="121"/>
    <x v="121"/>
    <x v="94"/>
    <x v="120"/>
    <x v="105"/>
    <x v="1"/>
    <x v="112"/>
    <x v="118"/>
    <x v="1"/>
    <x v="1"/>
    <x v="33"/>
    <x v="117"/>
    <x v="0"/>
    <x v="0"/>
    <x v="11"/>
    <x v="6"/>
    <x v="11"/>
  </r>
  <r>
    <x v="122"/>
    <x v="122"/>
    <x v="122"/>
    <x v="95"/>
    <x v="121"/>
    <x v="106"/>
    <x v="0"/>
    <x v="113"/>
    <x v="119"/>
    <x v="1"/>
    <x v="1"/>
    <x v="120"/>
    <x v="95"/>
    <x v="0"/>
    <x v="0"/>
    <x v="13"/>
    <x v="5"/>
    <x v="13"/>
  </r>
  <r>
    <x v="123"/>
    <x v="123"/>
    <x v="123"/>
    <x v="96"/>
    <x v="122"/>
    <x v="107"/>
    <x v="0"/>
    <x v="114"/>
    <x v="120"/>
    <x v="0"/>
    <x v="0"/>
    <x v="121"/>
    <x v="118"/>
    <x v="1"/>
    <x v="0"/>
    <x v="3"/>
    <x v="3"/>
    <x v="3"/>
  </r>
  <r>
    <x v="124"/>
    <x v="124"/>
    <x v="124"/>
    <x v="97"/>
    <x v="123"/>
    <x v="108"/>
    <x v="1"/>
    <x v="115"/>
    <x v="121"/>
    <x v="6"/>
    <x v="6"/>
    <x v="122"/>
    <x v="119"/>
    <x v="0"/>
    <x v="0"/>
    <x v="14"/>
    <x v="7"/>
    <x v="14"/>
  </r>
  <r>
    <x v="125"/>
    <x v="125"/>
    <x v="125"/>
    <x v="98"/>
    <x v="124"/>
    <x v="109"/>
    <x v="1"/>
    <x v="80"/>
    <x v="122"/>
    <x v="1"/>
    <x v="1"/>
    <x v="123"/>
    <x v="120"/>
    <x v="0"/>
    <x v="0"/>
    <x v="3"/>
    <x v="3"/>
    <x v="3"/>
  </r>
  <r>
    <x v="126"/>
    <x v="126"/>
    <x v="126"/>
    <x v="99"/>
    <x v="125"/>
    <x v="110"/>
    <x v="0"/>
    <x v="116"/>
    <x v="123"/>
    <x v="1"/>
    <x v="1"/>
    <x v="124"/>
    <x v="121"/>
    <x v="0"/>
    <x v="1"/>
    <x v="3"/>
    <x v="3"/>
    <x v="3"/>
  </r>
  <r>
    <x v="127"/>
    <x v="127"/>
    <x v="127"/>
    <x v="100"/>
    <x v="126"/>
    <x v="37"/>
    <x v="0"/>
    <x v="117"/>
    <x v="124"/>
    <x v="0"/>
    <x v="0"/>
    <x v="125"/>
    <x v="122"/>
    <x v="0"/>
    <x v="0"/>
    <x v="3"/>
    <x v="3"/>
    <x v="3"/>
  </r>
  <r>
    <x v="128"/>
    <x v="128"/>
    <x v="128"/>
    <x v="101"/>
    <x v="127"/>
    <x v="111"/>
    <x v="3"/>
    <x v="118"/>
    <x v="125"/>
    <x v="1"/>
    <x v="1"/>
    <x v="126"/>
    <x v="123"/>
    <x v="0"/>
    <x v="0"/>
    <x v="1"/>
    <x v="1"/>
    <x v="1"/>
  </r>
  <r>
    <x v="129"/>
    <x v="129"/>
    <x v="129"/>
    <x v="102"/>
    <x v="128"/>
    <x v="112"/>
    <x v="3"/>
    <x v="12"/>
    <x v="126"/>
    <x v="2"/>
    <x v="2"/>
    <x v="127"/>
    <x v="97"/>
    <x v="0"/>
    <x v="0"/>
    <x v="0"/>
    <x v="0"/>
    <x v="0"/>
  </r>
  <r>
    <x v="130"/>
    <x v="130"/>
    <x v="130"/>
    <x v="103"/>
    <x v="129"/>
    <x v="113"/>
    <x v="1"/>
    <x v="119"/>
    <x v="127"/>
    <x v="3"/>
    <x v="3"/>
    <x v="128"/>
    <x v="124"/>
    <x v="0"/>
    <x v="0"/>
    <x v="6"/>
    <x v="4"/>
    <x v="6"/>
  </r>
  <r>
    <x v="131"/>
    <x v="131"/>
    <x v="131"/>
    <x v="104"/>
    <x v="130"/>
    <x v="114"/>
    <x v="1"/>
    <x v="120"/>
    <x v="128"/>
    <x v="4"/>
    <x v="4"/>
    <x v="129"/>
    <x v="125"/>
    <x v="0"/>
    <x v="0"/>
    <x v="2"/>
    <x v="2"/>
    <x v="2"/>
  </r>
  <r>
    <x v="132"/>
    <x v="132"/>
    <x v="132"/>
    <x v="88"/>
    <x v="131"/>
    <x v="115"/>
    <x v="1"/>
    <x v="121"/>
    <x v="129"/>
    <x v="1"/>
    <x v="1"/>
    <x v="130"/>
    <x v="126"/>
    <x v="0"/>
    <x v="1"/>
    <x v="3"/>
    <x v="3"/>
    <x v="3"/>
  </r>
  <r>
    <x v="133"/>
    <x v="133"/>
    <x v="133"/>
    <x v="6"/>
    <x v="132"/>
    <x v="116"/>
    <x v="1"/>
    <x v="122"/>
    <x v="130"/>
    <x v="1"/>
    <x v="1"/>
    <x v="131"/>
    <x v="127"/>
    <x v="0"/>
    <x v="0"/>
    <x v="21"/>
    <x v="1"/>
    <x v="21"/>
  </r>
  <r>
    <x v="134"/>
    <x v="134"/>
    <x v="134"/>
    <x v="105"/>
    <x v="133"/>
    <x v="50"/>
    <x v="0"/>
    <x v="123"/>
    <x v="131"/>
    <x v="5"/>
    <x v="5"/>
    <x v="132"/>
    <x v="128"/>
    <x v="0"/>
    <x v="1"/>
    <x v="4"/>
    <x v="4"/>
    <x v="4"/>
  </r>
  <r>
    <x v="135"/>
    <x v="135"/>
    <x v="135"/>
    <x v="106"/>
    <x v="134"/>
    <x v="117"/>
    <x v="0"/>
    <x v="124"/>
    <x v="132"/>
    <x v="1"/>
    <x v="1"/>
    <x v="133"/>
    <x v="129"/>
    <x v="0"/>
    <x v="1"/>
    <x v="3"/>
    <x v="3"/>
    <x v="3"/>
  </r>
  <r>
    <x v="136"/>
    <x v="136"/>
    <x v="136"/>
    <x v="107"/>
    <x v="135"/>
    <x v="112"/>
    <x v="3"/>
    <x v="125"/>
    <x v="132"/>
    <x v="1"/>
    <x v="1"/>
    <x v="134"/>
    <x v="130"/>
    <x v="0"/>
    <x v="1"/>
    <x v="6"/>
    <x v="4"/>
    <x v="6"/>
  </r>
  <r>
    <x v="137"/>
    <x v="137"/>
    <x v="137"/>
    <x v="37"/>
    <x v="136"/>
    <x v="118"/>
    <x v="1"/>
    <x v="126"/>
    <x v="133"/>
    <x v="1"/>
    <x v="1"/>
    <x v="135"/>
    <x v="131"/>
    <x v="0"/>
    <x v="0"/>
    <x v="9"/>
    <x v="5"/>
    <x v="9"/>
  </r>
  <r>
    <x v="138"/>
    <x v="138"/>
    <x v="138"/>
    <x v="103"/>
    <x v="137"/>
    <x v="119"/>
    <x v="0"/>
    <x v="127"/>
    <x v="134"/>
    <x v="1"/>
    <x v="1"/>
    <x v="136"/>
    <x v="132"/>
    <x v="0"/>
    <x v="0"/>
    <x v="20"/>
    <x v="6"/>
    <x v="20"/>
  </r>
  <r>
    <x v="139"/>
    <x v="139"/>
    <x v="139"/>
    <x v="108"/>
    <x v="138"/>
    <x v="6"/>
    <x v="0"/>
    <x v="128"/>
    <x v="135"/>
    <x v="1"/>
    <x v="1"/>
    <x v="137"/>
    <x v="133"/>
    <x v="0"/>
    <x v="1"/>
    <x v="8"/>
    <x v="2"/>
    <x v="8"/>
  </r>
  <r>
    <x v="140"/>
    <x v="140"/>
    <x v="140"/>
    <x v="20"/>
    <x v="139"/>
    <x v="120"/>
    <x v="1"/>
    <x v="129"/>
    <x v="136"/>
    <x v="1"/>
    <x v="1"/>
    <x v="138"/>
    <x v="134"/>
    <x v="0"/>
    <x v="0"/>
    <x v="4"/>
    <x v="4"/>
    <x v="4"/>
  </r>
  <r>
    <x v="141"/>
    <x v="141"/>
    <x v="141"/>
    <x v="109"/>
    <x v="140"/>
    <x v="121"/>
    <x v="1"/>
    <x v="130"/>
    <x v="137"/>
    <x v="1"/>
    <x v="1"/>
    <x v="139"/>
    <x v="135"/>
    <x v="0"/>
    <x v="0"/>
    <x v="2"/>
    <x v="2"/>
    <x v="2"/>
  </r>
  <r>
    <x v="142"/>
    <x v="142"/>
    <x v="142"/>
    <x v="92"/>
    <x v="141"/>
    <x v="122"/>
    <x v="1"/>
    <x v="124"/>
    <x v="138"/>
    <x v="1"/>
    <x v="1"/>
    <x v="107"/>
    <x v="136"/>
    <x v="0"/>
    <x v="0"/>
    <x v="2"/>
    <x v="2"/>
    <x v="2"/>
  </r>
  <r>
    <x v="143"/>
    <x v="143"/>
    <x v="143"/>
    <x v="91"/>
    <x v="142"/>
    <x v="123"/>
    <x v="1"/>
    <x v="131"/>
    <x v="139"/>
    <x v="1"/>
    <x v="1"/>
    <x v="140"/>
    <x v="137"/>
    <x v="0"/>
    <x v="0"/>
    <x v="7"/>
    <x v="1"/>
    <x v="7"/>
  </r>
  <r>
    <x v="144"/>
    <x v="144"/>
    <x v="144"/>
    <x v="25"/>
    <x v="143"/>
    <x v="124"/>
    <x v="1"/>
    <x v="18"/>
    <x v="140"/>
    <x v="1"/>
    <x v="1"/>
    <x v="141"/>
    <x v="138"/>
    <x v="0"/>
    <x v="0"/>
    <x v="3"/>
    <x v="3"/>
    <x v="3"/>
  </r>
  <r>
    <x v="145"/>
    <x v="145"/>
    <x v="145"/>
    <x v="110"/>
    <x v="144"/>
    <x v="125"/>
    <x v="1"/>
    <x v="132"/>
    <x v="141"/>
    <x v="5"/>
    <x v="5"/>
    <x v="142"/>
    <x v="139"/>
    <x v="0"/>
    <x v="0"/>
    <x v="8"/>
    <x v="2"/>
    <x v="8"/>
  </r>
  <r>
    <x v="146"/>
    <x v="146"/>
    <x v="146"/>
    <x v="35"/>
    <x v="145"/>
    <x v="126"/>
    <x v="3"/>
    <x v="133"/>
    <x v="142"/>
    <x v="1"/>
    <x v="1"/>
    <x v="143"/>
    <x v="140"/>
    <x v="0"/>
    <x v="0"/>
    <x v="3"/>
    <x v="3"/>
    <x v="3"/>
  </r>
  <r>
    <x v="147"/>
    <x v="147"/>
    <x v="147"/>
    <x v="111"/>
    <x v="146"/>
    <x v="19"/>
    <x v="1"/>
    <x v="134"/>
    <x v="143"/>
    <x v="1"/>
    <x v="1"/>
    <x v="144"/>
    <x v="141"/>
    <x v="0"/>
    <x v="1"/>
    <x v="3"/>
    <x v="3"/>
    <x v="3"/>
  </r>
  <r>
    <x v="148"/>
    <x v="148"/>
    <x v="148"/>
    <x v="29"/>
    <x v="147"/>
    <x v="127"/>
    <x v="1"/>
    <x v="37"/>
    <x v="144"/>
    <x v="1"/>
    <x v="1"/>
    <x v="145"/>
    <x v="142"/>
    <x v="0"/>
    <x v="0"/>
    <x v="8"/>
    <x v="2"/>
    <x v="8"/>
  </r>
  <r>
    <x v="149"/>
    <x v="149"/>
    <x v="149"/>
    <x v="8"/>
    <x v="148"/>
    <x v="128"/>
    <x v="1"/>
    <x v="135"/>
    <x v="145"/>
    <x v="1"/>
    <x v="1"/>
    <x v="146"/>
    <x v="143"/>
    <x v="0"/>
    <x v="0"/>
    <x v="7"/>
    <x v="1"/>
    <x v="7"/>
  </r>
  <r>
    <x v="150"/>
    <x v="150"/>
    <x v="150"/>
    <x v="0"/>
    <x v="99"/>
    <x v="89"/>
    <x v="0"/>
    <x v="49"/>
    <x v="98"/>
    <x v="1"/>
    <x v="1"/>
    <x v="147"/>
    <x v="144"/>
    <x v="0"/>
    <x v="0"/>
    <x v="1"/>
    <x v="1"/>
    <x v="1"/>
  </r>
  <r>
    <x v="151"/>
    <x v="151"/>
    <x v="151"/>
    <x v="112"/>
    <x v="149"/>
    <x v="106"/>
    <x v="0"/>
    <x v="50"/>
    <x v="146"/>
    <x v="1"/>
    <x v="1"/>
    <x v="148"/>
    <x v="145"/>
    <x v="0"/>
    <x v="0"/>
    <x v="5"/>
    <x v="1"/>
    <x v="5"/>
  </r>
  <r>
    <x v="152"/>
    <x v="152"/>
    <x v="152"/>
    <x v="113"/>
    <x v="150"/>
    <x v="129"/>
    <x v="1"/>
    <x v="136"/>
    <x v="147"/>
    <x v="1"/>
    <x v="1"/>
    <x v="149"/>
    <x v="146"/>
    <x v="0"/>
    <x v="0"/>
    <x v="7"/>
    <x v="1"/>
    <x v="7"/>
  </r>
  <r>
    <x v="153"/>
    <x v="153"/>
    <x v="153"/>
    <x v="114"/>
    <x v="151"/>
    <x v="56"/>
    <x v="0"/>
    <x v="137"/>
    <x v="8"/>
    <x v="1"/>
    <x v="1"/>
    <x v="150"/>
    <x v="147"/>
    <x v="0"/>
    <x v="0"/>
    <x v="3"/>
    <x v="3"/>
    <x v="3"/>
  </r>
  <r>
    <x v="154"/>
    <x v="154"/>
    <x v="154"/>
    <x v="115"/>
    <x v="152"/>
    <x v="3"/>
    <x v="0"/>
    <x v="138"/>
    <x v="148"/>
    <x v="1"/>
    <x v="1"/>
    <x v="151"/>
    <x v="148"/>
    <x v="0"/>
    <x v="1"/>
    <x v="7"/>
    <x v="1"/>
    <x v="7"/>
  </r>
  <r>
    <x v="155"/>
    <x v="155"/>
    <x v="155"/>
    <x v="116"/>
    <x v="153"/>
    <x v="130"/>
    <x v="0"/>
    <x v="139"/>
    <x v="149"/>
    <x v="1"/>
    <x v="1"/>
    <x v="152"/>
    <x v="149"/>
    <x v="0"/>
    <x v="0"/>
    <x v="3"/>
    <x v="3"/>
    <x v="3"/>
  </r>
  <r>
    <x v="156"/>
    <x v="156"/>
    <x v="156"/>
    <x v="117"/>
    <x v="154"/>
    <x v="131"/>
    <x v="3"/>
    <x v="140"/>
    <x v="150"/>
    <x v="2"/>
    <x v="2"/>
    <x v="153"/>
    <x v="150"/>
    <x v="0"/>
    <x v="0"/>
    <x v="1"/>
    <x v="1"/>
    <x v="1"/>
  </r>
  <r>
    <x v="157"/>
    <x v="157"/>
    <x v="157"/>
    <x v="3"/>
    <x v="155"/>
    <x v="132"/>
    <x v="0"/>
    <x v="141"/>
    <x v="151"/>
    <x v="2"/>
    <x v="2"/>
    <x v="154"/>
    <x v="151"/>
    <x v="0"/>
    <x v="0"/>
    <x v="14"/>
    <x v="7"/>
    <x v="14"/>
  </r>
  <r>
    <x v="158"/>
    <x v="158"/>
    <x v="158"/>
    <x v="118"/>
    <x v="156"/>
    <x v="133"/>
    <x v="1"/>
    <x v="142"/>
    <x v="152"/>
    <x v="1"/>
    <x v="1"/>
    <x v="155"/>
    <x v="152"/>
    <x v="0"/>
    <x v="0"/>
    <x v="1"/>
    <x v="1"/>
    <x v="1"/>
  </r>
  <r>
    <x v="159"/>
    <x v="159"/>
    <x v="159"/>
    <x v="119"/>
    <x v="157"/>
    <x v="134"/>
    <x v="1"/>
    <x v="143"/>
    <x v="153"/>
    <x v="1"/>
    <x v="1"/>
    <x v="156"/>
    <x v="153"/>
    <x v="0"/>
    <x v="1"/>
    <x v="3"/>
    <x v="3"/>
    <x v="3"/>
  </r>
  <r>
    <x v="160"/>
    <x v="160"/>
    <x v="160"/>
    <x v="48"/>
    <x v="158"/>
    <x v="62"/>
    <x v="1"/>
    <x v="55"/>
    <x v="154"/>
    <x v="1"/>
    <x v="1"/>
    <x v="157"/>
    <x v="154"/>
    <x v="0"/>
    <x v="0"/>
    <x v="8"/>
    <x v="2"/>
    <x v="8"/>
  </r>
  <r>
    <x v="161"/>
    <x v="161"/>
    <x v="161"/>
    <x v="20"/>
    <x v="159"/>
    <x v="70"/>
    <x v="0"/>
    <x v="51"/>
    <x v="155"/>
    <x v="1"/>
    <x v="1"/>
    <x v="158"/>
    <x v="155"/>
    <x v="0"/>
    <x v="1"/>
    <x v="2"/>
    <x v="2"/>
    <x v="2"/>
  </r>
  <r>
    <x v="162"/>
    <x v="162"/>
    <x v="162"/>
    <x v="55"/>
    <x v="160"/>
    <x v="33"/>
    <x v="1"/>
    <x v="144"/>
    <x v="156"/>
    <x v="5"/>
    <x v="5"/>
    <x v="159"/>
    <x v="156"/>
    <x v="0"/>
    <x v="0"/>
    <x v="1"/>
    <x v="1"/>
    <x v="1"/>
  </r>
  <r>
    <x v="163"/>
    <x v="163"/>
    <x v="163"/>
    <x v="26"/>
    <x v="161"/>
    <x v="81"/>
    <x v="1"/>
    <x v="67"/>
    <x v="157"/>
    <x v="1"/>
    <x v="1"/>
    <x v="160"/>
    <x v="157"/>
    <x v="0"/>
    <x v="1"/>
    <x v="14"/>
    <x v="7"/>
    <x v="14"/>
  </r>
  <r>
    <x v="164"/>
    <x v="164"/>
    <x v="164"/>
    <x v="120"/>
    <x v="162"/>
    <x v="134"/>
    <x v="1"/>
    <x v="20"/>
    <x v="158"/>
    <x v="1"/>
    <x v="1"/>
    <x v="161"/>
    <x v="158"/>
    <x v="0"/>
    <x v="0"/>
    <x v="3"/>
    <x v="3"/>
    <x v="3"/>
  </r>
  <r>
    <x v="165"/>
    <x v="165"/>
    <x v="165"/>
    <x v="121"/>
    <x v="163"/>
    <x v="69"/>
    <x v="1"/>
    <x v="145"/>
    <x v="159"/>
    <x v="1"/>
    <x v="1"/>
    <x v="162"/>
    <x v="159"/>
    <x v="0"/>
    <x v="0"/>
    <x v="2"/>
    <x v="2"/>
    <x v="2"/>
  </r>
  <r>
    <x v="166"/>
    <x v="166"/>
    <x v="166"/>
    <x v="122"/>
    <x v="164"/>
    <x v="135"/>
    <x v="1"/>
    <x v="146"/>
    <x v="160"/>
    <x v="1"/>
    <x v="1"/>
    <x v="163"/>
    <x v="160"/>
    <x v="0"/>
    <x v="0"/>
    <x v="14"/>
    <x v="7"/>
    <x v="14"/>
  </r>
  <r>
    <x v="167"/>
    <x v="167"/>
    <x v="167"/>
    <x v="97"/>
    <x v="165"/>
    <x v="136"/>
    <x v="1"/>
    <x v="147"/>
    <x v="161"/>
    <x v="2"/>
    <x v="2"/>
    <x v="164"/>
    <x v="161"/>
    <x v="0"/>
    <x v="0"/>
    <x v="3"/>
    <x v="3"/>
    <x v="3"/>
  </r>
  <r>
    <x v="168"/>
    <x v="168"/>
    <x v="168"/>
    <x v="123"/>
    <x v="166"/>
    <x v="137"/>
    <x v="0"/>
    <x v="148"/>
    <x v="162"/>
    <x v="3"/>
    <x v="3"/>
    <x v="165"/>
    <x v="162"/>
    <x v="0"/>
    <x v="1"/>
    <x v="7"/>
    <x v="1"/>
    <x v="7"/>
  </r>
  <r>
    <x v="169"/>
    <x v="169"/>
    <x v="169"/>
    <x v="124"/>
    <x v="167"/>
    <x v="138"/>
    <x v="1"/>
    <x v="149"/>
    <x v="163"/>
    <x v="1"/>
    <x v="1"/>
    <x v="166"/>
    <x v="163"/>
    <x v="0"/>
    <x v="1"/>
    <x v="12"/>
    <x v="4"/>
    <x v="12"/>
  </r>
  <r>
    <x v="170"/>
    <x v="170"/>
    <x v="170"/>
    <x v="125"/>
    <x v="168"/>
    <x v="112"/>
    <x v="0"/>
    <x v="109"/>
    <x v="164"/>
    <x v="1"/>
    <x v="1"/>
    <x v="167"/>
    <x v="164"/>
    <x v="0"/>
    <x v="0"/>
    <x v="7"/>
    <x v="1"/>
    <x v="7"/>
  </r>
  <r>
    <x v="171"/>
    <x v="171"/>
    <x v="171"/>
    <x v="70"/>
    <x v="169"/>
    <x v="139"/>
    <x v="0"/>
    <x v="62"/>
    <x v="165"/>
    <x v="1"/>
    <x v="1"/>
    <x v="168"/>
    <x v="165"/>
    <x v="0"/>
    <x v="0"/>
    <x v="18"/>
    <x v="5"/>
    <x v="18"/>
  </r>
  <r>
    <x v="172"/>
    <x v="172"/>
    <x v="172"/>
    <x v="126"/>
    <x v="170"/>
    <x v="140"/>
    <x v="0"/>
    <x v="150"/>
    <x v="166"/>
    <x v="1"/>
    <x v="1"/>
    <x v="169"/>
    <x v="166"/>
    <x v="0"/>
    <x v="1"/>
    <x v="4"/>
    <x v="4"/>
    <x v="4"/>
  </r>
  <r>
    <x v="173"/>
    <x v="173"/>
    <x v="173"/>
    <x v="127"/>
    <x v="171"/>
    <x v="141"/>
    <x v="1"/>
    <x v="151"/>
    <x v="167"/>
    <x v="1"/>
    <x v="1"/>
    <x v="170"/>
    <x v="167"/>
    <x v="0"/>
    <x v="0"/>
    <x v="3"/>
    <x v="3"/>
    <x v="3"/>
  </r>
  <r>
    <x v="174"/>
    <x v="174"/>
    <x v="174"/>
    <x v="60"/>
    <x v="172"/>
    <x v="142"/>
    <x v="1"/>
    <x v="44"/>
    <x v="168"/>
    <x v="1"/>
    <x v="1"/>
    <x v="171"/>
    <x v="168"/>
    <x v="0"/>
    <x v="1"/>
    <x v="8"/>
    <x v="2"/>
    <x v="8"/>
  </r>
  <r>
    <x v="175"/>
    <x v="175"/>
    <x v="175"/>
    <x v="128"/>
    <x v="173"/>
    <x v="143"/>
    <x v="0"/>
    <x v="152"/>
    <x v="162"/>
    <x v="1"/>
    <x v="1"/>
    <x v="172"/>
    <x v="169"/>
    <x v="0"/>
    <x v="0"/>
    <x v="3"/>
    <x v="3"/>
    <x v="3"/>
  </r>
  <r>
    <x v="176"/>
    <x v="176"/>
    <x v="176"/>
    <x v="129"/>
    <x v="174"/>
    <x v="144"/>
    <x v="0"/>
    <x v="153"/>
    <x v="169"/>
    <x v="1"/>
    <x v="1"/>
    <x v="173"/>
    <x v="170"/>
    <x v="0"/>
    <x v="0"/>
    <x v="3"/>
    <x v="3"/>
    <x v="3"/>
  </r>
  <r>
    <x v="177"/>
    <x v="177"/>
    <x v="177"/>
    <x v="130"/>
    <x v="175"/>
    <x v="136"/>
    <x v="1"/>
    <x v="154"/>
    <x v="170"/>
    <x v="1"/>
    <x v="1"/>
    <x v="174"/>
    <x v="171"/>
    <x v="0"/>
    <x v="0"/>
    <x v="3"/>
    <x v="3"/>
    <x v="3"/>
  </r>
  <r>
    <x v="178"/>
    <x v="178"/>
    <x v="178"/>
    <x v="44"/>
    <x v="176"/>
    <x v="119"/>
    <x v="0"/>
    <x v="155"/>
    <x v="171"/>
    <x v="1"/>
    <x v="1"/>
    <x v="175"/>
    <x v="172"/>
    <x v="0"/>
    <x v="0"/>
    <x v="0"/>
    <x v="0"/>
    <x v="0"/>
  </r>
  <r>
    <x v="179"/>
    <x v="179"/>
    <x v="179"/>
    <x v="131"/>
    <x v="177"/>
    <x v="145"/>
    <x v="1"/>
    <x v="156"/>
    <x v="172"/>
    <x v="0"/>
    <x v="0"/>
    <x v="176"/>
    <x v="173"/>
    <x v="0"/>
    <x v="1"/>
    <x v="3"/>
    <x v="3"/>
    <x v="3"/>
  </r>
  <r>
    <x v="180"/>
    <x v="180"/>
    <x v="180"/>
    <x v="132"/>
    <x v="178"/>
    <x v="146"/>
    <x v="1"/>
    <x v="157"/>
    <x v="173"/>
    <x v="2"/>
    <x v="2"/>
    <x v="177"/>
    <x v="174"/>
    <x v="0"/>
    <x v="0"/>
    <x v="8"/>
    <x v="2"/>
    <x v="8"/>
  </r>
  <r>
    <x v="181"/>
    <x v="181"/>
    <x v="181"/>
    <x v="133"/>
    <x v="179"/>
    <x v="79"/>
    <x v="0"/>
    <x v="158"/>
    <x v="174"/>
    <x v="1"/>
    <x v="1"/>
    <x v="178"/>
    <x v="175"/>
    <x v="0"/>
    <x v="0"/>
    <x v="2"/>
    <x v="2"/>
    <x v="2"/>
  </r>
  <r>
    <x v="182"/>
    <x v="182"/>
    <x v="182"/>
    <x v="134"/>
    <x v="180"/>
    <x v="147"/>
    <x v="1"/>
    <x v="159"/>
    <x v="170"/>
    <x v="3"/>
    <x v="3"/>
    <x v="179"/>
    <x v="176"/>
    <x v="0"/>
    <x v="0"/>
    <x v="3"/>
    <x v="3"/>
    <x v="3"/>
  </r>
  <r>
    <x v="183"/>
    <x v="183"/>
    <x v="183"/>
    <x v="135"/>
    <x v="181"/>
    <x v="4"/>
    <x v="0"/>
    <x v="99"/>
    <x v="175"/>
    <x v="0"/>
    <x v="0"/>
    <x v="180"/>
    <x v="177"/>
    <x v="0"/>
    <x v="0"/>
    <x v="1"/>
    <x v="1"/>
    <x v="1"/>
  </r>
  <r>
    <x v="184"/>
    <x v="184"/>
    <x v="184"/>
    <x v="136"/>
    <x v="182"/>
    <x v="148"/>
    <x v="1"/>
    <x v="160"/>
    <x v="176"/>
    <x v="1"/>
    <x v="1"/>
    <x v="181"/>
    <x v="178"/>
    <x v="0"/>
    <x v="0"/>
    <x v="3"/>
    <x v="3"/>
    <x v="3"/>
  </r>
  <r>
    <x v="185"/>
    <x v="185"/>
    <x v="185"/>
    <x v="67"/>
    <x v="183"/>
    <x v="149"/>
    <x v="0"/>
    <x v="161"/>
    <x v="177"/>
    <x v="1"/>
    <x v="1"/>
    <x v="182"/>
    <x v="179"/>
    <x v="0"/>
    <x v="0"/>
    <x v="19"/>
    <x v="4"/>
    <x v="19"/>
  </r>
  <r>
    <x v="186"/>
    <x v="186"/>
    <x v="186"/>
    <x v="137"/>
    <x v="184"/>
    <x v="150"/>
    <x v="0"/>
    <x v="162"/>
    <x v="178"/>
    <x v="1"/>
    <x v="1"/>
    <x v="183"/>
    <x v="180"/>
    <x v="0"/>
    <x v="0"/>
    <x v="3"/>
    <x v="3"/>
    <x v="3"/>
  </r>
  <r>
    <x v="187"/>
    <x v="187"/>
    <x v="187"/>
    <x v="138"/>
    <x v="185"/>
    <x v="122"/>
    <x v="1"/>
    <x v="163"/>
    <x v="179"/>
    <x v="0"/>
    <x v="0"/>
    <x v="184"/>
    <x v="181"/>
    <x v="0"/>
    <x v="1"/>
    <x v="12"/>
    <x v="4"/>
    <x v="12"/>
  </r>
  <r>
    <x v="188"/>
    <x v="188"/>
    <x v="188"/>
    <x v="139"/>
    <x v="186"/>
    <x v="150"/>
    <x v="0"/>
    <x v="164"/>
    <x v="180"/>
    <x v="6"/>
    <x v="6"/>
    <x v="185"/>
    <x v="182"/>
    <x v="0"/>
    <x v="0"/>
    <x v="3"/>
    <x v="3"/>
    <x v="3"/>
  </r>
  <r>
    <x v="189"/>
    <x v="189"/>
    <x v="189"/>
    <x v="140"/>
    <x v="187"/>
    <x v="64"/>
    <x v="3"/>
    <x v="165"/>
    <x v="181"/>
    <x v="1"/>
    <x v="1"/>
    <x v="186"/>
    <x v="183"/>
    <x v="0"/>
    <x v="0"/>
    <x v="3"/>
    <x v="3"/>
    <x v="3"/>
  </r>
  <r>
    <x v="190"/>
    <x v="190"/>
    <x v="190"/>
    <x v="41"/>
    <x v="188"/>
    <x v="4"/>
    <x v="0"/>
    <x v="3"/>
    <x v="182"/>
    <x v="1"/>
    <x v="1"/>
    <x v="187"/>
    <x v="184"/>
    <x v="0"/>
    <x v="1"/>
    <x v="3"/>
    <x v="3"/>
    <x v="3"/>
  </r>
  <r>
    <x v="191"/>
    <x v="191"/>
    <x v="191"/>
    <x v="141"/>
    <x v="189"/>
    <x v="76"/>
    <x v="0"/>
    <x v="99"/>
    <x v="183"/>
    <x v="6"/>
    <x v="6"/>
    <x v="188"/>
    <x v="185"/>
    <x v="0"/>
    <x v="0"/>
    <x v="3"/>
    <x v="3"/>
    <x v="3"/>
  </r>
  <r>
    <x v="192"/>
    <x v="192"/>
    <x v="192"/>
    <x v="142"/>
    <x v="190"/>
    <x v="8"/>
    <x v="0"/>
    <x v="166"/>
    <x v="184"/>
    <x v="1"/>
    <x v="1"/>
    <x v="189"/>
    <x v="186"/>
    <x v="0"/>
    <x v="0"/>
    <x v="1"/>
    <x v="1"/>
    <x v="1"/>
  </r>
  <r>
    <x v="193"/>
    <x v="193"/>
    <x v="193"/>
    <x v="47"/>
    <x v="191"/>
    <x v="151"/>
    <x v="0"/>
    <x v="167"/>
    <x v="185"/>
    <x v="1"/>
    <x v="1"/>
    <x v="190"/>
    <x v="187"/>
    <x v="1"/>
    <x v="0"/>
    <x v="7"/>
    <x v="1"/>
    <x v="7"/>
  </r>
  <r>
    <x v="194"/>
    <x v="194"/>
    <x v="194"/>
    <x v="143"/>
    <x v="192"/>
    <x v="152"/>
    <x v="1"/>
    <x v="105"/>
    <x v="186"/>
    <x v="1"/>
    <x v="1"/>
    <x v="191"/>
    <x v="188"/>
    <x v="0"/>
    <x v="0"/>
    <x v="16"/>
    <x v="1"/>
    <x v="16"/>
  </r>
  <r>
    <x v="195"/>
    <x v="195"/>
    <x v="195"/>
    <x v="144"/>
    <x v="193"/>
    <x v="153"/>
    <x v="1"/>
    <x v="168"/>
    <x v="187"/>
    <x v="1"/>
    <x v="1"/>
    <x v="192"/>
    <x v="189"/>
    <x v="0"/>
    <x v="0"/>
    <x v="5"/>
    <x v="1"/>
    <x v="5"/>
  </r>
  <r>
    <x v="196"/>
    <x v="196"/>
    <x v="196"/>
    <x v="139"/>
    <x v="194"/>
    <x v="154"/>
    <x v="0"/>
    <x v="16"/>
    <x v="188"/>
    <x v="3"/>
    <x v="3"/>
    <x v="173"/>
    <x v="190"/>
    <x v="0"/>
    <x v="0"/>
    <x v="8"/>
    <x v="2"/>
    <x v="8"/>
  </r>
  <r>
    <x v="197"/>
    <x v="197"/>
    <x v="197"/>
    <x v="145"/>
    <x v="195"/>
    <x v="155"/>
    <x v="1"/>
    <x v="169"/>
    <x v="189"/>
    <x v="1"/>
    <x v="1"/>
    <x v="193"/>
    <x v="191"/>
    <x v="0"/>
    <x v="0"/>
    <x v="6"/>
    <x v="4"/>
    <x v="6"/>
  </r>
  <r>
    <x v="198"/>
    <x v="198"/>
    <x v="198"/>
    <x v="146"/>
    <x v="196"/>
    <x v="156"/>
    <x v="0"/>
    <x v="170"/>
    <x v="190"/>
    <x v="1"/>
    <x v="1"/>
    <x v="194"/>
    <x v="192"/>
    <x v="0"/>
    <x v="0"/>
    <x v="5"/>
    <x v="1"/>
    <x v="5"/>
  </r>
  <r>
    <x v="199"/>
    <x v="199"/>
    <x v="199"/>
    <x v="37"/>
    <x v="197"/>
    <x v="157"/>
    <x v="0"/>
    <x v="171"/>
    <x v="191"/>
    <x v="1"/>
    <x v="1"/>
    <x v="195"/>
    <x v="193"/>
    <x v="0"/>
    <x v="0"/>
    <x v="1"/>
    <x v="1"/>
    <x v="1"/>
  </r>
  <r>
    <x v="200"/>
    <x v="200"/>
    <x v="200"/>
    <x v="0"/>
    <x v="50"/>
    <x v="47"/>
    <x v="0"/>
    <x v="49"/>
    <x v="49"/>
    <x v="0"/>
    <x v="0"/>
    <x v="152"/>
    <x v="194"/>
    <x v="0"/>
    <x v="0"/>
    <x v="3"/>
    <x v="3"/>
    <x v="3"/>
  </r>
  <r>
    <x v="201"/>
    <x v="201"/>
    <x v="201"/>
    <x v="118"/>
    <x v="198"/>
    <x v="158"/>
    <x v="1"/>
    <x v="144"/>
    <x v="192"/>
    <x v="1"/>
    <x v="1"/>
    <x v="196"/>
    <x v="195"/>
    <x v="0"/>
    <x v="0"/>
    <x v="2"/>
    <x v="2"/>
    <x v="2"/>
  </r>
  <r>
    <x v="202"/>
    <x v="202"/>
    <x v="202"/>
    <x v="111"/>
    <x v="199"/>
    <x v="82"/>
    <x v="3"/>
    <x v="172"/>
    <x v="193"/>
    <x v="1"/>
    <x v="1"/>
    <x v="197"/>
    <x v="196"/>
    <x v="0"/>
    <x v="0"/>
    <x v="0"/>
    <x v="0"/>
    <x v="0"/>
  </r>
  <r>
    <x v="203"/>
    <x v="203"/>
    <x v="203"/>
    <x v="147"/>
    <x v="200"/>
    <x v="159"/>
    <x v="1"/>
    <x v="173"/>
    <x v="194"/>
    <x v="2"/>
    <x v="2"/>
    <x v="198"/>
    <x v="197"/>
    <x v="0"/>
    <x v="0"/>
    <x v="3"/>
    <x v="3"/>
    <x v="3"/>
  </r>
  <r>
    <x v="204"/>
    <x v="204"/>
    <x v="204"/>
    <x v="148"/>
    <x v="201"/>
    <x v="112"/>
    <x v="0"/>
    <x v="174"/>
    <x v="195"/>
    <x v="1"/>
    <x v="1"/>
    <x v="199"/>
    <x v="198"/>
    <x v="0"/>
    <x v="0"/>
    <x v="17"/>
    <x v="1"/>
    <x v="17"/>
  </r>
  <r>
    <x v="205"/>
    <x v="205"/>
    <x v="205"/>
    <x v="81"/>
    <x v="202"/>
    <x v="160"/>
    <x v="1"/>
    <x v="175"/>
    <x v="196"/>
    <x v="1"/>
    <x v="1"/>
    <x v="200"/>
    <x v="199"/>
    <x v="1"/>
    <x v="0"/>
    <x v="3"/>
    <x v="3"/>
    <x v="3"/>
  </r>
  <r>
    <x v="206"/>
    <x v="206"/>
    <x v="206"/>
    <x v="25"/>
    <x v="203"/>
    <x v="110"/>
    <x v="3"/>
    <x v="176"/>
    <x v="197"/>
    <x v="1"/>
    <x v="1"/>
    <x v="201"/>
    <x v="200"/>
    <x v="0"/>
    <x v="0"/>
    <x v="13"/>
    <x v="5"/>
    <x v="13"/>
  </r>
  <r>
    <x v="207"/>
    <x v="207"/>
    <x v="207"/>
    <x v="67"/>
    <x v="204"/>
    <x v="161"/>
    <x v="1"/>
    <x v="177"/>
    <x v="198"/>
    <x v="1"/>
    <x v="1"/>
    <x v="202"/>
    <x v="201"/>
    <x v="0"/>
    <x v="1"/>
    <x v="1"/>
    <x v="1"/>
    <x v="1"/>
  </r>
  <r>
    <x v="208"/>
    <x v="208"/>
    <x v="208"/>
    <x v="149"/>
    <x v="205"/>
    <x v="114"/>
    <x v="1"/>
    <x v="178"/>
    <x v="199"/>
    <x v="1"/>
    <x v="1"/>
    <x v="203"/>
    <x v="202"/>
    <x v="0"/>
    <x v="0"/>
    <x v="4"/>
    <x v="4"/>
    <x v="4"/>
  </r>
  <r>
    <x v="209"/>
    <x v="209"/>
    <x v="209"/>
    <x v="150"/>
    <x v="206"/>
    <x v="6"/>
    <x v="2"/>
    <x v="179"/>
    <x v="200"/>
    <x v="2"/>
    <x v="2"/>
    <x v="204"/>
    <x v="203"/>
    <x v="0"/>
    <x v="0"/>
    <x v="4"/>
    <x v="4"/>
    <x v="4"/>
  </r>
  <r>
    <x v="210"/>
    <x v="210"/>
    <x v="210"/>
    <x v="151"/>
    <x v="207"/>
    <x v="14"/>
    <x v="0"/>
    <x v="31"/>
    <x v="201"/>
    <x v="3"/>
    <x v="3"/>
    <x v="205"/>
    <x v="204"/>
    <x v="0"/>
    <x v="0"/>
    <x v="22"/>
    <x v="4"/>
    <x v="22"/>
  </r>
  <r>
    <x v="211"/>
    <x v="211"/>
    <x v="211"/>
    <x v="152"/>
    <x v="208"/>
    <x v="162"/>
    <x v="0"/>
    <x v="180"/>
    <x v="202"/>
    <x v="1"/>
    <x v="1"/>
    <x v="206"/>
    <x v="205"/>
    <x v="0"/>
    <x v="0"/>
    <x v="3"/>
    <x v="3"/>
    <x v="3"/>
  </r>
  <r>
    <x v="212"/>
    <x v="212"/>
    <x v="212"/>
    <x v="32"/>
    <x v="209"/>
    <x v="163"/>
    <x v="1"/>
    <x v="170"/>
    <x v="203"/>
    <x v="1"/>
    <x v="1"/>
    <x v="207"/>
    <x v="206"/>
    <x v="0"/>
    <x v="0"/>
    <x v="3"/>
    <x v="3"/>
    <x v="3"/>
  </r>
  <r>
    <x v="213"/>
    <x v="213"/>
    <x v="213"/>
    <x v="153"/>
    <x v="210"/>
    <x v="164"/>
    <x v="1"/>
    <x v="181"/>
    <x v="81"/>
    <x v="1"/>
    <x v="1"/>
    <x v="208"/>
    <x v="207"/>
    <x v="0"/>
    <x v="1"/>
    <x v="7"/>
    <x v="1"/>
    <x v="7"/>
  </r>
  <r>
    <x v="214"/>
    <x v="214"/>
    <x v="214"/>
    <x v="1"/>
    <x v="211"/>
    <x v="165"/>
    <x v="1"/>
    <x v="34"/>
    <x v="204"/>
    <x v="1"/>
    <x v="1"/>
    <x v="209"/>
    <x v="208"/>
    <x v="0"/>
    <x v="0"/>
    <x v="1"/>
    <x v="1"/>
    <x v="1"/>
  </r>
  <r>
    <x v="215"/>
    <x v="215"/>
    <x v="215"/>
    <x v="154"/>
    <x v="212"/>
    <x v="166"/>
    <x v="0"/>
    <x v="182"/>
    <x v="205"/>
    <x v="1"/>
    <x v="1"/>
    <x v="210"/>
    <x v="209"/>
    <x v="0"/>
    <x v="0"/>
    <x v="3"/>
    <x v="3"/>
    <x v="3"/>
  </r>
  <r>
    <x v="216"/>
    <x v="216"/>
    <x v="216"/>
    <x v="155"/>
    <x v="213"/>
    <x v="113"/>
    <x v="1"/>
    <x v="183"/>
    <x v="206"/>
    <x v="1"/>
    <x v="1"/>
    <x v="211"/>
    <x v="210"/>
    <x v="0"/>
    <x v="0"/>
    <x v="3"/>
    <x v="3"/>
    <x v="3"/>
  </r>
  <r>
    <x v="217"/>
    <x v="217"/>
    <x v="217"/>
    <x v="156"/>
    <x v="214"/>
    <x v="61"/>
    <x v="0"/>
    <x v="184"/>
    <x v="28"/>
    <x v="1"/>
    <x v="1"/>
    <x v="212"/>
    <x v="211"/>
    <x v="0"/>
    <x v="0"/>
    <x v="22"/>
    <x v="4"/>
    <x v="22"/>
  </r>
  <r>
    <x v="218"/>
    <x v="218"/>
    <x v="218"/>
    <x v="57"/>
    <x v="215"/>
    <x v="24"/>
    <x v="1"/>
    <x v="185"/>
    <x v="207"/>
    <x v="4"/>
    <x v="4"/>
    <x v="213"/>
    <x v="212"/>
    <x v="0"/>
    <x v="1"/>
    <x v="12"/>
    <x v="4"/>
    <x v="12"/>
  </r>
  <r>
    <x v="219"/>
    <x v="219"/>
    <x v="219"/>
    <x v="157"/>
    <x v="216"/>
    <x v="22"/>
    <x v="1"/>
    <x v="186"/>
    <x v="208"/>
    <x v="1"/>
    <x v="1"/>
    <x v="214"/>
    <x v="213"/>
    <x v="0"/>
    <x v="0"/>
    <x v="10"/>
    <x v="4"/>
    <x v="10"/>
  </r>
  <r>
    <x v="220"/>
    <x v="220"/>
    <x v="220"/>
    <x v="58"/>
    <x v="217"/>
    <x v="167"/>
    <x v="0"/>
    <x v="68"/>
    <x v="209"/>
    <x v="1"/>
    <x v="1"/>
    <x v="215"/>
    <x v="214"/>
    <x v="1"/>
    <x v="0"/>
    <x v="3"/>
    <x v="3"/>
    <x v="3"/>
  </r>
  <r>
    <x v="221"/>
    <x v="221"/>
    <x v="221"/>
    <x v="158"/>
    <x v="218"/>
    <x v="168"/>
    <x v="0"/>
    <x v="187"/>
    <x v="210"/>
    <x v="1"/>
    <x v="1"/>
    <x v="216"/>
    <x v="215"/>
    <x v="1"/>
    <x v="0"/>
    <x v="0"/>
    <x v="0"/>
    <x v="0"/>
  </r>
  <r>
    <x v="222"/>
    <x v="222"/>
    <x v="222"/>
    <x v="73"/>
    <x v="219"/>
    <x v="169"/>
    <x v="1"/>
    <x v="188"/>
    <x v="211"/>
    <x v="1"/>
    <x v="1"/>
    <x v="217"/>
    <x v="216"/>
    <x v="0"/>
    <x v="0"/>
    <x v="14"/>
    <x v="7"/>
    <x v="14"/>
  </r>
  <r>
    <x v="223"/>
    <x v="223"/>
    <x v="223"/>
    <x v="159"/>
    <x v="220"/>
    <x v="170"/>
    <x v="0"/>
    <x v="189"/>
    <x v="212"/>
    <x v="1"/>
    <x v="1"/>
    <x v="218"/>
    <x v="217"/>
    <x v="0"/>
    <x v="0"/>
    <x v="3"/>
    <x v="3"/>
    <x v="3"/>
  </r>
  <r>
    <x v="224"/>
    <x v="224"/>
    <x v="224"/>
    <x v="160"/>
    <x v="221"/>
    <x v="171"/>
    <x v="1"/>
    <x v="190"/>
    <x v="213"/>
    <x v="1"/>
    <x v="1"/>
    <x v="219"/>
    <x v="218"/>
    <x v="0"/>
    <x v="0"/>
    <x v="22"/>
    <x v="4"/>
    <x v="22"/>
  </r>
  <r>
    <x v="225"/>
    <x v="225"/>
    <x v="225"/>
    <x v="161"/>
    <x v="222"/>
    <x v="172"/>
    <x v="1"/>
    <x v="191"/>
    <x v="214"/>
    <x v="1"/>
    <x v="1"/>
    <x v="220"/>
    <x v="219"/>
    <x v="1"/>
    <x v="0"/>
    <x v="1"/>
    <x v="1"/>
    <x v="1"/>
  </r>
  <r>
    <x v="226"/>
    <x v="102"/>
    <x v="226"/>
    <x v="162"/>
    <x v="223"/>
    <x v="173"/>
    <x v="1"/>
    <x v="192"/>
    <x v="215"/>
    <x v="1"/>
    <x v="1"/>
    <x v="221"/>
    <x v="122"/>
    <x v="0"/>
    <x v="0"/>
    <x v="14"/>
    <x v="7"/>
    <x v="14"/>
  </r>
  <r>
    <x v="227"/>
    <x v="226"/>
    <x v="227"/>
    <x v="163"/>
    <x v="224"/>
    <x v="38"/>
    <x v="1"/>
    <x v="193"/>
    <x v="216"/>
    <x v="1"/>
    <x v="1"/>
    <x v="222"/>
    <x v="220"/>
    <x v="0"/>
    <x v="0"/>
    <x v="20"/>
    <x v="6"/>
    <x v="20"/>
  </r>
  <r>
    <x v="228"/>
    <x v="227"/>
    <x v="228"/>
    <x v="164"/>
    <x v="225"/>
    <x v="98"/>
    <x v="1"/>
    <x v="194"/>
    <x v="217"/>
    <x v="1"/>
    <x v="1"/>
    <x v="172"/>
    <x v="221"/>
    <x v="0"/>
    <x v="0"/>
    <x v="10"/>
    <x v="4"/>
    <x v="10"/>
  </r>
  <r>
    <x v="229"/>
    <x v="228"/>
    <x v="229"/>
    <x v="165"/>
    <x v="226"/>
    <x v="174"/>
    <x v="1"/>
    <x v="195"/>
    <x v="218"/>
    <x v="1"/>
    <x v="1"/>
    <x v="223"/>
    <x v="222"/>
    <x v="0"/>
    <x v="1"/>
    <x v="20"/>
    <x v="6"/>
    <x v="20"/>
  </r>
  <r>
    <x v="230"/>
    <x v="229"/>
    <x v="230"/>
    <x v="166"/>
    <x v="227"/>
    <x v="175"/>
    <x v="1"/>
    <x v="196"/>
    <x v="219"/>
    <x v="1"/>
    <x v="1"/>
    <x v="224"/>
    <x v="223"/>
    <x v="0"/>
    <x v="0"/>
    <x v="11"/>
    <x v="6"/>
    <x v="11"/>
  </r>
  <r>
    <x v="231"/>
    <x v="230"/>
    <x v="231"/>
    <x v="44"/>
    <x v="228"/>
    <x v="176"/>
    <x v="3"/>
    <x v="109"/>
    <x v="220"/>
    <x v="1"/>
    <x v="1"/>
    <x v="225"/>
    <x v="224"/>
    <x v="0"/>
    <x v="0"/>
    <x v="3"/>
    <x v="3"/>
    <x v="3"/>
  </r>
  <r>
    <x v="232"/>
    <x v="231"/>
    <x v="232"/>
    <x v="74"/>
    <x v="229"/>
    <x v="177"/>
    <x v="1"/>
    <x v="45"/>
    <x v="221"/>
    <x v="1"/>
    <x v="1"/>
    <x v="226"/>
    <x v="225"/>
    <x v="0"/>
    <x v="0"/>
    <x v="3"/>
    <x v="3"/>
    <x v="3"/>
  </r>
  <r>
    <x v="233"/>
    <x v="232"/>
    <x v="233"/>
    <x v="167"/>
    <x v="230"/>
    <x v="178"/>
    <x v="1"/>
    <x v="197"/>
    <x v="222"/>
    <x v="1"/>
    <x v="1"/>
    <x v="227"/>
    <x v="226"/>
    <x v="0"/>
    <x v="0"/>
    <x v="10"/>
    <x v="4"/>
    <x v="10"/>
  </r>
  <r>
    <x v="234"/>
    <x v="233"/>
    <x v="234"/>
    <x v="168"/>
    <x v="231"/>
    <x v="179"/>
    <x v="1"/>
    <x v="46"/>
    <x v="223"/>
    <x v="6"/>
    <x v="6"/>
    <x v="228"/>
    <x v="227"/>
    <x v="0"/>
    <x v="1"/>
    <x v="11"/>
    <x v="6"/>
    <x v="11"/>
  </r>
  <r>
    <x v="235"/>
    <x v="234"/>
    <x v="235"/>
    <x v="133"/>
    <x v="232"/>
    <x v="180"/>
    <x v="0"/>
    <x v="45"/>
    <x v="224"/>
    <x v="1"/>
    <x v="1"/>
    <x v="229"/>
    <x v="228"/>
    <x v="0"/>
    <x v="0"/>
    <x v="10"/>
    <x v="4"/>
    <x v="10"/>
  </r>
  <r>
    <x v="236"/>
    <x v="235"/>
    <x v="236"/>
    <x v="169"/>
    <x v="233"/>
    <x v="139"/>
    <x v="0"/>
    <x v="176"/>
    <x v="225"/>
    <x v="2"/>
    <x v="2"/>
    <x v="230"/>
    <x v="229"/>
    <x v="0"/>
    <x v="1"/>
    <x v="1"/>
    <x v="1"/>
    <x v="1"/>
  </r>
  <r>
    <x v="237"/>
    <x v="236"/>
    <x v="237"/>
    <x v="29"/>
    <x v="234"/>
    <x v="17"/>
    <x v="1"/>
    <x v="198"/>
    <x v="226"/>
    <x v="1"/>
    <x v="1"/>
    <x v="231"/>
    <x v="230"/>
    <x v="0"/>
    <x v="0"/>
    <x v="10"/>
    <x v="4"/>
    <x v="10"/>
  </r>
  <r>
    <x v="238"/>
    <x v="237"/>
    <x v="238"/>
    <x v="166"/>
    <x v="235"/>
    <x v="181"/>
    <x v="1"/>
    <x v="199"/>
    <x v="227"/>
    <x v="3"/>
    <x v="3"/>
    <x v="232"/>
    <x v="231"/>
    <x v="0"/>
    <x v="1"/>
    <x v="3"/>
    <x v="3"/>
    <x v="3"/>
  </r>
  <r>
    <x v="239"/>
    <x v="238"/>
    <x v="239"/>
    <x v="170"/>
    <x v="236"/>
    <x v="59"/>
    <x v="0"/>
    <x v="142"/>
    <x v="228"/>
    <x v="1"/>
    <x v="1"/>
    <x v="233"/>
    <x v="232"/>
    <x v="0"/>
    <x v="0"/>
    <x v="8"/>
    <x v="2"/>
    <x v="8"/>
  </r>
  <r>
    <x v="240"/>
    <x v="239"/>
    <x v="240"/>
    <x v="171"/>
    <x v="237"/>
    <x v="182"/>
    <x v="1"/>
    <x v="200"/>
    <x v="229"/>
    <x v="1"/>
    <x v="1"/>
    <x v="194"/>
    <x v="233"/>
    <x v="0"/>
    <x v="0"/>
    <x v="3"/>
    <x v="3"/>
    <x v="3"/>
  </r>
  <r>
    <x v="241"/>
    <x v="240"/>
    <x v="241"/>
    <x v="172"/>
    <x v="238"/>
    <x v="121"/>
    <x v="1"/>
    <x v="74"/>
    <x v="230"/>
    <x v="2"/>
    <x v="2"/>
    <x v="234"/>
    <x v="234"/>
    <x v="0"/>
    <x v="1"/>
    <x v="9"/>
    <x v="5"/>
    <x v="9"/>
  </r>
  <r>
    <x v="242"/>
    <x v="241"/>
    <x v="242"/>
    <x v="141"/>
    <x v="239"/>
    <x v="21"/>
    <x v="1"/>
    <x v="201"/>
    <x v="231"/>
    <x v="1"/>
    <x v="1"/>
    <x v="235"/>
    <x v="235"/>
    <x v="0"/>
    <x v="1"/>
    <x v="1"/>
    <x v="1"/>
    <x v="1"/>
  </r>
  <r>
    <x v="243"/>
    <x v="242"/>
    <x v="243"/>
    <x v="173"/>
    <x v="240"/>
    <x v="183"/>
    <x v="1"/>
    <x v="202"/>
    <x v="232"/>
    <x v="1"/>
    <x v="1"/>
    <x v="236"/>
    <x v="236"/>
    <x v="0"/>
    <x v="0"/>
    <x v="3"/>
    <x v="3"/>
    <x v="3"/>
  </r>
  <r>
    <x v="244"/>
    <x v="243"/>
    <x v="244"/>
    <x v="31"/>
    <x v="241"/>
    <x v="184"/>
    <x v="1"/>
    <x v="4"/>
    <x v="233"/>
    <x v="1"/>
    <x v="1"/>
    <x v="237"/>
    <x v="237"/>
    <x v="0"/>
    <x v="0"/>
    <x v="3"/>
    <x v="3"/>
    <x v="3"/>
  </r>
  <r>
    <x v="245"/>
    <x v="244"/>
    <x v="245"/>
    <x v="49"/>
    <x v="242"/>
    <x v="185"/>
    <x v="1"/>
    <x v="203"/>
    <x v="229"/>
    <x v="1"/>
    <x v="1"/>
    <x v="238"/>
    <x v="238"/>
    <x v="0"/>
    <x v="0"/>
    <x v="3"/>
    <x v="3"/>
    <x v="3"/>
  </r>
  <r>
    <x v="246"/>
    <x v="245"/>
    <x v="246"/>
    <x v="6"/>
    <x v="243"/>
    <x v="186"/>
    <x v="1"/>
    <x v="42"/>
    <x v="136"/>
    <x v="1"/>
    <x v="1"/>
    <x v="239"/>
    <x v="239"/>
    <x v="0"/>
    <x v="0"/>
    <x v="2"/>
    <x v="2"/>
    <x v="2"/>
  </r>
  <r>
    <x v="247"/>
    <x v="246"/>
    <x v="247"/>
    <x v="174"/>
    <x v="244"/>
    <x v="187"/>
    <x v="1"/>
    <x v="204"/>
    <x v="234"/>
    <x v="1"/>
    <x v="1"/>
    <x v="240"/>
    <x v="240"/>
    <x v="0"/>
    <x v="1"/>
    <x v="13"/>
    <x v="5"/>
    <x v="13"/>
  </r>
  <r>
    <x v="248"/>
    <x v="247"/>
    <x v="248"/>
    <x v="8"/>
    <x v="245"/>
    <x v="188"/>
    <x v="1"/>
    <x v="205"/>
    <x v="235"/>
    <x v="2"/>
    <x v="2"/>
    <x v="241"/>
    <x v="241"/>
    <x v="0"/>
    <x v="0"/>
    <x v="20"/>
    <x v="6"/>
    <x v="20"/>
  </r>
  <r>
    <x v="249"/>
    <x v="248"/>
    <x v="249"/>
    <x v="175"/>
    <x v="246"/>
    <x v="189"/>
    <x v="1"/>
    <x v="206"/>
    <x v="119"/>
    <x v="1"/>
    <x v="1"/>
    <x v="242"/>
    <x v="242"/>
    <x v="0"/>
    <x v="0"/>
    <x v="18"/>
    <x v="5"/>
    <x v="18"/>
  </r>
  <r>
    <x v="250"/>
    <x v="249"/>
    <x v="250"/>
    <x v="0"/>
    <x v="247"/>
    <x v="112"/>
    <x v="0"/>
    <x v="49"/>
    <x v="236"/>
    <x v="1"/>
    <x v="1"/>
    <x v="67"/>
    <x v="243"/>
    <x v="0"/>
    <x v="0"/>
    <x v="1"/>
    <x v="1"/>
    <x v="1"/>
  </r>
  <r>
    <x v="251"/>
    <x v="250"/>
    <x v="251"/>
    <x v="143"/>
    <x v="248"/>
    <x v="157"/>
    <x v="0"/>
    <x v="196"/>
    <x v="237"/>
    <x v="1"/>
    <x v="1"/>
    <x v="243"/>
    <x v="244"/>
    <x v="0"/>
    <x v="0"/>
    <x v="3"/>
    <x v="3"/>
    <x v="3"/>
  </r>
  <r>
    <x v="252"/>
    <x v="251"/>
    <x v="252"/>
    <x v="67"/>
    <x v="249"/>
    <x v="190"/>
    <x v="1"/>
    <x v="207"/>
    <x v="238"/>
    <x v="1"/>
    <x v="1"/>
    <x v="244"/>
    <x v="245"/>
    <x v="0"/>
    <x v="0"/>
    <x v="3"/>
    <x v="3"/>
    <x v="3"/>
  </r>
  <r>
    <x v="253"/>
    <x v="252"/>
    <x v="253"/>
    <x v="158"/>
    <x v="250"/>
    <x v="12"/>
    <x v="0"/>
    <x v="208"/>
    <x v="239"/>
    <x v="0"/>
    <x v="0"/>
    <x v="245"/>
    <x v="246"/>
    <x v="0"/>
    <x v="0"/>
    <x v="6"/>
    <x v="4"/>
    <x v="6"/>
  </r>
  <r>
    <x v="254"/>
    <x v="253"/>
    <x v="254"/>
    <x v="176"/>
    <x v="251"/>
    <x v="191"/>
    <x v="1"/>
    <x v="39"/>
    <x v="240"/>
    <x v="1"/>
    <x v="1"/>
    <x v="246"/>
    <x v="247"/>
    <x v="0"/>
    <x v="0"/>
    <x v="9"/>
    <x v="5"/>
    <x v="9"/>
  </r>
  <r>
    <x v="255"/>
    <x v="254"/>
    <x v="255"/>
    <x v="177"/>
    <x v="252"/>
    <x v="98"/>
    <x v="1"/>
    <x v="209"/>
    <x v="74"/>
    <x v="1"/>
    <x v="1"/>
    <x v="247"/>
    <x v="248"/>
    <x v="0"/>
    <x v="1"/>
    <x v="1"/>
    <x v="1"/>
    <x v="1"/>
  </r>
  <r>
    <x v="256"/>
    <x v="255"/>
    <x v="256"/>
    <x v="178"/>
    <x v="253"/>
    <x v="192"/>
    <x v="0"/>
    <x v="27"/>
    <x v="241"/>
    <x v="4"/>
    <x v="4"/>
    <x v="248"/>
    <x v="249"/>
    <x v="0"/>
    <x v="0"/>
    <x v="1"/>
    <x v="1"/>
    <x v="1"/>
  </r>
  <r>
    <x v="257"/>
    <x v="256"/>
    <x v="257"/>
    <x v="57"/>
    <x v="254"/>
    <x v="193"/>
    <x v="1"/>
    <x v="45"/>
    <x v="242"/>
    <x v="1"/>
    <x v="1"/>
    <x v="249"/>
    <x v="250"/>
    <x v="0"/>
    <x v="0"/>
    <x v="3"/>
    <x v="3"/>
    <x v="3"/>
  </r>
  <r>
    <x v="258"/>
    <x v="257"/>
    <x v="258"/>
    <x v="92"/>
    <x v="255"/>
    <x v="194"/>
    <x v="1"/>
    <x v="129"/>
    <x v="243"/>
    <x v="1"/>
    <x v="1"/>
    <x v="250"/>
    <x v="251"/>
    <x v="0"/>
    <x v="1"/>
    <x v="3"/>
    <x v="3"/>
    <x v="3"/>
  </r>
  <r>
    <x v="259"/>
    <x v="258"/>
    <x v="259"/>
    <x v="37"/>
    <x v="256"/>
    <x v="195"/>
    <x v="1"/>
    <x v="188"/>
    <x v="244"/>
    <x v="1"/>
    <x v="1"/>
    <x v="251"/>
    <x v="252"/>
    <x v="1"/>
    <x v="0"/>
    <x v="14"/>
    <x v="7"/>
    <x v="14"/>
  </r>
  <r>
    <x v="260"/>
    <x v="259"/>
    <x v="260"/>
    <x v="9"/>
    <x v="257"/>
    <x v="178"/>
    <x v="1"/>
    <x v="210"/>
    <x v="245"/>
    <x v="1"/>
    <x v="1"/>
    <x v="136"/>
    <x v="253"/>
    <x v="0"/>
    <x v="0"/>
    <x v="1"/>
    <x v="1"/>
    <x v="1"/>
  </r>
  <r>
    <x v="261"/>
    <x v="260"/>
    <x v="261"/>
    <x v="179"/>
    <x v="258"/>
    <x v="137"/>
    <x v="0"/>
    <x v="211"/>
    <x v="246"/>
    <x v="1"/>
    <x v="1"/>
    <x v="252"/>
    <x v="254"/>
    <x v="0"/>
    <x v="1"/>
    <x v="1"/>
    <x v="1"/>
    <x v="1"/>
  </r>
  <r>
    <x v="262"/>
    <x v="261"/>
    <x v="262"/>
    <x v="12"/>
    <x v="259"/>
    <x v="196"/>
    <x v="1"/>
    <x v="37"/>
    <x v="247"/>
    <x v="1"/>
    <x v="1"/>
    <x v="253"/>
    <x v="255"/>
    <x v="0"/>
    <x v="1"/>
    <x v="7"/>
    <x v="1"/>
    <x v="7"/>
  </r>
  <r>
    <x v="263"/>
    <x v="262"/>
    <x v="263"/>
    <x v="49"/>
    <x v="260"/>
    <x v="197"/>
    <x v="1"/>
    <x v="134"/>
    <x v="248"/>
    <x v="1"/>
    <x v="1"/>
    <x v="254"/>
    <x v="256"/>
    <x v="0"/>
    <x v="0"/>
    <x v="14"/>
    <x v="7"/>
    <x v="14"/>
  </r>
  <r>
    <x v="264"/>
    <x v="263"/>
    <x v="264"/>
    <x v="180"/>
    <x v="261"/>
    <x v="198"/>
    <x v="1"/>
    <x v="212"/>
    <x v="214"/>
    <x v="1"/>
    <x v="1"/>
    <x v="255"/>
    <x v="257"/>
    <x v="0"/>
    <x v="0"/>
    <x v="3"/>
    <x v="3"/>
    <x v="3"/>
  </r>
  <r>
    <x v="265"/>
    <x v="264"/>
    <x v="265"/>
    <x v="70"/>
    <x v="262"/>
    <x v="152"/>
    <x v="1"/>
    <x v="99"/>
    <x v="249"/>
    <x v="1"/>
    <x v="1"/>
    <x v="256"/>
    <x v="258"/>
    <x v="0"/>
    <x v="0"/>
    <x v="3"/>
    <x v="3"/>
    <x v="3"/>
  </r>
  <r>
    <x v="266"/>
    <x v="265"/>
    <x v="266"/>
    <x v="181"/>
    <x v="263"/>
    <x v="176"/>
    <x v="0"/>
    <x v="213"/>
    <x v="42"/>
    <x v="6"/>
    <x v="6"/>
    <x v="257"/>
    <x v="259"/>
    <x v="0"/>
    <x v="1"/>
    <x v="17"/>
    <x v="1"/>
    <x v="17"/>
  </r>
  <r>
    <x v="267"/>
    <x v="266"/>
    <x v="267"/>
    <x v="182"/>
    <x v="264"/>
    <x v="199"/>
    <x v="1"/>
    <x v="214"/>
    <x v="250"/>
    <x v="2"/>
    <x v="2"/>
    <x v="258"/>
    <x v="260"/>
    <x v="0"/>
    <x v="0"/>
    <x v="3"/>
    <x v="3"/>
    <x v="3"/>
  </r>
  <r>
    <x v="268"/>
    <x v="267"/>
    <x v="268"/>
    <x v="42"/>
    <x v="265"/>
    <x v="200"/>
    <x v="1"/>
    <x v="44"/>
    <x v="251"/>
    <x v="1"/>
    <x v="1"/>
    <x v="259"/>
    <x v="261"/>
    <x v="0"/>
    <x v="0"/>
    <x v="4"/>
    <x v="4"/>
    <x v="4"/>
  </r>
  <r>
    <x v="269"/>
    <x v="268"/>
    <x v="269"/>
    <x v="26"/>
    <x v="266"/>
    <x v="81"/>
    <x v="1"/>
    <x v="215"/>
    <x v="252"/>
    <x v="1"/>
    <x v="1"/>
    <x v="260"/>
    <x v="262"/>
    <x v="0"/>
    <x v="0"/>
    <x v="19"/>
    <x v="4"/>
    <x v="19"/>
  </r>
  <r>
    <x v="270"/>
    <x v="269"/>
    <x v="270"/>
    <x v="183"/>
    <x v="267"/>
    <x v="201"/>
    <x v="3"/>
    <x v="216"/>
    <x v="253"/>
    <x v="1"/>
    <x v="1"/>
    <x v="261"/>
    <x v="263"/>
    <x v="0"/>
    <x v="0"/>
    <x v="11"/>
    <x v="6"/>
    <x v="11"/>
  </r>
  <r>
    <x v="271"/>
    <x v="270"/>
    <x v="271"/>
    <x v="184"/>
    <x v="268"/>
    <x v="89"/>
    <x v="2"/>
    <x v="217"/>
    <x v="254"/>
    <x v="1"/>
    <x v="1"/>
    <x v="262"/>
    <x v="264"/>
    <x v="0"/>
    <x v="0"/>
    <x v="14"/>
    <x v="7"/>
    <x v="14"/>
  </r>
  <r>
    <x v="272"/>
    <x v="271"/>
    <x v="272"/>
    <x v="185"/>
    <x v="269"/>
    <x v="85"/>
    <x v="1"/>
    <x v="218"/>
    <x v="255"/>
    <x v="1"/>
    <x v="1"/>
    <x v="263"/>
    <x v="265"/>
    <x v="0"/>
    <x v="1"/>
    <x v="3"/>
    <x v="3"/>
    <x v="3"/>
  </r>
  <r>
    <x v="273"/>
    <x v="272"/>
    <x v="273"/>
    <x v="75"/>
    <x v="270"/>
    <x v="135"/>
    <x v="1"/>
    <x v="219"/>
    <x v="256"/>
    <x v="0"/>
    <x v="0"/>
    <x v="264"/>
    <x v="266"/>
    <x v="0"/>
    <x v="0"/>
    <x v="3"/>
    <x v="3"/>
    <x v="3"/>
  </r>
  <r>
    <x v="274"/>
    <x v="273"/>
    <x v="274"/>
    <x v="166"/>
    <x v="271"/>
    <x v="150"/>
    <x v="0"/>
    <x v="27"/>
    <x v="257"/>
    <x v="1"/>
    <x v="1"/>
    <x v="265"/>
    <x v="267"/>
    <x v="0"/>
    <x v="0"/>
    <x v="3"/>
    <x v="3"/>
    <x v="3"/>
  </r>
  <r>
    <x v="275"/>
    <x v="274"/>
    <x v="275"/>
    <x v="61"/>
    <x v="272"/>
    <x v="202"/>
    <x v="1"/>
    <x v="220"/>
    <x v="258"/>
    <x v="1"/>
    <x v="1"/>
    <x v="266"/>
    <x v="153"/>
    <x v="0"/>
    <x v="0"/>
    <x v="18"/>
    <x v="5"/>
    <x v="18"/>
  </r>
  <r>
    <x v="276"/>
    <x v="275"/>
    <x v="276"/>
    <x v="20"/>
    <x v="273"/>
    <x v="203"/>
    <x v="0"/>
    <x v="221"/>
    <x v="259"/>
    <x v="1"/>
    <x v="1"/>
    <x v="267"/>
    <x v="268"/>
    <x v="0"/>
    <x v="1"/>
    <x v="11"/>
    <x v="6"/>
    <x v="11"/>
  </r>
  <r>
    <x v="277"/>
    <x v="276"/>
    <x v="277"/>
    <x v="31"/>
    <x v="274"/>
    <x v="204"/>
    <x v="1"/>
    <x v="100"/>
    <x v="123"/>
    <x v="1"/>
    <x v="1"/>
    <x v="268"/>
    <x v="269"/>
    <x v="0"/>
    <x v="0"/>
    <x v="3"/>
    <x v="3"/>
    <x v="3"/>
  </r>
  <r>
    <x v="278"/>
    <x v="277"/>
    <x v="278"/>
    <x v="50"/>
    <x v="275"/>
    <x v="186"/>
    <x v="1"/>
    <x v="222"/>
    <x v="260"/>
    <x v="1"/>
    <x v="1"/>
    <x v="269"/>
    <x v="270"/>
    <x v="0"/>
    <x v="0"/>
    <x v="2"/>
    <x v="2"/>
    <x v="2"/>
  </r>
  <r>
    <x v="279"/>
    <x v="278"/>
    <x v="279"/>
    <x v="48"/>
    <x v="276"/>
    <x v="177"/>
    <x v="1"/>
    <x v="223"/>
    <x v="253"/>
    <x v="1"/>
    <x v="1"/>
    <x v="270"/>
    <x v="271"/>
    <x v="0"/>
    <x v="0"/>
    <x v="3"/>
    <x v="3"/>
    <x v="3"/>
  </r>
  <r>
    <x v="280"/>
    <x v="279"/>
    <x v="280"/>
    <x v="186"/>
    <x v="277"/>
    <x v="205"/>
    <x v="1"/>
    <x v="224"/>
    <x v="261"/>
    <x v="1"/>
    <x v="1"/>
    <x v="271"/>
    <x v="272"/>
    <x v="0"/>
    <x v="0"/>
    <x v="10"/>
    <x v="4"/>
    <x v="10"/>
  </r>
  <r>
    <x v="281"/>
    <x v="280"/>
    <x v="281"/>
    <x v="187"/>
    <x v="278"/>
    <x v="48"/>
    <x v="0"/>
    <x v="225"/>
    <x v="262"/>
    <x v="1"/>
    <x v="1"/>
    <x v="272"/>
    <x v="273"/>
    <x v="0"/>
    <x v="1"/>
    <x v="3"/>
    <x v="3"/>
    <x v="3"/>
  </r>
  <r>
    <x v="282"/>
    <x v="281"/>
    <x v="282"/>
    <x v="141"/>
    <x v="279"/>
    <x v="66"/>
    <x v="1"/>
    <x v="221"/>
    <x v="263"/>
    <x v="1"/>
    <x v="1"/>
    <x v="73"/>
    <x v="274"/>
    <x v="0"/>
    <x v="1"/>
    <x v="19"/>
    <x v="4"/>
    <x v="19"/>
  </r>
  <r>
    <x v="283"/>
    <x v="282"/>
    <x v="283"/>
    <x v="32"/>
    <x v="280"/>
    <x v="107"/>
    <x v="0"/>
    <x v="226"/>
    <x v="264"/>
    <x v="3"/>
    <x v="3"/>
    <x v="273"/>
    <x v="148"/>
    <x v="0"/>
    <x v="0"/>
    <x v="1"/>
    <x v="1"/>
    <x v="1"/>
  </r>
  <r>
    <x v="284"/>
    <x v="283"/>
    <x v="284"/>
    <x v="122"/>
    <x v="281"/>
    <x v="140"/>
    <x v="0"/>
    <x v="227"/>
    <x v="265"/>
    <x v="1"/>
    <x v="1"/>
    <x v="274"/>
    <x v="275"/>
    <x v="0"/>
    <x v="0"/>
    <x v="2"/>
    <x v="2"/>
    <x v="2"/>
  </r>
  <r>
    <x v="285"/>
    <x v="284"/>
    <x v="285"/>
    <x v="79"/>
    <x v="282"/>
    <x v="206"/>
    <x v="1"/>
    <x v="228"/>
    <x v="266"/>
    <x v="1"/>
    <x v="1"/>
    <x v="275"/>
    <x v="276"/>
    <x v="0"/>
    <x v="0"/>
    <x v="3"/>
    <x v="3"/>
    <x v="3"/>
  </r>
  <r>
    <x v="286"/>
    <x v="285"/>
    <x v="286"/>
    <x v="188"/>
    <x v="283"/>
    <x v="126"/>
    <x v="3"/>
    <x v="229"/>
    <x v="267"/>
    <x v="1"/>
    <x v="1"/>
    <x v="276"/>
    <x v="72"/>
    <x v="0"/>
    <x v="0"/>
    <x v="3"/>
    <x v="3"/>
    <x v="3"/>
  </r>
  <r>
    <x v="287"/>
    <x v="286"/>
    <x v="287"/>
    <x v="9"/>
    <x v="284"/>
    <x v="207"/>
    <x v="1"/>
    <x v="230"/>
    <x v="268"/>
    <x v="1"/>
    <x v="1"/>
    <x v="277"/>
    <x v="277"/>
    <x v="0"/>
    <x v="0"/>
    <x v="5"/>
    <x v="1"/>
    <x v="5"/>
  </r>
  <r>
    <x v="288"/>
    <x v="287"/>
    <x v="288"/>
    <x v="36"/>
    <x v="285"/>
    <x v="59"/>
    <x v="0"/>
    <x v="231"/>
    <x v="269"/>
    <x v="3"/>
    <x v="3"/>
    <x v="278"/>
    <x v="278"/>
    <x v="0"/>
    <x v="1"/>
    <x v="16"/>
    <x v="1"/>
    <x v="16"/>
  </r>
  <r>
    <x v="289"/>
    <x v="288"/>
    <x v="289"/>
    <x v="126"/>
    <x v="286"/>
    <x v="208"/>
    <x v="1"/>
    <x v="232"/>
    <x v="270"/>
    <x v="0"/>
    <x v="0"/>
    <x v="279"/>
    <x v="71"/>
    <x v="0"/>
    <x v="0"/>
    <x v="3"/>
    <x v="3"/>
    <x v="3"/>
  </r>
  <r>
    <x v="290"/>
    <x v="289"/>
    <x v="290"/>
    <x v="189"/>
    <x v="287"/>
    <x v="157"/>
    <x v="0"/>
    <x v="233"/>
    <x v="271"/>
    <x v="1"/>
    <x v="1"/>
    <x v="280"/>
    <x v="279"/>
    <x v="0"/>
    <x v="1"/>
    <x v="4"/>
    <x v="4"/>
    <x v="4"/>
  </r>
  <r>
    <x v="291"/>
    <x v="290"/>
    <x v="291"/>
    <x v="37"/>
    <x v="288"/>
    <x v="209"/>
    <x v="1"/>
    <x v="37"/>
    <x v="272"/>
    <x v="1"/>
    <x v="1"/>
    <x v="281"/>
    <x v="280"/>
    <x v="1"/>
    <x v="0"/>
    <x v="2"/>
    <x v="2"/>
    <x v="2"/>
  </r>
  <r>
    <x v="292"/>
    <x v="291"/>
    <x v="292"/>
    <x v="190"/>
    <x v="289"/>
    <x v="156"/>
    <x v="0"/>
    <x v="234"/>
    <x v="273"/>
    <x v="1"/>
    <x v="1"/>
    <x v="282"/>
    <x v="281"/>
    <x v="0"/>
    <x v="0"/>
    <x v="0"/>
    <x v="0"/>
    <x v="0"/>
  </r>
  <r>
    <x v="293"/>
    <x v="292"/>
    <x v="293"/>
    <x v="191"/>
    <x v="290"/>
    <x v="210"/>
    <x v="3"/>
    <x v="235"/>
    <x v="274"/>
    <x v="6"/>
    <x v="6"/>
    <x v="283"/>
    <x v="282"/>
    <x v="0"/>
    <x v="0"/>
    <x v="3"/>
    <x v="3"/>
    <x v="3"/>
  </r>
  <r>
    <x v="294"/>
    <x v="293"/>
    <x v="294"/>
    <x v="60"/>
    <x v="291"/>
    <x v="211"/>
    <x v="1"/>
    <x v="236"/>
    <x v="275"/>
    <x v="1"/>
    <x v="1"/>
    <x v="284"/>
    <x v="283"/>
    <x v="0"/>
    <x v="0"/>
    <x v="3"/>
    <x v="3"/>
    <x v="3"/>
  </r>
  <r>
    <x v="295"/>
    <x v="294"/>
    <x v="295"/>
    <x v="192"/>
    <x v="292"/>
    <x v="212"/>
    <x v="0"/>
    <x v="237"/>
    <x v="41"/>
    <x v="5"/>
    <x v="5"/>
    <x v="285"/>
    <x v="284"/>
    <x v="0"/>
    <x v="0"/>
    <x v="3"/>
    <x v="3"/>
    <x v="3"/>
  </r>
  <r>
    <x v="296"/>
    <x v="295"/>
    <x v="296"/>
    <x v="55"/>
    <x v="293"/>
    <x v="213"/>
    <x v="0"/>
    <x v="63"/>
    <x v="276"/>
    <x v="2"/>
    <x v="2"/>
    <x v="286"/>
    <x v="285"/>
    <x v="0"/>
    <x v="0"/>
    <x v="3"/>
    <x v="3"/>
    <x v="3"/>
  </r>
  <r>
    <x v="297"/>
    <x v="296"/>
    <x v="297"/>
    <x v="44"/>
    <x v="294"/>
    <x v="170"/>
    <x v="0"/>
    <x v="238"/>
    <x v="277"/>
    <x v="2"/>
    <x v="2"/>
    <x v="287"/>
    <x v="286"/>
    <x v="0"/>
    <x v="1"/>
    <x v="3"/>
    <x v="3"/>
    <x v="3"/>
  </r>
  <r>
    <x v="298"/>
    <x v="297"/>
    <x v="298"/>
    <x v="26"/>
    <x v="295"/>
    <x v="52"/>
    <x v="1"/>
    <x v="239"/>
    <x v="278"/>
    <x v="1"/>
    <x v="1"/>
    <x v="288"/>
    <x v="287"/>
    <x v="0"/>
    <x v="1"/>
    <x v="1"/>
    <x v="1"/>
    <x v="1"/>
  </r>
  <r>
    <x v="299"/>
    <x v="298"/>
    <x v="299"/>
    <x v="167"/>
    <x v="296"/>
    <x v="37"/>
    <x v="0"/>
    <x v="240"/>
    <x v="279"/>
    <x v="1"/>
    <x v="1"/>
    <x v="289"/>
    <x v="288"/>
    <x v="0"/>
    <x v="0"/>
    <x v="0"/>
    <x v="0"/>
    <x v="0"/>
  </r>
  <r>
    <x v="300"/>
    <x v="299"/>
    <x v="300"/>
    <x v="0"/>
    <x v="297"/>
    <x v="214"/>
    <x v="0"/>
    <x v="49"/>
    <x v="280"/>
    <x v="3"/>
    <x v="3"/>
    <x v="290"/>
    <x v="289"/>
    <x v="0"/>
    <x v="1"/>
    <x v="9"/>
    <x v="5"/>
    <x v="9"/>
  </r>
  <r>
    <x v="301"/>
    <x v="300"/>
    <x v="301"/>
    <x v="79"/>
    <x v="298"/>
    <x v="215"/>
    <x v="1"/>
    <x v="241"/>
    <x v="76"/>
    <x v="1"/>
    <x v="1"/>
    <x v="291"/>
    <x v="290"/>
    <x v="0"/>
    <x v="0"/>
    <x v="4"/>
    <x v="4"/>
    <x v="4"/>
  </r>
  <r>
    <x v="302"/>
    <x v="301"/>
    <x v="302"/>
    <x v="193"/>
    <x v="299"/>
    <x v="150"/>
    <x v="0"/>
    <x v="242"/>
    <x v="281"/>
    <x v="1"/>
    <x v="1"/>
    <x v="292"/>
    <x v="18"/>
    <x v="0"/>
    <x v="0"/>
    <x v="3"/>
    <x v="3"/>
    <x v="3"/>
  </r>
  <r>
    <x v="303"/>
    <x v="302"/>
    <x v="303"/>
    <x v="74"/>
    <x v="300"/>
    <x v="140"/>
    <x v="0"/>
    <x v="235"/>
    <x v="282"/>
    <x v="1"/>
    <x v="1"/>
    <x v="293"/>
    <x v="291"/>
    <x v="0"/>
    <x v="0"/>
    <x v="7"/>
    <x v="1"/>
    <x v="7"/>
  </r>
  <r>
    <x v="304"/>
    <x v="303"/>
    <x v="304"/>
    <x v="118"/>
    <x v="301"/>
    <x v="216"/>
    <x v="1"/>
    <x v="23"/>
    <x v="283"/>
    <x v="1"/>
    <x v="1"/>
    <x v="294"/>
    <x v="292"/>
    <x v="0"/>
    <x v="0"/>
    <x v="4"/>
    <x v="4"/>
    <x v="4"/>
  </r>
  <r>
    <x v="305"/>
    <x v="304"/>
    <x v="305"/>
    <x v="54"/>
    <x v="302"/>
    <x v="217"/>
    <x v="1"/>
    <x v="72"/>
    <x v="284"/>
    <x v="1"/>
    <x v="1"/>
    <x v="295"/>
    <x v="293"/>
    <x v="0"/>
    <x v="0"/>
    <x v="3"/>
    <x v="3"/>
    <x v="3"/>
  </r>
  <r>
    <x v="306"/>
    <x v="305"/>
    <x v="306"/>
    <x v="191"/>
    <x v="303"/>
    <x v="167"/>
    <x v="0"/>
    <x v="243"/>
    <x v="285"/>
    <x v="1"/>
    <x v="1"/>
    <x v="296"/>
    <x v="294"/>
    <x v="0"/>
    <x v="1"/>
    <x v="3"/>
    <x v="3"/>
    <x v="3"/>
  </r>
  <r>
    <x v="307"/>
    <x v="306"/>
    <x v="307"/>
    <x v="194"/>
    <x v="304"/>
    <x v="77"/>
    <x v="1"/>
    <x v="244"/>
    <x v="286"/>
    <x v="3"/>
    <x v="3"/>
    <x v="297"/>
    <x v="295"/>
    <x v="0"/>
    <x v="1"/>
    <x v="13"/>
    <x v="5"/>
    <x v="13"/>
  </r>
  <r>
    <x v="308"/>
    <x v="307"/>
    <x v="308"/>
    <x v="195"/>
    <x v="305"/>
    <x v="131"/>
    <x v="0"/>
    <x v="245"/>
    <x v="287"/>
    <x v="1"/>
    <x v="1"/>
    <x v="298"/>
    <x v="296"/>
    <x v="0"/>
    <x v="0"/>
    <x v="3"/>
    <x v="3"/>
    <x v="3"/>
  </r>
  <r>
    <x v="309"/>
    <x v="308"/>
    <x v="309"/>
    <x v="178"/>
    <x v="306"/>
    <x v="144"/>
    <x v="3"/>
    <x v="51"/>
    <x v="288"/>
    <x v="1"/>
    <x v="1"/>
    <x v="299"/>
    <x v="297"/>
    <x v="0"/>
    <x v="1"/>
    <x v="7"/>
    <x v="1"/>
    <x v="7"/>
  </r>
  <r>
    <x v="310"/>
    <x v="309"/>
    <x v="310"/>
    <x v="75"/>
    <x v="307"/>
    <x v="8"/>
    <x v="0"/>
    <x v="36"/>
    <x v="289"/>
    <x v="1"/>
    <x v="1"/>
    <x v="300"/>
    <x v="298"/>
    <x v="0"/>
    <x v="0"/>
    <x v="11"/>
    <x v="6"/>
    <x v="11"/>
  </r>
  <r>
    <x v="311"/>
    <x v="310"/>
    <x v="311"/>
    <x v="9"/>
    <x v="308"/>
    <x v="218"/>
    <x v="1"/>
    <x v="246"/>
    <x v="290"/>
    <x v="1"/>
    <x v="1"/>
    <x v="247"/>
    <x v="299"/>
    <x v="0"/>
    <x v="0"/>
    <x v="3"/>
    <x v="3"/>
    <x v="3"/>
  </r>
  <r>
    <x v="312"/>
    <x v="311"/>
    <x v="312"/>
    <x v="18"/>
    <x v="309"/>
    <x v="29"/>
    <x v="1"/>
    <x v="247"/>
    <x v="291"/>
    <x v="1"/>
    <x v="1"/>
    <x v="244"/>
    <x v="300"/>
    <x v="0"/>
    <x v="0"/>
    <x v="3"/>
    <x v="3"/>
    <x v="3"/>
  </r>
  <r>
    <x v="313"/>
    <x v="312"/>
    <x v="313"/>
    <x v="196"/>
    <x v="310"/>
    <x v="219"/>
    <x v="1"/>
    <x v="248"/>
    <x v="24"/>
    <x v="1"/>
    <x v="1"/>
    <x v="301"/>
    <x v="301"/>
    <x v="0"/>
    <x v="0"/>
    <x v="1"/>
    <x v="1"/>
    <x v="1"/>
  </r>
  <r>
    <x v="314"/>
    <x v="313"/>
    <x v="314"/>
    <x v="1"/>
    <x v="311"/>
    <x v="220"/>
    <x v="1"/>
    <x v="221"/>
    <x v="100"/>
    <x v="1"/>
    <x v="1"/>
    <x v="188"/>
    <x v="162"/>
    <x v="0"/>
    <x v="1"/>
    <x v="4"/>
    <x v="4"/>
    <x v="4"/>
  </r>
  <r>
    <x v="315"/>
    <x v="314"/>
    <x v="315"/>
    <x v="40"/>
    <x v="312"/>
    <x v="49"/>
    <x v="0"/>
    <x v="249"/>
    <x v="292"/>
    <x v="1"/>
    <x v="1"/>
    <x v="302"/>
    <x v="302"/>
    <x v="0"/>
    <x v="0"/>
    <x v="3"/>
    <x v="3"/>
    <x v="3"/>
  </r>
  <r>
    <x v="316"/>
    <x v="315"/>
    <x v="316"/>
    <x v="103"/>
    <x v="313"/>
    <x v="14"/>
    <x v="0"/>
    <x v="250"/>
    <x v="293"/>
    <x v="6"/>
    <x v="6"/>
    <x v="303"/>
    <x v="303"/>
    <x v="0"/>
    <x v="1"/>
    <x v="0"/>
    <x v="0"/>
    <x v="0"/>
  </r>
  <r>
    <x v="317"/>
    <x v="316"/>
    <x v="317"/>
    <x v="47"/>
    <x v="314"/>
    <x v="107"/>
    <x v="0"/>
    <x v="141"/>
    <x v="294"/>
    <x v="1"/>
    <x v="1"/>
    <x v="304"/>
    <x v="304"/>
    <x v="0"/>
    <x v="0"/>
    <x v="3"/>
    <x v="3"/>
    <x v="3"/>
  </r>
  <r>
    <x v="318"/>
    <x v="317"/>
    <x v="318"/>
    <x v="57"/>
    <x v="315"/>
    <x v="210"/>
    <x v="0"/>
    <x v="68"/>
    <x v="295"/>
    <x v="1"/>
    <x v="1"/>
    <x v="305"/>
    <x v="305"/>
    <x v="0"/>
    <x v="0"/>
    <x v="1"/>
    <x v="1"/>
    <x v="1"/>
  </r>
  <r>
    <x v="319"/>
    <x v="318"/>
    <x v="319"/>
    <x v="141"/>
    <x v="316"/>
    <x v="110"/>
    <x v="3"/>
    <x v="251"/>
    <x v="296"/>
    <x v="1"/>
    <x v="1"/>
    <x v="306"/>
    <x v="306"/>
    <x v="0"/>
    <x v="0"/>
    <x v="2"/>
    <x v="2"/>
    <x v="2"/>
  </r>
  <r>
    <x v="320"/>
    <x v="319"/>
    <x v="320"/>
    <x v="197"/>
    <x v="317"/>
    <x v="156"/>
    <x v="0"/>
    <x v="175"/>
    <x v="297"/>
    <x v="1"/>
    <x v="1"/>
    <x v="307"/>
    <x v="307"/>
    <x v="0"/>
    <x v="0"/>
    <x v="13"/>
    <x v="5"/>
    <x v="13"/>
  </r>
  <r>
    <x v="321"/>
    <x v="320"/>
    <x v="321"/>
    <x v="198"/>
    <x v="318"/>
    <x v="170"/>
    <x v="0"/>
    <x v="194"/>
    <x v="94"/>
    <x v="1"/>
    <x v="1"/>
    <x v="308"/>
    <x v="308"/>
    <x v="0"/>
    <x v="0"/>
    <x v="12"/>
    <x v="4"/>
    <x v="12"/>
  </r>
  <r>
    <x v="322"/>
    <x v="321"/>
    <x v="322"/>
    <x v="199"/>
    <x v="319"/>
    <x v="221"/>
    <x v="1"/>
    <x v="252"/>
    <x v="32"/>
    <x v="1"/>
    <x v="1"/>
    <x v="309"/>
    <x v="309"/>
    <x v="0"/>
    <x v="0"/>
    <x v="3"/>
    <x v="3"/>
    <x v="3"/>
  </r>
  <r>
    <x v="323"/>
    <x v="322"/>
    <x v="323"/>
    <x v="200"/>
    <x v="320"/>
    <x v="64"/>
    <x v="0"/>
    <x v="150"/>
    <x v="298"/>
    <x v="4"/>
    <x v="4"/>
    <x v="310"/>
    <x v="310"/>
    <x v="0"/>
    <x v="0"/>
    <x v="4"/>
    <x v="4"/>
    <x v="4"/>
  </r>
  <r>
    <x v="324"/>
    <x v="323"/>
    <x v="324"/>
    <x v="143"/>
    <x v="321"/>
    <x v="222"/>
    <x v="1"/>
    <x v="253"/>
    <x v="299"/>
    <x v="1"/>
    <x v="1"/>
    <x v="311"/>
    <x v="311"/>
    <x v="0"/>
    <x v="1"/>
    <x v="3"/>
    <x v="3"/>
    <x v="3"/>
  </r>
  <r>
    <x v="325"/>
    <x v="324"/>
    <x v="325"/>
    <x v="191"/>
    <x v="322"/>
    <x v="223"/>
    <x v="0"/>
    <x v="107"/>
    <x v="300"/>
    <x v="1"/>
    <x v="1"/>
    <x v="79"/>
    <x v="312"/>
    <x v="0"/>
    <x v="1"/>
    <x v="3"/>
    <x v="3"/>
    <x v="3"/>
  </r>
  <r>
    <x v="326"/>
    <x v="325"/>
    <x v="326"/>
    <x v="44"/>
    <x v="323"/>
    <x v="151"/>
    <x v="0"/>
    <x v="58"/>
    <x v="301"/>
    <x v="1"/>
    <x v="1"/>
    <x v="312"/>
    <x v="313"/>
    <x v="0"/>
    <x v="0"/>
    <x v="10"/>
    <x v="4"/>
    <x v="10"/>
  </r>
  <r>
    <x v="327"/>
    <x v="326"/>
    <x v="327"/>
    <x v="97"/>
    <x v="324"/>
    <x v="110"/>
    <x v="0"/>
    <x v="254"/>
    <x v="302"/>
    <x v="1"/>
    <x v="1"/>
    <x v="313"/>
    <x v="314"/>
    <x v="0"/>
    <x v="1"/>
    <x v="3"/>
    <x v="3"/>
    <x v="3"/>
  </r>
  <r>
    <x v="328"/>
    <x v="327"/>
    <x v="328"/>
    <x v="201"/>
    <x v="325"/>
    <x v="159"/>
    <x v="1"/>
    <x v="255"/>
    <x v="303"/>
    <x v="1"/>
    <x v="1"/>
    <x v="314"/>
    <x v="315"/>
    <x v="0"/>
    <x v="0"/>
    <x v="1"/>
    <x v="1"/>
    <x v="1"/>
  </r>
  <r>
    <x v="329"/>
    <x v="328"/>
    <x v="329"/>
    <x v="202"/>
    <x v="326"/>
    <x v="192"/>
    <x v="2"/>
    <x v="57"/>
    <x v="304"/>
    <x v="1"/>
    <x v="1"/>
    <x v="315"/>
    <x v="316"/>
    <x v="0"/>
    <x v="0"/>
    <x v="11"/>
    <x v="6"/>
    <x v="11"/>
  </r>
  <r>
    <x v="330"/>
    <x v="329"/>
    <x v="330"/>
    <x v="203"/>
    <x v="327"/>
    <x v="191"/>
    <x v="1"/>
    <x v="256"/>
    <x v="19"/>
    <x v="4"/>
    <x v="4"/>
    <x v="316"/>
    <x v="317"/>
    <x v="0"/>
    <x v="0"/>
    <x v="4"/>
    <x v="4"/>
    <x v="4"/>
  </r>
  <r>
    <x v="331"/>
    <x v="330"/>
    <x v="331"/>
    <x v="88"/>
    <x v="328"/>
    <x v="40"/>
    <x v="1"/>
    <x v="257"/>
    <x v="305"/>
    <x v="1"/>
    <x v="1"/>
    <x v="317"/>
    <x v="318"/>
    <x v="0"/>
    <x v="0"/>
    <x v="0"/>
    <x v="0"/>
    <x v="0"/>
  </r>
  <r>
    <x v="332"/>
    <x v="331"/>
    <x v="332"/>
    <x v="204"/>
    <x v="329"/>
    <x v="224"/>
    <x v="1"/>
    <x v="258"/>
    <x v="306"/>
    <x v="1"/>
    <x v="1"/>
    <x v="318"/>
    <x v="319"/>
    <x v="0"/>
    <x v="0"/>
    <x v="8"/>
    <x v="2"/>
    <x v="8"/>
  </r>
  <r>
    <x v="333"/>
    <x v="332"/>
    <x v="333"/>
    <x v="103"/>
    <x v="330"/>
    <x v="65"/>
    <x v="1"/>
    <x v="259"/>
    <x v="307"/>
    <x v="1"/>
    <x v="1"/>
    <x v="319"/>
    <x v="320"/>
    <x v="0"/>
    <x v="0"/>
    <x v="3"/>
    <x v="3"/>
    <x v="3"/>
  </r>
  <r>
    <x v="334"/>
    <x v="333"/>
    <x v="334"/>
    <x v="205"/>
    <x v="331"/>
    <x v="225"/>
    <x v="1"/>
    <x v="260"/>
    <x v="308"/>
    <x v="1"/>
    <x v="1"/>
    <x v="32"/>
    <x v="321"/>
    <x v="0"/>
    <x v="0"/>
    <x v="1"/>
    <x v="1"/>
    <x v="1"/>
  </r>
  <r>
    <x v="335"/>
    <x v="334"/>
    <x v="335"/>
    <x v="206"/>
    <x v="332"/>
    <x v="226"/>
    <x v="1"/>
    <x v="261"/>
    <x v="309"/>
    <x v="1"/>
    <x v="1"/>
    <x v="320"/>
    <x v="322"/>
    <x v="0"/>
    <x v="0"/>
    <x v="1"/>
    <x v="1"/>
    <x v="1"/>
  </r>
  <r>
    <x v="336"/>
    <x v="335"/>
    <x v="336"/>
    <x v="207"/>
    <x v="333"/>
    <x v="203"/>
    <x v="0"/>
    <x v="262"/>
    <x v="310"/>
    <x v="1"/>
    <x v="1"/>
    <x v="321"/>
    <x v="323"/>
    <x v="0"/>
    <x v="1"/>
    <x v="1"/>
    <x v="1"/>
    <x v="1"/>
  </r>
  <r>
    <x v="337"/>
    <x v="336"/>
    <x v="337"/>
    <x v="208"/>
    <x v="334"/>
    <x v="152"/>
    <x v="1"/>
    <x v="263"/>
    <x v="311"/>
    <x v="1"/>
    <x v="1"/>
    <x v="322"/>
    <x v="324"/>
    <x v="0"/>
    <x v="0"/>
    <x v="3"/>
    <x v="3"/>
    <x v="3"/>
  </r>
  <r>
    <x v="338"/>
    <x v="337"/>
    <x v="338"/>
    <x v="209"/>
    <x v="335"/>
    <x v="227"/>
    <x v="1"/>
    <x v="264"/>
    <x v="312"/>
    <x v="1"/>
    <x v="1"/>
    <x v="323"/>
    <x v="325"/>
    <x v="0"/>
    <x v="0"/>
    <x v="3"/>
    <x v="3"/>
    <x v="3"/>
  </r>
  <r>
    <x v="339"/>
    <x v="338"/>
    <x v="339"/>
    <x v="210"/>
    <x v="336"/>
    <x v="25"/>
    <x v="3"/>
    <x v="265"/>
    <x v="313"/>
    <x v="0"/>
    <x v="0"/>
    <x v="324"/>
    <x v="326"/>
    <x v="0"/>
    <x v="0"/>
    <x v="3"/>
    <x v="3"/>
    <x v="3"/>
  </r>
  <r>
    <x v="340"/>
    <x v="339"/>
    <x v="340"/>
    <x v="211"/>
    <x v="337"/>
    <x v="170"/>
    <x v="0"/>
    <x v="224"/>
    <x v="314"/>
    <x v="1"/>
    <x v="1"/>
    <x v="325"/>
    <x v="327"/>
    <x v="0"/>
    <x v="0"/>
    <x v="14"/>
    <x v="7"/>
    <x v="14"/>
  </r>
  <r>
    <x v="341"/>
    <x v="340"/>
    <x v="341"/>
    <x v="212"/>
    <x v="338"/>
    <x v="228"/>
    <x v="0"/>
    <x v="266"/>
    <x v="141"/>
    <x v="1"/>
    <x v="1"/>
    <x v="326"/>
    <x v="328"/>
    <x v="0"/>
    <x v="0"/>
    <x v="7"/>
    <x v="1"/>
    <x v="7"/>
  </r>
  <r>
    <x v="342"/>
    <x v="341"/>
    <x v="342"/>
    <x v="213"/>
    <x v="339"/>
    <x v="14"/>
    <x v="0"/>
    <x v="267"/>
    <x v="315"/>
    <x v="1"/>
    <x v="1"/>
    <x v="327"/>
    <x v="329"/>
    <x v="0"/>
    <x v="0"/>
    <x v="3"/>
    <x v="3"/>
    <x v="3"/>
  </r>
  <r>
    <x v="343"/>
    <x v="342"/>
    <x v="343"/>
    <x v="25"/>
    <x v="340"/>
    <x v="157"/>
    <x v="0"/>
    <x v="98"/>
    <x v="316"/>
    <x v="1"/>
    <x v="1"/>
    <x v="328"/>
    <x v="151"/>
    <x v="0"/>
    <x v="0"/>
    <x v="3"/>
    <x v="3"/>
    <x v="3"/>
  </r>
  <r>
    <x v="344"/>
    <x v="343"/>
    <x v="344"/>
    <x v="214"/>
    <x v="341"/>
    <x v="180"/>
    <x v="0"/>
    <x v="268"/>
    <x v="317"/>
    <x v="1"/>
    <x v="1"/>
    <x v="329"/>
    <x v="330"/>
    <x v="0"/>
    <x v="0"/>
    <x v="11"/>
    <x v="6"/>
    <x v="11"/>
  </r>
  <r>
    <x v="345"/>
    <x v="344"/>
    <x v="345"/>
    <x v="215"/>
    <x v="342"/>
    <x v="97"/>
    <x v="0"/>
    <x v="269"/>
    <x v="318"/>
    <x v="4"/>
    <x v="4"/>
    <x v="330"/>
    <x v="331"/>
    <x v="0"/>
    <x v="0"/>
    <x v="6"/>
    <x v="4"/>
    <x v="6"/>
  </r>
  <r>
    <x v="346"/>
    <x v="345"/>
    <x v="346"/>
    <x v="48"/>
    <x v="343"/>
    <x v="49"/>
    <x v="0"/>
    <x v="270"/>
    <x v="319"/>
    <x v="1"/>
    <x v="1"/>
    <x v="331"/>
    <x v="332"/>
    <x v="0"/>
    <x v="1"/>
    <x v="7"/>
    <x v="1"/>
    <x v="7"/>
  </r>
  <r>
    <x v="347"/>
    <x v="346"/>
    <x v="347"/>
    <x v="79"/>
    <x v="344"/>
    <x v="229"/>
    <x v="1"/>
    <x v="271"/>
    <x v="320"/>
    <x v="1"/>
    <x v="1"/>
    <x v="332"/>
    <x v="333"/>
    <x v="0"/>
    <x v="0"/>
    <x v="2"/>
    <x v="2"/>
    <x v="2"/>
  </r>
  <r>
    <x v="348"/>
    <x v="347"/>
    <x v="348"/>
    <x v="216"/>
    <x v="345"/>
    <x v="149"/>
    <x v="0"/>
    <x v="272"/>
    <x v="321"/>
    <x v="1"/>
    <x v="1"/>
    <x v="333"/>
    <x v="334"/>
    <x v="0"/>
    <x v="0"/>
    <x v="0"/>
    <x v="0"/>
    <x v="0"/>
  </r>
  <r>
    <x v="349"/>
    <x v="348"/>
    <x v="349"/>
    <x v="217"/>
    <x v="346"/>
    <x v="132"/>
    <x v="0"/>
    <x v="273"/>
    <x v="322"/>
    <x v="1"/>
    <x v="1"/>
    <x v="296"/>
    <x v="335"/>
    <x v="0"/>
    <x v="0"/>
    <x v="3"/>
    <x v="3"/>
    <x v="3"/>
  </r>
  <r>
    <x v="350"/>
    <x v="349"/>
    <x v="350"/>
    <x v="0"/>
    <x v="297"/>
    <x v="214"/>
    <x v="0"/>
    <x v="49"/>
    <x v="280"/>
    <x v="1"/>
    <x v="1"/>
    <x v="334"/>
    <x v="336"/>
    <x v="0"/>
    <x v="1"/>
    <x v="17"/>
    <x v="1"/>
    <x v="17"/>
  </r>
  <r>
    <x v="351"/>
    <x v="350"/>
    <x v="351"/>
    <x v="218"/>
    <x v="347"/>
    <x v="21"/>
    <x v="1"/>
    <x v="274"/>
    <x v="323"/>
    <x v="1"/>
    <x v="1"/>
    <x v="335"/>
    <x v="337"/>
    <x v="0"/>
    <x v="0"/>
    <x v="1"/>
    <x v="1"/>
    <x v="1"/>
  </r>
  <r>
    <x v="352"/>
    <x v="351"/>
    <x v="352"/>
    <x v="54"/>
    <x v="348"/>
    <x v="230"/>
    <x v="0"/>
    <x v="254"/>
    <x v="324"/>
    <x v="0"/>
    <x v="0"/>
    <x v="336"/>
    <x v="338"/>
    <x v="0"/>
    <x v="0"/>
    <x v="3"/>
    <x v="3"/>
    <x v="3"/>
  </r>
  <r>
    <x v="353"/>
    <x v="352"/>
    <x v="353"/>
    <x v="219"/>
    <x v="349"/>
    <x v="231"/>
    <x v="1"/>
    <x v="275"/>
    <x v="325"/>
    <x v="1"/>
    <x v="1"/>
    <x v="337"/>
    <x v="339"/>
    <x v="0"/>
    <x v="0"/>
    <x v="3"/>
    <x v="3"/>
    <x v="3"/>
  </r>
  <r>
    <x v="354"/>
    <x v="353"/>
    <x v="354"/>
    <x v="55"/>
    <x v="350"/>
    <x v="65"/>
    <x v="1"/>
    <x v="175"/>
    <x v="326"/>
    <x v="3"/>
    <x v="3"/>
    <x v="338"/>
    <x v="340"/>
    <x v="0"/>
    <x v="0"/>
    <x v="4"/>
    <x v="4"/>
    <x v="4"/>
  </r>
  <r>
    <x v="355"/>
    <x v="354"/>
    <x v="355"/>
    <x v="167"/>
    <x v="351"/>
    <x v="3"/>
    <x v="2"/>
    <x v="99"/>
    <x v="327"/>
    <x v="1"/>
    <x v="1"/>
    <x v="339"/>
    <x v="341"/>
    <x v="0"/>
    <x v="0"/>
    <x v="8"/>
    <x v="2"/>
    <x v="8"/>
  </r>
  <r>
    <x v="356"/>
    <x v="355"/>
    <x v="356"/>
    <x v="29"/>
    <x v="352"/>
    <x v="232"/>
    <x v="0"/>
    <x v="174"/>
    <x v="328"/>
    <x v="6"/>
    <x v="6"/>
    <x v="340"/>
    <x v="342"/>
    <x v="0"/>
    <x v="0"/>
    <x v="3"/>
    <x v="3"/>
    <x v="3"/>
  </r>
  <r>
    <x v="357"/>
    <x v="356"/>
    <x v="357"/>
    <x v="173"/>
    <x v="353"/>
    <x v="191"/>
    <x v="1"/>
    <x v="142"/>
    <x v="329"/>
    <x v="1"/>
    <x v="1"/>
    <x v="341"/>
    <x v="343"/>
    <x v="0"/>
    <x v="0"/>
    <x v="11"/>
    <x v="6"/>
    <x v="11"/>
  </r>
  <r>
    <x v="358"/>
    <x v="357"/>
    <x v="358"/>
    <x v="62"/>
    <x v="354"/>
    <x v="58"/>
    <x v="0"/>
    <x v="276"/>
    <x v="330"/>
    <x v="0"/>
    <x v="0"/>
    <x v="342"/>
    <x v="344"/>
    <x v="1"/>
    <x v="0"/>
    <x v="14"/>
    <x v="7"/>
    <x v="14"/>
  </r>
  <r>
    <x v="359"/>
    <x v="358"/>
    <x v="359"/>
    <x v="220"/>
    <x v="355"/>
    <x v="233"/>
    <x v="1"/>
    <x v="277"/>
    <x v="331"/>
    <x v="1"/>
    <x v="1"/>
    <x v="343"/>
    <x v="127"/>
    <x v="0"/>
    <x v="0"/>
    <x v="10"/>
    <x v="4"/>
    <x v="10"/>
  </r>
  <r>
    <x v="360"/>
    <x v="359"/>
    <x v="360"/>
    <x v="221"/>
    <x v="356"/>
    <x v="234"/>
    <x v="1"/>
    <x v="278"/>
    <x v="332"/>
    <x v="4"/>
    <x v="4"/>
    <x v="344"/>
    <x v="345"/>
    <x v="0"/>
    <x v="1"/>
    <x v="3"/>
    <x v="3"/>
    <x v="3"/>
  </r>
  <r>
    <x v="361"/>
    <x v="360"/>
    <x v="361"/>
    <x v="20"/>
    <x v="357"/>
    <x v="5"/>
    <x v="1"/>
    <x v="39"/>
    <x v="333"/>
    <x v="1"/>
    <x v="1"/>
    <x v="345"/>
    <x v="346"/>
    <x v="0"/>
    <x v="0"/>
    <x v="3"/>
    <x v="3"/>
    <x v="3"/>
  </r>
  <r>
    <x v="362"/>
    <x v="361"/>
    <x v="362"/>
    <x v="41"/>
    <x v="358"/>
    <x v="235"/>
    <x v="1"/>
    <x v="271"/>
    <x v="334"/>
    <x v="1"/>
    <x v="1"/>
    <x v="65"/>
    <x v="347"/>
    <x v="0"/>
    <x v="0"/>
    <x v="1"/>
    <x v="1"/>
    <x v="1"/>
  </r>
  <r>
    <x v="363"/>
    <x v="362"/>
    <x v="363"/>
    <x v="5"/>
    <x v="359"/>
    <x v="109"/>
    <x v="1"/>
    <x v="279"/>
    <x v="335"/>
    <x v="1"/>
    <x v="1"/>
    <x v="346"/>
    <x v="348"/>
    <x v="0"/>
    <x v="0"/>
    <x v="1"/>
    <x v="1"/>
    <x v="1"/>
  </r>
  <r>
    <x v="364"/>
    <x v="363"/>
    <x v="364"/>
    <x v="79"/>
    <x v="360"/>
    <x v="236"/>
    <x v="1"/>
    <x v="129"/>
    <x v="336"/>
    <x v="1"/>
    <x v="1"/>
    <x v="347"/>
    <x v="349"/>
    <x v="0"/>
    <x v="0"/>
    <x v="7"/>
    <x v="1"/>
    <x v="7"/>
  </r>
  <r>
    <x v="365"/>
    <x v="364"/>
    <x v="365"/>
    <x v="39"/>
    <x v="361"/>
    <x v="237"/>
    <x v="1"/>
    <x v="192"/>
    <x v="337"/>
    <x v="2"/>
    <x v="2"/>
    <x v="348"/>
    <x v="350"/>
    <x v="0"/>
    <x v="0"/>
    <x v="3"/>
    <x v="3"/>
    <x v="3"/>
  </r>
  <r>
    <x v="366"/>
    <x v="365"/>
    <x v="366"/>
    <x v="37"/>
    <x v="362"/>
    <x v="238"/>
    <x v="1"/>
    <x v="196"/>
    <x v="338"/>
    <x v="1"/>
    <x v="1"/>
    <x v="349"/>
    <x v="351"/>
    <x v="0"/>
    <x v="1"/>
    <x v="3"/>
    <x v="3"/>
    <x v="3"/>
  </r>
  <r>
    <x v="367"/>
    <x v="366"/>
    <x v="367"/>
    <x v="34"/>
    <x v="363"/>
    <x v="107"/>
    <x v="0"/>
    <x v="51"/>
    <x v="339"/>
    <x v="1"/>
    <x v="1"/>
    <x v="350"/>
    <x v="33"/>
    <x v="0"/>
    <x v="1"/>
    <x v="3"/>
    <x v="3"/>
    <x v="3"/>
  </r>
  <r>
    <x v="368"/>
    <x v="367"/>
    <x v="368"/>
    <x v="5"/>
    <x v="364"/>
    <x v="239"/>
    <x v="1"/>
    <x v="280"/>
    <x v="340"/>
    <x v="4"/>
    <x v="4"/>
    <x v="351"/>
    <x v="352"/>
    <x v="0"/>
    <x v="1"/>
    <x v="4"/>
    <x v="4"/>
    <x v="4"/>
  </r>
  <r>
    <x v="369"/>
    <x v="368"/>
    <x v="369"/>
    <x v="91"/>
    <x v="365"/>
    <x v="189"/>
    <x v="1"/>
    <x v="110"/>
    <x v="341"/>
    <x v="1"/>
    <x v="1"/>
    <x v="352"/>
    <x v="353"/>
    <x v="0"/>
    <x v="1"/>
    <x v="19"/>
    <x v="4"/>
    <x v="19"/>
  </r>
  <r>
    <x v="370"/>
    <x v="369"/>
    <x v="370"/>
    <x v="222"/>
    <x v="366"/>
    <x v="17"/>
    <x v="1"/>
    <x v="281"/>
    <x v="214"/>
    <x v="1"/>
    <x v="1"/>
    <x v="353"/>
    <x v="354"/>
    <x v="0"/>
    <x v="0"/>
    <x v="3"/>
    <x v="3"/>
    <x v="3"/>
  </r>
  <r>
    <x v="371"/>
    <x v="370"/>
    <x v="371"/>
    <x v="223"/>
    <x v="367"/>
    <x v="240"/>
    <x v="0"/>
    <x v="282"/>
    <x v="342"/>
    <x v="1"/>
    <x v="1"/>
    <x v="354"/>
    <x v="355"/>
    <x v="0"/>
    <x v="0"/>
    <x v="3"/>
    <x v="3"/>
    <x v="3"/>
  </r>
  <r>
    <x v="372"/>
    <x v="371"/>
    <x v="372"/>
    <x v="79"/>
    <x v="211"/>
    <x v="241"/>
    <x v="1"/>
    <x v="283"/>
    <x v="343"/>
    <x v="1"/>
    <x v="1"/>
    <x v="355"/>
    <x v="356"/>
    <x v="0"/>
    <x v="1"/>
    <x v="4"/>
    <x v="4"/>
    <x v="4"/>
  </r>
  <r>
    <x v="373"/>
    <x v="372"/>
    <x v="373"/>
    <x v="224"/>
    <x v="368"/>
    <x v="242"/>
    <x v="1"/>
    <x v="284"/>
    <x v="344"/>
    <x v="1"/>
    <x v="1"/>
    <x v="356"/>
    <x v="357"/>
    <x v="0"/>
    <x v="0"/>
    <x v="3"/>
    <x v="3"/>
    <x v="3"/>
  </r>
  <r>
    <x v="374"/>
    <x v="373"/>
    <x v="374"/>
    <x v="225"/>
    <x v="369"/>
    <x v="243"/>
    <x v="0"/>
    <x v="165"/>
    <x v="345"/>
    <x v="1"/>
    <x v="1"/>
    <x v="357"/>
    <x v="358"/>
    <x v="0"/>
    <x v="1"/>
    <x v="4"/>
    <x v="4"/>
    <x v="4"/>
  </r>
  <r>
    <x v="375"/>
    <x v="374"/>
    <x v="375"/>
    <x v="50"/>
    <x v="370"/>
    <x v="213"/>
    <x v="0"/>
    <x v="270"/>
    <x v="346"/>
    <x v="1"/>
    <x v="1"/>
    <x v="358"/>
    <x v="359"/>
    <x v="0"/>
    <x v="0"/>
    <x v="7"/>
    <x v="1"/>
    <x v="7"/>
  </r>
  <r>
    <x v="376"/>
    <x v="375"/>
    <x v="376"/>
    <x v="74"/>
    <x v="371"/>
    <x v="244"/>
    <x v="1"/>
    <x v="54"/>
    <x v="347"/>
    <x v="1"/>
    <x v="1"/>
    <x v="359"/>
    <x v="360"/>
    <x v="0"/>
    <x v="0"/>
    <x v="1"/>
    <x v="1"/>
    <x v="1"/>
  </r>
  <r>
    <x v="377"/>
    <x v="376"/>
    <x v="377"/>
    <x v="226"/>
    <x v="372"/>
    <x v="156"/>
    <x v="0"/>
    <x v="78"/>
    <x v="348"/>
    <x v="1"/>
    <x v="1"/>
    <x v="12"/>
    <x v="361"/>
    <x v="0"/>
    <x v="0"/>
    <x v="3"/>
    <x v="3"/>
    <x v="3"/>
  </r>
  <r>
    <x v="378"/>
    <x v="377"/>
    <x v="378"/>
    <x v="227"/>
    <x v="373"/>
    <x v="245"/>
    <x v="0"/>
    <x v="285"/>
    <x v="349"/>
    <x v="1"/>
    <x v="1"/>
    <x v="360"/>
    <x v="362"/>
    <x v="0"/>
    <x v="0"/>
    <x v="4"/>
    <x v="4"/>
    <x v="4"/>
  </r>
  <r>
    <x v="379"/>
    <x v="378"/>
    <x v="379"/>
    <x v="44"/>
    <x v="374"/>
    <x v="246"/>
    <x v="0"/>
    <x v="9"/>
    <x v="350"/>
    <x v="4"/>
    <x v="4"/>
    <x v="361"/>
    <x v="363"/>
    <x v="0"/>
    <x v="0"/>
    <x v="3"/>
    <x v="3"/>
    <x v="3"/>
  </r>
  <r>
    <x v="380"/>
    <x v="379"/>
    <x v="380"/>
    <x v="186"/>
    <x v="375"/>
    <x v="109"/>
    <x v="1"/>
    <x v="286"/>
    <x v="351"/>
    <x v="1"/>
    <x v="1"/>
    <x v="362"/>
    <x v="364"/>
    <x v="0"/>
    <x v="0"/>
    <x v="3"/>
    <x v="3"/>
    <x v="3"/>
  </r>
  <r>
    <x v="381"/>
    <x v="380"/>
    <x v="381"/>
    <x v="98"/>
    <x v="376"/>
    <x v="247"/>
    <x v="1"/>
    <x v="287"/>
    <x v="10"/>
    <x v="1"/>
    <x v="1"/>
    <x v="363"/>
    <x v="365"/>
    <x v="0"/>
    <x v="0"/>
    <x v="3"/>
    <x v="3"/>
    <x v="3"/>
  </r>
  <r>
    <x v="382"/>
    <x v="381"/>
    <x v="382"/>
    <x v="14"/>
    <x v="377"/>
    <x v="106"/>
    <x v="0"/>
    <x v="109"/>
    <x v="352"/>
    <x v="1"/>
    <x v="1"/>
    <x v="364"/>
    <x v="366"/>
    <x v="0"/>
    <x v="0"/>
    <x v="14"/>
    <x v="7"/>
    <x v="14"/>
  </r>
  <r>
    <x v="383"/>
    <x v="382"/>
    <x v="383"/>
    <x v="9"/>
    <x v="378"/>
    <x v="74"/>
    <x v="1"/>
    <x v="288"/>
    <x v="353"/>
    <x v="1"/>
    <x v="1"/>
    <x v="210"/>
    <x v="285"/>
    <x v="0"/>
    <x v="1"/>
    <x v="0"/>
    <x v="0"/>
    <x v="0"/>
  </r>
  <r>
    <x v="384"/>
    <x v="383"/>
    <x v="384"/>
    <x v="228"/>
    <x v="379"/>
    <x v="248"/>
    <x v="1"/>
    <x v="289"/>
    <x v="354"/>
    <x v="1"/>
    <x v="1"/>
    <x v="365"/>
    <x v="367"/>
    <x v="1"/>
    <x v="1"/>
    <x v="4"/>
    <x v="4"/>
    <x v="4"/>
  </r>
  <r>
    <x v="385"/>
    <x v="384"/>
    <x v="385"/>
    <x v="229"/>
    <x v="380"/>
    <x v="193"/>
    <x v="1"/>
    <x v="290"/>
    <x v="355"/>
    <x v="1"/>
    <x v="1"/>
    <x v="366"/>
    <x v="368"/>
    <x v="0"/>
    <x v="0"/>
    <x v="9"/>
    <x v="5"/>
    <x v="9"/>
  </r>
  <r>
    <x v="386"/>
    <x v="385"/>
    <x v="386"/>
    <x v="230"/>
    <x v="381"/>
    <x v="249"/>
    <x v="0"/>
    <x v="291"/>
    <x v="356"/>
    <x v="1"/>
    <x v="1"/>
    <x v="367"/>
    <x v="369"/>
    <x v="0"/>
    <x v="0"/>
    <x v="3"/>
    <x v="3"/>
    <x v="3"/>
  </r>
  <r>
    <x v="387"/>
    <x v="386"/>
    <x v="387"/>
    <x v="231"/>
    <x v="382"/>
    <x v="110"/>
    <x v="0"/>
    <x v="292"/>
    <x v="357"/>
    <x v="1"/>
    <x v="1"/>
    <x v="368"/>
    <x v="370"/>
    <x v="0"/>
    <x v="0"/>
    <x v="8"/>
    <x v="2"/>
    <x v="8"/>
  </r>
  <r>
    <x v="388"/>
    <x v="387"/>
    <x v="388"/>
    <x v="232"/>
    <x v="383"/>
    <x v="139"/>
    <x v="3"/>
    <x v="293"/>
    <x v="358"/>
    <x v="5"/>
    <x v="5"/>
    <x v="369"/>
    <x v="371"/>
    <x v="0"/>
    <x v="0"/>
    <x v="7"/>
    <x v="1"/>
    <x v="7"/>
  </r>
  <r>
    <x v="389"/>
    <x v="388"/>
    <x v="389"/>
    <x v="233"/>
    <x v="384"/>
    <x v="69"/>
    <x v="1"/>
    <x v="294"/>
    <x v="359"/>
    <x v="1"/>
    <x v="1"/>
    <x v="370"/>
    <x v="372"/>
    <x v="0"/>
    <x v="0"/>
    <x v="3"/>
    <x v="3"/>
    <x v="3"/>
  </r>
  <r>
    <x v="390"/>
    <x v="389"/>
    <x v="390"/>
    <x v="166"/>
    <x v="385"/>
    <x v="225"/>
    <x v="1"/>
    <x v="126"/>
    <x v="360"/>
    <x v="1"/>
    <x v="1"/>
    <x v="371"/>
    <x v="373"/>
    <x v="0"/>
    <x v="0"/>
    <x v="14"/>
    <x v="7"/>
    <x v="14"/>
  </r>
  <r>
    <x v="391"/>
    <x v="390"/>
    <x v="391"/>
    <x v="234"/>
    <x v="386"/>
    <x v="250"/>
    <x v="0"/>
    <x v="295"/>
    <x v="361"/>
    <x v="1"/>
    <x v="1"/>
    <x v="287"/>
    <x v="374"/>
    <x v="0"/>
    <x v="0"/>
    <x v="9"/>
    <x v="5"/>
    <x v="9"/>
  </r>
  <r>
    <x v="392"/>
    <x v="391"/>
    <x v="392"/>
    <x v="235"/>
    <x v="387"/>
    <x v="251"/>
    <x v="0"/>
    <x v="296"/>
    <x v="362"/>
    <x v="1"/>
    <x v="1"/>
    <x v="372"/>
    <x v="375"/>
    <x v="0"/>
    <x v="0"/>
    <x v="8"/>
    <x v="2"/>
    <x v="8"/>
  </r>
  <r>
    <x v="393"/>
    <x v="392"/>
    <x v="393"/>
    <x v="236"/>
    <x v="388"/>
    <x v="252"/>
    <x v="1"/>
    <x v="297"/>
    <x v="332"/>
    <x v="0"/>
    <x v="0"/>
    <x v="373"/>
    <x v="376"/>
    <x v="0"/>
    <x v="0"/>
    <x v="17"/>
    <x v="1"/>
    <x v="17"/>
  </r>
  <r>
    <x v="394"/>
    <x v="393"/>
    <x v="394"/>
    <x v="126"/>
    <x v="389"/>
    <x v="253"/>
    <x v="1"/>
    <x v="298"/>
    <x v="363"/>
    <x v="1"/>
    <x v="1"/>
    <x v="374"/>
    <x v="377"/>
    <x v="0"/>
    <x v="1"/>
    <x v="4"/>
    <x v="4"/>
    <x v="4"/>
  </r>
  <r>
    <x v="395"/>
    <x v="122"/>
    <x v="395"/>
    <x v="143"/>
    <x v="390"/>
    <x v="254"/>
    <x v="1"/>
    <x v="10"/>
    <x v="364"/>
    <x v="1"/>
    <x v="1"/>
    <x v="375"/>
    <x v="378"/>
    <x v="1"/>
    <x v="0"/>
    <x v="3"/>
    <x v="3"/>
    <x v="3"/>
  </r>
  <r>
    <x v="396"/>
    <x v="394"/>
    <x v="396"/>
    <x v="237"/>
    <x v="391"/>
    <x v="221"/>
    <x v="1"/>
    <x v="299"/>
    <x v="31"/>
    <x v="2"/>
    <x v="2"/>
    <x v="376"/>
    <x v="379"/>
    <x v="0"/>
    <x v="0"/>
    <x v="6"/>
    <x v="4"/>
    <x v="6"/>
  </r>
  <r>
    <x v="397"/>
    <x v="395"/>
    <x v="397"/>
    <x v="32"/>
    <x v="392"/>
    <x v="5"/>
    <x v="1"/>
    <x v="211"/>
    <x v="100"/>
    <x v="1"/>
    <x v="1"/>
    <x v="377"/>
    <x v="380"/>
    <x v="0"/>
    <x v="0"/>
    <x v="1"/>
    <x v="1"/>
    <x v="1"/>
  </r>
  <r>
    <x v="398"/>
    <x v="396"/>
    <x v="398"/>
    <x v="12"/>
    <x v="393"/>
    <x v="255"/>
    <x v="1"/>
    <x v="300"/>
    <x v="365"/>
    <x v="6"/>
    <x v="6"/>
    <x v="378"/>
    <x v="103"/>
    <x v="0"/>
    <x v="1"/>
    <x v="10"/>
    <x v="4"/>
    <x v="10"/>
  </r>
  <r>
    <x v="399"/>
    <x v="397"/>
    <x v="399"/>
    <x v="238"/>
    <x v="394"/>
    <x v="106"/>
    <x v="0"/>
    <x v="301"/>
    <x v="366"/>
    <x v="1"/>
    <x v="1"/>
    <x v="379"/>
    <x v="381"/>
    <x v="0"/>
    <x v="0"/>
    <x v="7"/>
    <x v="1"/>
    <x v="7"/>
  </r>
  <r>
    <x v="400"/>
    <x v="398"/>
    <x v="400"/>
    <x v="0"/>
    <x v="50"/>
    <x v="47"/>
    <x v="0"/>
    <x v="49"/>
    <x v="49"/>
    <x v="1"/>
    <x v="1"/>
    <x v="380"/>
    <x v="382"/>
    <x v="0"/>
    <x v="1"/>
    <x v="14"/>
    <x v="7"/>
    <x v="14"/>
  </r>
  <r>
    <x v="401"/>
    <x v="399"/>
    <x v="401"/>
    <x v="79"/>
    <x v="395"/>
    <x v="256"/>
    <x v="1"/>
    <x v="302"/>
    <x v="367"/>
    <x v="1"/>
    <x v="1"/>
    <x v="381"/>
    <x v="383"/>
    <x v="0"/>
    <x v="0"/>
    <x v="3"/>
    <x v="3"/>
    <x v="3"/>
  </r>
  <r>
    <x v="402"/>
    <x v="400"/>
    <x v="402"/>
    <x v="190"/>
    <x v="396"/>
    <x v="246"/>
    <x v="0"/>
    <x v="174"/>
    <x v="368"/>
    <x v="1"/>
    <x v="1"/>
    <x v="382"/>
    <x v="384"/>
    <x v="0"/>
    <x v="1"/>
    <x v="12"/>
    <x v="4"/>
    <x v="12"/>
  </r>
  <r>
    <x v="403"/>
    <x v="401"/>
    <x v="403"/>
    <x v="239"/>
    <x v="397"/>
    <x v="257"/>
    <x v="0"/>
    <x v="303"/>
    <x v="369"/>
    <x v="0"/>
    <x v="0"/>
    <x v="125"/>
    <x v="385"/>
    <x v="0"/>
    <x v="1"/>
    <x v="3"/>
    <x v="3"/>
    <x v="3"/>
  </r>
  <r>
    <x v="404"/>
    <x v="402"/>
    <x v="404"/>
    <x v="240"/>
    <x v="398"/>
    <x v="258"/>
    <x v="1"/>
    <x v="304"/>
    <x v="370"/>
    <x v="1"/>
    <x v="1"/>
    <x v="383"/>
    <x v="386"/>
    <x v="0"/>
    <x v="0"/>
    <x v="3"/>
    <x v="3"/>
    <x v="3"/>
  </r>
  <r>
    <x v="405"/>
    <x v="403"/>
    <x v="405"/>
    <x v="241"/>
    <x v="399"/>
    <x v="50"/>
    <x v="0"/>
    <x v="305"/>
    <x v="202"/>
    <x v="1"/>
    <x v="1"/>
    <x v="384"/>
    <x v="387"/>
    <x v="0"/>
    <x v="0"/>
    <x v="3"/>
    <x v="3"/>
    <x v="3"/>
  </r>
  <r>
    <x v="406"/>
    <x v="404"/>
    <x v="406"/>
    <x v="242"/>
    <x v="400"/>
    <x v="259"/>
    <x v="1"/>
    <x v="306"/>
    <x v="371"/>
    <x v="1"/>
    <x v="1"/>
    <x v="385"/>
    <x v="388"/>
    <x v="1"/>
    <x v="0"/>
    <x v="4"/>
    <x v="4"/>
    <x v="4"/>
  </r>
  <r>
    <x v="407"/>
    <x v="405"/>
    <x v="407"/>
    <x v="74"/>
    <x v="401"/>
    <x v="260"/>
    <x v="1"/>
    <x v="307"/>
    <x v="372"/>
    <x v="3"/>
    <x v="3"/>
    <x v="386"/>
    <x v="389"/>
    <x v="0"/>
    <x v="0"/>
    <x v="3"/>
    <x v="3"/>
    <x v="3"/>
  </r>
  <r>
    <x v="408"/>
    <x v="406"/>
    <x v="408"/>
    <x v="243"/>
    <x v="402"/>
    <x v="77"/>
    <x v="1"/>
    <x v="110"/>
    <x v="373"/>
    <x v="0"/>
    <x v="0"/>
    <x v="387"/>
    <x v="390"/>
    <x v="0"/>
    <x v="0"/>
    <x v="4"/>
    <x v="4"/>
    <x v="4"/>
  </r>
  <r>
    <x v="409"/>
    <x v="97"/>
    <x v="409"/>
    <x v="244"/>
    <x v="403"/>
    <x v="151"/>
    <x v="0"/>
    <x v="308"/>
    <x v="130"/>
    <x v="1"/>
    <x v="1"/>
    <x v="388"/>
    <x v="391"/>
    <x v="0"/>
    <x v="0"/>
    <x v="1"/>
    <x v="1"/>
    <x v="1"/>
  </r>
  <r>
    <x v="410"/>
    <x v="407"/>
    <x v="410"/>
    <x v="184"/>
    <x v="404"/>
    <x v="212"/>
    <x v="2"/>
    <x v="309"/>
    <x v="120"/>
    <x v="1"/>
    <x v="1"/>
    <x v="277"/>
    <x v="277"/>
    <x v="0"/>
    <x v="0"/>
    <x v="20"/>
    <x v="6"/>
    <x v="20"/>
  </r>
  <r>
    <x v="411"/>
    <x v="408"/>
    <x v="411"/>
    <x v="75"/>
    <x v="405"/>
    <x v="26"/>
    <x v="1"/>
    <x v="172"/>
    <x v="374"/>
    <x v="1"/>
    <x v="1"/>
    <x v="389"/>
    <x v="392"/>
    <x v="0"/>
    <x v="0"/>
    <x v="3"/>
    <x v="3"/>
    <x v="3"/>
  </r>
  <r>
    <x v="412"/>
    <x v="409"/>
    <x v="412"/>
    <x v="118"/>
    <x v="406"/>
    <x v="261"/>
    <x v="1"/>
    <x v="38"/>
    <x v="375"/>
    <x v="1"/>
    <x v="1"/>
    <x v="390"/>
    <x v="393"/>
    <x v="0"/>
    <x v="0"/>
    <x v="13"/>
    <x v="5"/>
    <x v="13"/>
  </r>
  <r>
    <x v="413"/>
    <x v="410"/>
    <x v="413"/>
    <x v="245"/>
    <x v="407"/>
    <x v="79"/>
    <x v="2"/>
    <x v="310"/>
    <x v="376"/>
    <x v="1"/>
    <x v="1"/>
    <x v="391"/>
    <x v="394"/>
    <x v="0"/>
    <x v="0"/>
    <x v="10"/>
    <x v="4"/>
    <x v="10"/>
  </r>
  <r>
    <x v="414"/>
    <x v="411"/>
    <x v="414"/>
    <x v="246"/>
    <x v="408"/>
    <x v="228"/>
    <x v="0"/>
    <x v="311"/>
    <x v="65"/>
    <x v="1"/>
    <x v="1"/>
    <x v="392"/>
    <x v="395"/>
    <x v="0"/>
    <x v="1"/>
    <x v="0"/>
    <x v="0"/>
    <x v="0"/>
  </r>
  <r>
    <x v="415"/>
    <x v="412"/>
    <x v="415"/>
    <x v="247"/>
    <x v="409"/>
    <x v="139"/>
    <x v="0"/>
    <x v="312"/>
    <x v="377"/>
    <x v="1"/>
    <x v="1"/>
    <x v="393"/>
    <x v="396"/>
    <x v="0"/>
    <x v="0"/>
    <x v="3"/>
    <x v="3"/>
    <x v="3"/>
  </r>
  <r>
    <x v="416"/>
    <x v="413"/>
    <x v="416"/>
    <x v="248"/>
    <x v="410"/>
    <x v="262"/>
    <x v="0"/>
    <x v="313"/>
    <x v="321"/>
    <x v="1"/>
    <x v="1"/>
    <x v="394"/>
    <x v="397"/>
    <x v="0"/>
    <x v="1"/>
    <x v="4"/>
    <x v="4"/>
    <x v="4"/>
  </r>
  <r>
    <x v="417"/>
    <x v="414"/>
    <x v="417"/>
    <x v="12"/>
    <x v="411"/>
    <x v="213"/>
    <x v="0"/>
    <x v="27"/>
    <x v="378"/>
    <x v="1"/>
    <x v="1"/>
    <x v="395"/>
    <x v="398"/>
    <x v="0"/>
    <x v="0"/>
    <x v="3"/>
    <x v="3"/>
    <x v="3"/>
  </r>
  <r>
    <x v="418"/>
    <x v="32"/>
    <x v="418"/>
    <x v="249"/>
    <x v="412"/>
    <x v="263"/>
    <x v="0"/>
    <x v="314"/>
    <x v="323"/>
    <x v="0"/>
    <x v="0"/>
    <x v="396"/>
    <x v="399"/>
    <x v="0"/>
    <x v="0"/>
    <x v="4"/>
    <x v="4"/>
    <x v="4"/>
  </r>
  <r>
    <x v="419"/>
    <x v="415"/>
    <x v="419"/>
    <x v="250"/>
    <x v="413"/>
    <x v="152"/>
    <x v="1"/>
    <x v="315"/>
    <x v="42"/>
    <x v="1"/>
    <x v="1"/>
    <x v="397"/>
    <x v="348"/>
    <x v="0"/>
    <x v="0"/>
    <x v="2"/>
    <x v="2"/>
    <x v="2"/>
  </r>
  <r>
    <x v="420"/>
    <x v="416"/>
    <x v="420"/>
    <x v="92"/>
    <x v="414"/>
    <x v="21"/>
    <x v="1"/>
    <x v="115"/>
    <x v="379"/>
    <x v="1"/>
    <x v="1"/>
    <x v="398"/>
    <x v="400"/>
    <x v="0"/>
    <x v="0"/>
    <x v="3"/>
    <x v="3"/>
    <x v="3"/>
  </r>
  <r>
    <x v="421"/>
    <x v="417"/>
    <x v="421"/>
    <x v="151"/>
    <x v="415"/>
    <x v="106"/>
    <x v="0"/>
    <x v="316"/>
    <x v="380"/>
    <x v="1"/>
    <x v="1"/>
    <x v="399"/>
    <x v="401"/>
    <x v="0"/>
    <x v="1"/>
    <x v="8"/>
    <x v="2"/>
    <x v="8"/>
  </r>
  <r>
    <x v="422"/>
    <x v="418"/>
    <x v="422"/>
    <x v="251"/>
    <x v="416"/>
    <x v="264"/>
    <x v="1"/>
    <x v="317"/>
    <x v="381"/>
    <x v="1"/>
    <x v="1"/>
    <x v="400"/>
    <x v="402"/>
    <x v="0"/>
    <x v="1"/>
    <x v="3"/>
    <x v="3"/>
    <x v="3"/>
  </r>
  <r>
    <x v="423"/>
    <x v="419"/>
    <x v="423"/>
    <x v="252"/>
    <x v="417"/>
    <x v="139"/>
    <x v="0"/>
    <x v="318"/>
    <x v="382"/>
    <x v="1"/>
    <x v="1"/>
    <x v="116"/>
    <x v="403"/>
    <x v="0"/>
    <x v="1"/>
    <x v="0"/>
    <x v="0"/>
    <x v="0"/>
  </r>
  <r>
    <x v="424"/>
    <x v="420"/>
    <x v="424"/>
    <x v="135"/>
    <x v="418"/>
    <x v="246"/>
    <x v="0"/>
    <x v="100"/>
    <x v="383"/>
    <x v="1"/>
    <x v="1"/>
    <x v="401"/>
    <x v="404"/>
    <x v="0"/>
    <x v="0"/>
    <x v="7"/>
    <x v="1"/>
    <x v="7"/>
  </r>
  <r>
    <x v="425"/>
    <x v="421"/>
    <x v="425"/>
    <x v="50"/>
    <x v="419"/>
    <x v="265"/>
    <x v="1"/>
    <x v="45"/>
    <x v="384"/>
    <x v="1"/>
    <x v="1"/>
    <x v="402"/>
    <x v="405"/>
    <x v="0"/>
    <x v="0"/>
    <x v="14"/>
    <x v="7"/>
    <x v="14"/>
  </r>
  <r>
    <x v="426"/>
    <x v="422"/>
    <x v="426"/>
    <x v="37"/>
    <x v="420"/>
    <x v="266"/>
    <x v="1"/>
    <x v="319"/>
    <x v="385"/>
    <x v="1"/>
    <x v="1"/>
    <x v="403"/>
    <x v="406"/>
    <x v="0"/>
    <x v="0"/>
    <x v="3"/>
    <x v="3"/>
    <x v="3"/>
  </r>
  <r>
    <x v="427"/>
    <x v="423"/>
    <x v="427"/>
    <x v="253"/>
    <x v="421"/>
    <x v="23"/>
    <x v="1"/>
    <x v="320"/>
    <x v="386"/>
    <x v="1"/>
    <x v="1"/>
    <x v="404"/>
    <x v="407"/>
    <x v="0"/>
    <x v="1"/>
    <x v="3"/>
    <x v="3"/>
    <x v="3"/>
  </r>
  <r>
    <x v="428"/>
    <x v="424"/>
    <x v="428"/>
    <x v="254"/>
    <x v="422"/>
    <x v="151"/>
    <x v="0"/>
    <x v="321"/>
    <x v="387"/>
    <x v="1"/>
    <x v="1"/>
    <x v="405"/>
    <x v="408"/>
    <x v="0"/>
    <x v="0"/>
    <x v="10"/>
    <x v="4"/>
    <x v="10"/>
  </r>
  <r>
    <x v="429"/>
    <x v="425"/>
    <x v="429"/>
    <x v="255"/>
    <x v="423"/>
    <x v="223"/>
    <x v="3"/>
    <x v="322"/>
    <x v="325"/>
    <x v="1"/>
    <x v="1"/>
    <x v="406"/>
    <x v="409"/>
    <x v="0"/>
    <x v="1"/>
    <x v="14"/>
    <x v="7"/>
    <x v="14"/>
  </r>
  <r>
    <x v="430"/>
    <x v="426"/>
    <x v="430"/>
    <x v="32"/>
    <x v="424"/>
    <x v="240"/>
    <x v="0"/>
    <x v="286"/>
    <x v="388"/>
    <x v="1"/>
    <x v="1"/>
    <x v="407"/>
    <x v="410"/>
    <x v="0"/>
    <x v="0"/>
    <x v="3"/>
    <x v="3"/>
    <x v="3"/>
  </r>
  <r>
    <x v="431"/>
    <x v="427"/>
    <x v="431"/>
    <x v="135"/>
    <x v="425"/>
    <x v="267"/>
    <x v="1"/>
    <x v="115"/>
    <x v="389"/>
    <x v="1"/>
    <x v="1"/>
    <x v="408"/>
    <x v="312"/>
    <x v="1"/>
    <x v="0"/>
    <x v="3"/>
    <x v="3"/>
    <x v="3"/>
  </r>
  <r>
    <x v="432"/>
    <x v="428"/>
    <x v="432"/>
    <x v="106"/>
    <x v="426"/>
    <x v="140"/>
    <x v="0"/>
    <x v="222"/>
    <x v="390"/>
    <x v="1"/>
    <x v="1"/>
    <x v="409"/>
    <x v="411"/>
    <x v="0"/>
    <x v="0"/>
    <x v="3"/>
    <x v="3"/>
    <x v="3"/>
  </r>
  <r>
    <x v="433"/>
    <x v="429"/>
    <x v="433"/>
    <x v="256"/>
    <x v="427"/>
    <x v="157"/>
    <x v="0"/>
    <x v="323"/>
    <x v="85"/>
    <x v="1"/>
    <x v="1"/>
    <x v="410"/>
    <x v="412"/>
    <x v="0"/>
    <x v="1"/>
    <x v="4"/>
    <x v="4"/>
    <x v="4"/>
  </r>
  <r>
    <x v="434"/>
    <x v="430"/>
    <x v="434"/>
    <x v="91"/>
    <x v="315"/>
    <x v="126"/>
    <x v="3"/>
    <x v="234"/>
    <x v="391"/>
    <x v="0"/>
    <x v="0"/>
    <x v="411"/>
    <x v="413"/>
    <x v="1"/>
    <x v="0"/>
    <x v="3"/>
    <x v="3"/>
    <x v="3"/>
  </r>
  <r>
    <x v="435"/>
    <x v="431"/>
    <x v="435"/>
    <x v="257"/>
    <x v="428"/>
    <x v="268"/>
    <x v="1"/>
    <x v="324"/>
    <x v="206"/>
    <x v="6"/>
    <x v="6"/>
    <x v="412"/>
    <x v="414"/>
    <x v="0"/>
    <x v="1"/>
    <x v="3"/>
    <x v="3"/>
    <x v="3"/>
  </r>
  <r>
    <x v="436"/>
    <x v="432"/>
    <x v="436"/>
    <x v="81"/>
    <x v="429"/>
    <x v="269"/>
    <x v="1"/>
    <x v="61"/>
    <x v="392"/>
    <x v="1"/>
    <x v="1"/>
    <x v="413"/>
    <x v="354"/>
    <x v="0"/>
    <x v="0"/>
    <x v="17"/>
    <x v="1"/>
    <x v="17"/>
  </r>
  <r>
    <x v="437"/>
    <x v="433"/>
    <x v="437"/>
    <x v="32"/>
    <x v="430"/>
    <x v="152"/>
    <x v="1"/>
    <x v="325"/>
    <x v="393"/>
    <x v="1"/>
    <x v="1"/>
    <x v="414"/>
    <x v="415"/>
    <x v="0"/>
    <x v="1"/>
    <x v="10"/>
    <x v="4"/>
    <x v="10"/>
  </r>
  <r>
    <x v="438"/>
    <x v="434"/>
    <x v="438"/>
    <x v="111"/>
    <x v="431"/>
    <x v="227"/>
    <x v="1"/>
    <x v="326"/>
    <x v="394"/>
    <x v="1"/>
    <x v="1"/>
    <x v="415"/>
    <x v="416"/>
    <x v="0"/>
    <x v="0"/>
    <x v="3"/>
    <x v="3"/>
    <x v="3"/>
  </r>
  <r>
    <x v="439"/>
    <x v="435"/>
    <x v="439"/>
    <x v="258"/>
    <x v="432"/>
    <x v="270"/>
    <x v="1"/>
    <x v="327"/>
    <x v="112"/>
    <x v="1"/>
    <x v="1"/>
    <x v="416"/>
    <x v="417"/>
    <x v="0"/>
    <x v="0"/>
    <x v="22"/>
    <x v="4"/>
    <x v="22"/>
  </r>
  <r>
    <x v="440"/>
    <x v="436"/>
    <x v="440"/>
    <x v="259"/>
    <x v="433"/>
    <x v="62"/>
    <x v="1"/>
    <x v="328"/>
    <x v="395"/>
    <x v="1"/>
    <x v="1"/>
    <x v="417"/>
    <x v="418"/>
    <x v="0"/>
    <x v="0"/>
    <x v="19"/>
    <x v="4"/>
    <x v="19"/>
  </r>
  <r>
    <x v="441"/>
    <x v="437"/>
    <x v="441"/>
    <x v="260"/>
    <x v="434"/>
    <x v="92"/>
    <x v="0"/>
    <x v="235"/>
    <x v="396"/>
    <x v="1"/>
    <x v="1"/>
    <x v="418"/>
    <x v="419"/>
    <x v="0"/>
    <x v="0"/>
    <x v="8"/>
    <x v="2"/>
    <x v="8"/>
  </r>
  <r>
    <x v="442"/>
    <x v="438"/>
    <x v="442"/>
    <x v="91"/>
    <x v="435"/>
    <x v="271"/>
    <x v="1"/>
    <x v="182"/>
    <x v="397"/>
    <x v="6"/>
    <x v="6"/>
    <x v="419"/>
    <x v="420"/>
    <x v="0"/>
    <x v="0"/>
    <x v="3"/>
    <x v="3"/>
    <x v="3"/>
  </r>
  <r>
    <x v="443"/>
    <x v="439"/>
    <x v="443"/>
    <x v="29"/>
    <x v="436"/>
    <x v="230"/>
    <x v="3"/>
    <x v="329"/>
    <x v="398"/>
    <x v="1"/>
    <x v="1"/>
    <x v="420"/>
    <x v="421"/>
    <x v="0"/>
    <x v="0"/>
    <x v="3"/>
    <x v="3"/>
    <x v="3"/>
  </r>
  <r>
    <x v="444"/>
    <x v="347"/>
    <x v="444"/>
    <x v="8"/>
    <x v="437"/>
    <x v="272"/>
    <x v="1"/>
    <x v="102"/>
    <x v="399"/>
    <x v="1"/>
    <x v="1"/>
    <x v="421"/>
    <x v="422"/>
    <x v="0"/>
    <x v="1"/>
    <x v="7"/>
    <x v="1"/>
    <x v="7"/>
  </r>
  <r>
    <x v="445"/>
    <x v="440"/>
    <x v="445"/>
    <x v="118"/>
    <x v="438"/>
    <x v="273"/>
    <x v="1"/>
    <x v="73"/>
    <x v="400"/>
    <x v="1"/>
    <x v="1"/>
    <x v="422"/>
    <x v="423"/>
    <x v="0"/>
    <x v="1"/>
    <x v="3"/>
    <x v="3"/>
    <x v="3"/>
  </r>
  <r>
    <x v="446"/>
    <x v="441"/>
    <x v="446"/>
    <x v="85"/>
    <x v="439"/>
    <x v="274"/>
    <x v="0"/>
    <x v="129"/>
    <x v="401"/>
    <x v="1"/>
    <x v="1"/>
    <x v="423"/>
    <x v="424"/>
    <x v="0"/>
    <x v="0"/>
    <x v="8"/>
    <x v="2"/>
    <x v="8"/>
  </r>
  <r>
    <x v="447"/>
    <x v="442"/>
    <x v="447"/>
    <x v="261"/>
    <x v="440"/>
    <x v="64"/>
    <x v="3"/>
    <x v="330"/>
    <x v="402"/>
    <x v="4"/>
    <x v="4"/>
    <x v="424"/>
    <x v="425"/>
    <x v="0"/>
    <x v="0"/>
    <x v="19"/>
    <x v="4"/>
    <x v="19"/>
  </r>
  <r>
    <x v="448"/>
    <x v="443"/>
    <x v="448"/>
    <x v="262"/>
    <x v="441"/>
    <x v="275"/>
    <x v="0"/>
    <x v="331"/>
    <x v="403"/>
    <x v="1"/>
    <x v="1"/>
    <x v="425"/>
    <x v="426"/>
    <x v="0"/>
    <x v="1"/>
    <x v="11"/>
    <x v="6"/>
    <x v="11"/>
  </r>
  <r>
    <x v="449"/>
    <x v="444"/>
    <x v="449"/>
    <x v="79"/>
    <x v="442"/>
    <x v="276"/>
    <x v="1"/>
    <x v="99"/>
    <x v="404"/>
    <x v="3"/>
    <x v="3"/>
    <x v="426"/>
    <x v="427"/>
    <x v="0"/>
    <x v="0"/>
    <x v="11"/>
    <x v="6"/>
    <x v="11"/>
  </r>
  <r>
    <x v="450"/>
    <x v="445"/>
    <x v="450"/>
    <x v="0"/>
    <x v="443"/>
    <x v="166"/>
    <x v="0"/>
    <x v="49"/>
    <x v="405"/>
    <x v="0"/>
    <x v="0"/>
    <x v="427"/>
    <x v="428"/>
    <x v="0"/>
    <x v="0"/>
    <x v="10"/>
    <x v="4"/>
    <x v="10"/>
  </r>
  <r>
    <x v="451"/>
    <x v="446"/>
    <x v="451"/>
    <x v="263"/>
    <x v="444"/>
    <x v="152"/>
    <x v="1"/>
    <x v="332"/>
    <x v="65"/>
    <x v="1"/>
    <x v="1"/>
    <x v="428"/>
    <x v="429"/>
    <x v="0"/>
    <x v="0"/>
    <x v="1"/>
    <x v="1"/>
    <x v="1"/>
  </r>
  <r>
    <x v="452"/>
    <x v="447"/>
    <x v="452"/>
    <x v="73"/>
    <x v="445"/>
    <x v="154"/>
    <x v="0"/>
    <x v="249"/>
    <x v="406"/>
    <x v="1"/>
    <x v="1"/>
    <x v="429"/>
    <x v="430"/>
    <x v="0"/>
    <x v="0"/>
    <x v="6"/>
    <x v="4"/>
    <x v="6"/>
  </r>
  <r>
    <x v="453"/>
    <x v="448"/>
    <x v="453"/>
    <x v="264"/>
    <x v="446"/>
    <x v="277"/>
    <x v="0"/>
    <x v="333"/>
    <x v="309"/>
    <x v="1"/>
    <x v="1"/>
    <x v="411"/>
    <x v="431"/>
    <x v="0"/>
    <x v="0"/>
    <x v="22"/>
    <x v="4"/>
    <x v="22"/>
  </r>
  <r>
    <x v="454"/>
    <x v="449"/>
    <x v="454"/>
    <x v="220"/>
    <x v="447"/>
    <x v="262"/>
    <x v="0"/>
    <x v="334"/>
    <x v="407"/>
    <x v="1"/>
    <x v="1"/>
    <x v="430"/>
    <x v="432"/>
    <x v="0"/>
    <x v="1"/>
    <x v="6"/>
    <x v="4"/>
    <x v="6"/>
  </r>
  <r>
    <x v="455"/>
    <x v="450"/>
    <x v="455"/>
    <x v="265"/>
    <x v="448"/>
    <x v="103"/>
    <x v="1"/>
    <x v="335"/>
    <x v="408"/>
    <x v="1"/>
    <x v="1"/>
    <x v="431"/>
    <x v="433"/>
    <x v="0"/>
    <x v="0"/>
    <x v="3"/>
    <x v="3"/>
    <x v="3"/>
  </r>
  <r>
    <x v="456"/>
    <x v="451"/>
    <x v="456"/>
    <x v="266"/>
    <x v="449"/>
    <x v="278"/>
    <x v="1"/>
    <x v="336"/>
    <x v="409"/>
    <x v="1"/>
    <x v="1"/>
    <x v="432"/>
    <x v="434"/>
    <x v="0"/>
    <x v="1"/>
    <x v="7"/>
    <x v="1"/>
    <x v="7"/>
  </r>
  <r>
    <x v="457"/>
    <x v="452"/>
    <x v="457"/>
    <x v="92"/>
    <x v="450"/>
    <x v="201"/>
    <x v="0"/>
    <x v="337"/>
    <x v="410"/>
    <x v="1"/>
    <x v="1"/>
    <x v="433"/>
    <x v="435"/>
    <x v="0"/>
    <x v="0"/>
    <x v="3"/>
    <x v="3"/>
    <x v="3"/>
  </r>
  <r>
    <x v="458"/>
    <x v="453"/>
    <x v="458"/>
    <x v="267"/>
    <x v="451"/>
    <x v="279"/>
    <x v="1"/>
    <x v="338"/>
    <x v="369"/>
    <x v="1"/>
    <x v="1"/>
    <x v="434"/>
    <x v="436"/>
    <x v="0"/>
    <x v="0"/>
    <x v="3"/>
    <x v="3"/>
    <x v="3"/>
  </r>
  <r>
    <x v="459"/>
    <x v="454"/>
    <x v="459"/>
    <x v="9"/>
    <x v="452"/>
    <x v="50"/>
    <x v="0"/>
    <x v="339"/>
    <x v="411"/>
    <x v="1"/>
    <x v="1"/>
    <x v="435"/>
    <x v="437"/>
    <x v="0"/>
    <x v="0"/>
    <x v="4"/>
    <x v="4"/>
    <x v="4"/>
  </r>
  <r>
    <x v="460"/>
    <x v="455"/>
    <x v="460"/>
    <x v="166"/>
    <x v="453"/>
    <x v="248"/>
    <x v="1"/>
    <x v="126"/>
    <x v="412"/>
    <x v="1"/>
    <x v="1"/>
    <x v="8"/>
    <x v="438"/>
    <x v="0"/>
    <x v="0"/>
    <x v="3"/>
    <x v="3"/>
    <x v="3"/>
  </r>
  <r>
    <x v="461"/>
    <x v="456"/>
    <x v="461"/>
    <x v="268"/>
    <x v="454"/>
    <x v="280"/>
    <x v="1"/>
    <x v="340"/>
    <x v="217"/>
    <x v="1"/>
    <x v="1"/>
    <x v="436"/>
    <x v="439"/>
    <x v="0"/>
    <x v="0"/>
    <x v="6"/>
    <x v="4"/>
    <x v="6"/>
  </r>
  <r>
    <x v="462"/>
    <x v="457"/>
    <x v="462"/>
    <x v="269"/>
    <x v="455"/>
    <x v="137"/>
    <x v="0"/>
    <x v="341"/>
    <x v="413"/>
    <x v="1"/>
    <x v="1"/>
    <x v="385"/>
    <x v="440"/>
    <x v="0"/>
    <x v="0"/>
    <x v="20"/>
    <x v="6"/>
    <x v="20"/>
  </r>
  <r>
    <x v="463"/>
    <x v="458"/>
    <x v="463"/>
    <x v="270"/>
    <x v="456"/>
    <x v="66"/>
    <x v="1"/>
    <x v="342"/>
    <x v="414"/>
    <x v="1"/>
    <x v="1"/>
    <x v="437"/>
    <x v="441"/>
    <x v="0"/>
    <x v="0"/>
    <x v="10"/>
    <x v="4"/>
    <x v="10"/>
  </r>
  <r>
    <x v="464"/>
    <x v="459"/>
    <x v="464"/>
    <x v="271"/>
    <x v="457"/>
    <x v="281"/>
    <x v="1"/>
    <x v="343"/>
    <x v="224"/>
    <x v="1"/>
    <x v="1"/>
    <x v="438"/>
    <x v="442"/>
    <x v="0"/>
    <x v="0"/>
    <x v="3"/>
    <x v="3"/>
    <x v="3"/>
  </r>
  <r>
    <x v="465"/>
    <x v="460"/>
    <x v="465"/>
    <x v="53"/>
    <x v="458"/>
    <x v="282"/>
    <x v="1"/>
    <x v="175"/>
    <x v="415"/>
    <x v="1"/>
    <x v="1"/>
    <x v="439"/>
    <x v="443"/>
    <x v="0"/>
    <x v="0"/>
    <x v="18"/>
    <x v="5"/>
    <x v="18"/>
  </r>
  <r>
    <x v="466"/>
    <x v="461"/>
    <x v="466"/>
    <x v="272"/>
    <x v="459"/>
    <x v="22"/>
    <x v="1"/>
    <x v="344"/>
    <x v="416"/>
    <x v="1"/>
    <x v="1"/>
    <x v="440"/>
    <x v="444"/>
    <x v="0"/>
    <x v="1"/>
    <x v="8"/>
    <x v="2"/>
    <x v="8"/>
  </r>
  <r>
    <x v="467"/>
    <x v="462"/>
    <x v="467"/>
    <x v="1"/>
    <x v="460"/>
    <x v="283"/>
    <x v="1"/>
    <x v="279"/>
    <x v="246"/>
    <x v="0"/>
    <x v="0"/>
    <x v="441"/>
    <x v="445"/>
    <x v="0"/>
    <x v="1"/>
    <x v="2"/>
    <x v="2"/>
    <x v="2"/>
  </r>
  <r>
    <x v="468"/>
    <x v="463"/>
    <x v="468"/>
    <x v="220"/>
    <x v="461"/>
    <x v="20"/>
    <x v="0"/>
    <x v="36"/>
    <x v="417"/>
    <x v="1"/>
    <x v="1"/>
    <x v="442"/>
    <x v="368"/>
    <x v="0"/>
    <x v="0"/>
    <x v="3"/>
    <x v="3"/>
    <x v="3"/>
  </r>
  <r>
    <x v="469"/>
    <x v="464"/>
    <x v="469"/>
    <x v="36"/>
    <x v="462"/>
    <x v="247"/>
    <x v="1"/>
    <x v="122"/>
    <x v="418"/>
    <x v="1"/>
    <x v="1"/>
    <x v="443"/>
    <x v="446"/>
    <x v="0"/>
    <x v="0"/>
    <x v="6"/>
    <x v="4"/>
    <x v="6"/>
  </r>
  <r>
    <x v="470"/>
    <x v="465"/>
    <x v="470"/>
    <x v="136"/>
    <x v="463"/>
    <x v="217"/>
    <x v="1"/>
    <x v="345"/>
    <x v="96"/>
    <x v="1"/>
    <x v="1"/>
    <x v="315"/>
    <x v="447"/>
    <x v="0"/>
    <x v="0"/>
    <x v="8"/>
    <x v="2"/>
    <x v="8"/>
  </r>
  <r>
    <x v="471"/>
    <x v="197"/>
    <x v="471"/>
    <x v="33"/>
    <x v="464"/>
    <x v="284"/>
    <x v="1"/>
    <x v="346"/>
    <x v="380"/>
    <x v="4"/>
    <x v="4"/>
    <x v="444"/>
    <x v="448"/>
    <x v="0"/>
    <x v="1"/>
    <x v="0"/>
    <x v="0"/>
    <x v="0"/>
  </r>
  <r>
    <x v="472"/>
    <x v="466"/>
    <x v="472"/>
    <x v="273"/>
    <x v="465"/>
    <x v="110"/>
    <x v="0"/>
    <x v="347"/>
    <x v="419"/>
    <x v="1"/>
    <x v="1"/>
    <x v="445"/>
    <x v="178"/>
    <x v="0"/>
    <x v="0"/>
    <x v="1"/>
    <x v="1"/>
    <x v="1"/>
  </r>
  <r>
    <x v="473"/>
    <x v="467"/>
    <x v="473"/>
    <x v="92"/>
    <x v="466"/>
    <x v="51"/>
    <x v="1"/>
    <x v="88"/>
    <x v="420"/>
    <x v="1"/>
    <x v="1"/>
    <x v="446"/>
    <x v="449"/>
    <x v="0"/>
    <x v="0"/>
    <x v="5"/>
    <x v="1"/>
    <x v="5"/>
  </r>
  <r>
    <x v="474"/>
    <x v="468"/>
    <x v="474"/>
    <x v="220"/>
    <x v="75"/>
    <x v="285"/>
    <x v="1"/>
    <x v="23"/>
    <x v="421"/>
    <x v="1"/>
    <x v="1"/>
    <x v="447"/>
    <x v="450"/>
    <x v="0"/>
    <x v="0"/>
    <x v="19"/>
    <x v="4"/>
    <x v="19"/>
  </r>
  <r>
    <x v="475"/>
    <x v="469"/>
    <x v="475"/>
    <x v="71"/>
    <x v="467"/>
    <x v="226"/>
    <x v="1"/>
    <x v="57"/>
    <x v="422"/>
    <x v="1"/>
    <x v="1"/>
    <x v="448"/>
    <x v="451"/>
    <x v="0"/>
    <x v="1"/>
    <x v="18"/>
    <x v="5"/>
    <x v="18"/>
  </r>
  <r>
    <x v="476"/>
    <x v="470"/>
    <x v="476"/>
    <x v="274"/>
    <x v="468"/>
    <x v="286"/>
    <x v="0"/>
    <x v="348"/>
    <x v="200"/>
    <x v="1"/>
    <x v="1"/>
    <x v="342"/>
    <x v="452"/>
    <x v="0"/>
    <x v="0"/>
    <x v="13"/>
    <x v="5"/>
    <x v="13"/>
  </r>
  <r>
    <x v="477"/>
    <x v="471"/>
    <x v="477"/>
    <x v="275"/>
    <x v="469"/>
    <x v="157"/>
    <x v="0"/>
    <x v="86"/>
    <x v="423"/>
    <x v="1"/>
    <x v="1"/>
    <x v="449"/>
    <x v="453"/>
    <x v="0"/>
    <x v="0"/>
    <x v="22"/>
    <x v="4"/>
    <x v="22"/>
  </r>
  <r>
    <x v="478"/>
    <x v="472"/>
    <x v="478"/>
    <x v="276"/>
    <x v="470"/>
    <x v="60"/>
    <x v="1"/>
    <x v="349"/>
    <x v="170"/>
    <x v="1"/>
    <x v="1"/>
    <x v="450"/>
    <x v="454"/>
    <x v="0"/>
    <x v="0"/>
    <x v="8"/>
    <x v="2"/>
    <x v="8"/>
  </r>
  <r>
    <x v="479"/>
    <x v="473"/>
    <x v="479"/>
    <x v="166"/>
    <x v="471"/>
    <x v="287"/>
    <x v="1"/>
    <x v="350"/>
    <x v="424"/>
    <x v="4"/>
    <x v="4"/>
    <x v="451"/>
    <x v="455"/>
    <x v="0"/>
    <x v="0"/>
    <x v="0"/>
    <x v="0"/>
    <x v="0"/>
  </r>
  <r>
    <x v="480"/>
    <x v="474"/>
    <x v="480"/>
    <x v="133"/>
    <x v="472"/>
    <x v="114"/>
    <x v="1"/>
    <x v="215"/>
    <x v="425"/>
    <x v="1"/>
    <x v="1"/>
    <x v="452"/>
    <x v="456"/>
    <x v="0"/>
    <x v="1"/>
    <x v="14"/>
    <x v="7"/>
    <x v="14"/>
  </r>
  <r>
    <x v="481"/>
    <x v="475"/>
    <x v="481"/>
    <x v="277"/>
    <x v="473"/>
    <x v="288"/>
    <x v="0"/>
    <x v="351"/>
    <x v="426"/>
    <x v="1"/>
    <x v="1"/>
    <x v="453"/>
    <x v="457"/>
    <x v="0"/>
    <x v="1"/>
    <x v="3"/>
    <x v="3"/>
    <x v="3"/>
  </r>
  <r>
    <x v="482"/>
    <x v="476"/>
    <x v="482"/>
    <x v="3"/>
    <x v="474"/>
    <x v="210"/>
    <x v="0"/>
    <x v="352"/>
    <x v="427"/>
    <x v="1"/>
    <x v="1"/>
    <x v="454"/>
    <x v="458"/>
    <x v="0"/>
    <x v="1"/>
    <x v="13"/>
    <x v="5"/>
    <x v="13"/>
  </r>
  <r>
    <x v="483"/>
    <x v="477"/>
    <x v="483"/>
    <x v="278"/>
    <x v="475"/>
    <x v="132"/>
    <x v="0"/>
    <x v="353"/>
    <x v="428"/>
    <x v="1"/>
    <x v="1"/>
    <x v="455"/>
    <x v="459"/>
    <x v="0"/>
    <x v="0"/>
    <x v="3"/>
    <x v="3"/>
    <x v="3"/>
  </r>
  <r>
    <x v="484"/>
    <x v="478"/>
    <x v="484"/>
    <x v="241"/>
    <x v="476"/>
    <x v="172"/>
    <x v="1"/>
    <x v="354"/>
    <x v="291"/>
    <x v="4"/>
    <x v="4"/>
    <x v="456"/>
    <x v="460"/>
    <x v="0"/>
    <x v="1"/>
    <x v="0"/>
    <x v="0"/>
    <x v="0"/>
  </r>
  <r>
    <x v="485"/>
    <x v="479"/>
    <x v="485"/>
    <x v="279"/>
    <x v="477"/>
    <x v="137"/>
    <x v="0"/>
    <x v="355"/>
    <x v="429"/>
    <x v="4"/>
    <x v="4"/>
    <x v="457"/>
    <x v="461"/>
    <x v="0"/>
    <x v="0"/>
    <x v="3"/>
    <x v="3"/>
    <x v="3"/>
  </r>
  <r>
    <x v="486"/>
    <x v="480"/>
    <x v="486"/>
    <x v="5"/>
    <x v="478"/>
    <x v="245"/>
    <x v="0"/>
    <x v="356"/>
    <x v="430"/>
    <x v="4"/>
    <x v="4"/>
    <x v="458"/>
    <x v="462"/>
    <x v="0"/>
    <x v="1"/>
    <x v="18"/>
    <x v="5"/>
    <x v="18"/>
  </r>
  <r>
    <x v="487"/>
    <x v="481"/>
    <x v="487"/>
    <x v="280"/>
    <x v="479"/>
    <x v="227"/>
    <x v="1"/>
    <x v="357"/>
    <x v="431"/>
    <x v="1"/>
    <x v="1"/>
    <x v="459"/>
    <x v="463"/>
    <x v="0"/>
    <x v="0"/>
    <x v="3"/>
    <x v="3"/>
    <x v="3"/>
  </r>
  <r>
    <x v="488"/>
    <x v="482"/>
    <x v="488"/>
    <x v="98"/>
    <x v="480"/>
    <x v="128"/>
    <x v="1"/>
    <x v="127"/>
    <x v="432"/>
    <x v="1"/>
    <x v="1"/>
    <x v="460"/>
    <x v="464"/>
    <x v="0"/>
    <x v="0"/>
    <x v="3"/>
    <x v="3"/>
    <x v="3"/>
  </r>
  <r>
    <x v="489"/>
    <x v="483"/>
    <x v="489"/>
    <x v="243"/>
    <x v="481"/>
    <x v="121"/>
    <x v="1"/>
    <x v="72"/>
    <x v="433"/>
    <x v="6"/>
    <x v="6"/>
    <x v="461"/>
    <x v="465"/>
    <x v="0"/>
    <x v="0"/>
    <x v="8"/>
    <x v="2"/>
    <x v="8"/>
  </r>
  <r>
    <x v="490"/>
    <x v="484"/>
    <x v="490"/>
    <x v="166"/>
    <x v="482"/>
    <x v="267"/>
    <x v="1"/>
    <x v="358"/>
    <x v="434"/>
    <x v="1"/>
    <x v="1"/>
    <x v="462"/>
    <x v="466"/>
    <x v="0"/>
    <x v="0"/>
    <x v="23"/>
    <x v="8"/>
    <x v="23"/>
  </r>
  <r>
    <x v="491"/>
    <x v="485"/>
    <x v="491"/>
    <x v="281"/>
    <x v="483"/>
    <x v="289"/>
    <x v="1"/>
    <x v="120"/>
    <x v="435"/>
    <x v="1"/>
    <x v="1"/>
    <x v="463"/>
    <x v="467"/>
    <x v="0"/>
    <x v="1"/>
    <x v="0"/>
    <x v="0"/>
    <x v="0"/>
  </r>
  <r>
    <x v="492"/>
    <x v="486"/>
    <x v="492"/>
    <x v="255"/>
    <x v="484"/>
    <x v="64"/>
    <x v="3"/>
    <x v="359"/>
    <x v="436"/>
    <x v="1"/>
    <x v="1"/>
    <x v="464"/>
    <x v="468"/>
    <x v="1"/>
    <x v="1"/>
    <x v="12"/>
    <x v="4"/>
    <x v="12"/>
  </r>
  <r>
    <x v="493"/>
    <x v="487"/>
    <x v="493"/>
    <x v="79"/>
    <x v="485"/>
    <x v="290"/>
    <x v="1"/>
    <x v="251"/>
    <x v="437"/>
    <x v="1"/>
    <x v="1"/>
    <x v="465"/>
    <x v="469"/>
    <x v="0"/>
    <x v="0"/>
    <x v="14"/>
    <x v="7"/>
    <x v="14"/>
  </r>
  <r>
    <x v="494"/>
    <x v="488"/>
    <x v="494"/>
    <x v="186"/>
    <x v="486"/>
    <x v="291"/>
    <x v="1"/>
    <x v="360"/>
    <x v="438"/>
    <x v="1"/>
    <x v="1"/>
    <x v="466"/>
    <x v="470"/>
    <x v="0"/>
    <x v="0"/>
    <x v="8"/>
    <x v="2"/>
    <x v="8"/>
  </r>
  <r>
    <x v="495"/>
    <x v="489"/>
    <x v="495"/>
    <x v="170"/>
    <x v="487"/>
    <x v="292"/>
    <x v="1"/>
    <x v="135"/>
    <x v="439"/>
    <x v="3"/>
    <x v="3"/>
    <x v="467"/>
    <x v="471"/>
    <x v="0"/>
    <x v="0"/>
    <x v="3"/>
    <x v="3"/>
    <x v="3"/>
  </r>
  <r>
    <x v="496"/>
    <x v="490"/>
    <x v="496"/>
    <x v="282"/>
    <x v="488"/>
    <x v="89"/>
    <x v="0"/>
    <x v="71"/>
    <x v="440"/>
    <x v="1"/>
    <x v="1"/>
    <x v="468"/>
    <x v="472"/>
    <x v="0"/>
    <x v="0"/>
    <x v="10"/>
    <x v="4"/>
    <x v="10"/>
  </r>
  <r>
    <x v="497"/>
    <x v="491"/>
    <x v="497"/>
    <x v="122"/>
    <x v="489"/>
    <x v="49"/>
    <x v="0"/>
    <x v="53"/>
    <x v="441"/>
    <x v="1"/>
    <x v="1"/>
    <x v="469"/>
    <x v="473"/>
    <x v="0"/>
    <x v="1"/>
    <x v="8"/>
    <x v="2"/>
    <x v="8"/>
  </r>
  <r>
    <x v="498"/>
    <x v="492"/>
    <x v="498"/>
    <x v="283"/>
    <x v="490"/>
    <x v="64"/>
    <x v="0"/>
    <x v="361"/>
    <x v="442"/>
    <x v="3"/>
    <x v="3"/>
    <x v="470"/>
    <x v="474"/>
    <x v="0"/>
    <x v="0"/>
    <x v="2"/>
    <x v="2"/>
    <x v="2"/>
  </r>
  <r>
    <x v="499"/>
    <x v="493"/>
    <x v="499"/>
    <x v="284"/>
    <x v="491"/>
    <x v="11"/>
    <x v="0"/>
    <x v="362"/>
    <x v="32"/>
    <x v="1"/>
    <x v="1"/>
    <x v="471"/>
    <x v="475"/>
    <x v="0"/>
    <x v="1"/>
    <x v="4"/>
    <x v="4"/>
    <x v="4"/>
  </r>
  <r>
    <x v="500"/>
    <x v="494"/>
    <x v="500"/>
    <x v="0"/>
    <x v="0"/>
    <x v="0"/>
    <x v="0"/>
    <x v="0"/>
    <x v="0"/>
    <x v="1"/>
    <x v="1"/>
    <x v="472"/>
    <x v="380"/>
    <x v="0"/>
    <x v="1"/>
    <x v="3"/>
    <x v="3"/>
    <x v="3"/>
  </r>
  <r>
    <x v="501"/>
    <x v="495"/>
    <x v="501"/>
    <x v="285"/>
    <x v="492"/>
    <x v="72"/>
    <x v="0"/>
    <x v="363"/>
    <x v="443"/>
    <x v="1"/>
    <x v="1"/>
    <x v="473"/>
    <x v="353"/>
    <x v="0"/>
    <x v="0"/>
    <x v="4"/>
    <x v="4"/>
    <x v="4"/>
  </r>
  <r>
    <x v="502"/>
    <x v="212"/>
    <x v="502"/>
    <x v="81"/>
    <x v="493"/>
    <x v="293"/>
    <x v="1"/>
    <x v="129"/>
    <x v="444"/>
    <x v="2"/>
    <x v="2"/>
    <x v="474"/>
    <x v="476"/>
    <x v="0"/>
    <x v="1"/>
    <x v="11"/>
    <x v="6"/>
    <x v="11"/>
  </r>
  <r>
    <x v="503"/>
    <x v="496"/>
    <x v="503"/>
    <x v="286"/>
    <x v="494"/>
    <x v="294"/>
    <x v="1"/>
    <x v="364"/>
    <x v="445"/>
    <x v="1"/>
    <x v="1"/>
    <x v="72"/>
    <x v="477"/>
    <x v="0"/>
    <x v="0"/>
    <x v="6"/>
    <x v="4"/>
    <x v="6"/>
  </r>
  <r>
    <x v="504"/>
    <x v="497"/>
    <x v="504"/>
    <x v="168"/>
    <x v="495"/>
    <x v="48"/>
    <x v="0"/>
    <x v="197"/>
    <x v="446"/>
    <x v="6"/>
    <x v="6"/>
    <x v="443"/>
    <x v="478"/>
    <x v="0"/>
    <x v="0"/>
    <x v="1"/>
    <x v="1"/>
    <x v="1"/>
  </r>
  <r>
    <x v="505"/>
    <x v="498"/>
    <x v="505"/>
    <x v="262"/>
    <x v="496"/>
    <x v="245"/>
    <x v="0"/>
    <x v="365"/>
    <x v="447"/>
    <x v="1"/>
    <x v="1"/>
    <x v="475"/>
    <x v="479"/>
    <x v="0"/>
    <x v="1"/>
    <x v="15"/>
    <x v="5"/>
    <x v="15"/>
  </r>
  <r>
    <x v="506"/>
    <x v="499"/>
    <x v="506"/>
    <x v="287"/>
    <x v="497"/>
    <x v="87"/>
    <x v="1"/>
    <x v="366"/>
    <x v="320"/>
    <x v="1"/>
    <x v="1"/>
    <x v="81"/>
    <x v="480"/>
    <x v="0"/>
    <x v="1"/>
    <x v="3"/>
    <x v="3"/>
    <x v="3"/>
  </r>
  <r>
    <x v="507"/>
    <x v="500"/>
    <x v="507"/>
    <x v="118"/>
    <x v="498"/>
    <x v="246"/>
    <x v="0"/>
    <x v="161"/>
    <x v="448"/>
    <x v="1"/>
    <x v="1"/>
    <x v="476"/>
    <x v="481"/>
    <x v="0"/>
    <x v="1"/>
    <x v="2"/>
    <x v="2"/>
    <x v="2"/>
  </r>
  <r>
    <x v="508"/>
    <x v="501"/>
    <x v="508"/>
    <x v="288"/>
    <x v="499"/>
    <x v="19"/>
    <x v="1"/>
    <x v="367"/>
    <x v="395"/>
    <x v="1"/>
    <x v="1"/>
    <x v="192"/>
    <x v="482"/>
    <x v="0"/>
    <x v="0"/>
    <x v="3"/>
    <x v="3"/>
    <x v="3"/>
  </r>
  <r>
    <x v="509"/>
    <x v="173"/>
    <x v="509"/>
    <x v="172"/>
    <x v="500"/>
    <x v="117"/>
    <x v="0"/>
    <x v="368"/>
    <x v="449"/>
    <x v="1"/>
    <x v="1"/>
    <x v="477"/>
    <x v="483"/>
    <x v="0"/>
    <x v="0"/>
    <x v="3"/>
    <x v="3"/>
    <x v="3"/>
  </r>
  <r>
    <x v="510"/>
    <x v="502"/>
    <x v="510"/>
    <x v="75"/>
    <x v="501"/>
    <x v="295"/>
    <x v="1"/>
    <x v="54"/>
    <x v="450"/>
    <x v="2"/>
    <x v="2"/>
    <x v="478"/>
    <x v="484"/>
    <x v="0"/>
    <x v="0"/>
    <x v="6"/>
    <x v="4"/>
    <x v="6"/>
  </r>
  <r>
    <x v="511"/>
    <x v="503"/>
    <x v="511"/>
    <x v="252"/>
    <x v="502"/>
    <x v="64"/>
    <x v="0"/>
    <x v="369"/>
    <x v="451"/>
    <x v="1"/>
    <x v="1"/>
    <x v="479"/>
    <x v="265"/>
    <x v="0"/>
    <x v="0"/>
    <x v="3"/>
    <x v="3"/>
    <x v="3"/>
  </r>
  <r>
    <x v="512"/>
    <x v="504"/>
    <x v="512"/>
    <x v="14"/>
    <x v="503"/>
    <x v="296"/>
    <x v="1"/>
    <x v="370"/>
    <x v="452"/>
    <x v="1"/>
    <x v="1"/>
    <x v="480"/>
    <x v="485"/>
    <x v="0"/>
    <x v="1"/>
    <x v="11"/>
    <x v="6"/>
    <x v="11"/>
  </r>
  <r>
    <x v="513"/>
    <x v="505"/>
    <x v="513"/>
    <x v="111"/>
    <x v="504"/>
    <x v="110"/>
    <x v="3"/>
    <x v="164"/>
    <x v="453"/>
    <x v="1"/>
    <x v="1"/>
    <x v="180"/>
    <x v="486"/>
    <x v="0"/>
    <x v="0"/>
    <x v="19"/>
    <x v="4"/>
    <x v="19"/>
  </r>
  <r>
    <x v="514"/>
    <x v="506"/>
    <x v="514"/>
    <x v="289"/>
    <x v="505"/>
    <x v="297"/>
    <x v="3"/>
    <x v="371"/>
    <x v="454"/>
    <x v="5"/>
    <x v="5"/>
    <x v="481"/>
    <x v="412"/>
    <x v="0"/>
    <x v="1"/>
    <x v="1"/>
    <x v="1"/>
    <x v="1"/>
  </r>
  <r>
    <x v="515"/>
    <x v="507"/>
    <x v="515"/>
    <x v="133"/>
    <x v="506"/>
    <x v="277"/>
    <x v="0"/>
    <x v="221"/>
    <x v="455"/>
    <x v="0"/>
    <x v="0"/>
    <x v="482"/>
    <x v="487"/>
    <x v="0"/>
    <x v="1"/>
    <x v="3"/>
    <x v="3"/>
    <x v="3"/>
  </r>
  <r>
    <x v="516"/>
    <x v="508"/>
    <x v="516"/>
    <x v="290"/>
    <x v="507"/>
    <x v="298"/>
    <x v="0"/>
    <x v="372"/>
    <x v="456"/>
    <x v="1"/>
    <x v="1"/>
    <x v="194"/>
    <x v="488"/>
    <x v="0"/>
    <x v="0"/>
    <x v="9"/>
    <x v="5"/>
    <x v="9"/>
  </r>
  <r>
    <x v="517"/>
    <x v="509"/>
    <x v="517"/>
    <x v="291"/>
    <x v="508"/>
    <x v="19"/>
    <x v="1"/>
    <x v="373"/>
    <x v="457"/>
    <x v="1"/>
    <x v="1"/>
    <x v="483"/>
    <x v="489"/>
    <x v="0"/>
    <x v="0"/>
    <x v="0"/>
    <x v="0"/>
    <x v="0"/>
  </r>
  <r>
    <x v="518"/>
    <x v="510"/>
    <x v="518"/>
    <x v="35"/>
    <x v="509"/>
    <x v="250"/>
    <x v="0"/>
    <x v="234"/>
    <x v="458"/>
    <x v="1"/>
    <x v="1"/>
    <x v="484"/>
    <x v="442"/>
    <x v="0"/>
    <x v="1"/>
    <x v="10"/>
    <x v="4"/>
    <x v="10"/>
  </r>
  <r>
    <x v="519"/>
    <x v="511"/>
    <x v="519"/>
    <x v="96"/>
    <x v="510"/>
    <x v="121"/>
    <x v="1"/>
    <x v="374"/>
    <x v="230"/>
    <x v="1"/>
    <x v="1"/>
    <x v="355"/>
    <x v="437"/>
    <x v="0"/>
    <x v="1"/>
    <x v="1"/>
    <x v="1"/>
    <x v="1"/>
  </r>
  <r>
    <x v="520"/>
    <x v="512"/>
    <x v="520"/>
    <x v="126"/>
    <x v="511"/>
    <x v="161"/>
    <x v="1"/>
    <x v="235"/>
    <x v="459"/>
    <x v="1"/>
    <x v="1"/>
    <x v="485"/>
    <x v="490"/>
    <x v="0"/>
    <x v="0"/>
    <x v="3"/>
    <x v="3"/>
    <x v="3"/>
  </r>
  <r>
    <x v="521"/>
    <x v="513"/>
    <x v="47"/>
    <x v="4"/>
    <x v="512"/>
    <x v="193"/>
    <x v="1"/>
    <x v="375"/>
    <x v="460"/>
    <x v="1"/>
    <x v="1"/>
    <x v="486"/>
    <x v="491"/>
    <x v="0"/>
    <x v="1"/>
    <x v="6"/>
    <x v="4"/>
    <x v="6"/>
  </r>
  <r>
    <x v="522"/>
    <x v="514"/>
    <x v="521"/>
    <x v="292"/>
    <x v="513"/>
    <x v="150"/>
    <x v="0"/>
    <x v="271"/>
    <x v="461"/>
    <x v="1"/>
    <x v="1"/>
    <x v="487"/>
    <x v="163"/>
    <x v="0"/>
    <x v="0"/>
    <x v="12"/>
    <x v="4"/>
    <x v="12"/>
  </r>
  <r>
    <x v="523"/>
    <x v="515"/>
    <x v="522"/>
    <x v="79"/>
    <x v="514"/>
    <x v="299"/>
    <x v="1"/>
    <x v="121"/>
    <x v="462"/>
    <x v="1"/>
    <x v="1"/>
    <x v="488"/>
    <x v="492"/>
    <x v="0"/>
    <x v="0"/>
    <x v="12"/>
    <x v="4"/>
    <x v="12"/>
  </r>
  <r>
    <x v="524"/>
    <x v="516"/>
    <x v="523"/>
    <x v="127"/>
    <x v="515"/>
    <x v="300"/>
    <x v="0"/>
    <x v="376"/>
    <x v="354"/>
    <x v="1"/>
    <x v="1"/>
    <x v="489"/>
    <x v="493"/>
    <x v="0"/>
    <x v="0"/>
    <x v="3"/>
    <x v="3"/>
    <x v="3"/>
  </r>
  <r>
    <x v="525"/>
    <x v="517"/>
    <x v="524"/>
    <x v="118"/>
    <x v="516"/>
    <x v="300"/>
    <x v="0"/>
    <x v="377"/>
    <x v="463"/>
    <x v="1"/>
    <x v="1"/>
    <x v="490"/>
    <x v="494"/>
    <x v="0"/>
    <x v="0"/>
    <x v="8"/>
    <x v="2"/>
    <x v="8"/>
  </r>
  <r>
    <x v="526"/>
    <x v="518"/>
    <x v="525"/>
    <x v="111"/>
    <x v="517"/>
    <x v="301"/>
    <x v="1"/>
    <x v="98"/>
    <x v="464"/>
    <x v="1"/>
    <x v="1"/>
    <x v="312"/>
    <x v="495"/>
    <x v="0"/>
    <x v="1"/>
    <x v="3"/>
    <x v="3"/>
    <x v="3"/>
  </r>
  <r>
    <x v="527"/>
    <x v="519"/>
    <x v="526"/>
    <x v="223"/>
    <x v="518"/>
    <x v="134"/>
    <x v="0"/>
    <x v="378"/>
    <x v="8"/>
    <x v="0"/>
    <x v="0"/>
    <x v="491"/>
    <x v="496"/>
    <x v="0"/>
    <x v="0"/>
    <x v="10"/>
    <x v="4"/>
    <x v="10"/>
  </r>
  <r>
    <x v="528"/>
    <x v="520"/>
    <x v="527"/>
    <x v="25"/>
    <x v="519"/>
    <x v="25"/>
    <x v="0"/>
    <x v="175"/>
    <x v="465"/>
    <x v="4"/>
    <x v="4"/>
    <x v="492"/>
    <x v="497"/>
    <x v="0"/>
    <x v="0"/>
    <x v="7"/>
    <x v="1"/>
    <x v="7"/>
  </r>
  <r>
    <x v="529"/>
    <x v="521"/>
    <x v="528"/>
    <x v="135"/>
    <x v="520"/>
    <x v="139"/>
    <x v="0"/>
    <x v="352"/>
    <x v="466"/>
    <x v="1"/>
    <x v="1"/>
    <x v="493"/>
    <x v="180"/>
    <x v="0"/>
    <x v="0"/>
    <x v="11"/>
    <x v="6"/>
    <x v="11"/>
  </r>
  <r>
    <x v="530"/>
    <x v="522"/>
    <x v="529"/>
    <x v="293"/>
    <x v="521"/>
    <x v="48"/>
    <x v="0"/>
    <x v="200"/>
    <x v="303"/>
    <x v="1"/>
    <x v="1"/>
    <x v="494"/>
    <x v="498"/>
    <x v="0"/>
    <x v="1"/>
    <x v="13"/>
    <x v="5"/>
    <x v="13"/>
  </r>
  <r>
    <x v="531"/>
    <x v="523"/>
    <x v="530"/>
    <x v="294"/>
    <x v="522"/>
    <x v="119"/>
    <x v="2"/>
    <x v="379"/>
    <x v="467"/>
    <x v="5"/>
    <x v="5"/>
    <x v="495"/>
    <x v="499"/>
    <x v="0"/>
    <x v="0"/>
    <x v="11"/>
    <x v="6"/>
    <x v="11"/>
  </r>
  <r>
    <x v="532"/>
    <x v="524"/>
    <x v="531"/>
    <x v="39"/>
    <x v="523"/>
    <x v="302"/>
    <x v="1"/>
    <x v="105"/>
    <x v="468"/>
    <x v="0"/>
    <x v="0"/>
    <x v="496"/>
    <x v="500"/>
    <x v="0"/>
    <x v="0"/>
    <x v="3"/>
    <x v="3"/>
    <x v="3"/>
  </r>
  <r>
    <x v="533"/>
    <x v="525"/>
    <x v="532"/>
    <x v="295"/>
    <x v="524"/>
    <x v="17"/>
    <x v="1"/>
    <x v="380"/>
    <x v="469"/>
    <x v="4"/>
    <x v="4"/>
    <x v="497"/>
    <x v="50"/>
    <x v="0"/>
    <x v="0"/>
    <x v="7"/>
    <x v="1"/>
    <x v="7"/>
  </r>
  <r>
    <x v="534"/>
    <x v="526"/>
    <x v="533"/>
    <x v="296"/>
    <x v="525"/>
    <x v="97"/>
    <x v="0"/>
    <x v="166"/>
    <x v="160"/>
    <x v="1"/>
    <x v="1"/>
    <x v="498"/>
    <x v="501"/>
    <x v="0"/>
    <x v="1"/>
    <x v="6"/>
    <x v="4"/>
    <x v="6"/>
  </r>
  <r>
    <x v="535"/>
    <x v="527"/>
    <x v="534"/>
    <x v="97"/>
    <x v="526"/>
    <x v="303"/>
    <x v="1"/>
    <x v="381"/>
    <x v="470"/>
    <x v="6"/>
    <x v="6"/>
    <x v="499"/>
    <x v="502"/>
    <x v="0"/>
    <x v="1"/>
    <x v="3"/>
    <x v="3"/>
    <x v="3"/>
  </r>
  <r>
    <x v="536"/>
    <x v="528"/>
    <x v="535"/>
    <x v="122"/>
    <x v="527"/>
    <x v="33"/>
    <x v="1"/>
    <x v="382"/>
    <x v="471"/>
    <x v="6"/>
    <x v="6"/>
    <x v="500"/>
    <x v="52"/>
    <x v="0"/>
    <x v="0"/>
    <x v="13"/>
    <x v="5"/>
    <x v="13"/>
  </r>
  <r>
    <x v="537"/>
    <x v="529"/>
    <x v="536"/>
    <x v="197"/>
    <x v="528"/>
    <x v="268"/>
    <x v="1"/>
    <x v="383"/>
    <x v="472"/>
    <x v="3"/>
    <x v="3"/>
    <x v="501"/>
    <x v="503"/>
    <x v="1"/>
    <x v="1"/>
    <x v="4"/>
    <x v="4"/>
    <x v="4"/>
  </r>
  <r>
    <x v="538"/>
    <x v="530"/>
    <x v="537"/>
    <x v="297"/>
    <x v="529"/>
    <x v="76"/>
    <x v="0"/>
    <x v="384"/>
    <x v="159"/>
    <x v="1"/>
    <x v="1"/>
    <x v="502"/>
    <x v="504"/>
    <x v="0"/>
    <x v="0"/>
    <x v="20"/>
    <x v="6"/>
    <x v="20"/>
  </r>
  <r>
    <x v="539"/>
    <x v="531"/>
    <x v="538"/>
    <x v="122"/>
    <x v="530"/>
    <x v="304"/>
    <x v="0"/>
    <x v="385"/>
    <x v="473"/>
    <x v="1"/>
    <x v="1"/>
    <x v="503"/>
    <x v="505"/>
    <x v="0"/>
    <x v="1"/>
    <x v="0"/>
    <x v="0"/>
    <x v="0"/>
  </r>
  <r>
    <x v="540"/>
    <x v="532"/>
    <x v="539"/>
    <x v="98"/>
    <x v="531"/>
    <x v="10"/>
    <x v="1"/>
    <x v="326"/>
    <x v="474"/>
    <x v="1"/>
    <x v="1"/>
    <x v="504"/>
    <x v="506"/>
    <x v="0"/>
    <x v="0"/>
    <x v="14"/>
    <x v="7"/>
    <x v="14"/>
  </r>
  <r>
    <x v="541"/>
    <x v="533"/>
    <x v="540"/>
    <x v="298"/>
    <x v="532"/>
    <x v="64"/>
    <x v="0"/>
    <x v="386"/>
    <x v="187"/>
    <x v="6"/>
    <x v="6"/>
    <x v="505"/>
    <x v="507"/>
    <x v="0"/>
    <x v="0"/>
    <x v="20"/>
    <x v="6"/>
    <x v="20"/>
  </r>
  <r>
    <x v="542"/>
    <x v="534"/>
    <x v="541"/>
    <x v="299"/>
    <x v="533"/>
    <x v="112"/>
    <x v="0"/>
    <x v="240"/>
    <x v="475"/>
    <x v="4"/>
    <x v="4"/>
    <x v="506"/>
    <x v="508"/>
    <x v="0"/>
    <x v="0"/>
    <x v="7"/>
    <x v="1"/>
    <x v="7"/>
  </r>
  <r>
    <x v="543"/>
    <x v="535"/>
    <x v="542"/>
    <x v="300"/>
    <x v="534"/>
    <x v="210"/>
    <x v="0"/>
    <x v="80"/>
    <x v="476"/>
    <x v="1"/>
    <x v="1"/>
    <x v="507"/>
    <x v="509"/>
    <x v="0"/>
    <x v="0"/>
    <x v="11"/>
    <x v="6"/>
    <x v="11"/>
  </r>
  <r>
    <x v="544"/>
    <x v="536"/>
    <x v="543"/>
    <x v="54"/>
    <x v="535"/>
    <x v="239"/>
    <x v="1"/>
    <x v="286"/>
    <x v="477"/>
    <x v="1"/>
    <x v="1"/>
    <x v="508"/>
    <x v="510"/>
    <x v="0"/>
    <x v="0"/>
    <x v="1"/>
    <x v="1"/>
    <x v="1"/>
  </r>
  <r>
    <x v="545"/>
    <x v="537"/>
    <x v="544"/>
    <x v="301"/>
    <x v="536"/>
    <x v="12"/>
    <x v="0"/>
    <x v="387"/>
    <x v="478"/>
    <x v="1"/>
    <x v="1"/>
    <x v="509"/>
    <x v="511"/>
    <x v="0"/>
    <x v="0"/>
    <x v="3"/>
    <x v="3"/>
    <x v="3"/>
  </r>
  <r>
    <x v="546"/>
    <x v="538"/>
    <x v="545"/>
    <x v="3"/>
    <x v="537"/>
    <x v="222"/>
    <x v="1"/>
    <x v="39"/>
    <x v="479"/>
    <x v="1"/>
    <x v="1"/>
    <x v="510"/>
    <x v="512"/>
    <x v="0"/>
    <x v="1"/>
    <x v="3"/>
    <x v="3"/>
    <x v="3"/>
  </r>
  <r>
    <x v="547"/>
    <x v="539"/>
    <x v="546"/>
    <x v="81"/>
    <x v="538"/>
    <x v="305"/>
    <x v="1"/>
    <x v="388"/>
    <x v="480"/>
    <x v="1"/>
    <x v="1"/>
    <x v="511"/>
    <x v="513"/>
    <x v="0"/>
    <x v="0"/>
    <x v="6"/>
    <x v="4"/>
    <x v="6"/>
  </r>
  <r>
    <x v="548"/>
    <x v="540"/>
    <x v="547"/>
    <x v="302"/>
    <x v="539"/>
    <x v="306"/>
    <x v="1"/>
    <x v="389"/>
    <x v="443"/>
    <x v="1"/>
    <x v="1"/>
    <x v="512"/>
    <x v="514"/>
    <x v="0"/>
    <x v="0"/>
    <x v="3"/>
    <x v="3"/>
    <x v="3"/>
  </r>
  <r>
    <x v="549"/>
    <x v="541"/>
    <x v="548"/>
    <x v="303"/>
    <x v="540"/>
    <x v="307"/>
    <x v="1"/>
    <x v="390"/>
    <x v="118"/>
    <x v="1"/>
    <x v="1"/>
    <x v="513"/>
    <x v="515"/>
    <x v="0"/>
    <x v="0"/>
    <x v="8"/>
    <x v="2"/>
    <x v="8"/>
  </r>
  <r>
    <x v="550"/>
    <x v="542"/>
    <x v="549"/>
    <x v="0"/>
    <x v="443"/>
    <x v="166"/>
    <x v="3"/>
    <x v="49"/>
    <x v="405"/>
    <x v="5"/>
    <x v="5"/>
    <x v="514"/>
    <x v="516"/>
    <x v="0"/>
    <x v="0"/>
    <x v="7"/>
    <x v="1"/>
    <x v="7"/>
  </r>
  <r>
    <x v="551"/>
    <x v="543"/>
    <x v="550"/>
    <x v="304"/>
    <x v="541"/>
    <x v="3"/>
    <x v="0"/>
    <x v="391"/>
    <x v="32"/>
    <x v="2"/>
    <x v="2"/>
    <x v="515"/>
    <x v="517"/>
    <x v="0"/>
    <x v="1"/>
    <x v="2"/>
    <x v="2"/>
    <x v="2"/>
  </r>
  <r>
    <x v="552"/>
    <x v="544"/>
    <x v="551"/>
    <x v="25"/>
    <x v="542"/>
    <x v="168"/>
    <x v="0"/>
    <x v="45"/>
    <x v="481"/>
    <x v="1"/>
    <x v="1"/>
    <x v="516"/>
    <x v="518"/>
    <x v="0"/>
    <x v="0"/>
    <x v="3"/>
    <x v="3"/>
    <x v="3"/>
  </r>
  <r>
    <x v="553"/>
    <x v="545"/>
    <x v="552"/>
    <x v="305"/>
    <x v="543"/>
    <x v="262"/>
    <x v="0"/>
    <x v="392"/>
    <x v="482"/>
    <x v="1"/>
    <x v="1"/>
    <x v="517"/>
    <x v="519"/>
    <x v="0"/>
    <x v="0"/>
    <x v="1"/>
    <x v="1"/>
    <x v="1"/>
  </r>
  <r>
    <x v="554"/>
    <x v="546"/>
    <x v="553"/>
    <x v="40"/>
    <x v="544"/>
    <x v="163"/>
    <x v="1"/>
    <x v="353"/>
    <x v="483"/>
    <x v="0"/>
    <x v="0"/>
    <x v="518"/>
    <x v="520"/>
    <x v="0"/>
    <x v="0"/>
    <x v="7"/>
    <x v="1"/>
    <x v="7"/>
  </r>
  <r>
    <x v="555"/>
    <x v="547"/>
    <x v="554"/>
    <x v="9"/>
    <x v="545"/>
    <x v="308"/>
    <x v="1"/>
    <x v="18"/>
    <x v="484"/>
    <x v="3"/>
    <x v="3"/>
    <x v="519"/>
    <x v="219"/>
    <x v="0"/>
    <x v="0"/>
    <x v="1"/>
    <x v="1"/>
    <x v="1"/>
  </r>
  <r>
    <x v="556"/>
    <x v="195"/>
    <x v="555"/>
    <x v="5"/>
    <x v="546"/>
    <x v="309"/>
    <x v="1"/>
    <x v="393"/>
    <x v="485"/>
    <x v="1"/>
    <x v="1"/>
    <x v="520"/>
    <x v="521"/>
    <x v="0"/>
    <x v="1"/>
    <x v="18"/>
    <x v="5"/>
    <x v="18"/>
  </r>
  <r>
    <x v="557"/>
    <x v="548"/>
    <x v="556"/>
    <x v="46"/>
    <x v="547"/>
    <x v="271"/>
    <x v="1"/>
    <x v="394"/>
    <x v="486"/>
    <x v="1"/>
    <x v="1"/>
    <x v="521"/>
    <x v="522"/>
    <x v="0"/>
    <x v="1"/>
    <x v="22"/>
    <x v="4"/>
    <x v="22"/>
  </r>
  <r>
    <x v="558"/>
    <x v="549"/>
    <x v="557"/>
    <x v="306"/>
    <x v="548"/>
    <x v="135"/>
    <x v="1"/>
    <x v="105"/>
    <x v="487"/>
    <x v="1"/>
    <x v="1"/>
    <x v="522"/>
    <x v="523"/>
    <x v="0"/>
    <x v="0"/>
    <x v="3"/>
    <x v="3"/>
    <x v="3"/>
  </r>
  <r>
    <x v="559"/>
    <x v="550"/>
    <x v="558"/>
    <x v="307"/>
    <x v="549"/>
    <x v="114"/>
    <x v="1"/>
    <x v="395"/>
    <x v="488"/>
    <x v="1"/>
    <x v="1"/>
    <x v="523"/>
    <x v="524"/>
    <x v="0"/>
    <x v="0"/>
    <x v="3"/>
    <x v="3"/>
    <x v="3"/>
  </r>
  <r>
    <x v="560"/>
    <x v="551"/>
    <x v="559"/>
    <x v="77"/>
    <x v="550"/>
    <x v="310"/>
    <x v="1"/>
    <x v="396"/>
    <x v="120"/>
    <x v="1"/>
    <x v="1"/>
    <x v="524"/>
    <x v="348"/>
    <x v="0"/>
    <x v="0"/>
    <x v="10"/>
    <x v="4"/>
    <x v="10"/>
  </r>
  <r>
    <x v="561"/>
    <x v="552"/>
    <x v="560"/>
    <x v="162"/>
    <x v="551"/>
    <x v="311"/>
    <x v="1"/>
    <x v="40"/>
    <x v="489"/>
    <x v="5"/>
    <x v="5"/>
    <x v="525"/>
    <x v="280"/>
    <x v="0"/>
    <x v="0"/>
    <x v="3"/>
    <x v="3"/>
    <x v="3"/>
  </r>
  <r>
    <x v="562"/>
    <x v="553"/>
    <x v="561"/>
    <x v="34"/>
    <x v="314"/>
    <x v="243"/>
    <x v="0"/>
    <x v="150"/>
    <x v="490"/>
    <x v="5"/>
    <x v="5"/>
    <x v="188"/>
    <x v="525"/>
    <x v="0"/>
    <x v="0"/>
    <x v="1"/>
    <x v="1"/>
    <x v="1"/>
  </r>
  <r>
    <x v="563"/>
    <x v="554"/>
    <x v="562"/>
    <x v="41"/>
    <x v="552"/>
    <x v="169"/>
    <x v="1"/>
    <x v="72"/>
    <x v="491"/>
    <x v="2"/>
    <x v="2"/>
    <x v="526"/>
    <x v="526"/>
    <x v="0"/>
    <x v="0"/>
    <x v="4"/>
    <x v="4"/>
    <x v="4"/>
  </r>
  <r>
    <x v="564"/>
    <x v="555"/>
    <x v="563"/>
    <x v="308"/>
    <x v="553"/>
    <x v="300"/>
    <x v="0"/>
    <x v="397"/>
    <x v="492"/>
    <x v="1"/>
    <x v="1"/>
    <x v="527"/>
    <x v="527"/>
    <x v="0"/>
    <x v="0"/>
    <x v="3"/>
    <x v="3"/>
    <x v="3"/>
  </r>
  <r>
    <x v="565"/>
    <x v="556"/>
    <x v="564"/>
    <x v="309"/>
    <x v="554"/>
    <x v="312"/>
    <x v="1"/>
    <x v="398"/>
    <x v="493"/>
    <x v="1"/>
    <x v="1"/>
    <x v="528"/>
    <x v="528"/>
    <x v="0"/>
    <x v="0"/>
    <x v="3"/>
    <x v="3"/>
    <x v="3"/>
  </r>
  <r>
    <x v="566"/>
    <x v="557"/>
    <x v="565"/>
    <x v="29"/>
    <x v="555"/>
    <x v="262"/>
    <x v="0"/>
    <x v="95"/>
    <x v="494"/>
    <x v="1"/>
    <x v="1"/>
    <x v="522"/>
    <x v="529"/>
    <x v="0"/>
    <x v="1"/>
    <x v="5"/>
    <x v="1"/>
    <x v="5"/>
  </r>
  <r>
    <x v="567"/>
    <x v="558"/>
    <x v="566"/>
    <x v="85"/>
    <x v="556"/>
    <x v="105"/>
    <x v="1"/>
    <x v="146"/>
    <x v="495"/>
    <x v="1"/>
    <x v="1"/>
    <x v="529"/>
    <x v="360"/>
    <x v="0"/>
    <x v="0"/>
    <x v="1"/>
    <x v="1"/>
    <x v="1"/>
  </r>
  <r>
    <x v="568"/>
    <x v="559"/>
    <x v="567"/>
    <x v="310"/>
    <x v="557"/>
    <x v="41"/>
    <x v="1"/>
    <x v="399"/>
    <x v="119"/>
    <x v="1"/>
    <x v="1"/>
    <x v="530"/>
    <x v="254"/>
    <x v="0"/>
    <x v="0"/>
    <x v="3"/>
    <x v="3"/>
    <x v="3"/>
  </r>
  <r>
    <x v="569"/>
    <x v="560"/>
    <x v="568"/>
    <x v="311"/>
    <x v="558"/>
    <x v="125"/>
    <x v="1"/>
    <x v="400"/>
    <x v="496"/>
    <x v="6"/>
    <x v="6"/>
    <x v="531"/>
    <x v="530"/>
    <x v="0"/>
    <x v="0"/>
    <x v="10"/>
    <x v="4"/>
    <x v="10"/>
  </r>
  <r>
    <x v="570"/>
    <x v="561"/>
    <x v="569"/>
    <x v="312"/>
    <x v="559"/>
    <x v="313"/>
    <x v="1"/>
    <x v="401"/>
    <x v="33"/>
    <x v="1"/>
    <x v="1"/>
    <x v="515"/>
    <x v="531"/>
    <x v="0"/>
    <x v="1"/>
    <x v="1"/>
    <x v="1"/>
    <x v="1"/>
  </r>
  <r>
    <x v="571"/>
    <x v="562"/>
    <x v="570"/>
    <x v="26"/>
    <x v="560"/>
    <x v="170"/>
    <x v="0"/>
    <x v="164"/>
    <x v="497"/>
    <x v="6"/>
    <x v="6"/>
    <x v="532"/>
    <x v="532"/>
    <x v="0"/>
    <x v="0"/>
    <x v="12"/>
    <x v="4"/>
    <x v="12"/>
  </r>
  <r>
    <x v="572"/>
    <x v="563"/>
    <x v="571"/>
    <x v="25"/>
    <x v="561"/>
    <x v="157"/>
    <x v="3"/>
    <x v="115"/>
    <x v="498"/>
    <x v="1"/>
    <x v="1"/>
    <x v="533"/>
    <x v="533"/>
    <x v="0"/>
    <x v="1"/>
    <x v="1"/>
    <x v="1"/>
    <x v="1"/>
  </r>
  <r>
    <x v="573"/>
    <x v="564"/>
    <x v="572"/>
    <x v="313"/>
    <x v="562"/>
    <x v="19"/>
    <x v="1"/>
    <x v="402"/>
    <x v="499"/>
    <x v="1"/>
    <x v="1"/>
    <x v="409"/>
    <x v="534"/>
    <x v="0"/>
    <x v="0"/>
    <x v="23"/>
    <x v="8"/>
    <x v="23"/>
  </r>
  <r>
    <x v="574"/>
    <x v="565"/>
    <x v="573"/>
    <x v="50"/>
    <x v="563"/>
    <x v="314"/>
    <x v="1"/>
    <x v="358"/>
    <x v="500"/>
    <x v="1"/>
    <x v="1"/>
    <x v="534"/>
    <x v="535"/>
    <x v="0"/>
    <x v="1"/>
    <x v="0"/>
    <x v="0"/>
    <x v="0"/>
  </r>
  <r>
    <x v="575"/>
    <x v="566"/>
    <x v="574"/>
    <x v="314"/>
    <x v="564"/>
    <x v="154"/>
    <x v="0"/>
    <x v="21"/>
    <x v="501"/>
    <x v="1"/>
    <x v="1"/>
    <x v="53"/>
    <x v="536"/>
    <x v="0"/>
    <x v="1"/>
    <x v="3"/>
    <x v="3"/>
    <x v="3"/>
  </r>
  <r>
    <x v="576"/>
    <x v="567"/>
    <x v="575"/>
    <x v="62"/>
    <x v="565"/>
    <x v="130"/>
    <x v="0"/>
    <x v="251"/>
    <x v="502"/>
    <x v="1"/>
    <x v="1"/>
    <x v="535"/>
    <x v="537"/>
    <x v="0"/>
    <x v="0"/>
    <x v="3"/>
    <x v="3"/>
    <x v="3"/>
  </r>
  <r>
    <x v="577"/>
    <x v="568"/>
    <x v="576"/>
    <x v="139"/>
    <x v="566"/>
    <x v="107"/>
    <x v="3"/>
    <x v="95"/>
    <x v="503"/>
    <x v="1"/>
    <x v="1"/>
    <x v="536"/>
    <x v="538"/>
    <x v="0"/>
    <x v="0"/>
    <x v="17"/>
    <x v="1"/>
    <x v="17"/>
  </r>
  <r>
    <x v="578"/>
    <x v="569"/>
    <x v="577"/>
    <x v="315"/>
    <x v="567"/>
    <x v="126"/>
    <x v="0"/>
    <x v="242"/>
    <x v="136"/>
    <x v="1"/>
    <x v="1"/>
    <x v="537"/>
    <x v="539"/>
    <x v="0"/>
    <x v="0"/>
    <x v="22"/>
    <x v="4"/>
    <x v="22"/>
  </r>
  <r>
    <x v="579"/>
    <x v="570"/>
    <x v="578"/>
    <x v="8"/>
    <x v="568"/>
    <x v="114"/>
    <x v="1"/>
    <x v="215"/>
    <x v="504"/>
    <x v="1"/>
    <x v="1"/>
    <x v="538"/>
    <x v="540"/>
    <x v="0"/>
    <x v="0"/>
    <x v="17"/>
    <x v="1"/>
    <x v="17"/>
  </r>
  <r>
    <x v="580"/>
    <x v="251"/>
    <x v="579"/>
    <x v="316"/>
    <x v="569"/>
    <x v="315"/>
    <x v="1"/>
    <x v="403"/>
    <x v="77"/>
    <x v="1"/>
    <x v="1"/>
    <x v="539"/>
    <x v="541"/>
    <x v="0"/>
    <x v="0"/>
    <x v="3"/>
    <x v="3"/>
    <x v="3"/>
  </r>
  <r>
    <x v="581"/>
    <x v="571"/>
    <x v="580"/>
    <x v="46"/>
    <x v="570"/>
    <x v="106"/>
    <x v="0"/>
    <x v="83"/>
    <x v="505"/>
    <x v="1"/>
    <x v="1"/>
    <x v="540"/>
    <x v="542"/>
    <x v="0"/>
    <x v="0"/>
    <x v="2"/>
    <x v="2"/>
    <x v="2"/>
  </r>
  <r>
    <x v="582"/>
    <x v="572"/>
    <x v="581"/>
    <x v="251"/>
    <x v="571"/>
    <x v="9"/>
    <x v="0"/>
    <x v="344"/>
    <x v="506"/>
    <x v="1"/>
    <x v="1"/>
    <x v="505"/>
    <x v="543"/>
    <x v="0"/>
    <x v="1"/>
    <x v="11"/>
    <x v="6"/>
    <x v="11"/>
  </r>
  <r>
    <x v="583"/>
    <x v="573"/>
    <x v="582"/>
    <x v="317"/>
    <x v="572"/>
    <x v="316"/>
    <x v="1"/>
    <x v="404"/>
    <x v="507"/>
    <x v="1"/>
    <x v="1"/>
    <x v="541"/>
    <x v="544"/>
    <x v="0"/>
    <x v="0"/>
    <x v="4"/>
    <x v="4"/>
    <x v="4"/>
  </r>
  <r>
    <x v="584"/>
    <x v="8"/>
    <x v="583"/>
    <x v="318"/>
    <x v="573"/>
    <x v="98"/>
    <x v="1"/>
    <x v="405"/>
    <x v="508"/>
    <x v="1"/>
    <x v="1"/>
    <x v="542"/>
    <x v="545"/>
    <x v="0"/>
    <x v="0"/>
    <x v="2"/>
    <x v="2"/>
    <x v="2"/>
  </r>
  <r>
    <x v="585"/>
    <x v="574"/>
    <x v="584"/>
    <x v="200"/>
    <x v="574"/>
    <x v="317"/>
    <x v="1"/>
    <x v="158"/>
    <x v="509"/>
    <x v="1"/>
    <x v="1"/>
    <x v="543"/>
    <x v="546"/>
    <x v="0"/>
    <x v="0"/>
    <x v="18"/>
    <x v="5"/>
    <x v="18"/>
  </r>
  <r>
    <x v="586"/>
    <x v="575"/>
    <x v="585"/>
    <x v="31"/>
    <x v="575"/>
    <x v="318"/>
    <x v="1"/>
    <x v="406"/>
    <x v="510"/>
    <x v="1"/>
    <x v="1"/>
    <x v="544"/>
    <x v="547"/>
    <x v="0"/>
    <x v="0"/>
    <x v="1"/>
    <x v="1"/>
    <x v="1"/>
  </r>
  <r>
    <x v="587"/>
    <x v="576"/>
    <x v="586"/>
    <x v="151"/>
    <x v="576"/>
    <x v="304"/>
    <x v="0"/>
    <x v="388"/>
    <x v="275"/>
    <x v="0"/>
    <x v="0"/>
    <x v="35"/>
    <x v="548"/>
    <x v="0"/>
    <x v="1"/>
    <x v="0"/>
    <x v="0"/>
    <x v="0"/>
  </r>
  <r>
    <x v="588"/>
    <x v="577"/>
    <x v="587"/>
    <x v="215"/>
    <x v="577"/>
    <x v="82"/>
    <x v="0"/>
    <x v="407"/>
    <x v="511"/>
    <x v="4"/>
    <x v="4"/>
    <x v="152"/>
    <x v="298"/>
    <x v="0"/>
    <x v="0"/>
    <x v="3"/>
    <x v="3"/>
    <x v="3"/>
  </r>
  <r>
    <x v="589"/>
    <x v="578"/>
    <x v="588"/>
    <x v="58"/>
    <x v="578"/>
    <x v="130"/>
    <x v="0"/>
    <x v="408"/>
    <x v="512"/>
    <x v="1"/>
    <x v="1"/>
    <x v="545"/>
    <x v="549"/>
    <x v="0"/>
    <x v="0"/>
    <x v="4"/>
    <x v="4"/>
    <x v="4"/>
  </r>
  <r>
    <x v="590"/>
    <x v="579"/>
    <x v="589"/>
    <x v="143"/>
    <x v="579"/>
    <x v="274"/>
    <x v="0"/>
    <x v="99"/>
    <x v="513"/>
    <x v="2"/>
    <x v="2"/>
    <x v="546"/>
    <x v="550"/>
    <x v="0"/>
    <x v="0"/>
    <x v="15"/>
    <x v="5"/>
    <x v="15"/>
  </r>
  <r>
    <x v="591"/>
    <x v="580"/>
    <x v="590"/>
    <x v="60"/>
    <x v="580"/>
    <x v="319"/>
    <x v="1"/>
    <x v="408"/>
    <x v="63"/>
    <x v="1"/>
    <x v="1"/>
    <x v="547"/>
    <x v="551"/>
    <x v="0"/>
    <x v="0"/>
    <x v="11"/>
    <x v="6"/>
    <x v="11"/>
  </r>
  <r>
    <x v="592"/>
    <x v="581"/>
    <x v="591"/>
    <x v="154"/>
    <x v="581"/>
    <x v="243"/>
    <x v="0"/>
    <x v="259"/>
    <x v="514"/>
    <x v="1"/>
    <x v="1"/>
    <x v="548"/>
    <x v="552"/>
    <x v="0"/>
    <x v="0"/>
    <x v="3"/>
    <x v="3"/>
    <x v="3"/>
  </r>
  <r>
    <x v="593"/>
    <x v="582"/>
    <x v="592"/>
    <x v="319"/>
    <x v="582"/>
    <x v="113"/>
    <x v="1"/>
    <x v="409"/>
    <x v="332"/>
    <x v="1"/>
    <x v="1"/>
    <x v="549"/>
    <x v="238"/>
    <x v="0"/>
    <x v="0"/>
    <x v="10"/>
    <x v="4"/>
    <x v="10"/>
  </r>
  <r>
    <x v="594"/>
    <x v="583"/>
    <x v="593"/>
    <x v="320"/>
    <x v="583"/>
    <x v="250"/>
    <x v="0"/>
    <x v="144"/>
    <x v="515"/>
    <x v="1"/>
    <x v="1"/>
    <x v="550"/>
    <x v="553"/>
    <x v="0"/>
    <x v="1"/>
    <x v="3"/>
    <x v="3"/>
    <x v="3"/>
  </r>
  <r>
    <x v="595"/>
    <x v="584"/>
    <x v="594"/>
    <x v="321"/>
    <x v="584"/>
    <x v="320"/>
    <x v="1"/>
    <x v="410"/>
    <x v="208"/>
    <x v="1"/>
    <x v="1"/>
    <x v="551"/>
    <x v="554"/>
    <x v="0"/>
    <x v="1"/>
    <x v="3"/>
    <x v="3"/>
    <x v="3"/>
  </r>
  <r>
    <x v="596"/>
    <x v="585"/>
    <x v="595"/>
    <x v="58"/>
    <x v="585"/>
    <x v="134"/>
    <x v="0"/>
    <x v="236"/>
    <x v="232"/>
    <x v="1"/>
    <x v="1"/>
    <x v="552"/>
    <x v="496"/>
    <x v="0"/>
    <x v="1"/>
    <x v="6"/>
    <x v="4"/>
    <x v="6"/>
  </r>
  <r>
    <x v="597"/>
    <x v="586"/>
    <x v="596"/>
    <x v="322"/>
    <x v="586"/>
    <x v="321"/>
    <x v="1"/>
    <x v="411"/>
    <x v="128"/>
    <x v="1"/>
    <x v="1"/>
    <x v="462"/>
    <x v="555"/>
    <x v="0"/>
    <x v="0"/>
    <x v="3"/>
    <x v="3"/>
    <x v="3"/>
  </r>
  <r>
    <x v="598"/>
    <x v="587"/>
    <x v="597"/>
    <x v="323"/>
    <x v="587"/>
    <x v="62"/>
    <x v="1"/>
    <x v="412"/>
    <x v="516"/>
    <x v="6"/>
    <x v="6"/>
    <x v="553"/>
    <x v="556"/>
    <x v="0"/>
    <x v="0"/>
    <x v="1"/>
    <x v="1"/>
    <x v="1"/>
  </r>
  <r>
    <x v="599"/>
    <x v="588"/>
    <x v="598"/>
    <x v="324"/>
    <x v="588"/>
    <x v="166"/>
    <x v="0"/>
    <x v="172"/>
    <x v="517"/>
    <x v="3"/>
    <x v="3"/>
    <x v="554"/>
    <x v="557"/>
    <x v="0"/>
    <x v="0"/>
    <x v="4"/>
    <x v="4"/>
    <x v="4"/>
  </r>
  <r>
    <x v="600"/>
    <x v="589"/>
    <x v="599"/>
    <x v="0"/>
    <x v="297"/>
    <x v="214"/>
    <x v="0"/>
    <x v="49"/>
    <x v="280"/>
    <x v="4"/>
    <x v="4"/>
    <x v="555"/>
    <x v="558"/>
    <x v="0"/>
    <x v="0"/>
    <x v="0"/>
    <x v="0"/>
    <x v="0"/>
  </r>
  <r>
    <x v="601"/>
    <x v="590"/>
    <x v="600"/>
    <x v="9"/>
    <x v="589"/>
    <x v="322"/>
    <x v="1"/>
    <x v="346"/>
    <x v="518"/>
    <x v="1"/>
    <x v="1"/>
    <x v="548"/>
    <x v="559"/>
    <x v="1"/>
    <x v="0"/>
    <x v="8"/>
    <x v="2"/>
    <x v="8"/>
  </r>
  <r>
    <x v="602"/>
    <x v="591"/>
    <x v="601"/>
    <x v="325"/>
    <x v="590"/>
    <x v="21"/>
    <x v="1"/>
    <x v="413"/>
    <x v="519"/>
    <x v="1"/>
    <x v="1"/>
    <x v="62"/>
    <x v="560"/>
    <x v="0"/>
    <x v="0"/>
    <x v="3"/>
    <x v="3"/>
    <x v="3"/>
  </r>
  <r>
    <x v="603"/>
    <x v="592"/>
    <x v="602"/>
    <x v="98"/>
    <x v="591"/>
    <x v="98"/>
    <x v="1"/>
    <x v="408"/>
    <x v="520"/>
    <x v="1"/>
    <x v="1"/>
    <x v="556"/>
    <x v="561"/>
    <x v="0"/>
    <x v="0"/>
    <x v="3"/>
    <x v="3"/>
    <x v="3"/>
  </r>
  <r>
    <x v="604"/>
    <x v="593"/>
    <x v="603"/>
    <x v="326"/>
    <x v="592"/>
    <x v="177"/>
    <x v="1"/>
    <x v="414"/>
    <x v="47"/>
    <x v="1"/>
    <x v="1"/>
    <x v="557"/>
    <x v="562"/>
    <x v="0"/>
    <x v="0"/>
    <x v="3"/>
    <x v="3"/>
    <x v="3"/>
  </r>
  <r>
    <x v="605"/>
    <x v="594"/>
    <x v="604"/>
    <x v="88"/>
    <x v="593"/>
    <x v="225"/>
    <x v="1"/>
    <x v="37"/>
    <x v="521"/>
    <x v="1"/>
    <x v="1"/>
    <x v="27"/>
    <x v="563"/>
    <x v="0"/>
    <x v="0"/>
    <x v="9"/>
    <x v="5"/>
    <x v="9"/>
  </r>
  <r>
    <x v="606"/>
    <x v="595"/>
    <x v="605"/>
    <x v="74"/>
    <x v="594"/>
    <x v="282"/>
    <x v="1"/>
    <x v="415"/>
    <x v="259"/>
    <x v="4"/>
    <x v="4"/>
    <x v="558"/>
    <x v="529"/>
    <x v="0"/>
    <x v="0"/>
    <x v="1"/>
    <x v="1"/>
    <x v="1"/>
  </r>
  <r>
    <x v="607"/>
    <x v="596"/>
    <x v="606"/>
    <x v="327"/>
    <x v="595"/>
    <x v="2"/>
    <x v="1"/>
    <x v="416"/>
    <x v="239"/>
    <x v="1"/>
    <x v="1"/>
    <x v="559"/>
    <x v="564"/>
    <x v="0"/>
    <x v="0"/>
    <x v="0"/>
    <x v="0"/>
    <x v="0"/>
  </r>
  <r>
    <x v="608"/>
    <x v="597"/>
    <x v="607"/>
    <x v="61"/>
    <x v="416"/>
    <x v="307"/>
    <x v="1"/>
    <x v="417"/>
    <x v="184"/>
    <x v="1"/>
    <x v="1"/>
    <x v="426"/>
    <x v="565"/>
    <x v="0"/>
    <x v="1"/>
    <x v="17"/>
    <x v="1"/>
    <x v="17"/>
  </r>
  <r>
    <x v="609"/>
    <x v="598"/>
    <x v="608"/>
    <x v="83"/>
    <x v="596"/>
    <x v="98"/>
    <x v="1"/>
    <x v="124"/>
    <x v="522"/>
    <x v="1"/>
    <x v="1"/>
    <x v="560"/>
    <x v="566"/>
    <x v="0"/>
    <x v="0"/>
    <x v="22"/>
    <x v="4"/>
    <x v="22"/>
  </r>
  <r>
    <x v="610"/>
    <x v="599"/>
    <x v="609"/>
    <x v="328"/>
    <x v="597"/>
    <x v="182"/>
    <x v="1"/>
    <x v="418"/>
    <x v="127"/>
    <x v="1"/>
    <x v="1"/>
    <x v="561"/>
    <x v="567"/>
    <x v="0"/>
    <x v="0"/>
    <x v="3"/>
    <x v="3"/>
    <x v="3"/>
  </r>
  <r>
    <x v="611"/>
    <x v="600"/>
    <x v="610"/>
    <x v="139"/>
    <x v="598"/>
    <x v="245"/>
    <x v="3"/>
    <x v="27"/>
    <x v="523"/>
    <x v="1"/>
    <x v="1"/>
    <x v="562"/>
    <x v="568"/>
    <x v="0"/>
    <x v="0"/>
    <x v="3"/>
    <x v="3"/>
    <x v="3"/>
  </r>
  <r>
    <x v="612"/>
    <x v="601"/>
    <x v="611"/>
    <x v="8"/>
    <x v="599"/>
    <x v="296"/>
    <x v="1"/>
    <x v="325"/>
    <x v="524"/>
    <x v="1"/>
    <x v="1"/>
    <x v="563"/>
    <x v="569"/>
    <x v="0"/>
    <x v="0"/>
    <x v="5"/>
    <x v="1"/>
    <x v="5"/>
  </r>
  <r>
    <x v="613"/>
    <x v="602"/>
    <x v="612"/>
    <x v="65"/>
    <x v="600"/>
    <x v="5"/>
    <x v="1"/>
    <x v="150"/>
    <x v="525"/>
    <x v="0"/>
    <x v="0"/>
    <x v="564"/>
    <x v="570"/>
    <x v="0"/>
    <x v="0"/>
    <x v="3"/>
    <x v="3"/>
    <x v="3"/>
  </r>
  <r>
    <x v="614"/>
    <x v="603"/>
    <x v="613"/>
    <x v="329"/>
    <x v="601"/>
    <x v="113"/>
    <x v="1"/>
    <x v="419"/>
    <x v="526"/>
    <x v="1"/>
    <x v="1"/>
    <x v="565"/>
    <x v="571"/>
    <x v="0"/>
    <x v="0"/>
    <x v="3"/>
    <x v="3"/>
    <x v="3"/>
  </r>
  <r>
    <x v="615"/>
    <x v="604"/>
    <x v="614"/>
    <x v="275"/>
    <x v="602"/>
    <x v="323"/>
    <x v="1"/>
    <x v="73"/>
    <x v="527"/>
    <x v="6"/>
    <x v="6"/>
    <x v="566"/>
    <x v="572"/>
    <x v="0"/>
    <x v="0"/>
    <x v="3"/>
    <x v="3"/>
    <x v="3"/>
  </r>
  <r>
    <x v="616"/>
    <x v="605"/>
    <x v="615"/>
    <x v="330"/>
    <x v="402"/>
    <x v="46"/>
    <x v="1"/>
    <x v="202"/>
    <x v="528"/>
    <x v="4"/>
    <x v="4"/>
    <x v="567"/>
    <x v="573"/>
    <x v="0"/>
    <x v="1"/>
    <x v="7"/>
    <x v="1"/>
    <x v="7"/>
  </r>
  <r>
    <x v="617"/>
    <x v="606"/>
    <x v="616"/>
    <x v="1"/>
    <x v="203"/>
    <x v="324"/>
    <x v="1"/>
    <x v="12"/>
    <x v="529"/>
    <x v="1"/>
    <x v="1"/>
    <x v="568"/>
    <x v="471"/>
    <x v="0"/>
    <x v="0"/>
    <x v="3"/>
    <x v="3"/>
    <x v="3"/>
  </r>
  <r>
    <x v="618"/>
    <x v="607"/>
    <x v="617"/>
    <x v="331"/>
    <x v="603"/>
    <x v="18"/>
    <x v="0"/>
    <x v="420"/>
    <x v="530"/>
    <x v="1"/>
    <x v="1"/>
    <x v="569"/>
    <x v="574"/>
    <x v="0"/>
    <x v="0"/>
    <x v="9"/>
    <x v="5"/>
    <x v="9"/>
  </r>
  <r>
    <x v="619"/>
    <x v="608"/>
    <x v="618"/>
    <x v="332"/>
    <x v="604"/>
    <x v="325"/>
    <x v="0"/>
    <x v="355"/>
    <x v="531"/>
    <x v="1"/>
    <x v="1"/>
    <x v="570"/>
    <x v="575"/>
    <x v="1"/>
    <x v="1"/>
    <x v="3"/>
    <x v="3"/>
    <x v="3"/>
  </r>
  <r>
    <x v="620"/>
    <x v="609"/>
    <x v="619"/>
    <x v="333"/>
    <x v="605"/>
    <x v="194"/>
    <x v="1"/>
    <x v="58"/>
    <x v="532"/>
    <x v="2"/>
    <x v="2"/>
    <x v="571"/>
    <x v="576"/>
    <x v="0"/>
    <x v="0"/>
    <x v="14"/>
    <x v="7"/>
    <x v="14"/>
  </r>
  <r>
    <x v="621"/>
    <x v="610"/>
    <x v="620"/>
    <x v="334"/>
    <x v="606"/>
    <x v="326"/>
    <x v="1"/>
    <x v="421"/>
    <x v="533"/>
    <x v="1"/>
    <x v="1"/>
    <x v="572"/>
    <x v="577"/>
    <x v="0"/>
    <x v="0"/>
    <x v="3"/>
    <x v="3"/>
    <x v="3"/>
  </r>
  <r>
    <x v="622"/>
    <x v="611"/>
    <x v="621"/>
    <x v="335"/>
    <x v="607"/>
    <x v="112"/>
    <x v="0"/>
    <x v="251"/>
    <x v="534"/>
    <x v="1"/>
    <x v="1"/>
    <x v="573"/>
    <x v="578"/>
    <x v="0"/>
    <x v="0"/>
    <x v="7"/>
    <x v="1"/>
    <x v="7"/>
  </r>
  <r>
    <x v="623"/>
    <x v="612"/>
    <x v="622"/>
    <x v="336"/>
    <x v="608"/>
    <x v="109"/>
    <x v="1"/>
    <x v="422"/>
    <x v="535"/>
    <x v="4"/>
    <x v="4"/>
    <x v="574"/>
    <x v="477"/>
    <x v="0"/>
    <x v="0"/>
    <x v="3"/>
    <x v="3"/>
    <x v="3"/>
  </r>
  <r>
    <x v="624"/>
    <x v="613"/>
    <x v="623"/>
    <x v="135"/>
    <x v="609"/>
    <x v="327"/>
    <x v="1"/>
    <x v="423"/>
    <x v="536"/>
    <x v="1"/>
    <x v="1"/>
    <x v="511"/>
    <x v="579"/>
    <x v="0"/>
    <x v="0"/>
    <x v="14"/>
    <x v="7"/>
    <x v="14"/>
  </r>
  <r>
    <x v="625"/>
    <x v="614"/>
    <x v="624"/>
    <x v="168"/>
    <x v="377"/>
    <x v="176"/>
    <x v="0"/>
    <x v="197"/>
    <x v="537"/>
    <x v="1"/>
    <x v="1"/>
    <x v="575"/>
    <x v="580"/>
    <x v="0"/>
    <x v="0"/>
    <x v="3"/>
    <x v="3"/>
    <x v="3"/>
  </r>
  <r>
    <x v="626"/>
    <x v="615"/>
    <x v="625"/>
    <x v="330"/>
    <x v="610"/>
    <x v="328"/>
    <x v="1"/>
    <x v="288"/>
    <x v="340"/>
    <x v="1"/>
    <x v="1"/>
    <x v="576"/>
    <x v="581"/>
    <x v="0"/>
    <x v="1"/>
    <x v="3"/>
    <x v="3"/>
    <x v="3"/>
  </r>
  <r>
    <x v="627"/>
    <x v="616"/>
    <x v="626"/>
    <x v="39"/>
    <x v="611"/>
    <x v="329"/>
    <x v="1"/>
    <x v="110"/>
    <x v="538"/>
    <x v="4"/>
    <x v="4"/>
    <x v="577"/>
    <x v="582"/>
    <x v="1"/>
    <x v="0"/>
    <x v="0"/>
    <x v="0"/>
    <x v="0"/>
  </r>
  <r>
    <x v="628"/>
    <x v="617"/>
    <x v="627"/>
    <x v="89"/>
    <x v="612"/>
    <x v="163"/>
    <x v="1"/>
    <x v="87"/>
    <x v="539"/>
    <x v="1"/>
    <x v="1"/>
    <x v="578"/>
    <x v="581"/>
    <x v="0"/>
    <x v="0"/>
    <x v="7"/>
    <x v="1"/>
    <x v="7"/>
  </r>
  <r>
    <x v="629"/>
    <x v="618"/>
    <x v="628"/>
    <x v="337"/>
    <x v="613"/>
    <x v="130"/>
    <x v="0"/>
    <x v="424"/>
    <x v="540"/>
    <x v="1"/>
    <x v="1"/>
    <x v="579"/>
    <x v="583"/>
    <x v="0"/>
    <x v="1"/>
    <x v="3"/>
    <x v="3"/>
    <x v="3"/>
  </r>
  <r>
    <x v="630"/>
    <x v="619"/>
    <x v="629"/>
    <x v="40"/>
    <x v="614"/>
    <x v="154"/>
    <x v="3"/>
    <x v="215"/>
    <x v="541"/>
    <x v="1"/>
    <x v="1"/>
    <x v="580"/>
    <x v="584"/>
    <x v="0"/>
    <x v="1"/>
    <x v="3"/>
    <x v="3"/>
    <x v="3"/>
  </r>
  <r>
    <x v="631"/>
    <x v="620"/>
    <x v="630"/>
    <x v="338"/>
    <x v="615"/>
    <x v="29"/>
    <x v="1"/>
    <x v="425"/>
    <x v="443"/>
    <x v="1"/>
    <x v="1"/>
    <x v="581"/>
    <x v="585"/>
    <x v="0"/>
    <x v="0"/>
    <x v="3"/>
    <x v="3"/>
    <x v="3"/>
  </r>
  <r>
    <x v="632"/>
    <x v="621"/>
    <x v="631"/>
    <x v="339"/>
    <x v="616"/>
    <x v="298"/>
    <x v="2"/>
    <x v="426"/>
    <x v="542"/>
    <x v="1"/>
    <x v="1"/>
    <x v="582"/>
    <x v="586"/>
    <x v="0"/>
    <x v="0"/>
    <x v="3"/>
    <x v="3"/>
    <x v="3"/>
  </r>
  <r>
    <x v="633"/>
    <x v="622"/>
    <x v="632"/>
    <x v="313"/>
    <x v="617"/>
    <x v="140"/>
    <x v="0"/>
    <x v="339"/>
    <x v="543"/>
    <x v="1"/>
    <x v="1"/>
    <x v="336"/>
    <x v="587"/>
    <x v="0"/>
    <x v="0"/>
    <x v="10"/>
    <x v="4"/>
    <x v="10"/>
  </r>
  <r>
    <x v="634"/>
    <x v="623"/>
    <x v="633"/>
    <x v="195"/>
    <x v="618"/>
    <x v="82"/>
    <x v="3"/>
    <x v="427"/>
    <x v="369"/>
    <x v="1"/>
    <x v="1"/>
    <x v="583"/>
    <x v="588"/>
    <x v="0"/>
    <x v="0"/>
    <x v="19"/>
    <x v="4"/>
    <x v="19"/>
  </r>
  <r>
    <x v="635"/>
    <x v="624"/>
    <x v="634"/>
    <x v="340"/>
    <x v="619"/>
    <x v="226"/>
    <x v="1"/>
    <x v="428"/>
    <x v="390"/>
    <x v="1"/>
    <x v="1"/>
    <x v="584"/>
    <x v="589"/>
    <x v="0"/>
    <x v="0"/>
    <x v="19"/>
    <x v="4"/>
    <x v="19"/>
  </r>
  <r>
    <x v="636"/>
    <x v="625"/>
    <x v="635"/>
    <x v="341"/>
    <x v="620"/>
    <x v="130"/>
    <x v="0"/>
    <x v="429"/>
    <x v="291"/>
    <x v="3"/>
    <x v="3"/>
    <x v="585"/>
    <x v="590"/>
    <x v="0"/>
    <x v="1"/>
    <x v="10"/>
    <x v="4"/>
    <x v="10"/>
  </r>
  <r>
    <x v="637"/>
    <x v="626"/>
    <x v="636"/>
    <x v="275"/>
    <x v="621"/>
    <x v="82"/>
    <x v="0"/>
    <x v="167"/>
    <x v="544"/>
    <x v="1"/>
    <x v="1"/>
    <x v="586"/>
    <x v="591"/>
    <x v="0"/>
    <x v="0"/>
    <x v="3"/>
    <x v="3"/>
    <x v="3"/>
  </r>
  <r>
    <x v="638"/>
    <x v="627"/>
    <x v="637"/>
    <x v="342"/>
    <x v="622"/>
    <x v="139"/>
    <x v="0"/>
    <x v="115"/>
    <x v="289"/>
    <x v="1"/>
    <x v="1"/>
    <x v="587"/>
    <x v="592"/>
    <x v="0"/>
    <x v="1"/>
    <x v="3"/>
    <x v="3"/>
    <x v="3"/>
  </r>
  <r>
    <x v="639"/>
    <x v="628"/>
    <x v="638"/>
    <x v="133"/>
    <x v="623"/>
    <x v="277"/>
    <x v="2"/>
    <x v="430"/>
    <x v="545"/>
    <x v="1"/>
    <x v="1"/>
    <x v="588"/>
    <x v="593"/>
    <x v="0"/>
    <x v="1"/>
    <x v="6"/>
    <x v="4"/>
    <x v="6"/>
  </r>
  <r>
    <x v="640"/>
    <x v="629"/>
    <x v="639"/>
    <x v="343"/>
    <x v="624"/>
    <x v="126"/>
    <x v="0"/>
    <x v="431"/>
    <x v="546"/>
    <x v="1"/>
    <x v="1"/>
    <x v="589"/>
    <x v="510"/>
    <x v="0"/>
    <x v="0"/>
    <x v="3"/>
    <x v="3"/>
    <x v="3"/>
  </r>
  <r>
    <x v="641"/>
    <x v="630"/>
    <x v="640"/>
    <x v="151"/>
    <x v="625"/>
    <x v="98"/>
    <x v="1"/>
    <x v="346"/>
    <x v="547"/>
    <x v="5"/>
    <x v="5"/>
    <x v="590"/>
    <x v="594"/>
    <x v="0"/>
    <x v="0"/>
    <x v="3"/>
    <x v="3"/>
    <x v="3"/>
  </r>
  <r>
    <x v="642"/>
    <x v="631"/>
    <x v="641"/>
    <x v="243"/>
    <x v="626"/>
    <x v="94"/>
    <x v="1"/>
    <x v="30"/>
    <x v="548"/>
    <x v="0"/>
    <x v="0"/>
    <x v="591"/>
    <x v="595"/>
    <x v="0"/>
    <x v="0"/>
    <x v="8"/>
    <x v="2"/>
    <x v="8"/>
  </r>
  <r>
    <x v="643"/>
    <x v="632"/>
    <x v="642"/>
    <x v="344"/>
    <x v="627"/>
    <x v="133"/>
    <x v="1"/>
    <x v="432"/>
    <x v="130"/>
    <x v="1"/>
    <x v="1"/>
    <x v="592"/>
    <x v="596"/>
    <x v="0"/>
    <x v="0"/>
    <x v="3"/>
    <x v="3"/>
    <x v="3"/>
  </r>
  <r>
    <x v="644"/>
    <x v="633"/>
    <x v="643"/>
    <x v="345"/>
    <x v="628"/>
    <x v="11"/>
    <x v="0"/>
    <x v="433"/>
    <x v="127"/>
    <x v="0"/>
    <x v="0"/>
    <x v="593"/>
    <x v="597"/>
    <x v="0"/>
    <x v="0"/>
    <x v="3"/>
    <x v="3"/>
    <x v="3"/>
  </r>
  <r>
    <x v="645"/>
    <x v="634"/>
    <x v="644"/>
    <x v="346"/>
    <x v="629"/>
    <x v="56"/>
    <x v="0"/>
    <x v="434"/>
    <x v="32"/>
    <x v="1"/>
    <x v="1"/>
    <x v="594"/>
    <x v="598"/>
    <x v="0"/>
    <x v="1"/>
    <x v="1"/>
    <x v="1"/>
    <x v="1"/>
  </r>
  <r>
    <x v="646"/>
    <x v="635"/>
    <x v="645"/>
    <x v="201"/>
    <x v="630"/>
    <x v="12"/>
    <x v="0"/>
    <x v="435"/>
    <x v="214"/>
    <x v="1"/>
    <x v="1"/>
    <x v="595"/>
    <x v="599"/>
    <x v="0"/>
    <x v="0"/>
    <x v="11"/>
    <x v="6"/>
    <x v="11"/>
  </r>
  <r>
    <x v="647"/>
    <x v="636"/>
    <x v="646"/>
    <x v="6"/>
    <x v="631"/>
    <x v="20"/>
    <x v="0"/>
    <x v="6"/>
    <x v="549"/>
    <x v="1"/>
    <x v="1"/>
    <x v="596"/>
    <x v="600"/>
    <x v="0"/>
    <x v="0"/>
    <x v="18"/>
    <x v="5"/>
    <x v="18"/>
  </r>
  <r>
    <x v="648"/>
    <x v="637"/>
    <x v="647"/>
    <x v="347"/>
    <x v="632"/>
    <x v="154"/>
    <x v="3"/>
    <x v="419"/>
    <x v="550"/>
    <x v="1"/>
    <x v="1"/>
    <x v="597"/>
    <x v="601"/>
    <x v="1"/>
    <x v="0"/>
    <x v="0"/>
    <x v="0"/>
    <x v="0"/>
  </r>
  <r>
    <x v="649"/>
    <x v="638"/>
    <x v="648"/>
    <x v="155"/>
    <x v="633"/>
    <x v="11"/>
    <x v="0"/>
    <x v="436"/>
    <x v="234"/>
    <x v="5"/>
    <x v="5"/>
    <x v="598"/>
    <x v="602"/>
    <x v="1"/>
    <x v="1"/>
    <x v="3"/>
    <x v="3"/>
    <x v="3"/>
  </r>
  <r>
    <x v="650"/>
    <x v="639"/>
    <x v="649"/>
    <x v="0"/>
    <x v="50"/>
    <x v="47"/>
    <x v="0"/>
    <x v="49"/>
    <x v="49"/>
    <x v="1"/>
    <x v="1"/>
    <x v="599"/>
    <x v="603"/>
    <x v="0"/>
    <x v="0"/>
    <x v="17"/>
    <x v="1"/>
    <x v="17"/>
  </r>
  <r>
    <x v="651"/>
    <x v="640"/>
    <x v="650"/>
    <x v="348"/>
    <x v="634"/>
    <x v="102"/>
    <x v="0"/>
    <x v="437"/>
    <x v="551"/>
    <x v="6"/>
    <x v="6"/>
    <x v="600"/>
    <x v="604"/>
    <x v="0"/>
    <x v="0"/>
    <x v="12"/>
    <x v="4"/>
    <x v="12"/>
  </r>
  <r>
    <x v="652"/>
    <x v="641"/>
    <x v="651"/>
    <x v="83"/>
    <x v="635"/>
    <x v="264"/>
    <x v="1"/>
    <x v="438"/>
    <x v="207"/>
    <x v="1"/>
    <x v="1"/>
    <x v="601"/>
    <x v="292"/>
    <x v="0"/>
    <x v="0"/>
    <x v="2"/>
    <x v="2"/>
    <x v="2"/>
  </r>
  <r>
    <x v="653"/>
    <x v="642"/>
    <x v="652"/>
    <x v="60"/>
    <x v="636"/>
    <x v="330"/>
    <x v="1"/>
    <x v="439"/>
    <x v="552"/>
    <x v="1"/>
    <x v="1"/>
    <x v="602"/>
    <x v="605"/>
    <x v="0"/>
    <x v="0"/>
    <x v="2"/>
    <x v="2"/>
    <x v="2"/>
  </r>
  <r>
    <x v="654"/>
    <x v="643"/>
    <x v="653"/>
    <x v="349"/>
    <x v="637"/>
    <x v="331"/>
    <x v="1"/>
    <x v="440"/>
    <x v="170"/>
    <x v="1"/>
    <x v="1"/>
    <x v="335"/>
    <x v="606"/>
    <x v="0"/>
    <x v="0"/>
    <x v="16"/>
    <x v="1"/>
    <x v="16"/>
  </r>
  <r>
    <x v="655"/>
    <x v="644"/>
    <x v="654"/>
    <x v="350"/>
    <x v="638"/>
    <x v="332"/>
    <x v="1"/>
    <x v="441"/>
    <x v="345"/>
    <x v="1"/>
    <x v="1"/>
    <x v="603"/>
    <x v="607"/>
    <x v="1"/>
    <x v="0"/>
    <x v="14"/>
    <x v="7"/>
    <x v="14"/>
  </r>
  <r>
    <x v="656"/>
    <x v="645"/>
    <x v="655"/>
    <x v="351"/>
    <x v="639"/>
    <x v="180"/>
    <x v="0"/>
    <x v="442"/>
    <x v="553"/>
    <x v="2"/>
    <x v="2"/>
    <x v="604"/>
    <x v="608"/>
    <x v="0"/>
    <x v="0"/>
    <x v="0"/>
    <x v="0"/>
    <x v="0"/>
  </r>
  <r>
    <x v="657"/>
    <x v="646"/>
    <x v="656"/>
    <x v="83"/>
    <x v="640"/>
    <x v="167"/>
    <x v="0"/>
    <x v="443"/>
    <x v="554"/>
    <x v="1"/>
    <x v="1"/>
    <x v="605"/>
    <x v="609"/>
    <x v="0"/>
    <x v="0"/>
    <x v="22"/>
    <x v="4"/>
    <x v="22"/>
  </r>
  <r>
    <x v="658"/>
    <x v="647"/>
    <x v="657"/>
    <x v="352"/>
    <x v="641"/>
    <x v="111"/>
    <x v="3"/>
    <x v="444"/>
    <x v="325"/>
    <x v="1"/>
    <x v="1"/>
    <x v="606"/>
    <x v="610"/>
    <x v="0"/>
    <x v="0"/>
    <x v="1"/>
    <x v="1"/>
    <x v="1"/>
  </r>
  <r>
    <x v="659"/>
    <x v="648"/>
    <x v="658"/>
    <x v="353"/>
    <x v="642"/>
    <x v="15"/>
    <x v="0"/>
    <x v="424"/>
    <x v="555"/>
    <x v="4"/>
    <x v="4"/>
    <x v="65"/>
    <x v="611"/>
    <x v="0"/>
    <x v="0"/>
    <x v="4"/>
    <x v="4"/>
    <x v="4"/>
  </r>
  <r>
    <x v="660"/>
    <x v="649"/>
    <x v="659"/>
    <x v="14"/>
    <x v="643"/>
    <x v="274"/>
    <x v="0"/>
    <x v="385"/>
    <x v="556"/>
    <x v="1"/>
    <x v="1"/>
    <x v="607"/>
    <x v="612"/>
    <x v="1"/>
    <x v="0"/>
    <x v="3"/>
    <x v="3"/>
    <x v="3"/>
  </r>
  <r>
    <x v="661"/>
    <x v="650"/>
    <x v="660"/>
    <x v="354"/>
    <x v="644"/>
    <x v="157"/>
    <x v="0"/>
    <x v="445"/>
    <x v="557"/>
    <x v="3"/>
    <x v="3"/>
    <x v="608"/>
    <x v="613"/>
    <x v="0"/>
    <x v="0"/>
    <x v="17"/>
    <x v="1"/>
    <x v="17"/>
  </r>
  <r>
    <x v="662"/>
    <x v="651"/>
    <x v="661"/>
    <x v="14"/>
    <x v="645"/>
    <x v="59"/>
    <x v="0"/>
    <x v="54"/>
    <x v="558"/>
    <x v="1"/>
    <x v="1"/>
    <x v="609"/>
    <x v="614"/>
    <x v="0"/>
    <x v="0"/>
    <x v="3"/>
    <x v="3"/>
    <x v="3"/>
  </r>
  <r>
    <x v="663"/>
    <x v="652"/>
    <x v="662"/>
    <x v="83"/>
    <x v="646"/>
    <x v="176"/>
    <x v="0"/>
    <x v="215"/>
    <x v="559"/>
    <x v="1"/>
    <x v="1"/>
    <x v="610"/>
    <x v="615"/>
    <x v="0"/>
    <x v="0"/>
    <x v="3"/>
    <x v="3"/>
    <x v="3"/>
  </r>
  <r>
    <x v="664"/>
    <x v="327"/>
    <x v="663"/>
    <x v="355"/>
    <x v="647"/>
    <x v="333"/>
    <x v="0"/>
    <x v="446"/>
    <x v="372"/>
    <x v="1"/>
    <x v="1"/>
    <x v="541"/>
    <x v="616"/>
    <x v="0"/>
    <x v="0"/>
    <x v="17"/>
    <x v="1"/>
    <x v="17"/>
  </r>
  <r>
    <x v="665"/>
    <x v="653"/>
    <x v="664"/>
    <x v="135"/>
    <x v="648"/>
    <x v="309"/>
    <x v="1"/>
    <x v="447"/>
    <x v="560"/>
    <x v="1"/>
    <x v="1"/>
    <x v="611"/>
    <x v="453"/>
    <x v="0"/>
    <x v="1"/>
    <x v="4"/>
    <x v="4"/>
    <x v="4"/>
  </r>
  <r>
    <x v="666"/>
    <x v="654"/>
    <x v="665"/>
    <x v="33"/>
    <x v="649"/>
    <x v="106"/>
    <x v="3"/>
    <x v="270"/>
    <x v="561"/>
    <x v="1"/>
    <x v="1"/>
    <x v="612"/>
    <x v="617"/>
    <x v="0"/>
    <x v="1"/>
    <x v="3"/>
    <x v="3"/>
    <x v="3"/>
  </r>
  <r>
    <x v="667"/>
    <x v="655"/>
    <x v="666"/>
    <x v="350"/>
    <x v="650"/>
    <x v="272"/>
    <x v="1"/>
    <x v="448"/>
    <x v="562"/>
    <x v="1"/>
    <x v="1"/>
    <x v="613"/>
    <x v="618"/>
    <x v="0"/>
    <x v="0"/>
    <x v="23"/>
    <x v="8"/>
    <x v="23"/>
  </r>
  <r>
    <x v="668"/>
    <x v="656"/>
    <x v="667"/>
    <x v="356"/>
    <x v="651"/>
    <x v="8"/>
    <x v="0"/>
    <x v="70"/>
    <x v="563"/>
    <x v="1"/>
    <x v="1"/>
    <x v="614"/>
    <x v="619"/>
    <x v="0"/>
    <x v="0"/>
    <x v="3"/>
    <x v="3"/>
    <x v="3"/>
  </r>
  <r>
    <x v="669"/>
    <x v="657"/>
    <x v="668"/>
    <x v="357"/>
    <x v="652"/>
    <x v="95"/>
    <x v="1"/>
    <x v="449"/>
    <x v="564"/>
    <x v="6"/>
    <x v="6"/>
    <x v="615"/>
    <x v="620"/>
    <x v="0"/>
    <x v="0"/>
    <x v="3"/>
    <x v="3"/>
    <x v="3"/>
  </r>
  <r>
    <x v="670"/>
    <x v="635"/>
    <x v="669"/>
    <x v="358"/>
    <x v="653"/>
    <x v="253"/>
    <x v="1"/>
    <x v="450"/>
    <x v="370"/>
    <x v="1"/>
    <x v="1"/>
    <x v="90"/>
    <x v="621"/>
    <x v="0"/>
    <x v="0"/>
    <x v="7"/>
    <x v="1"/>
    <x v="7"/>
  </r>
  <r>
    <x v="671"/>
    <x v="658"/>
    <x v="670"/>
    <x v="359"/>
    <x v="654"/>
    <x v="69"/>
    <x v="1"/>
    <x v="451"/>
    <x v="565"/>
    <x v="1"/>
    <x v="1"/>
    <x v="616"/>
    <x v="622"/>
    <x v="0"/>
    <x v="1"/>
    <x v="3"/>
    <x v="3"/>
    <x v="3"/>
  </r>
  <r>
    <x v="672"/>
    <x v="659"/>
    <x v="671"/>
    <x v="360"/>
    <x v="655"/>
    <x v="277"/>
    <x v="0"/>
    <x v="452"/>
    <x v="372"/>
    <x v="2"/>
    <x v="2"/>
    <x v="617"/>
    <x v="623"/>
    <x v="0"/>
    <x v="0"/>
    <x v="3"/>
    <x v="3"/>
    <x v="3"/>
  </r>
  <r>
    <x v="673"/>
    <x v="660"/>
    <x v="672"/>
    <x v="36"/>
    <x v="656"/>
    <x v="262"/>
    <x v="0"/>
    <x v="125"/>
    <x v="566"/>
    <x v="6"/>
    <x v="6"/>
    <x v="618"/>
    <x v="624"/>
    <x v="0"/>
    <x v="0"/>
    <x v="7"/>
    <x v="1"/>
    <x v="7"/>
  </r>
  <r>
    <x v="674"/>
    <x v="661"/>
    <x v="673"/>
    <x v="361"/>
    <x v="657"/>
    <x v="49"/>
    <x v="3"/>
    <x v="453"/>
    <x v="332"/>
    <x v="1"/>
    <x v="1"/>
    <x v="619"/>
    <x v="625"/>
    <x v="0"/>
    <x v="0"/>
    <x v="14"/>
    <x v="7"/>
    <x v="14"/>
  </r>
  <r>
    <x v="675"/>
    <x v="662"/>
    <x v="674"/>
    <x v="62"/>
    <x v="658"/>
    <x v="152"/>
    <x v="1"/>
    <x v="269"/>
    <x v="567"/>
    <x v="1"/>
    <x v="1"/>
    <x v="620"/>
    <x v="626"/>
    <x v="0"/>
    <x v="0"/>
    <x v="23"/>
    <x v="8"/>
    <x v="23"/>
  </r>
  <r>
    <x v="676"/>
    <x v="663"/>
    <x v="675"/>
    <x v="362"/>
    <x v="659"/>
    <x v="46"/>
    <x v="1"/>
    <x v="454"/>
    <x v="568"/>
    <x v="1"/>
    <x v="1"/>
    <x v="621"/>
    <x v="627"/>
    <x v="0"/>
    <x v="0"/>
    <x v="14"/>
    <x v="7"/>
    <x v="14"/>
  </r>
  <r>
    <x v="677"/>
    <x v="664"/>
    <x v="676"/>
    <x v="98"/>
    <x v="660"/>
    <x v="300"/>
    <x v="0"/>
    <x v="41"/>
    <x v="569"/>
    <x v="1"/>
    <x v="1"/>
    <x v="622"/>
    <x v="491"/>
    <x v="0"/>
    <x v="0"/>
    <x v="13"/>
    <x v="5"/>
    <x v="13"/>
  </r>
  <r>
    <x v="678"/>
    <x v="665"/>
    <x v="677"/>
    <x v="105"/>
    <x v="661"/>
    <x v="334"/>
    <x v="3"/>
    <x v="455"/>
    <x v="570"/>
    <x v="1"/>
    <x v="1"/>
    <x v="35"/>
    <x v="628"/>
    <x v="0"/>
    <x v="0"/>
    <x v="6"/>
    <x v="4"/>
    <x v="6"/>
  </r>
  <r>
    <x v="679"/>
    <x v="307"/>
    <x v="678"/>
    <x v="1"/>
    <x v="662"/>
    <x v="335"/>
    <x v="1"/>
    <x v="456"/>
    <x v="270"/>
    <x v="1"/>
    <x v="1"/>
    <x v="623"/>
    <x v="629"/>
    <x v="0"/>
    <x v="1"/>
    <x v="0"/>
    <x v="0"/>
    <x v="0"/>
  </r>
  <r>
    <x v="680"/>
    <x v="666"/>
    <x v="679"/>
    <x v="363"/>
    <x v="663"/>
    <x v="203"/>
    <x v="0"/>
    <x v="457"/>
    <x v="211"/>
    <x v="1"/>
    <x v="1"/>
    <x v="624"/>
    <x v="630"/>
    <x v="0"/>
    <x v="1"/>
    <x v="20"/>
    <x v="6"/>
    <x v="20"/>
  </r>
  <r>
    <x v="681"/>
    <x v="667"/>
    <x v="680"/>
    <x v="364"/>
    <x v="664"/>
    <x v="257"/>
    <x v="0"/>
    <x v="458"/>
    <x v="571"/>
    <x v="1"/>
    <x v="1"/>
    <x v="625"/>
    <x v="631"/>
    <x v="0"/>
    <x v="0"/>
    <x v="3"/>
    <x v="3"/>
    <x v="3"/>
  </r>
  <r>
    <x v="682"/>
    <x v="668"/>
    <x v="681"/>
    <x v="91"/>
    <x v="665"/>
    <x v="33"/>
    <x v="1"/>
    <x v="459"/>
    <x v="572"/>
    <x v="1"/>
    <x v="1"/>
    <x v="626"/>
    <x v="632"/>
    <x v="0"/>
    <x v="0"/>
    <x v="3"/>
    <x v="3"/>
    <x v="3"/>
  </r>
  <r>
    <x v="683"/>
    <x v="669"/>
    <x v="682"/>
    <x v="173"/>
    <x v="666"/>
    <x v="145"/>
    <x v="1"/>
    <x v="98"/>
    <x v="573"/>
    <x v="1"/>
    <x v="1"/>
    <x v="627"/>
    <x v="633"/>
    <x v="0"/>
    <x v="0"/>
    <x v="3"/>
    <x v="3"/>
    <x v="3"/>
  </r>
  <r>
    <x v="684"/>
    <x v="670"/>
    <x v="683"/>
    <x v="1"/>
    <x v="667"/>
    <x v="336"/>
    <x v="1"/>
    <x v="460"/>
    <x v="574"/>
    <x v="0"/>
    <x v="0"/>
    <x v="628"/>
    <x v="634"/>
    <x v="0"/>
    <x v="0"/>
    <x v="9"/>
    <x v="5"/>
    <x v="9"/>
  </r>
  <r>
    <x v="685"/>
    <x v="671"/>
    <x v="684"/>
    <x v="365"/>
    <x v="668"/>
    <x v="240"/>
    <x v="0"/>
    <x v="461"/>
    <x v="181"/>
    <x v="0"/>
    <x v="0"/>
    <x v="629"/>
    <x v="415"/>
    <x v="0"/>
    <x v="0"/>
    <x v="3"/>
    <x v="3"/>
    <x v="3"/>
  </r>
  <r>
    <x v="686"/>
    <x v="672"/>
    <x v="685"/>
    <x v="168"/>
    <x v="669"/>
    <x v="267"/>
    <x v="1"/>
    <x v="38"/>
    <x v="575"/>
    <x v="1"/>
    <x v="1"/>
    <x v="630"/>
    <x v="635"/>
    <x v="0"/>
    <x v="0"/>
    <x v="8"/>
    <x v="2"/>
    <x v="8"/>
  </r>
  <r>
    <x v="687"/>
    <x v="673"/>
    <x v="686"/>
    <x v="42"/>
    <x v="670"/>
    <x v="337"/>
    <x v="1"/>
    <x v="462"/>
    <x v="576"/>
    <x v="1"/>
    <x v="1"/>
    <x v="631"/>
    <x v="607"/>
    <x v="0"/>
    <x v="0"/>
    <x v="3"/>
    <x v="3"/>
    <x v="3"/>
  </r>
  <r>
    <x v="688"/>
    <x v="674"/>
    <x v="687"/>
    <x v="49"/>
    <x v="671"/>
    <x v="338"/>
    <x v="1"/>
    <x v="463"/>
    <x v="577"/>
    <x v="1"/>
    <x v="1"/>
    <x v="632"/>
    <x v="636"/>
    <x v="0"/>
    <x v="1"/>
    <x v="19"/>
    <x v="4"/>
    <x v="19"/>
  </r>
  <r>
    <x v="689"/>
    <x v="675"/>
    <x v="688"/>
    <x v="190"/>
    <x v="672"/>
    <x v="114"/>
    <x v="1"/>
    <x v="464"/>
    <x v="578"/>
    <x v="1"/>
    <x v="1"/>
    <x v="633"/>
    <x v="637"/>
    <x v="0"/>
    <x v="0"/>
    <x v="2"/>
    <x v="2"/>
    <x v="2"/>
  </r>
  <r>
    <x v="690"/>
    <x v="676"/>
    <x v="689"/>
    <x v="136"/>
    <x v="673"/>
    <x v="54"/>
    <x v="1"/>
    <x v="257"/>
    <x v="579"/>
    <x v="1"/>
    <x v="1"/>
    <x v="634"/>
    <x v="638"/>
    <x v="0"/>
    <x v="1"/>
    <x v="4"/>
    <x v="4"/>
    <x v="4"/>
  </r>
  <r>
    <x v="691"/>
    <x v="677"/>
    <x v="690"/>
    <x v="92"/>
    <x v="674"/>
    <x v="339"/>
    <x v="1"/>
    <x v="465"/>
    <x v="539"/>
    <x v="1"/>
    <x v="1"/>
    <x v="635"/>
    <x v="639"/>
    <x v="1"/>
    <x v="1"/>
    <x v="4"/>
    <x v="4"/>
    <x v="4"/>
  </r>
  <r>
    <x v="692"/>
    <x v="678"/>
    <x v="691"/>
    <x v="46"/>
    <x v="675"/>
    <x v="223"/>
    <x v="0"/>
    <x v="385"/>
    <x v="580"/>
    <x v="4"/>
    <x v="4"/>
    <x v="636"/>
    <x v="640"/>
    <x v="0"/>
    <x v="0"/>
    <x v="1"/>
    <x v="1"/>
    <x v="1"/>
  </r>
  <r>
    <x v="693"/>
    <x v="679"/>
    <x v="692"/>
    <x v="366"/>
    <x v="676"/>
    <x v="106"/>
    <x v="0"/>
    <x v="466"/>
    <x v="366"/>
    <x v="1"/>
    <x v="1"/>
    <x v="637"/>
    <x v="641"/>
    <x v="0"/>
    <x v="0"/>
    <x v="3"/>
    <x v="3"/>
    <x v="3"/>
  </r>
  <r>
    <x v="694"/>
    <x v="680"/>
    <x v="693"/>
    <x v="14"/>
    <x v="677"/>
    <x v="300"/>
    <x v="0"/>
    <x v="467"/>
    <x v="581"/>
    <x v="1"/>
    <x v="1"/>
    <x v="638"/>
    <x v="642"/>
    <x v="0"/>
    <x v="0"/>
    <x v="3"/>
    <x v="3"/>
    <x v="3"/>
  </r>
  <r>
    <x v="695"/>
    <x v="681"/>
    <x v="694"/>
    <x v="243"/>
    <x v="678"/>
    <x v="159"/>
    <x v="1"/>
    <x v="468"/>
    <x v="378"/>
    <x v="6"/>
    <x v="6"/>
    <x v="639"/>
    <x v="445"/>
    <x v="1"/>
    <x v="0"/>
    <x v="1"/>
    <x v="1"/>
    <x v="1"/>
  </r>
  <r>
    <x v="696"/>
    <x v="682"/>
    <x v="695"/>
    <x v="367"/>
    <x v="679"/>
    <x v="3"/>
    <x v="0"/>
    <x v="469"/>
    <x v="582"/>
    <x v="1"/>
    <x v="1"/>
    <x v="640"/>
    <x v="116"/>
    <x v="0"/>
    <x v="1"/>
    <x v="3"/>
    <x v="3"/>
    <x v="3"/>
  </r>
  <r>
    <x v="697"/>
    <x v="683"/>
    <x v="696"/>
    <x v="368"/>
    <x v="680"/>
    <x v="340"/>
    <x v="1"/>
    <x v="470"/>
    <x v="42"/>
    <x v="1"/>
    <x v="1"/>
    <x v="641"/>
    <x v="643"/>
    <x v="0"/>
    <x v="0"/>
    <x v="5"/>
    <x v="1"/>
    <x v="5"/>
  </r>
  <r>
    <x v="698"/>
    <x v="684"/>
    <x v="697"/>
    <x v="369"/>
    <x v="681"/>
    <x v="341"/>
    <x v="1"/>
    <x v="471"/>
    <x v="94"/>
    <x v="0"/>
    <x v="0"/>
    <x v="642"/>
    <x v="644"/>
    <x v="0"/>
    <x v="0"/>
    <x v="8"/>
    <x v="2"/>
    <x v="8"/>
  </r>
  <r>
    <x v="699"/>
    <x v="196"/>
    <x v="698"/>
    <x v="71"/>
    <x v="682"/>
    <x v="300"/>
    <x v="0"/>
    <x v="75"/>
    <x v="583"/>
    <x v="1"/>
    <x v="1"/>
    <x v="230"/>
    <x v="645"/>
    <x v="0"/>
    <x v="0"/>
    <x v="6"/>
    <x v="4"/>
    <x v="6"/>
  </r>
  <r>
    <x v="700"/>
    <x v="685"/>
    <x v="699"/>
    <x v="0"/>
    <x v="247"/>
    <x v="112"/>
    <x v="0"/>
    <x v="49"/>
    <x v="236"/>
    <x v="1"/>
    <x v="1"/>
    <x v="67"/>
    <x v="646"/>
    <x v="0"/>
    <x v="0"/>
    <x v="8"/>
    <x v="2"/>
    <x v="8"/>
  </r>
  <r>
    <x v="701"/>
    <x v="686"/>
    <x v="700"/>
    <x v="370"/>
    <x v="683"/>
    <x v="342"/>
    <x v="1"/>
    <x v="472"/>
    <x v="584"/>
    <x v="1"/>
    <x v="1"/>
    <x v="643"/>
    <x v="647"/>
    <x v="1"/>
    <x v="0"/>
    <x v="3"/>
    <x v="3"/>
    <x v="3"/>
  </r>
  <r>
    <x v="702"/>
    <x v="687"/>
    <x v="701"/>
    <x v="251"/>
    <x v="684"/>
    <x v="157"/>
    <x v="0"/>
    <x v="100"/>
    <x v="585"/>
    <x v="1"/>
    <x v="1"/>
    <x v="644"/>
    <x v="467"/>
    <x v="0"/>
    <x v="0"/>
    <x v="8"/>
    <x v="2"/>
    <x v="8"/>
  </r>
  <r>
    <x v="703"/>
    <x v="688"/>
    <x v="702"/>
    <x v="371"/>
    <x v="685"/>
    <x v="343"/>
    <x v="1"/>
    <x v="473"/>
    <x v="586"/>
    <x v="1"/>
    <x v="1"/>
    <x v="645"/>
    <x v="648"/>
    <x v="1"/>
    <x v="1"/>
    <x v="18"/>
    <x v="5"/>
    <x v="18"/>
  </r>
  <r>
    <x v="704"/>
    <x v="689"/>
    <x v="703"/>
    <x v="251"/>
    <x v="686"/>
    <x v="152"/>
    <x v="1"/>
    <x v="220"/>
    <x v="587"/>
    <x v="1"/>
    <x v="1"/>
    <x v="646"/>
    <x v="649"/>
    <x v="0"/>
    <x v="0"/>
    <x v="10"/>
    <x v="4"/>
    <x v="10"/>
  </r>
  <r>
    <x v="705"/>
    <x v="690"/>
    <x v="704"/>
    <x v="372"/>
    <x v="687"/>
    <x v="168"/>
    <x v="0"/>
    <x v="474"/>
    <x v="588"/>
    <x v="4"/>
    <x v="4"/>
    <x v="626"/>
    <x v="650"/>
    <x v="0"/>
    <x v="0"/>
    <x v="9"/>
    <x v="5"/>
    <x v="9"/>
  </r>
  <r>
    <x v="706"/>
    <x v="691"/>
    <x v="705"/>
    <x v="2"/>
    <x v="688"/>
    <x v="21"/>
    <x v="1"/>
    <x v="475"/>
    <x v="589"/>
    <x v="2"/>
    <x v="2"/>
    <x v="647"/>
    <x v="651"/>
    <x v="0"/>
    <x v="1"/>
    <x v="2"/>
    <x v="2"/>
    <x v="2"/>
  </r>
  <r>
    <x v="707"/>
    <x v="692"/>
    <x v="706"/>
    <x v="190"/>
    <x v="689"/>
    <x v="17"/>
    <x v="1"/>
    <x v="170"/>
    <x v="590"/>
    <x v="1"/>
    <x v="1"/>
    <x v="159"/>
    <x v="652"/>
    <x v="0"/>
    <x v="0"/>
    <x v="6"/>
    <x v="4"/>
    <x v="6"/>
  </r>
  <r>
    <x v="708"/>
    <x v="693"/>
    <x v="707"/>
    <x v="12"/>
    <x v="690"/>
    <x v="344"/>
    <x v="1"/>
    <x v="231"/>
    <x v="591"/>
    <x v="5"/>
    <x v="5"/>
    <x v="648"/>
    <x v="653"/>
    <x v="0"/>
    <x v="0"/>
    <x v="3"/>
    <x v="3"/>
    <x v="3"/>
  </r>
  <r>
    <x v="709"/>
    <x v="694"/>
    <x v="708"/>
    <x v="122"/>
    <x v="691"/>
    <x v="339"/>
    <x v="1"/>
    <x v="129"/>
    <x v="592"/>
    <x v="6"/>
    <x v="6"/>
    <x v="267"/>
    <x v="654"/>
    <x v="0"/>
    <x v="0"/>
    <x v="3"/>
    <x v="3"/>
    <x v="3"/>
  </r>
  <r>
    <x v="710"/>
    <x v="695"/>
    <x v="709"/>
    <x v="333"/>
    <x v="692"/>
    <x v="345"/>
    <x v="1"/>
    <x v="476"/>
    <x v="593"/>
    <x v="1"/>
    <x v="1"/>
    <x v="649"/>
    <x v="655"/>
    <x v="0"/>
    <x v="1"/>
    <x v="3"/>
    <x v="3"/>
    <x v="3"/>
  </r>
  <r>
    <x v="711"/>
    <x v="696"/>
    <x v="710"/>
    <x v="8"/>
    <x v="693"/>
    <x v="8"/>
    <x v="0"/>
    <x v="443"/>
    <x v="594"/>
    <x v="6"/>
    <x v="6"/>
    <x v="248"/>
    <x v="656"/>
    <x v="1"/>
    <x v="1"/>
    <x v="3"/>
    <x v="3"/>
    <x v="3"/>
  </r>
  <r>
    <x v="712"/>
    <x v="697"/>
    <x v="711"/>
    <x v="126"/>
    <x v="694"/>
    <x v="346"/>
    <x v="1"/>
    <x v="381"/>
    <x v="595"/>
    <x v="1"/>
    <x v="1"/>
    <x v="571"/>
    <x v="657"/>
    <x v="0"/>
    <x v="0"/>
    <x v="3"/>
    <x v="3"/>
    <x v="3"/>
  </r>
  <r>
    <x v="713"/>
    <x v="698"/>
    <x v="712"/>
    <x v="350"/>
    <x v="695"/>
    <x v="62"/>
    <x v="1"/>
    <x v="459"/>
    <x v="596"/>
    <x v="1"/>
    <x v="1"/>
    <x v="650"/>
    <x v="89"/>
    <x v="0"/>
    <x v="0"/>
    <x v="15"/>
    <x v="5"/>
    <x v="15"/>
  </r>
  <r>
    <x v="714"/>
    <x v="699"/>
    <x v="713"/>
    <x v="373"/>
    <x v="696"/>
    <x v="347"/>
    <x v="1"/>
    <x v="477"/>
    <x v="230"/>
    <x v="1"/>
    <x v="1"/>
    <x v="1"/>
    <x v="658"/>
    <x v="0"/>
    <x v="0"/>
    <x v="1"/>
    <x v="1"/>
    <x v="1"/>
  </r>
  <r>
    <x v="715"/>
    <x v="700"/>
    <x v="714"/>
    <x v="374"/>
    <x v="697"/>
    <x v="64"/>
    <x v="0"/>
    <x v="478"/>
    <x v="159"/>
    <x v="1"/>
    <x v="1"/>
    <x v="651"/>
    <x v="438"/>
    <x v="0"/>
    <x v="0"/>
    <x v="20"/>
    <x v="6"/>
    <x v="20"/>
  </r>
  <r>
    <x v="716"/>
    <x v="701"/>
    <x v="715"/>
    <x v="22"/>
    <x v="698"/>
    <x v="348"/>
    <x v="1"/>
    <x v="144"/>
    <x v="597"/>
    <x v="1"/>
    <x v="1"/>
    <x v="652"/>
    <x v="659"/>
    <x v="0"/>
    <x v="1"/>
    <x v="3"/>
    <x v="3"/>
    <x v="3"/>
  </r>
  <r>
    <x v="717"/>
    <x v="702"/>
    <x v="716"/>
    <x v="36"/>
    <x v="699"/>
    <x v="349"/>
    <x v="1"/>
    <x v="479"/>
    <x v="499"/>
    <x v="1"/>
    <x v="1"/>
    <x v="653"/>
    <x v="660"/>
    <x v="0"/>
    <x v="0"/>
    <x v="4"/>
    <x v="4"/>
    <x v="4"/>
  </r>
  <r>
    <x v="718"/>
    <x v="703"/>
    <x v="717"/>
    <x v="111"/>
    <x v="700"/>
    <x v="134"/>
    <x v="1"/>
    <x v="480"/>
    <x v="127"/>
    <x v="1"/>
    <x v="1"/>
    <x v="654"/>
    <x v="661"/>
    <x v="0"/>
    <x v="0"/>
    <x v="8"/>
    <x v="2"/>
    <x v="8"/>
  </r>
  <r>
    <x v="719"/>
    <x v="704"/>
    <x v="718"/>
    <x v="350"/>
    <x v="701"/>
    <x v="340"/>
    <x v="1"/>
    <x v="300"/>
    <x v="598"/>
    <x v="1"/>
    <x v="1"/>
    <x v="655"/>
    <x v="662"/>
    <x v="0"/>
    <x v="0"/>
    <x v="13"/>
    <x v="5"/>
    <x v="13"/>
  </r>
  <r>
    <x v="720"/>
    <x v="705"/>
    <x v="719"/>
    <x v="251"/>
    <x v="702"/>
    <x v="232"/>
    <x v="3"/>
    <x v="63"/>
    <x v="599"/>
    <x v="3"/>
    <x v="3"/>
    <x v="656"/>
    <x v="236"/>
    <x v="0"/>
    <x v="1"/>
    <x v="3"/>
    <x v="3"/>
    <x v="3"/>
  </r>
  <r>
    <x v="721"/>
    <x v="706"/>
    <x v="720"/>
    <x v="375"/>
    <x v="703"/>
    <x v="166"/>
    <x v="3"/>
    <x v="101"/>
    <x v="600"/>
    <x v="1"/>
    <x v="1"/>
    <x v="657"/>
    <x v="663"/>
    <x v="0"/>
    <x v="0"/>
    <x v="1"/>
    <x v="1"/>
    <x v="1"/>
  </r>
  <r>
    <x v="722"/>
    <x v="707"/>
    <x v="721"/>
    <x v="376"/>
    <x v="704"/>
    <x v="34"/>
    <x v="1"/>
    <x v="481"/>
    <x v="372"/>
    <x v="1"/>
    <x v="1"/>
    <x v="265"/>
    <x v="202"/>
    <x v="0"/>
    <x v="0"/>
    <x v="4"/>
    <x v="4"/>
    <x v="4"/>
  </r>
  <r>
    <x v="723"/>
    <x v="708"/>
    <x v="722"/>
    <x v="70"/>
    <x v="705"/>
    <x v="350"/>
    <x v="1"/>
    <x v="358"/>
    <x v="601"/>
    <x v="2"/>
    <x v="2"/>
    <x v="658"/>
    <x v="664"/>
    <x v="0"/>
    <x v="0"/>
    <x v="3"/>
    <x v="3"/>
    <x v="3"/>
  </r>
  <r>
    <x v="724"/>
    <x v="709"/>
    <x v="723"/>
    <x v="141"/>
    <x v="706"/>
    <x v="159"/>
    <x v="1"/>
    <x v="246"/>
    <x v="602"/>
    <x v="4"/>
    <x v="4"/>
    <x v="659"/>
    <x v="665"/>
    <x v="0"/>
    <x v="1"/>
    <x v="3"/>
    <x v="3"/>
    <x v="3"/>
  </r>
  <r>
    <x v="725"/>
    <x v="710"/>
    <x v="724"/>
    <x v="377"/>
    <x v="707"/>
    <x v="275"/>
    <x v="0"/>
    <x v="482"/>
    <x v="478"/>
    <x v="1"/>
    <x v="1"/>
    <x v="660"/>
    <x v="666"/>
    <x v="0"/>
    <x v="0"/>
    <x v="20"/>
    <x v="6"/>
    <x v="20"/>
  </r>
  <r>
    <x v="726"/>
    <x v="711"/>
    <x v="725"/>
    <x v="378"/>
    <x v="708"/>
    <x v="12"/>
    <x v="3"/>
    <x v="168"/>
    <x v="603"/>
    <x v="1"/>
    <x v="1"/>
    <x v="661"/>
    <x v="602"/>
    <x v="0"/>
    <x v="1"/>
    <x v="3"/>
    <x v="3"/>
    <x v="3"/>
  </r>
  <r>
    <x v="727"/>
    <x v="712"/>
    <x v="726"/>
    <x v="200"/>
    <x v="709"/>
    <x v="351"/>
    <x v="1"/>
    <x v="483"/>
    <x v="604"/>
    <x v="1"/>
    <x v="1"/>
    <x v="4"/>
    <x v="667"/>
    <x v="0"/>
    <x v="0"/>
    <x v="2"/>
    <x v="2"/>
    <x v="2"/>
  </r>
  <r>
    <x v="728"/>
    <x v="713"/>
    <x v="727"/>
    <x v="3"/>
    <x v="710"/>
    <x v="334"/>
    <x v="0"/>
    <x v="234"/>
    <x v="605"/>
    <x v="1"/>
    <x v="1"/>
    <x v="662"/>
    <x v="668"/>
    <x v="0"/>
    <x v="0"/>
    <x v="3"/>
    <x v="3"/>
    <x v="3"/>
  </r>
  <r>
    <x v="729"/>
    <x v="714"/>
    <x v="728"/>
    <x v="36"/>
    <x v="711"/>
    <x v="41"/>
    <x v="1"/>
    <x v="393"/>
    <x v="527"/>
    <x v="1"/>
    <x v="1"/>
    <x v="663"/>
    <x v="669"/>
    <x v="0"/>
    <x v="0"/>
    <x v="6"/>
    <x v="4"/>
    <x v="6"/>
  </r>
  <r>
    <x v="730"/>
    <x v="715"/>
    <x v="729"/>
    <x v="379"/>
    <x v="712"/>
    <x v="352"/>
    <x v="1"/>
    <x v="130"/>
    <x v="606"/>
    <x v="0"/>
    <x v="0"/>
    <x v="664"/>
    <x v="670"/>
    <x v="0"/>
    <x v="0"/>
    <x v="8"/>
    <x v="2"/>
    <x v="8"/>
  </r>
  <r>
    <x v="731"/>
    <x v="716"/>
    <x v="730"/>
    <x v="48"/>
    <x v="713"/>
    <x v="50"/>
    <x v="3"/>
    <x v="319"/>
    <x v="607"/>
    <x v="1"/>
    <x v="1"/>
    <x v="665"/>
    <x v="601"/>
    <x v="0"/>
    <x v="0"/>
    <x v="2"/>
    <x v="2"/>
    <x v="2"/>
  </r>
  <r>
    <x v="732"/>
    <x v="717"/>
    <x v="731"/>
    <x v="380"/>
    <x v="714"/>
    <x v="48"/>
    <x v="0"/>
    <x v="484"/>
    <x v="608"/>
    <x v="1"/>
    <x v="1"/>
    <x v="666"/>
    <x v="671"/>
    <x v="0"/>
    <x v="1"/>
    <x v="1"/>
    <x v="1"/>
    <x v="1"/>
  </r>
  <r>
    <x v="733"/>
    <x v="718"/>
    <x v="732"/>
    <x v="144"/>
    <x v="715"/>
    <x v="353"/>
    <x v="1"/>
    <x v="485"/>
    <x v="609"/>
    <x v="1"/>
    <x v="1"/>
    <x v="43"/>
    <x v="672"/>
    <x v="0"/>
    <x v="0"/>
    <x v="16"/>
    <x v="1"/>
    <x v="16"/>
  </r>
  <r>
    <x v="734"/>
    <x v="719"/>
    <x v="733"/>
    <x v="3"/>
    <x v="716"/>
    <x v="284"/>
    <x v="1"/>
    <x v="486"/>
    <x v="253"/>
    <x v="1"/>
    <x v="1"/>
    <x v="667"/>
    <x v="673"/>
    <x v="0"/>
    <x v="1"/>
    <x v="3"/>
    <x v="3"/>
    <x v="3"/>
  </r>
  <r>
    <x v="735"/>
    <x v="720"/>
    <x v="734"/>
    <x v="211"/>
    <x v="717"/>
    <x v="354"/>
    <x v="1"/>
    <x v="487"/>
    <x v="610"/>
    <x v="1"/>
    <x v="1"/>
    <x v="668"/>
    <x v="674"/>
    <x v="0"/>
    <x v="0"/>
    <x v="14"/>
    <x v="7"/>
    <x v="14"/>
  </r>
  <r>
    <x v="736"/>
    <x v="721"/>
    <x v="735"/>
    <x v="106"/>
    <x v="718"/>
    <x v="333"/>
    <x v="3"/>
    <x v="226"/>
    <x v="611"/>
    <x v="1"/>
    <x v="1"/>
    <x v="669"/>
    <x v="675"/>
    <x v="0"/>
    <x v="0"/>
    <x v="9"/>
    <x v="5"/>
    <x v="9"/>
  </r>
  <r>
    <x v="737"/>
    <x v="722"/>
    <x v="736"/>
    <x v="41"/>
    <x v="719"/>
    <x v="123"/>
    <x v="1"/>
    <x v="80"/>
    <x v="612"/>
    <x v="1"/>
    <x v="1"/>
    <x v="670"/>
    <x v="676"/>
    <x v="0"/>
    <x v="0"/>
    <x v="7"/>
    <x v="1"/>
    <x v="7"/>
  </r>
  <r>
    <x v="738"/>
    <x v="486"/>
    <x v="737"/>
    <x v="381"/>
    <x v="720"/>
    <x v="47"/>
    <x v="0"/>
    <x v="27"/>
    <x v="613"/>
    <x v="1"/>
    <x v="1"/>
    <x v="671"/>
    <x v="677"/>
    <x v="0"/>
    <x v="1"/>
    <x v="3"/>
    <x v="3"/>
    <x v="3"/>
  </r>
  <r>
    <x v="739"/>
    <x v="723"/>
    <x v="738"/>
    <x v="83"/>
    <x v="721"/>
    <x v="84"/>
    <x v="0"/>
    <x v="271"/>
    <x v="614"/>
    <x v="1"/>
    <x v="1"/>
    <x v="672"/>
    <x v="678"/>
    <x v="0"/>
    <x v="0"/>
    <x v="7"/>
    <x v="1"/>
    <x v="7"/>
  </r>
  <r>
    <x v="740"/>
    <x v="724"/>
    <x v="739"/>
    <x v="98"/>
    <x v="722"/>
    <x v="286"/>
    <x v="0"/>
    <x v="36"/>
    <x v="615"/>
    <x v="1"/>
    <x v="1"/>
    <x v="673"/>
    <x v="679"/>
    <x v="0"/>
    <x v="0"/>
    <x v="3"/>
    <x v="3"/>
    <x v="3"/>
  </r>
  <r>
    <x v="741"/>
    <x v="287"/>
    <x v="740"/>
    <x v="272"/>
    <x v="723"/>
    <x v="355"/>
    <x v="1"/>
    <x v="406"/>
    <x v="616"/>
    <x v="1"/>
    <x v="1"/>
    <x v="674"/>
    <x v="680"/>
    <x v="0"/>
    <x v="0"/>
    <x v="3"/>
    <x v="3"/>
    <x v="3"/>
  </r>
  <r>
    <x v="742"/>
    <x v="725"/>
    <x v="741"/>
    <x v="272"/>
    <x v="724"/>
    <x v="356"/>
    <x v="1"/>
    <x v="393"/>
    <x v="86"/>
    <x v="1"/>
    <x v="1"/>
    <x v="675"/>
    <x v="681"/>
    <x v="0"/>
    <x v="0"/>
    <x v="5"/>
    <x v="1"/>
    <x v="5"/>
  </r>
  <r>
    <x v="743"/>
    <x v="726"/>
    <x v="742"/>
    <x v="61"/>
    <x v="725"/>
    <x v="243"/>
    <x v="0"/>
    <x v="68"/>
    <x v="617"/>
    <x v="1"/>
    <x v="1"/>
    <x v="676"/>
    <x v="682"/>
    <x v="0"/>
    <x v="1"/>
    <x v="3"/>
    <x v="3"/>
    <x v="3"/>
  </r>
  <r>
    <x v="744"/>
    <x v="727"/>
    <x v="743"/>
    <x v="22"/>
    <x v="726"/>
    <x v="357"/>
    <x v="1"/>
    <x v="382"/>
    <x v="618"/>
    <x v="1"/>
    <x v="1"/>
    <x v="342"/>
    <x v="683"/>
    <x v="0"/>
    <x v="1"/>
    <x v="3"/>
    <x v="3"/>
    <x v="3"/>
  </r>
  <r>
    <x v="745"/>
    <x v="728"/>
    <x v="744"/>
    <x v="350"/>
    <x v="727"/>
    <x v="286"/>
    <x v="0"/>
    <x v="298"/>
    <x v="619"/>
    <x v="1"/>
    <x v="1"/>
    <x v="677"/>
    <x v="684"/>
    <x v="0"/>
    <x v="0"/>
    <x v="8"/>
    <x v="2"/>
    <x v="8"/>
  </r>
  <r>
    <x v="746"/>
    <x v="729"/>
    <x v="745"/>
    <x v="382"/>
    <x v="728"/>
    <x v="39"/>
    <x v="1"/>
    <x v="488"/>
    <x v="33"/>
    <x v="1"/>
    <x v="1"/>
    <x v="678"/>
    <x v="685"/>
    <x v="0"/>
    <x v="0"/>
    <x v="2"/>
    <x v="2"/>
    <x v="2"/>
  </r>
  <r>
    <x v="747"/>
    <x v="730"/>
    <x v="746"/>
    <x v="70"/>
    <x v="729"/>
    <x v="252"/>
    <x v="1"/>
    <x v="489"/>
    <x v="620"/>
    <x v="1"/>
    <x v="1"/>
    <x v="679"/>
    <x v="488"/>
    <x v="0"/>
    <x v="0"/>
    <x v="3"/>
    <x v="3"/>
    <x v="3"/>
  </r>
  <r>
    <x v="748"/>
    <x v="731"/>
    <x v="747"/>
    <x v="383"/>
    <x v="730"/>
    <x v="230"/>
    <x v="3"/>
    <x v="490"/>
    <x v="606"/>
    <x v="1"/>
    <x v="1"/>
    <x v="680"/>
    <x v="686"/>
    <x v="0"/>
    <x v="1"/>
    <x v="10"/>
    <x v="4"/>
    <x v="10"/>
  </r>
  <r>
    <x v="749"/>
    <x v="732"/>
    <x v="748"/>
    <x v="133"/>
    <x v="731"/>
    <x v="34"/>
    <x v="1"/>
    <x v="491"/>
    <x v="621"/>
    <x v="6"/>
    <x v="6"/>
    <x v="681"/>
    <x v="687"/>
    <x v="0"/>
    <x v="1"/>
    <x v="8"/>
    <x v="2"/>
    <x v="8"/>
  </r>
  <r>
    <x v="750"/>
    <x v="733"/>
    <x v="749"/>
    <x v="0"/>
    <x v="99"/>
    <x v="89"/>
    <x v="0"/>
    <x v="49"/>
    <x v="98"/>
    <x v="4"/>
    <x v="4"/>
    <x v="682"/>
    <x v="688"/>
    <x v="0"/>
    <x v="0"/>
    <x v="5"/>
    <x v="1"/>
    <x v="5"/>
  </r>
  <r>
    <x v="751"/>
    <x v="734"/>
    <x v="750"/>
    <x v="136"/>
    <x v="732"/>
    <x v="358"/>
    <x v="1"/>
    <x v="492"/>
    <x v="622"/>
    <x v="1"/>
    <x v="1"/>
    <x v="683"/>
    <x v="689"/>
    <x v="1"/>
    <x v="1"/>
    <x v="9"/>
    <x v="5"/>
    <x v="9"/>
  </r>
  <r>
    <x v="752"/>
    <x v="735"/>
    <x v="751"/>
    <x v="306"/>
    <x v="733"/>
    <x v="48"/>
    <x v="3"/>
    <x v="493"/>
    <x v="307"/>
    <x v="1"/>
    <x v="1"/>
    <x v="684"/>
    <x v="690"/>
    <x v="0"/>
    <x v="1"/>
    <x v="3"/>
    <x v="3"/>
    <x v="3"/>
  </r>
  <r>
    <x v="753"/>
    <x v="736"/>
    <x v="752"/>
    <x v="53"/>
    <x v="734"/>
    <x v="359"/>
    <x v="1"/>
    <x v="231"/>
    <x v="623"/>
    <x v="1"/>
    <x v="1"/>
    <x v="674"/>
    <x v="691"/>
    <x v="0"/>
    <x v="0"/>
    <x v="14"/>
    <x v="7"/>
    <x v="14"/>
  </r>
  <r>
    <x v="754"/>
    <x v="737"/>
    <x v="753"/>
    <x v="384"/>
    <x v="735"/>
    <x v="78"/>
    <x v="1"/>
    <x v="494"/>
    <x v="624"/>
    <x v="1"/>
    <x v="1"/>
    <x v="685"/>
    <x v="424"/>
    <x v="0"/>
    <x v="0"/>
    <x v="3"/>
    <x v="3"/>
    <x v="3"/>
  </r>
  <r>
    <x v="755"/>
    <x v="738"/>
    <x v="754"/>
    <x v="6"/>
    <x v="562"/>
    <x v="221"/>
    <x v="1"/>
    <x v="495"/>
    <x v="625"/>
    <x v="3"/>
    <x v="3"/>
    <x v="605"/>
    <x v="231"/>
    <x v="0"/>
    <x v="1"/>
    <x v="3"/>
    <x v="3"/>
    <x v="3"/>
  </r>
  <r>
    <x v="756"/>
    <x v="739"/>
    <x v="755"/>
    <x v="81"/>
    <x v="736"/>
    <x v="360"/>
    <x v="1"/>
    <x v="496"/>
    <x v="626"/>
    <x v="1"/>
    <x v="1"/>
    <x v="686"/>
    <x v="692"/>
    <x v="0"/>
    <x v="0"/>
    <x v="3"/>
    <x v="3"/>
    <x v="3"/>
  </r>
  <r>
    <x v="757"/>
    <x v="740"/>
    <x v="756"/>
    <x v="1"/>
    <x v="737"/>
    <x v="361"/>
    <x v="1"/>
    <x v="493"/>
    <x v="627"/>
    <x v="1"/>
    <x v="1"/>
    <x v="687"/>
    <x v="693"/>
    <x v="0"/>
    <x v="0"/>
    <x v="6"/>
    <x v="4"/>
    <x v="6"/>
  </r>
  <r>
    <x v="758"/>
    <x v="741"/>
    <x v="757"/>
    <x v="241"/>
    <x v="738"/>
    <x v="362"/>
    <x v="1"/>
    <x v="497"/>
    <x v="628"/>
    <x v="0"/>
    <x v="0"/>
    <x v="688"/>
    <x v="694"/>
    <x v="0"/>
    <x v="0"/>
    <x v="1"/>
    <x v="1"/>
    <x v="1"/>
  </r>
  <r>
    <x v="759"/>
    <x v="742"/>
    <x v="758"/>
    <x v="385"/>
    <x v="739"/>
    <x v="240"/>
    <x v="0"/>
    <x v="498"/>
    <x v="629"/>
    <x v="1"/>
    <x v="1"/>
    <x v="689"/>
    <x v="236"/>
    <x v="0"/>
    <x v="0"/>
    <x v="5"/>
    <x v="1"/>
    <x v="5"/>
  </r>
  <r>
    <x v="760"/>
    <x v="743"/>
    <x v="759"/>
    <x v="386"/>
    <x v="740"/>
    <x v="49"/>
    <x v="0"/>
    <x v="155"/>
    <x v="630"/>
    <x v="6"/>
    <x v="6"/>
    <x v="690"/>
    <x v="695"/>
    <x v="0"/>
    <x v="1"/>
    <x v="11"/>
    <x v="6"/>
    <x v="11"/>
  </r>
  <r>
    <x v="761"/>
    <x v="744"/>
    <x v="760"/>
    <x v="196"/>
    <x v="741"/>
    <x v="363"/>
    <x v="1"/>
    <x v="499"/>
    <x v="631"/>
    <x v="1"/>
    <x v="1"/>
    <x v="691"/>
    <x v="696"/>
    <x v="0"/>
    <x v="0"/>
    <x v="1"/>
    <x v="1"/>
    <x v="1"/>
  </r>
  <r>
    <x v="762"/>
    <x v="307"/>
    <x v="761"/>
    <x v="26"/>
    <x v="742"/>
    <x v="364"/>
    <x v="1"/>
    <x v="16"/>
    <x v="470"/>
    <x v="2"/>
    <x v="2"/>
    <x v="692"/>
    <x v="697"/>
    <x v="0"/>
    <x v="0"/>
    <x v="17"/>
    <x v="1"/>
    <x v="17"/>
  </r>
  <r>
    <x v="763"/>
    <x v="745"/>
    <x v="762"/>
    <x v="36"/>
    <x v="207"/>
    <x v="23"/>
    <x v="1"/>
    <x v="500"/>
    <x v="632"/>
    <x v="1"/>
    <x v="1"/>
    <x v="693"/>
    <x v="698"/>
    <x v="0"/>
    <x v="1"/>
    <x v="3"/>
    <x v="3"/>
    <x v="3"/>
  </r>
  <r>
    <x v="764"/>
    <x v="746"/>
    <x v="763"/>
    <x v="65"/>
    <x v="743"/>
    <x v="365"/>
    <x v="1"/>
    <x v="496"/>
    <x v="486"/>
    <x v="1"/>
    <x v="1"/>
    <x v="694"/>
    <x v="699"/>
    <x v="0"/>
    <x v="0"/>
    <x v="1"/>
    <x v="1"/>
    <x v="1"/>
  </r>
  <r>
    <x v="765"/>
    <x v="747"/>
    <x v="764"/>
    <x v="61"/>
    <x v="744"/>
    <x v="366"/>
    <x v="1"/>
    <x v="40"/>
    <x v="633"/>
    <x v="1"/>
    <x v="1"/>
    <x v="695"/>
    <x v="489"/>
    <x v="1"/>
    <x v="1"/>
    <x v="7"/>
    <x v="1"/>
    <x v="7"/>
  </r>
  <r>
    <x v="766"/>
    <x v="748"/>
    <x v="765"/>
    <x v="316"/>
    <x v="49"/>
    <x v="137"/>
    <x v="0"/>
    <x v="501"/>
    <x v="634"/>
    <x v="2"/>
    <x v="2"/>
    <x v="123"/>
    <x v="512"/>
    <x v="0"/>
    <x v="0"/>
    <x v="22"/>
    <x v="4"/>
    <x v="22"/>
  </r>
  <r>
    <x v="767"/>
    <x v="749"/>
    <x v="766"/>
    <x v="387"/>
    <x v="745"/>
    <x v="263"/>
    <x v="0"/>
    <x v="502"/>
    <x v="635"/>
    <x v="1"/>
    <x v="1"/>
    <x v="696"/>
    <x v="700"/>
    <x v="0"/>
    <x v="0"/>
    <x v="18"/>
    <x v="5"/>
    <x v="18"/>
  </r>
  <r>
    <x v="768"/>
    <x v="750"/>
    <x v="767"/>
    <x v="73"/>
    <x v="746"/>
    <x v="367"/>
    <x v="1"/>
    <x v="503"/>
    <x v="636"/>
    <x v="1"/>
    <x v="1"/>
    <x v="626"/>
    <x v="701"/>
    <x v="0"/>
    <x v="0"/>
    <x v="3"/>
    <x v="3"/>
    <x v="3"/>
  </r>
  <r>
    <x v="769"/>
    <x v="751"/>
    <x v="768"/>
    <x v="388"/>
    <x v="747"/>
    <x v="30"/>
    <x v="0"/>
    <x v="504"/>
    <x v="637"/>
    <x v="1"/>
    <x v="1"/>
    <x v="697"/>
    <x v="340"/>
    <x v="0"/>
    <x v="0"/>
    <x v="11"/>
    <x v="6"/>
    <x v="11"/>
  </r>
  <r>
    <x v="770"/>
    <x v="752"/>
    <x v="769"/>
    <x v="333"/>
    <x v="748"/>
    <x v="306"/>
    <x v="1"/>
    <x v="505"/>
    <x v="638"/>
    <x v="6"/>
    <x v="6"/>
    <x v="698"/>
    <x v="702"/>
    <x v="0"/>
    <x v="1"/>
    <x v="3"/>
    <x v="3"/>
    <x v="3"/>
  </r>
  <r>
    <x v="771"/>
    <x v="753"/>
    <x v="770"/>
    <x v="36"/>
    <x v="749"/>
    <x v="18"/>
    <x v="3"/>
    <x v="150"/>
    <x v="639"/>
    <x v="1"/>
    <x v="1"/>
    <x v="699"/>
    <x v="703"/>
    <x v="0"/>
    <x v="0"/>
    <x v="3"/>
    <x v="3"/>
    <x v="3"/>
  </r>
  <r>
    <x v="772"/>
    <x v="754"/>
    <x v="771"/>
    <x v="389"/>
    <x v="750"/>
    <x v="23"/>
    <x v="1"/>
    <x v="506"/>
    <x v="640"/>
    <x v="1"/>
    <x v="1"/>
    <x v="700"/>
    <x v="704"/>
    <x v="0"/>
    <x v="0"/>
    <x v="7"/>
    <x v="1"/>
    <x v="7"/>
  </r>
  <r>
    <x v="773"/>
    <x v="755"/>
    <x v="772"/>
    <x v="390"/>
    <x v="751"/>
    <x v="332"/>
    <x v="1"/>
    <x v="507"/>
    <x v="194"/>
    <x v="1"/>
    <x v="1"/>
    <x v="701"/>
    <x v="705"/>
    <x v="0"/>
    <x v="0"/>
    <x v="3"/>
    <x v="3"/>
    <x v="3"/>
  </r>
  <r>
    <x v="774"/>
    <x v="756"/>
    <x v="773"/>
    <x v="92"/>
    <x v="752"/>
    <x v="123"/>
    <x v="1"/>
    <x v="373"/>
    <x v="641"/>
    <x v="6"/>
    <x v="6"/>
    <x v="702"/>
    <x v="706"/>
    <x v="0"/>
    <x v="0"/>
    <x v="2"/>
    <x v="2"/>
    <x v="2"/>
  </r>
  <r>
    <x v="775"/>
    <x v="757"/>
    <x v="774"/>
    <x v="151"/>
    <x v="197"/>
    <x v="156"/>
    <x v="0"/>
    <x v="234"/>
    <x v="642"/>
    <x v="1"/>
    <x v="1"/>
    <x v="703"/>
    <x v="707"/>
    <x v="0"/>
    <x v="0"/>
    <x v="1"/>
    <x v="1"/>
    <x v="1"/>
  </r>
  <r>
    <x v="776"/>
    <x v="758"/>
    <x v="775"/>
    <x v="391"/>
    <x v="753"/>
    <x v="251"/>
    <x v="0"/>
    <x v="508"/>
    <x v="640"/>
    <x v="1"/>
    <x v="1"/>
    <x v="704"/>
    <x v="708"/>
    <x v="0"/>
    <x v="0"/>
    <x v="3"/>
    <x v="3"/>
    <x v="3"/>
  </r>
  <r>
    <x v="777"/>
    <x v="759"/>
    <x v="776"/>
    <x v="202"/>
    <x v="754"/>
    <x v="18"/>
    <x v="0"/>
    <x v="103"/>
    <x v="643"/>
    <x v="1"/>
    <x v="1"/>
    <x v="431"/>
    <x v="709"/>
    <x v="0"/>
    <x v="0"/>
    <x v="3"/>
    <x v="3"/>
    <x v="3"/>
  </r>
  <r>
    <x v="778"/>
    <x v="760"/>
    <x v="777"/>
    <x v="81"/>
    <x v="755"/>
    <x v="368"/>
    <x v="1"/>
    <x v="5"/>
    <x v="644"/>
    <x v="5"/>
    <x v="5"/>
    <x v="705"/>
    <x v="710"/>
    <x v="0"/>
    <x v="0"/>
    <x v="10"/>
    <x v="4"/>
    <x v="10"/>
  </r>
  <r>
    <x v="779"/>
    <x v="761"/>
    <x v="778"/>
    <x v="392"/>
    <x v="756"/>
    <x v="25"/>
    <x v="0"/>
    <x v="509"/>
    <x v="13"/>
    <x v="1"/>
    <x v="1"/>
    <x v="706"/>
    <x v="711"/>
    <x v="0"/>
    <x v="1"/>
    <x v="3"/>
    <x v="3"/>
    <x v="3"/>
  </r>
  <r>
    <x v="780"/>
    <x v="762"/>
    <x v="779"/>
    <x v="135"/>
    <x v="757"/>
    <x v="369"/>
    <x v="1"/>
    <x v="55"/>
    <x v="645"/>
    <x v="1"/>
    <x v="1"/>
    <x v="707"/>
    <x v="712"/>
    <x v="0"/>
    <x v="1"/>
    <x v="6"/>
    <x v="4"/>
    <x v="6"/>
  </r>
  <r>
    <x v="781"/>
    <x v="763"/>
    <x v="780"/>
    <x v="251"/>
    <x v="758"/>
    <x v="37"/>
    <x v="3"/>
    <x v="75"/>
    <x v="646"/>
    <x v="5"/>
    <x v="5"/>
    <x v="708"/>
    <x v="70"/>
    <x v="0"/>
    <x v="0"/>
    <x v="3"/>
    <x v="3"/>
    <x v="3"/>
  </r>
  <r>
    <x v="782"/>
    <x v="764"/>
    <x v="781"/>
    <x v="135"/>
    <x v="759"/>
    <x v="53"/>
    <x v="1"/>
    <x v="510"/>
    <x v="647"/>
    <x v="1"/>
    <x v="1"/>
    <x v="709"/>
    <x v="713"/>
    <x v="0"/>
    <x v="1"/>
    <x v="10"/>
    <x v="4"/>
    <x v="10"/>
  </r>
  <r>
    <x v="783"/>
    <x v="765"/>
    <x v="782"/>
    <x v="71"/>
    <x v="760"/>
    <x v="280"/>
    <x v="1"/>
    <x v="188"/>
    <x v="523"/>
    <x v="1"/>
    <x v="1"/>
    <x v="710"/>
    <x v="714"/>
    <x v="0"/>
    <x v="0"/>
    <x v="1"/>
    <x v="1"/>
    <x v="1"/>
  </r>
  <r>
    <x v="784"/>
    <x v="766"/>
    <x v="783"/>
    <x v="393"/>
    <x v="761"/>
    <x v="43"/>
    <x v="1"/>
    <x v="511"/>
    <x v="8"/>
    <x v="1"/>
    <x v="1"/>
    <x v="711"/>
    <x v="715"/>
    <x v="0"/>
    <x v="0"/>
    <x v="2"/>
    <x v="2"/>
    <x v="2"/>
  </r>
  <r>
    <x v="785"/>
    <x v="767"/>
    <x v="784"/>
    <x v="313"/>
    <x v="762"/>
    <x v="370"/>
    <x v="1"/>
    <x v="78"/>
    <x v="648"/>
    <x v="2"/>
    <x v="2"/>
    <x v="157"/>
    <x v="716"/>
    <x v="0"/>
    <x v="1"/>
    <x v="10"/>
    <x v="4"/>
    <x v="10"/>
  </r>
  <r>
    <x v="786"/>
    <x v="768"/>
    <x v="785"/>
    <x v="42"/>
    <x v="763"/>
    <x v="242"/>
    <x v="1"/>
    <x v="512"/>
    <x v="649"/>
    <x v="6"/>
    <x v="6"/>
    <x v="630"/>
    <x v="717"/>
    <x v="0"/>
    <x v="1"/>
    <x v="17"/>
    <x v="1"/>
    <x v="17"/>
  </r>
  <r>
    <x v="787"/>
    <x v="769"/>
    <x v="786"/>
    <x v="394"/>
    <x v="764"/>
    <x v="134"/>
    <x v="0"/>
    <x v="513"/>
    <x v="150"/>
    <x v="0"/>
    <x v="0"/>
    <x v="712"/>
    <x v="718"/>
    <x v="0"/>
    <x v="0"/>
    <x v="1"/>
    <x v="1"/>
    <x v="1"/>
  </r>
  <r>
    <x v="788"/>
    <x v="770"/>
    <x v="787"/>
    <x v="136"/>
    <x v="765"/>
    <x v="102"/>
    <x v="2"/>
    <x v="249"/>
    <x v="650"/>
    <x v="1"/>
    <x v="1"/>
    <x v="93"/>
    <x v="719"/>
    <x v="0"/>
    <x v="0"/>
    <x v="10"/>
    <x v="4"/>
    <x v="10"/>
  </r>
  <r>
    <x v="789"/>
    <x v="771"/>
    <x v="788"/>
    <x v="25"/>
    <x v="766"/>
    <x v="232"/>
    <x v="0"/>
    <x v="430"/>
    <x v="651"/>
    <x v="1"/>
    <x v="1"/>
    <x v="713"/>
    <x v="115"/>
    <x v="0"/>
    <x v="0"/>
    <x v="3"/>
    <x v="3"/>
    <x v="3"/>
  </r>
  <r>
    <x v="790"/>
    <x v="772"/>
    <x v="789"/>
    <x v="395"/>
    <x v="767"/>
    <x v="137"/>
    <x v="3"/>
    <x v="260"/>
    <x v="652"/>
    <x v="1"/>
    <x v="1"/>
    <x v="714"/>
    <x v="720"/>
    <x v="0"/>
    <x v="0"/>
    <x v="3"/>
    <x v="3"/>
    <x v="3"/>
  </r>
  <r>
    <x v="791"/>
    <x v="773"/>
    <x v="790"/>
    <x v="118"/>
    <x v="768"/>
    <x v="143"/>
    <x v="0"/>
    <x v="514"/>
    <x v="594"/>
    <x v="1"/>
    <x v="1"/>
    <x v="715"/>
    <x v="721"/>
    <x v="0"/>
    <x v="0"/>
    <x v="0"/>
    <x v="0"/>
    <x v="0"/>
  </r>
  <r>
    <x v="792"/>
    <x v="774"/>
    <x v="791"/>
    <x v="22"/>
    <x v="769"/>
    <x v="49"/>
    <x v="0"/>
    <x v="243"/>
    <x v="653"/>
    <x v="1"/>
    <x v="1"/>
    <x v="716"/>
    <x v="722"/>
    <x v="0"/>
    <x v="1"/>
    <x v="3"/>
    <x v="3"/>
    <x v="3"/>
  </r>
  <r>
    <x v="793"/>
    <x v="775"/>
    <x v="792"/>
    <x v="65"/>
    <x v="770"/>
    <x v="371"/>
    <x v="1"/>
    <x v="483"/>
    <x v="654"/>
    <x v="5"/>
    <x v="5"/>
    <x v="448"/>
    <x v="451"/>
    <x v="0"/>
    <x v="0"/>
    <x v="9"/>
    <x v="5"/>
    <x v="9"/>
  </r>
  <r>
    <x v="794"/>
    <x v="776"/>
    <x v="793"/>
    <x v="47"/>
    <x v="771"/>
    <x v="372"/>
    <x v="1"/>
    <x v="460"/>
    <x v="655"/>
    <x v="1"/>
    <x v="1"/>
    <x v="717"/>
    <x v="642"/>
    <x v="0"/>
    <x v="0"/>
    <x v="1"/>
    <x v="1"/>
    <x v="1"/>
  </r>
  <r>
    <x v="795"/>
    <x v="777"/>
    <x v="794"/>
    <x v="143"/>
    <x v="772"/>
    <x v="245"/>
    <x v="0"/>
    <x v="249"/>
    <x v="607"/>
    <x v="1"/>
    <x v="1"/>
    <x v="718"/>
    <x v="723"/>
    <x v="0"/>
    <x v="0"/>
    <x v="6"/>
    <x v="4"/>
    <x v="6"/>
  </r>
  <r>
    <x v="796"/>
    <x v="778"/>
    <x v="795"/>
    <x v="75"/>
    <x v="773"/>
    <x v="213"/>
    <x v="0"/>
    <x v="373"/>
    <x v="656"/>
    <x v="1"/>
    <x v="1"/>
    <x v="719"/>
    <x v="724"/>
    <x v="0"/>
    <x v="1"/>
    <x v="20"/>
    <x v="6"/>
    <x v="20"/>
  </r>
  <r>
    <x v="797"/>
    <x v="779"/>
    <x v="796"/>
    <x v="4"/>
    <x v="774"/>
    <x v="373"/>
    <x v="1"/>
    <x v="515"/>
    <x v="657"/>
    <x v="1"/>
    <x v="1"/>
    <x v="720"/>
    <x v="725"/>
    <x v="0"/>
    <x v="0"/>
    <x v="2"/>
    <x v="2"/>
    <x v="2"/>
  </r>
  <r>
    <x v="798"/>
    <x v="780"/>
    <x v="797"/>
    <x v="74"/>
    <x v="775"/>
    <x v="282"/>
    <x v="1"/>
    <x v="246"/>
    <x v="658"/>
    <x v="1"/>
    <x v="1"/>
    <x v="721"/>
    <x v="726"/>
    <x v="0"/>
    <x v="1"/>
    <x v="3"/>
    <x v="3"/>
    <x v="3"/>
  </r>
  <r>
    <x v="799"/>
    <x v="781"/>
    <x v="798"/>
    <x v="396"/>
    <x v="776"/>
    <x v="30"/>
    <x v="0"/>
    <x v="516"/>
    <x v="659"/>
    <x v="4"/>
    <x v="4"/>
    <x v="722"/>
    <x v="727"/>
    <x v="0"/>
    <x v="0"/>
    <x v="3"/>
    <x v="3"/>
    <x v="3"/>
  </r>
  <r>
    <x v="800"/>
    <x v="782"/>
    <x v="799"/>
    <x v="0"/>
    <x v="99"/>
    <x v="89"/>
    <x v="0"/>
    <x v="49"/>
    <x v="98"/>
    <x v="5"/>
    <x v="5"/>
    <x v="139"/>
    <x v="560"/>
    <x v="0"/>
    <x v="0"/>
    <x v="1"/>
    <x v="1"/>
    <x v="1"/>
  </r>
  <r>
    <x v="801"/>
    <x v="783"/>
    <x v="800"/>
    <x v="173"/>
    <x v="777"/>
    <x v="218"/>
    <x v="1"/>
    <x v="88"/>
    <x v="660"/>
    <x v="1"/>
    <x v="1"/>
    <x v="723"/>
    <x v="728"/>
    <x v="0"/>
    <x v="1"/>
    <x v="14"/>
    <x v="7"/>
    <x v="14"/>
  </r>
  <r>
    <x v="802"/>
    <x v="784"/>
    <x v="801"/>
    <x v="8"/>
    <x v="778"/>
    <x v="88"/>
    <x v="1"/>
    <x v="23"/>
    <x v="661"/>
    <x v="1"/>
    <x v="1"/>
    <x v="704"/>
    <x v="339"/>
    <x v="0"/>
    <x v="0"/>
    <x v="14"/>
    <x v="7"/>
    <x v="14"/>
  </r>
  <r>
    <x v="803"/>
    <x v="785"/>
    <x v="802"/>
    <x v="55"/>
    <x v="106"/>
    <x v="374"/>
    <x v="1"/>
    <x v="517"/>
    <x v="662"/>
    <x v="1"/>
    <x v="1"/>
    <x v="724"/>
    <x v="35"/>
    <x v="0"/>
    <x v="0"/>
    <x v="3"/>
    <x v="3"/>
    <x v="3"/>
  </r>
  <r>
    <x v="804"/>
    <x v="786"/>
    <x v="803"/>
    <x v="97"/>
    <x v="779"/>
    <x v="99"/>
    <x v="1"/>
    <x v="205"/>
    <x v="663"/>
    <x v="1"/>
    <x v="1"/>
    <x v="725"/>
    <x v="729"/>
    <x v="0"/>
    <x v="0"/>
    <x v="1"/>
    <x v="1"/>
    <x v="1"/>
  </r>
  <r>
    <x v="805"/>
    <x v="787"/>
    <x v="804"/>
    <x v="62"/>
    <x v="780"/>
    <x v="37"/>
    <x v="0"/>
    <x v="109"/>
    <x v="664"/>
    <x v="2"/>
    <x v="2"/>
    <x v="660"/>
    <x v="241"/>
    <x v="0"/>
    <x v="0"/>
    <x v="4"/>
    <x v="4"/>
    <x v="4"/>
  </r>
  <r>
    <x v="806"/>
    <x v="788"/>
    <x v="805"/>
    <x v="31"/>
    <x v="781"/>
    <x v="375"/>
    <x v="1"/>
    <x v="70"/>
    <x v="665"/>
    <x v="1"/>
    <x v="1"/>
    <x v="726"/>
    <x v="730"/>
    <x v="0"/>
    <x v="1"/>
    <x v="6"/>
    <x v="4"/>
    <x v="6"/>
  </r>
  <r>
    <x v="807"/>
    <x v="789"/>
    <x v="806"/>
    <x v="31"/>
    <x v="782"/>
    <x v="376"/>
    <x v="1"/>
    <x v="177"/>
    <x v="666"/>
    <x v="1"/>
    <x v="1"/>
    <x v="727"/>
    <x v="322"/>
    <x v="0"/>
    <x v="1"/>
    <x v="3"/>
    <x v="3"/>
    <x v="3"/>
  </r>
  <r>
    <x v="808"/>
    <x v="790"/>
    <x v="807"/>
    <x v="5"/>
    <x v="783"/>
    <x v="286"/>
    <x v="0"/>
    <x v="161"/>
    <x v="667"/>
    <x v="1"/>
    <x v="1"/>
    <x v="728"/>
    <x v="731"/>
    <x v="0"/>
    <x v="0"/>
    <x v="0"/>
    <x v="0"/>
    <x v="0"/>
  </r>
  <r>
    <x v="809"/>
    <x v="764"/>
    <x v="808"/>
    <x v="397"/>
    <x v="784"/>
    <x v="154"/>
    <x v="0"/>
    <x v="518"/>
    <x v="162"/>
    <x v="5"/>
    <x v="5"/>
    <x v="729"/>
    <x v="732"/>
    <x v="0"/>
    <x v="0"/>
    <x v="4"/>
    <x v="4"/>
    <x v="4"/>
  </r>
  <r>
    <x v="810"/>
    <x v="791"/>
    <x v="809"/>
    <x v="330"/>
    <x v="785"/>
    <x v="370"/>
    <x v="1"/>
    <x v="394"/>
    <x v="668"/>
    <x v="1"/>
    <x v="1"/>
    <x v="730"/>
    <x v="157"/>
    <x v="0"/>
    <x v="1"/>
    <x v="3"/>
    <x v="3"/>
    <x v="3"/>
  </r>
  <r>
    <x v="811"/>
    <x v="792"/>
    <x v="810"/>
    <x v="398"/>
    <x v="786"/>
    <x v="176"/>
    <x v="0"/>
    <x v="89"/>
    <x v="669"/>
    <x v="1"/>
    <x v="1"/>
    <x v="731"/>
    <x v="733"/>
    <x v="0"/>
    <x v="1"/>
    <x v="11"/>
    <x v="6"/>
    <x v="11"/>
  </r>
  <r>
    <x v="812"/>
    <x v="793"/>
    <x v="811"/>
    <x v="221"/>
    <x v="787"/>
    <x v="234"/>
    <x v="1"/>
    <x v="519"/>
    <x v="77"/>
    <x v="0"/>
    <x v="0"/>
    <x v="78"/>
    <x v="734"/>
    <x v="0"/>
    <x v="0"/>
    <x v="9"/>
    <x v="5"/>
    <x v="9"/>
  </r>
  <r>
    <x v="813"/>
    <x v="794"/>
    <x v="812"/>
    <x v="170"/>
    <x v="788"/>
    <x v="377"/>
    <x v="1"/>
    <x v="520"/>
    <x v="670"/>
    <x v="1"/>
    <x v="1"/>
    <x v="732"/>
    <x v="735"/>
    <x v="0"/>
    <x v="0"/>
    <x v="11"/>
    <x v="6"/>
    <x v="11"/>
  </r>
  <r>
    <x v="814"/>
    <x v="795"/>
    <x v="813"/>
    <x v="170"/>
    <x v="789"/>
    <x v="48"/>
    <x v="0"/>
    <x v="521"/>
    <x v="671"/>
    <x v="3"/>
    <x v="3"/>
    <x v="733"/>
    <x v="736"/>
    <x v="0"/>
    <x v="1"/>
    <x v="1"/>
    <x v="1"/>
    <x v="1"/>
  </r>
  <r>
    <x v="815"/>
    <x v="796"/>
    <x v="814"/>
    <x v="25"/>
    <x v="790"/>
    <x v="254"/>
    <x v="1"/>
    <x v="236"/>
    <x v="672"/>
    <x v="0"/>
    <x v="0"/>
    <x v="734"/>
    <x v="737"/>
    <x v="0"/>
    <x v="0"/>
    <x v="1"/>
    <x v="1"/>
    <x v="1"/>
  </r>
  <r>
    <x v="816"/>
    <x v="797"/>
    <x v="815"/>
    <x v="173"/>
    <x v="723"/>
    <x v="378"/>
    <x v="1"/>
    <x v="221"/>
    <x v="673"/>
    <x v="1"/>
    <x v="1"/>
    <x v="406"/>
    <x v="738"/>
    <x v="1"/>
    <x v="1"/>
    <x v="3"/>
    <x v="3"/>
    <x v="3"/>
  </r>
  <r>
    <x v="817"/>
    <x v="798"/>
    <x v="816"/>
    <x v="399"/>
    <x v="791"/>
    <x v="314"/>
    <x v="1"/>
    <x v="522"/>
    <x v="555"/>
    <x v="6"/>
    <x v="6"/>
    <x v="735"/>
    <x v="739"/>
    <x v="0"/>
    <x v="1"/>
    <x v="9"/>
    <x v="5"/>
    <x v="9"/>
  </r>
  <r>
    <x v="818"/>
    <x v="311"/>
    <x v="817"/>
    <x v="31"/>
    <x v="792"/>
    <x v="379"/>
    <x v="1"/>
    <x v="464"/>
    <x v="674"/>
    <x v="1"/>
    <x v="1"/>
    <x v="736"/>
    <x v="740"/>
    <x v="0"/>
    <x v="1"/>
    <x v="3"/>
    <x v="3"/>
    <x v="3"/>
  </r>
  <r>
    <x v="819"/>
    <x v="799"/>
    <x v="818"/>
    <x v="200"/>
    <x v="793"/>
    <x v="37"/>
    <x v="0"/>
    <x v="523"/>
    <x v="675"/>
    <x v="1"/>
    <x v="1"/>
    <x v="737"/>
    <x v="697"/>
    <x v="1"/>
    <x v="0"/>
    <x v="11"/>
    <x v="6"/>
    <x v="11"/>
  </r>
  <r>
    <x v="820"/>
    <x v="800"/>
    <x v="819"/>
    <x v="42"/>
    <x v="794"/>
    <x v="380"/>
    <x v="1"/>
    <x v="524"/>
    <x v="676"/>
    <x v="4"/>
    <x v="4"/>
    <x v="192"/>
    <x v="741"/>
    <x v="0"/>
    <x v="1"/>
    <x v="1"/>
    <x v="1"/>
    <x v="1"/>
  </r>
  <r>
    <x v="821"/>
    <x v="801"/>
    <x v="820"/>
    <x v="70"/>
    <x v="795"/>
    <x v="381"/>
    <x v="1"/>
    <x v="155"/>
    <x v="677"/>
    <x v="1"/>
    <x v="1"/>
    <x v="738"/>
    <x v="742"/>
    <x v="0"/>
    <x v="0"/>
    <x v="4"/>
    <x v="4"/>
    <x v="4"/>
  </r>
  <r>
    <x v="822"/>
    <x v="802"/>
    <x v="821"/>
    <x v="400"/>
    <x v="796"/>
    <x v="382"/>
    <x v="1"/>
    <x v="525"/>
    <x v="208"/>
    <x v="1"/>
    <x v="1"/>
    <x v="739"/>
    <x v="743"/>
    <x v="0"/>
    <x v="0"/>
    <x v="1"/>
    <x v="1"/>
    <x v="1"/>
  </r>
  <r>
    <x v="823"/>
    <x v="803"/>
    <x v="822"/>
    <x v="178"/>
    <x v="797"/>
    <x v="383"/>
    <x v="1"/>
    <x v="526"/>
    <x v="678"/>
    <x v="1"/>
    <x v="1"/>
    <x v="613"/>
    <x v="744"/>
    <x v="1"/>
    <x v="1"/>
    <x v="1"/>
    <x v="1"/>
    <x v="1"/>
  </r>
  <r>
    <x v="824"/>
    <x v="804"/>
    <x v="823"/>
    <x v="401"/>
    <x v="798"/>
    <x v="384"/>
    <x v="1"/>
    <x v="527"/>
    <x v="679"/>
    <x v="1"/>
    <x v="1"/>
    <x v="740"/>
    <x v="269"/>
    <x v="0"/>
    <x v="1"/>
    <x v="9"/>
    <x v="5"/>
    <x v="9"/>
  </r>
  <r>
    <x v="825"/>
    <x v="805"/>
    <x v="824"/>
    <x v="136"/>
    <x v="799"/>
    <x v="385"/>
    <x v="1"/>
    <x v="144"/>
    <x v="680"/>
    <x v="4"/>
    <x v="4"/>
    <x v="145"/>
    <x v="745"/>
    <x v="0"/>
    <x v="0"/>
    <x v="12"/>
    <x v="4"/>
    <x v="12"/>
  </r>
  <r>
    <x v="826"/>
    <x v="806"/>
    <x v="825"/>
    <x v="54"/>
    <x v="800"/>
    <x v="209"/>
    <x v="1"/>
    <x v="346"/>
    <x v="681"/>
    <x v="1"/>
    <x v="1"/>
    <x v="741"/>
    <x v="746"/>
    <x v="0"/>
    <x v="1"/>
    <x v="3"/>
    <x v="3"/>
    <x v="3"/>
  </r>
  <r>
    <x v="827"/>
    <x v="807"/>
    <x v="826"/>
    <x v="173"/>
    <x v="801"/>
    <x v="386"/>
    <x v="1"/>
    <x v="172"/>
    <x v="682"/>
    <x v="2"/>
    <x v="2"/>
    <x v="742"/>
    <x v="747"/>
    <x v="0"/>
    <x v="1"/>
    <x v="6"/>
    <x v="4"/>
    <x v="6"/>
  </r>
  <r>
    <x v="828"/>
    <x v="808"/>
    <x v="827"/>
    <x v="143"/>
    <x v="802"/>
    <x v="4"/>
    <x v="0"/>
    <x v="131"/>
    <x v="390"/>
    <x v="1"/>
    <x v="1"/>
    <x v="202"/>
    <x v="503"/>
    <x v="0"/>
    <x v="0"/>
    <x v="3"/>
    <x v="3"/>
    <x v="3"/>
  </r>
  <r>
    <x v="829"/>
    <x v="809"/>
    <x v="828"/>
    <x v="103"/>
    <x v="803"/>
    <x v="37"/>
    <x v="0"/>
    <x v="110"/>
    <x v="178"/>
    <x v="1"/>
    <x v="1"/>
    <x v="743"/>
    <x v="748"/>
    <x v="0"/>
    <x v="0"/>
    <x v="3"/>
    <x v="3"/>
    <x v="3"/>
  </r>
  <r>
    <x v="830"/>
    <x v="810"/>
    <x v="829"/>
    <x v="319"/>
    <x v="804"/>
    <x v="89"/>
    <x v="0"/>
    <x v="528"/>
    <x v="683"/>
    <x v="1"/>
    <x v="1"/>
    <x v="744"/>
    <x v="330"/>
    <x v="0"/>
    <x v="0"/>
    <x v="3"/>
    <x v="3"/>
    <x v="3"/>
  </r>
  <r>
    <x v="831"/>
    <x v="811"/>
    <x v="830"/>
    <x v="402"/>
    <x v="805"/>
    <x v="179"/>
    <x v="1"/>
    <x v="529"/>
    <x v="372"/>
    <x v="1"/>
    <x v="1"/>
    <x v="745"/>
    <x v="749"/>
    <x v="0"/>
    <x v="0"/>
    <x v="14"/>
    <x v="7"/>
    <x v="14"/>
  </r>
  <r>
    <x v="832"/>
    <x v="812"/>
    <x v="831"/>
    <x v="403"/>
    <x v="806"/>
    <x v="387"/>
    <x v="1"/>
    <x v="265"/>
    <x v="471"/>
    <x v="3"/>
    <x v="3"/>
    <x v="746"/>
    <x v="750"/>
    <x v="1"/>
    <x v="0"/>
    <x v="18"/>
    <x v="5"/>
    <x v="18"/>
  </r>
  <r>
    <x v="833"/>
    <x v="813"/>
    <x v="832"/>
    <x v="85"/>
    <x v="807"/>
    <x v="178"/>
    <x v="1"/>
    <x v="34"/>
    <x v="218"/>
    <x v="3"/>
    <x v="3"/>
    <x v="747"/>
    <x v="751"/>
    <x v="0"/>
    <x v="0"/>
    <x v="18"/>
    <x v="5"/>
    <x v="18"/>
  </r>
  <r>
    <x v="834"/>
    <x v="814"/>
    <x v="833"/>
    <x v="190"/>
    <x v="808"/>
    <x v="388"/>
    <x v="1"/>
    <x v="530"/>
    <x v="326"/>
    <x v="1"/>
    <x v="1"/>
    <x v="362"/>
    <x v="451"/>
    <x v="0"/>
    <x v="0"/>
    <x v="3"/>
    <x v="3"/>
    <x v="3"/>
  </r>
  <r>
    <x v="835"/>
    <x v="815"/>
    <x v="834"/>
    <x v="404"/>
    <x v="809"/>
    <x v="50"/>
    <x v="0"/>
    <x v="531"/>
    <x v="112"/>
    <x v="1"/>
    <x v="1"/>
    <x v="748"/>
    <x v="752"/>
    <x v="0"/>
    <x v="0"/>
    <x v="2"/>
    <x v="2"/>
    <x v="2"/>
  </r>
  <r>
    <x v="836"/>
    <x v="816"/>
    <x v="835"/>
    <x v="32"/>
    <x v="810"/>
    <x v="144"/>
    <x v="0"/>
    <x v="115"/>
    <x v="684"/>
    <x v="1"/>
    <x v="1"/>
    <x v="749"/>
    <x v="753"/>
    <x v="0"/>
    <x v="0"/>
    <x v="7"/>
    <x v="1"/>
    <x v="7"/>
  </r>
  <r>
    <x v="837"/>
    <x v="817"/>
    <x v="836"/>
    <x v="405"/>
    <x v="811"/>
    <x v="389"/>
    <x v="1"/>
    <x v="532"/>
    <x v="685"/>
    <x v="1"/>
    <x v="1"/>
    <x v="643"/>
    <x v="754"/>
    <x v="0"/>
    <x v="0"/>
    <x v="17"/>
    <x v="1"/>
    <x v="17"/>
  </r>
  <r>
    <x v="838"/>
    <x v="818"/>
    <x v="837"/>
    <x v="330"/>
    <x v="812"/>
    <x v="296"/>
    <x v="1"/>
    <x v="210"/>
    <x v="686"/>
    <x v="1"/>
    <x v="1"/>
    <x v="750"/>
    <x v="755"/>
    <x v="0"/>
    <x v="0"/>
    <x v="3"/>
    <x v="3"/>
    <x v="3"/>
  </r>
  <r>
    <x v="839"/>
    <x v="819"/>
    <x v="838"/>
    <x v="106"/>
    <x v="813"/>
    <x v="46"/>
    <x v="1"/>
    <x v="144"/>
    <x v="687"/>
    <x v="1"/>
    <x v="1"/>
    <x v="751"/>
    <x v="756"/>
    <x v="0"/>
    <x v="1"/>
    <x v="4"/>
    <x v="4"/>
    <x v="4"/>
  </r>
  <r>
    <x v="840"/>
    <x v="820"/>
    <x v="839"/>
    <x v="406"/>
    <x v="814"/>
    <x v="134"/>
    <x v="1"/>
    <x v="533"/>
    <x v="640"/>
    <x v="1"/>
    <x v="1"/>
    <x v="752"/>
    <x v="757"/>
    <x v="0"/>
    <x v="1"/>
    <x v="3"/>
    <x v="3"/>
    <x v="3"/>
  </r>
  <r>
    <x v="841"/>
    <x v="821"/>
    <x v="840"/>
    <x v="14"/>
    <x v="815"/>
    <x v="93"/>
    <x v="1"/>
    <x v="287"/>
    <x v="688"/>
    <x v="1"/>
    <x v="1"/>
    <x v="753"/>
    <x v="758"/>
    <x v="0"/>
    <x v="0"/>
    <x v="2"/>
    <x v="2"/>
    <x v="2"/>
  </r>
  <r>
    <x v="842"/>
    <x v="822"/>
    <x v="841"/>
    <x v="42"/>
    <x v="816"/>
    <x v="390"/>
    <x v="1"/>
    <x v="227"/>
    <x v="310"/>
    <x v="6"/>
    <x v="6"/>
    <x v="754"/>
    <x v="759"/>
    <x v="0"/>
    <x v="0"/>
    <x v="8"/>
    <x v="2"/>
    <x v="8"/>
  </r>
  <r>
    <x v="843"/>
    <x v="823"/>
    <x v="842"/>
    <x v="35"/>
    <x v="817"/>
    <x v="137"/>
    <x v="0"/>
    <x v="254"/>
    <x v="689"/>
    <x v="1"/>
    <x v="1"/>
    <x v="755"/>
    <x v="760"/>
    <x v="0"/>
    <x v="0"/>
    <x v="14"/>
    <x v="7"/>
    <x v="14"/>
  </r>
  <r>
    <x v="844"/>
    <x v="824"/>
    <x v="843"/>
    <x v="35"/>
    <x v="818"/>
    <x v="168"/>
    <x v="3"/>
    <x v="115"/>
    <x v="690"/>
    <x v="1"/>
    <x v="1"/>
    <x v="756"/>
    <x v="761"/>
    <x v="0"/>
    <x v="0"/>
    <x v="4"/>
    <x v="4"/>
    <x v="4"/>
  </r>
  <r>
    <x v="845"/>
    <x v="825"/>
    <x v="844"/>
    <x v="407"/>
    <x v="819"/>
    <x v="391"/>
    <x v="1"/>
    <x v="534"/>
    <x v="230"/>
    <x v="4"/>
    <x v="4"/>
    <x v="757"/>
    <x v="78"/>
    <x v="0"/>
    <x v="0"/>
    <x v="2"/>
    <x v="2"/>
    <x v="2"/>
  </r>
  <r>
    <x v="846"/>
    <x v="826"/>
    <x v="845"/>
    <x v="67"/>
    <x v="820"/>
    <x v="185"/>
    <x v="1"/>
    <x v="44"/>
    <x v="691"/>
    <x v="1"/>
    <x v="1"/>
    <x v="758"/>
    <x v="762"/>
    <x v="1"/>
    <x v="1"/>
    <x v="2"/>
    <x v="2"/>
    <x v="2"/>
  </r>
  <r>
    <x v="847"/>
    <x v="827"/>
    <x v="846"/>
    <x v="53"/>
    <x v="695"/>
    <x v="392"/>
    <x v="1"/>
    <x v="460"/>
    <x v="692"/>
    <x v="1"/>
    <x v="1"/>
    <x v="759"/>
    <x v="763"/>
    <x v="0"/>
    <x v="0"/>
    <x v="0"/>
    <x v="0"/>
    <x v="0"/>
  </r>
  <r>
    <x v="848"/>
    <x v="828"/>
    <x v="847"/>
    <x v="170"/>
    <x v="821"/>
    <x v="393"/>
    <x v="1"/>
    <x v="535"/>
    <x v="387"/>
    <x v="1"/>
    <x v="1"/>
    <x v="760"/>
    <x v="764"/>
    <x v="0"/>
    <x v="0"/>
    <x v="6"/>
    <x v="4"/>
    <x v="6"/>
  </r>
  <r>
    <x v="849"/>
    <x v="829"/>
    <x v="848"/>
    <x v="313"/>
    <x v="822"/>
    <x v="281"/>
    <x v="1"/>
    <x v="253"/>
    <x v="693"/>
    <x v="1"/>
    <x v="1"/>
    <x v="761"/>
    <x v="765"/>
    <x v="0"/>
    <x v="1"/>
    <x v="7"/>
    <x v="1"/>
    <x v="7"/>
  </r>
  <r>
    <x v="850"/>
    <x v="830"/>
    <x v="849"/>
    <x v="0"/>
    <x v="99"/>
    <x v="89"/>
    <x v="0"/>
    <x v="49"/>
    <x v="98"/>
    <x v="1"/>
    <x v="1"/>
    <x v="762"/>
    <x v="539"/>
    <x v="1"/>
    <x v="0"/>
    <x v="1"/>
    <x v="1"/>
    <x v="1"/>
  </r>
  <r>
    <x v="851"/>
    <x v="831"/>
    <x v="850"/>
    <x v="46"/>
    <x v="823"/>
    <x v="366"/>
    <x v="1"/>
    <x v="415"/>
    <x v="244"/>
    <x v="1"/>
    <x v="1"/>
    <x v="444"/>
    <x v="766"/>
    <x v="0"/>
    <x v="0"/>
    <x v="5"/>
    <x v="1"/>
    <x v="5"/>
  </r>
  <r>
    <x v="852"/>
    <x v="832"/>
    <x v="851"/>
    <x v="70"/>
    <x v="824"/>
    <x v="37"/>
    <x v="0"/>
    <x v="249"/>
    <x v="694"/>
    <x v="1"/>
    <x v="1"/>
    <x v="763"/>
    <x v="422"/>
    <x v="0"/>
    <x v="1"/>
    <x v="11"/>
    <x v="6"/>
    <x v="11"/>
  </r>
  <r>
    <x v="853"/>
    <x v="833"/>
    <x v="852"/>
    <x v="408"/>
    <x v="825"/>
    <x v="394"/>
    <x v="1"/>
    <x v="50"/>
    <x v="555"/>
    <x v="0"/>
    <x v="0"/>
    <x v="764"/>
    <x v="767"/>
    <x v="0"/>
    <x v="1"/>
    <x v="7"/>
    <x v="1"/>
    <x v="7"/>
  </r>
  <r>
    <x v="854"/>
    <x v="834"/>
    <x v="853"/>
    <x v="409"/>
    <x v="826"/>
    <x v="226"/>
    <x v="1"/>
    <x v="536"/>
    <x v="695"/>
    <x v="0"/>
    <x v="0"/>
    <x v="765"/>
    <x v="768"/>
    <x v="0"/>
    <x v="0"/>
    <x v="13"/>
    <x v="5"/>
    <x v="13"/>
  </r>
  <r>
    <x v="855"/>
    <x v="835"/>
    <x v="854"/>
    <x v="410"/>
    <x v="827"/>
    <x v="121"/>
    <x v="1"/>
    <x v="15"/>
    <x v="395"/>
    <x v="2"/>
    <x v="2"/>
    <x v="766"/>
    <x v="214"/>
    <x v="0"/>
    <x v="0"/>
    <x v="3"/>
    <x v="3"/>
    <x v="3"/>
  </r>
  <r>
    <x v="856"/>
    <x v="764"/>
    <x v="855"/>
    <x v="166"/>
    <x v="828"/>
    <x v="383"/>
    <x v="1"/>
    <x v="1"/>
    <x v="696"/>
    <x v="1"/>
    <x v="1"/>
    <x v="767"/>
    <x v="769"/>
    <x v="0"/>
    <x v="0"/>
    <x v="0"/>
    <x v="0"/>
    <x v="0"/>
  </r>
  <r>
    <x v="857"/>
    <x v="836"/>
    <x v="856"/>
    <x v="98"/>
    <x v="829"/>
    <x v="35"/>
    <x v="1"/>
    <x v="537"/>
    <x v="697"/>
    <x v="5"/>
    <x v="5"/>
    <x v="768"/>
    <x v="770"/>
    <x v="1"/>
    <x v="0"/>
    <x v="12"/>
    <x v="4"/>
    <x v="12"/>
  </r>
  <r>
    <x v="858"/>
    <x v="837"/>
    <x v="857"/>
    <x v="220"/>
    <x v="830"/>
    <x v="4"/>
    <x v="0"/>
    <x v="164"/>
    <x v="698"/>
    <x v="1"/>
    <x v="1"/>
    <x v="769"/>
    <x v="771"/>
    <x v="1"/>
    <x v="0"/>
    <x v="0"/>
    <x v="0"/>
    <x v="0"/>
  </r>
  <r>
    <x v="859"/>
    <x v="838"/>
    <x v="858"/>
    <x v="190"/>
    <x v="831"/>
    <x v="212"/>
    <x v="0"/>
    <x v="377"/>
    <x v="699"/>
    <x v="1"/>
    <x v="1"/>
    <x v="770"/>
    <x v="250"/>
    <x v="0"/>
    <x v="1"/>
    <x v="3"/>
    <x v="3"/>
    <x v="3"/>
  </r>
  <r>
    <x v="860"/>
    <x v="839"/>
    <x v="859"/>
    <x v="22"/>
    <x v="832"/>
    <x v="395"/>
    <x v="1"/>
    <x v="167"/>
    <x v="700"/>
    <x v="1"/>
    <x v="1"/>
    <x v="771"/>
    <x v="772"/>
    <x v="0"/>
    <x v="1"/>
    <x v="8"/>
    <x v="2"/>
    <x v="8"/>
  </r>
  <r>
    <x v="861"/>
    <x v="840"/>
    <x v="860"/>
    <x v="35"/>
    <x v="833"/>
    <x v="369"/>
    <x v="1"/>
    <x v="25"/>
    <x v="701"/>
    <x v="1"/>
    <x v="1"/>
    <x v="772"/>
    <x v="773"/>
    <x v="0"/>
    <x v="0"/>
    <x v="3"/>
    <x v="3"/>
    <x v="3"/>
  </r>
  <r>
    <x v="862"/>
    <x v="841"/>
    <x v="861"/>
    <x v="26"/>
    <x v="834"/>
    <x v="225"/>
    <x v="1"/>
    <x v="72"/>
    <x v="702"/>
    <x v="1"/>
    <x v="1"/>
    <x v="773"/>
    <x v="774"/>
    <x v="0"/>
    <x v="0"/>
    <x v="3"/>
    <x v="3"/>
    <x v="3"/>
  </r>
  <r>
    <x v="863"/>
    <x v="842"/>
    <x v="862"/>
    <x v="1"/>
    <x v="835"/>
    <x v="45"/>
    <x v="1"/>
    <x v="538"/>
    <x v="703"/>
    <x v="1"/>
    <x v="1"/>
    <x v="774"/>
    <x v="331"/>
    <x v="0"/>
    <x v="1"/>
    <x v="19"/>
    <x v="4"/>
    <x v="19"/>
  </r>
  <r>
    <x v="864"/>
    <x v="843"/>
    <x v="863"/>
    <x v="3"/>
    <x v="836"/>
    <x v="396"/>
    <x v="1"/>
    <x v="503"/>
    <x v="704"/>
    <x v="1"/>
    <x v="1"/>
    <x v="775"/>
    <x v="775"/>
    <x v="0"/>
    <x v="0"/>
    <x v="12"/>
    <x v="4"/>
    <x v="12"/>
  </r>
  <r>
    <x v="865"/>
    <x v="844"/>
    <x v="864"/>
    <x v="411"/>
    <x v="837"/>
    <x v="41"/>
    <x v="1"/>
    <x v="539"/>
    <x v="705"/>
    <x v="1"/>
    <x v="1"/>
    <x v="776"/>
    <x v="776"/>
    <x v="0"/>
    <x v="0"/>
    <x v="3"/>
    <x v="3"/>
    <x v="3"/>
  </r>
  <r>
    <x v="866"/>
    <x v="845"/>
    <x v="865"/>
    <x v="412"/>
    <x v="838"/>
    <x v="298"/>
    <x v="3"/>
    <x v="540"/>
    <x v="706"/>
    <x v="1"/>
    <x v="1"/>
    <x v="777"/>
    <x v="777"/>
    <x v="0"/>
    <x v="0"/>
    <x v="14"/>
    <x v="7"/>
    <x v="14"/>
  </r>
  <r>
    <x v="867"/>
    <x v="846"/>
    <x v="866"/>
    <x v="73"/>
    <x v="839"/>
    <x v="62"/>
    <x v="1"/>
    <x v="402"/>
    <x v="707"/>
    <x v="1"/>
    <x v="1"/>
    <x v="778"/>
    <x v="778"/>
    <x v="0"/>
    <x v="0"/>
    <x v="0"/>
    <x v="0"/>
    <x v="0"/>
  </r>
  <r>
    <x v="868"/>
    <x v="847"/>
    <x v="867"/>
    <x v="260"/>
    <x v="762"/>
    <x v="191"/>
    <x v="1"/>
    <x v="105"/>
    <x v="708"/>
    <x v="1"/>
    <x v="1"/>
    <x v="779"/>
    <x v="779"/>
    <x v="0"/>
    <x v="0"/>
    <x v="3"/>
    <x v="3"/>
    <x v="3"/>
  </r>
  <r>
    <x v="869"/>
    <x v="848"/>
    <x v="868"/>
    <x v="413"/>
    <x v="840"/>
    <x v="64"/>
    <x v="0"/>
    <x v="541"/>
    <x v="709"/>
    <x v="1"/>
    <x v="1"/>
    <x v="780"/>
    <x v="780"/>
    <x v="0"/>
    <x v="0"/>
    <x v="6"/>
    <x v="4"/>
    <x v="6"/>
  </r>
  <r>
    <x v="870"/>
    <x v="849"/>
    <x v="869"/>
    <x v="106"/>
    <x v="841"/>
    <x v="50"/>
    <x v="0"/>
    <x v="246"/>
    <x v="710"/>
    <x v="1"/>
    <x v="1"/>
    <x v="335"/>
    <x v="781"/>
    <x v="0"/>
    <x v="0"/>
    <x v="3"/>
    <x v="3"/>
    <x v="3"/>
  </r>
  <r>
    <x v="871"/>
    <x v="850"/>
    <x v="870"/>
    <x v="414"/>
    <x v="842"/>
    <x v="189"/>
    <x v="1"/>
    <x v="542"/>
    <x v="685"/>
    <x v="1"/>
    <x v="1"/>
    <x v="535"/>
    <x v="782"/>
    <x v="0"/>
    <x v="1"/>
    <x v="3"/>
    <x v="3"/>
    <x v="3"/>
  </r>
  <r>
    <x v="872"/>
    <x v="851"/>
    <x v="871"/>
    <x v="53"/>
    <x v="843"/>
    <x v="323"/>
    <x v="1"/>
    <x v="543"/>
    <x v="711"/>
    <x v="2"/>
    <x v="2"/>
    <x v="270"/>
    <x v="783"/>
    <x v="0"/>
    <x v="0"/>
    <x v="22"/>
    <x v="4"/>
    <x v="22"/>
  </r>
  <r>
    <x v="873"/>
    <x v="852"/>
    <x v="872"/>
    <x v="369"/>
    <x v="844"/>
    <x v="282"/>
    <x v="1"/>
    <x v="544"/>
    <x v="362"/>
    <x v="1"/>
    <x v="1"/>
    <x v="781"/>
    <x v="393"/>
    <x v="0"/>
    <x v="0"/>
    <x v="14"/>
    <x v="7"/>
    <x v="14"/>
  </r>
  <r>
    <x v="874"/>
    <x v="853"/>
    <x v="873"/>
    <x v="415"/>
    <x v="845"/>
    <x v="396"/>
    <x v="1"/>
    <x v="545"/>
    <x v="637"/>
    <x v="1"/>
    <x v="1"/>
    <x v="782"/>
    <x v="784"/>
    <x v="0"/>
    <x v="1"/>
    <x v="14"/>
    <x v="7"/>
    <x v="14"/>
  </r>
  <r>
    <x v="875"/>
    <x v="854"/>
    <x v="874"/>
    <x v="58"/>
    <x v="846"/>
    <x v="4"/>
    <x v="0"/>
    <x v="109"/>
    <x v="712"/>
    <x v="1"/>
    <x v="1"/>
    <x v="783"/>
    <x v="785"/>
    <x v="0"/>
    <x v="0"/>
    <x v="1"/>
    <x v="1"/>
    <x v="1"/>
  </r>
  <r>
    <x v="876"/>
    <x v="855"/>
    <x v="875"/>
    <x v="111"/>
    <x v="847"/>
    <x v="92"/>
    <x v="0"/>
    <x v="176"/>
    <x v="444"/>
    <x v="0"/>
    <x v="0"/>
    <x v="784"/>
    <x v="229"/>
    <x v="0"/>
    <x v="0"/>
    <x v="14"/>
    <x v="7"/>
    <x v="14"/>
  </r>
  <r>
    <x v="877"/>
    <x v="856"/>
    <x v="876"/>
    <x v="416"/>
    <x v="848"/>
    <x v="176"/>
    <x v="0"/>
    <x v="546"/>
    <x v="713"/>
    <x v="1"/>
    <x v="1"/>
    <x v="785"/>
    <x v="786"/>
    <x v="0"/>
    <x v="0"/>
    <x v="0"/>
    <x v="0"/>
    <x v="0"/>
  </r>
  <r>
    <x v="878"/>
    <x v="857"/>
    <x v="877"/>
    <x v="50"/>
    <x v="849"/>
    <x v="232"/>
    <x v="0"/>
    <x v="65"/>
    <x v="714"/>
    <x v="6"/>
    <x v="6"/>
    <x v="786"/>
    <x v="787"/>
    <x v="0"/>
    <x v="0"/>
    <x v="16"/>
    <x v="1"/>
    <x v="16"/>
  </r>
  <r>
    <x v="879"/>
    <x v="858"/>
    <x v="878"/>
    <x v="67"/>
    <x v="675"/>
    <x v="397"/>
    <x v="1"/>
    <x v="4"/>
    <x v="715"/>
    <x v="1"/>
    <x v="1"/>
    <x v="787"/>
    <x v="341"/>
    <x v="0"/>
    <x v="0"/>
    <x v="9"/>
    <x v="5"/>
    <x v="9"/>
  </r>
  <r>
    <x v="880"/>
    <x v="859"/>
    <x v="879"/>
    <x v="396"/>
    <x v="850"/>
    <x v="252"/>
    <x v="1"/>
    <x v="547"/>
    <x v="442"/>
    <x v="1"/>
    <x v="1"/>
    <x v="788"/>
    <x v="788"/>
    <x v="0"/>
    <x v="0"/>
    <x v="5"/>
    <x v="1"/>
    <x v="5"/>
  </r>
  <r>
    <x v="881"/>
    <x v="860"/>
    <x v="880"/>
    <x v="417"/>
    <x v="851"/>
    <x v="110"/>
    <x v="0"/>
    <x v="15"/>
    <x v="716"/>
    <x v="1"/>
    <x v="1"/>
    <x v="330"/>
    <x v="789"/>
    <x v="0"/>
    <x v="1"/>
    <x v="3"/>
    <x v="3"/>
    <x v="3"/>
  </r>
  <r>
    <x v="882"/>
    <x v="861"/>
    <x v="881"/>
    <x v="126"/>
    <x v="852"/>
    <x v="311"/>
    <x v="1"/>
    <x v="175"/>
    <x v="408"/>
    <x v="1"/>
    <x v="1"/>
    <x v="789"/>
    <x v="790"/>
    <x v="0"/>
    <x v="0"/>
    <x v="3"/>
    <x v="3"/>
    <x v="3"/>
  </r>
  <r>
    <x v="883"/>
    <x v="862"/>
    <x v="882"/>
    <x v="74"/>
    <x v="853"/>
    <x v="392"/>
    <x v="1"/>
    <x v="548"/>
    <x v="717"/>
    <x v="1"/>
    <x v="1"/>
    <x v="790"/>
    <x v="791"/>
    <x v="0"/>
    <x v="0"/>
    <x v="12"/>
    <x v="4"/>
    <x v="12"/>
  </r>
  <r>
    <x v="884"/>
    <x v="863"/>
    <x v="883"/>
    <x v="418"/>
    <x v="854"/>
    <x v="106"/>
    <x v="0"/>
    <x v="549"/>
    <x v="718"/>
    <x v="1"/>
    <x v="1"/>
    <x v="791"/>
    <x v="792"/>
    <x v="0"/>
    <x v="1"/>
    <x v="3"/>
    <x v="3"/>
    <x v="3"/>
  </r>
  <r>
    <x v="885"/>
    <x v="864"/>
    <x v="884"/>
    <x v="37"/>
    <x v="855"/>
    <x v="103"/>
    <x v="1"/>
    <x v="550"/>
    <x v="719"/>
    <x v="1"/>
    <x v="1"/>
    <x v="792"/>
    <x v="556"/>
    <x v="0"/>
    <x v="0"/>
    <x v="3"/>
    <x v="3"/>
    <x v="3"/>
  </r>
  <r>
    <x v="886"/>
    <x v="865"/>
    <x v="885"/>
    <x v="419"/>
    <x v="856"/>
    <x v="228"/>
    <x v="0"/>
    <x v="551"/>
    <x v="720"/>
    <x v="1"/>
    <x v="1"/>
    <x v="793"/>
    <x v="488"/>
    <x v="0"/>
    <x v="0"/>
    <x v="7"/>
    <x v="1"/>
    <x v="7"/>
  </r>
  <r>
    <x v="887"/>
    <x v="866"/>
    <x v="886"/>
    <x v="75"/>
    <x v="857"/>
    <x v="398"/>
    <x v="0"/>
    <x v="249"/>
    <x v="721"/>
    <x v="1"/>
    <x v="1"/>
    <x v="794"/>
    <x v="232"/>
    <x v="0"/>
    <x v="1"/>
    <x v="3"/>
    <x v="3"/>
    <x v="3"/>
  </r>
  <r>
    <x v="888"/>
    <x v="867"/>
    <x v="887"/>
    <x v="306"/>
    <x v="858"/>
    <x v="207"/>
    <x v="1"/>
    <x v="552"/>
    <x v="722"/>
    <x v="1"/>
    <x v="1"/>
    <x v="795"/>
    <x v="793"/>
    <x v="0"/>
    <x v="0"/>
    <x v="3"/>
    <x v="3"/>
    <x v="3"/>
  </r>
  <r>
    <x v="889"/>
    <x v="868"/>
    <x v="888"/>
    <x v="36"/>
    <x v="859"/>
    <x v="323"/>
    <x v="1"/>
    <x v="393"/>
    <x v="244"/>
    <x v="1"/>
    <x v="1"/>
    <x v="796"/>
    <x v="794"/>
    <x v="0"/>
    <x v="1"/>
    <x v="5"/>
    <x v="1"/>
    <x v="5"/>
  </r>
  <r>
    <x v="890"/>
    <x v="869"/>
    <x v="889"/>
    <x v="420"/>
    <x v="860"/>
    <x v="115"/>
    <x v="1"/>
    <x v="553"/>
    <x v="723"/>
    <x v="1"/>
    <x v="1"/>
    <x v="797"/>
    <x v="138"/>
    <x v="0"/>
    <x v="0"/>
    <x v="7"/>
    <x v="1"/>
    <x v="7"/>
  </r>
  <r>
    <x v="891"/>
    <x v="870"/>
    <x v="890"/>
    <x v="162"/>
    <x v="861"/>
    <x v="83"/>
    <x v="1"/>
    <x v="34"/>
    <x v="724"/>
    <x v="0"/>
    <x v="0"/>
    <x v="798"/>
    <x v="795"/>
    <x v="0"/>
    <x v="0"/>
    <x v="4"/>
    <x v="4"/>
    <x v="4"/>
  </r>
  <r>
    <x v="892"/>
    <x v="871"/>
    <x v="891"/>
    <x v="46"/>
    <x v="862"/>
    <x v="367"/>
    <x v="1"/>
    <x v="554"/>
    <x v="725"/>
    <x v="1"/>
    <x v="1"/>
    <x v="799"/>
    <x v="796"/>
    <x v="0"/>
    <x v="0"/>
    <x v="18"/>
    <x v="5"/>
    <x v="18"/>
  </r>
  <r>
    <x v="893"/>
    <x v="872"/>
    <x v="892"/>
    <x v="141"/>
    <x v="863"/>
    <x v="21"/>
    <x v="1"/>
    <x v="134"/>
    <x v="486"/>
    <x v="6"/>
    <x v="6"/>
    <x v="800"/>
    <x v="797"/>
    <x v="0"/>
    <x v="1"/>
    <x v="4"/>
    <x v="4"/>
    <x v="4"/>
  </r>
  <r>
    <x v="894"/>
    <x v="873"/>
    <x v="893"/>
    <x v="12"/>
    <x v="9"/>
    <x v="399"/>
    <x v="1"/>
    <x v="75"/>
    <x v="726"/>
    <x v="4"/>
    <x v="4"/>
    <x v="801"/>
    <x v="798"/>
    <x v="0"/>
    <x v="1"/>
    <x v="19"/>
    <x v="4"/>
    <x v="19"/>
  </r>
  <r>
    <x v="895"/>
    <x v="874"/>
    <x v="894"/>
    <x v="421"/>
    <x v="611"/>
    <x v="250"/>
    <x v="0"/>
    <x v="37"/>
    <x v="727"/>
    <x v="1"/>
    <x v="1"/>
    <x v="802"/>
    <x v="799"/>
    <x v="0"/>
    <x v="0"/>
    <x v="3"/>
    <x v="3"/>
    <x v="3"/>
  </r>
  <r>
    <x v="896"/>
    <x v="875"/>
    <x v="895"/>
    <x v="174"/>
    <x v="864"/>
    <x v="400"/>
    <x v="1"/>
    <x v="555"/>
    <x v="728"/>
    <x v="2"/>
    <x v="2"/>
    <x v="803"/>
    <x v="800"/>
    <x v="0"/>
    <x v="1"/>
    <x v="0"/>
    <x v="0"/>
    <x v="0"/>
  </r>
  <r>
    <x v="897"/>
    <x v="876"/>
    <x v="896"/>
    <x v="35"/>
    <x v="865"/>
    <x v="325"/>
    <x v="0"/>
    <x v="11"/>
    <x v="729"/>
    <x v="1"/>
    <x v="1"/>
    <x v="212"/>
    <x v="368"/>
    <x v="0"/>
    <x v="0"/>
    <x v="3"/>
    <x v="3"/>
    <x v="3"/>
  </r>
  <r>
    <x v="898"/>
    <x v="877"/>
    <x v="897"/>
    <x v="422"/>
    <x v="866"/>
    <x v="9"/>
    <x v="0"/>
    <x v="556"/>
    <x v="730"/>
    <x v="1"/>
    <x v="1"/>
    <x v="804"/>
    <x v="801"/>
    <x v="0"/>
    <x v="0"/>
    <x v="4"/>
    <x v="4"/>
    <x v="4"/>
  </r>
  <r>
    <x v="899"/>
    <x v="878"/>
    <x v="898"/>
    <x v="33"/>
    <x v="867"/>
    <x v="361"/>
    <x v="1"/>
    <x v="300"/>
    <x v="715"/>
    <x v="5"/>
    <x v="5"/>
    <x v="805"/>
    <x v="802"/>
    <x v="0"/>
    <x v="0"/>
    <x v="17"/>
    <x v="1"/>
    <x v="17"/>
  </r>
  <r>
    <x v="900"/>
    <x v="879"/>
    <x v="899"/>
    <x v="0"/>
    <x v="50"/>
    <x v="47"/>
    <x v="0"/>
    <x v="49"/>
    <x v="49"/>
    <x v="1"/>
    <x v="1"/>
    <x v="806"/>
    <x v="803"/>
    <x v="0"/>
    <x v="1"/>
    <x v="2"/>
    <x v="2"/>
    <x v="2"/>
  </r>
  <r>
    <x v="901"/>
    <x v="880"/>
    <x v="900"/>
    <x v="36"/>
    <x v="868"/>
    <x v="301"/>
    <x v="1"/>
    <x v="122"/>
    <x v="731"/>
    <x v="1"/>
    <x v="1"/>
    <x v="807"/>
    <x v="482"/>
    <x v="0"/>
    <x v="1"/>
    <x v="1"/>
    <x v="1"/>
    <x v="1"/>
  </r>
  <r>
    <x v="902"/>
    <x v="881"/>
    <x v="901"/>
    <x v="1"/>
    <x v="869"/>
    <x v="395"/>
    <x v="1"/>
    <x v="460"/>
    <x v="732"/>
    <x v="1"/>
    <x v="1"/>
    <x v="722"/>
    <x v="496"/>
    <x v="0"/>
    <x v="0"/>
    <x v="2"/>
    <x v="2"/>
    <x v="2"/>
  </r>
  <r>
    <x v="903"/>
    <x v="882"/>
    <x v="902"/>
    <x v="423"/>
    <x v="870"/>
    <x v="47"/>
    <x v="2"/>
    <x v="443"/>
    <x v="733"/>
    <x v="1"/>
    <x v="1"/>
    <x v="477"/>
    <x v="804"/>
    <x v="0"/>
    <x v="1"/>
    <x v="9"/>
    <x v="5"/>
    <x v="9"/>
  </r>
  <r>
    <x v="904"/>
    <x v="883"/>
    <x v="903"/>
    <x v="191"/>
    <x v="871"/>
    <x v="58"/>
    <x v="0"/>
    <x v="36"/>
    <x v="734"/>
    <x v="1"/>
    <x v="1"/>
    <x v="259"/>
    <x v="805"/>
    <x v="0"/>
    <x v="0"/>
    <x v="15"/>
    <x v="5"/>
    <x v="15"/>
  </r>
  <r>
    <x v="905"/>
    <x v="884"/>
    <x v="904"/>
    <x v="58"/>
    <x v="872"/>
    <x v="222"/>
    <x v="1"/>
    <x v="64"/>
    <x v="735"/>
    <x v="1"/>
    <x v="1"/>
    <x v="9"/>
    <x v="806"/>
    <x v="0"/>
    <x v="0"/>
    <x v="3"/>
    <x v="3"/>
    <x v="3"/>
  </r>
  <r>
    <x v="906"/>
    <x v="885"/>
    <x v="905"/>
    <x v="20"/>
    <x v="873"/>
    <x v="141"/>
    <x v="1"/>
    <x v="271"/>
    <x v="736"/>
    <x v="1"/>
    <x v="1"/>
    <x v="808"/>
    <x v="807"/>
    <x v="1"/>
    <x v="1"/>
    <x v="4"/>
    <x v="4"/>
    <x v="4"/>
  </r>
  <r>
    <x v="907"/>
    <x v="886"/>
    <x v="906"/>
    <x v="14"/>
    <x v="874"/>
    <x v="8"/>
    <x v="0"/>
    <x v="142"/>
    <x v="737"/>
    <x v="1"/>
    <x v="1"/>
    <x v="809"/>
    <x v="808"/>
    <x v="0"/>
    <x v="0"/>
    <x v="3"/>
    <x v="3"/>
    <x v="3"/>
  </r>
  <r>
    <x v="908"/>
    <x v="887"/>
    <x v="907"/>
    <x v="424"/>
    <x v="875"/>
    <x v="284"/>
    <x v="1"/>
    <x v="557"/>
    <x v="8"/>
    <x v="1"/>
    <x v="1"/>
    <x v="444"/>
    <x v="104"/>
    <x v="0"/>
    <x v="0"/>
    <x v="11"/>
    <x v="6"/>
    <x v="11"/>
  </r>
  <r>
    <x v="909"/>
    <x v="888"/>
    <x v="908"/>
    <x v="37"/>
    <x v="876"/>
    <x v="401"/>
    <x v="1"/>
    <x v="175"/>
    <x v="738"/>
    <x v="0"/>
    <x v="0"/>
    <x v="384"/>
    <x v="809"/>
    <x v="0"/>
    <x v="1"/>
    <x v="3"/>
    <x v="3"/>
    <x v="3"/>
  </r>
  <r>
    <x v="910"/>
    <x v="889"/>
    <x v="909"/>
    <x v="425"/>
    <x v="877"/>
    <x v="8"/>
    <x v="3"/>
    <x v="102"/>
    <x v="739"/>
    <x v="1"/>
    <x v="1"/>
    <x v="810"/>
    <x v="810"/>
    <x v="0"/>
    <x v="0"/>
    <x v="3"/>
    <x v="3"/>
    <x v="3"/>
  </r>
  <r>
    <x v="911"/>
    <x v="890"/>
    <x v="910"/>
    <x v="306"/>
    <x v="878"/>
    <x v="271"/>
    <x v="1"/>
    <x v="558"/>
    <x v="740"/>
    <x v="1"/>
    <x v="1"/>
    <x v="811"/>
    <x v="811"/>
    <x v="1"/>
    <x v="0"/>
    <x v="2"/>
    <x v="2"/>
    <x v="2"/>
  </r>
  <r>
    <x v="912"/>
    <x v="891"/>
    <x v="911"/>
    <x v="37"/>
    <x v="879"/>
    <x v="402"/>
    <x v="1"/>
    <x v="559"/>
    <x v="741"/>
    <x v="1"/>
    <x v="1"/>
    <x v="812"/>
    <x v="812"/>
    <x v="1"/>
    <x v="0"/>
    <x v="6"/>
    <x v="4"/>
    <x v="6"/>
  </r>
  <r>
    <x v="913"/>
    <x v="892"/>
    <x v="912"/>
    <x v="426"/>
    <x v="880"/>
    <x v="37"/>
    <x v="0"/>
    <x v="560"/>
    <x v="742"/>
    <x v="2"/>
    <x v="2"/>
    <x v="813"/>
    <x v="813"/>
    <x v="0"/>
    <x v="0"/>
    <x v="6"/>
    <x v="4"/>
    <x v="6"/>
  </r>
  <r>
    <x v="914"/>
    <x v="893"/>
    <x v="913"/>
    <x v="330"/>
    <x v="881"/>
    <x v="263"/>
    <x v="0"/>
    <x v="561"/>
    <x v="743"/>
    <x v="4"/>
    <x v="4"/>
    <x v="814"/>
    <x v="814"/>
    <x v="0"/>
    <x v="0"/>
    <x v="3"/>
    <x v="3"/>
    <x v="3"/>
  </r>
  <r>
    <x v="915"/>
    <x v="894"/>
    <x v="914"/>
    <x v="427"/>
    <x v="882"/>
    <x v="301"/>
    <x v="1"/>
    <x v="562"/>
    <x v="744"/>
    <x v="4"/>
    <x v="4"/>
    <x v="80"/>
    <x v="815"/>
    <x v="0"/>
    <x v="0"/>
    <x v="19"/>
    <x v="4"/>
    <x v="19"/>
  </r>
  <r>
    <x v="916"/>
    <x v="895"/>
    <x v="915"/>
    <x v="41"/>
    <x v="883"/>
    <x v="212"/>
    <x v="0"/>
    <x v="550"/>
    <x v="745"/>
    <x v="1"/>
    <x v="1"/>
    <x v="815"/>
    <x v="414"/>
    <x v="0"/>
    <x v="0"/>
    <x v="14"/>
    <x v="7"/>
    <x v="14"/>
  </r>
  <r>
    <x v="917"/>
    <x v="896"/>
    <x v="916"/>
    <x v="136"/>
    <x v="884"/>
    <x v="403"/>
    <x v="2"/>
    <x v="11"/>
    <x v="746"/>
    <x v="4"/>
    <x v="4"/>
    <x v="816"/>
    <x v="816"/>
    <x v="0"/>
    <x v="1"/>
    <x v="12"/>
    <x v="4"/>
    <x v="12"/>
  </r>
  <r>
    <x v="918"/>
    <x v="897"/>
    <x v="917"/>
    <x v="167"/>
    <x v="885"/>
    <x v="125"/>
    <x v="1"/>
    <x v="388"/>
    <x v="747"/>
    <x v="5"/>
    <x v="5"/>
    <x v="474"/>
    <x v="82"/>
    <x v="0"/>
    <x v="0"/>
    <x v="15"/>
    <x v="5"/>
    <x v="15"/>
  </r>
  <r>
    <x v="919"/>
    <x v="898"/>
    <x v="918"/>
    <x v="428"/>
    <x v="886"/>
    <x v="3"/>
    <x v="0"/>
    <x v="537"/>
    <x v="748"/>
    <x v="2"/>
    <x v="2"/>
    <x v="817"/>
    <x v="817"/>
    <x v="0"/>
    <x v="1"/>
    <x v="3"/>
    <x v="3"/>
    <x v="3"/>
  </r>
  <r>
    <x v="920"/>
    <x v="899"/>
    <x v="919"/>
    <x v="98"/>
    <x v="887"/>
    <x v="404"/>
    <x v="1"/>
    <x v="563"/>
    <x v="749"/>
    <x v="1"/>
    <x v="1"/>
    <x v="818"/>
    <x v="818"/>
    <x v="1"/>
    <x v="0"/>
    <x v="10"/>
    <x v="4"/>
    <x v="10"/>
  </r>
  <r>
    <x v="921"/>
    <x v="900"/>
    <x v="920"/>
    <x v="429"/>
    <x v="888"/>
    <x v="89"/>
    <x v="0"/>
    <x v="63"/>
    <x v="750"/>
    <x v="1"/>
    <x v="1"/>
    <x v="819"/>
    <x v="819"/>
    <x v="0"/>
    <x v="0"/>
    <x v="2"/>
    <x v="2"/>
    <x v="2"/>
  </r>
  <r>
    <x v="922"/>
    <x v="901"/>
    <x v="921"/>
    <x v="430"/>
    <x v="889"/>
    <x v="272"/>
    <x v="1"/>
    <x v="564"/>
    <x v="81"/>
    <x v="1"/>
    <x v="1"/>
    <x v="609"/>
    <x v="320"/>
    <x v="0"/>
    <x v="1"/>
    <x v="21"/>
    <x v="1"/>
    <x v="21"/>
  </r>
  <r>
    <x v="923"/>
    <x v="902"/>
    <x v="922"/>
    <x v="12"/>
    <x v="890"/>
    <x v="392"/>
    <x v="1"/>
    <x v="174"/>
    <x v="751"/>
    <x v="1"/>
    <x v="1"/>
    <x v="547"/>
    <x v="820"/>
    <x v="0"/>
    <x v="0"/>
    <x v="3"/>
    <x v="3"/>
    <x v="3"/>
  </r>
  <r>
    <x v="924"/>
    <x v="903"/>
    <x v="923"/>
    <x v="431"/>
    <x v="891"/>
    <x v="405"/>
    <x v="1"/>
    <x v="565"/>
    <x v="685"/>
    <x v="6"/>
    <x v="6"/>
    <x v="820"/>
    <x v="821"/>
    <x v="0"/>
    <x v="0"/>
    <x v="3"/>
    <x v="3"/>
    <x v="3"/>
  </r>
  <r>
    <x v="925"/>
    <x v="904"/>
    <x v="924"/>
    <x v="162"/>
    <x v="892"/>
    <x v="308"/>
    <x v="1"/>
    <x v="167"/>
    <x v="752"/>
    <x v="1"/>
    <x v="1"/>
    <x v="821"/>
    <x v="822"/>
    <x v="0"/>
    <x v="0"/>
    <x v="3"/>
    <x v="3"/>
    <x v="3"/>
  </r>
  <r>
    <x v="926"/>
    <x v="905"/>
    <x v="925"/>
    <x v="251"/>
    <x v="893"/>
    <x v="334"/>
    <x v="0"/>
    <x v="27"/>
    <x v="753"/>
    <x v="1"/>
    <x v="1"/>
    <x v="151"/>
    <x v="823"/>
    <x v="0"/>
    <x v="0"/>
    <x v="0"/>
    <x v="0"/>
    <x v="0"/>
  </r>
  <r>
    <x v="927"/>
    <x v="906"/>
    <x v="926"/>
    <x v="44"/>
    <x v="894"/>
    <x v="151"/>
    <x v="0"/>
    <x v="95"/>
    <x v="754"/>
    <x v="1"/>
    <x v="1"/>
    <x v="822"/>
    <x v="824"/>
    <x v="0"/>
    <x v="0"/>
    <x v="3"/>
    <x v="3"/>
    <x v="3"/>
  </r>
  <r>
    <x v="928"/>
    <x v="907"/>
    <x v="927"/>
    <x v="225"/>
    <x v="895"/>
    <x v="268"/>
    <x v="1"/>
    <x v="566"/>
    <x v="213"/>
    <x v="6"/>
    <x v="6"/>
    <x v="823"/>
    <x v="497"/>
    <x v="0"/>
    <x v="0"/>
    <x v="2"/>
    <x v="2"/>
    <x v="2"/>
  </r>
  <r>
    <x v="929"/>
    <x v="908"/>
    <x v="928"/>
    <x v="20"/>
    <x v="896"/>
    <x v="86"/>
    <x v="1"/>
    <x v="229"/>
    <x v="418"/>
    <x v="4"/>
    <x v="4"/>
    <x v="824"/>
    <x v="825"/>
    <x v="0"/>
    <x v="0"/>
    <x v="3"/>
    <x v="3"/>
    <x v="3"/>
  </r>
  <r>
    <x v="930"/>
    <x v="909"/>
    <x v="929"/>
    <x v="26"/>
    <x v="897"/>
    <x v="19"/>
    <x v="1"/>
    <x v="72"/>
    <x v="755"/>
    <x v="1"/>
    <x v="1"/>
    <x v="825"/>
    <x v="826"/>
    <x v="0"/>
    <x v="1"/>
    <x v="3"/>
    <x v="3"/>
    <x v="3"/>
  </r>
  <r>
    <x v="931"/>
    <x v="910"/>
    <x v="930"/>
    <x v="58"/>
    <x v="898"/>
    <x v="304"/>
    <x v="0"/>
    <x v="192"/>
    <x v="756"/>
    <x v="1"/>
    <x v="1"/>
    <x v="826"/>
    <x v="827"/>
    <x v="0"/>
    <x v="1"/>
    <x v="3"/>
    <x v="3"/>
    <x v="3"/>
  </r>
  <r>
    <x v="932"/>
    <x v="911"/>
    <x v="931"/>
    <x v="173"/>
    <x v="899"/>
    <x v="406"/>
    <x v="1"/>
    <x v="358"/>
    <x v="757"/>
    <x v="1"/>
    <x v="1"/>
    <x v="827"/>
    <x v="828"/>
    <x v="0"/>
    <x v="0"/>
    <x v="1"/>
    <x v="1"/>
    <x v="1"/>
  </r>
  <r>
    <x v="933"/>
    <x v="912"/>
    <x v="932"/>
    <x v="432"/>
    <x v="900"/>
    <x v="309"/>
    <x v="1"/>
    <x v="567"/>
    <x v="758"/>
    <x v="1"/>
    <x v="1"/>
    <x v="828"/>
    <x v="829"/>
    <x v="0"/>
    <x v="0"/>
    <x v="3"/>
    <x v="3"/>
    <x v="3"/>
  </r>
  <r>
    <x v="934"/>
    <x v="913"/>
    <x v="933"/>
    <x v="8"/>
    <x v="901"/>
    <x v="259"/>
    <x v="1"/>
    <x v="339"/>
    <x v="759"/>
    <x v="1"/>
    <x v="1"/>
    <x v="829"/>
    <x v="830"/>
    <x v="0"/>
    <x v="0"/>
    <x v="3"/>
    <x v="3"/>
    <x v="3"/>
  </r>
  <r>
    <x v="935"/>
    <x v="914"/>
    <x v="934"/>
    <x v="55"/>
    <x v="902"/>
    <x v="222"/>
    <x v="1"/>
    <x v="227"/>
    <x v="760"/>
    <x v="1"/>
    <x v="1"/>
    <x v="830"/>
    <x v="94"/>
    <x v="0"/>
    <x v="0"/>
    <x v="3"/>
    <x v="3"/>
    <x v="3"/>
  </r>
  <r>
    <x v="936"/>
    <x v="591"/>
    <x v="935"/>
    <x v="100"/>
    <x v="903"/>
    <x v="47"/>
    <x v="0"/>
    <x v="356"/>
    <x v="761"/>
    <x v="1"/>
    <x v="1"/>
    <x v="831"/>
    <x v="831"/>
    <x v="1"/>
    <x v="0"/>
    <x v="3"/>
    <x v="3"/>
    <x v="3"/>
  </r>
  <r>
    <x v="937"/>
    <x v="915"/>
    <x v="936"/>
    <x v="409"/>
    <x v="904"/>
    <x v="275"/>
    <x v="3"/>
    <x v="568"/>
    <x v="762"/>
    <x v="1"/>
    <x v="1"/>
    <x v="832"/>
    <x v="832"/>
    <x v="0"/>
    <x v="0"/>
    <x v="4"/>
    <x v="4"/>
    <x v="4"/>
  </r>
  <r>
    <x v="938"/>
    <x v="916"/>
    <x v="937"/>
    <x v="243"/>
    <x v="905"/>
    <x v="373"/>
    <x v="1"/>
    <x v="87"/>
    <x v="763"/>
    <x v="1"/>
    <x v="1"/>
    <x v="833"/>
    <x v="833"/>
    <x v="0"/>
    <x v="1"/>
    <x v="13"/>
    <x v="5"/>
    <x v="13"/>
  </r>
  <r>
    <x v="939"/>
    <x v="917"/>
    <x v="938"/>
    <x v="75"/>
    <x v="906"/>
    <x v="18"/>
    <x v="0"/>
    <x v="109"/>
    <x v="764"/>
    <x v="1"/>
    <x v="1"/>
    <x v="834"/>
    <x v="834"/>
    <x v="0"/>
    <x v="1"/>
    <x v="11"/>
    <x v="6"/>
    <x v="11"/>
  </r>
  <r>
    <x v="940"/>
    <x v="918"/>
    <x v="939"/>
    <x v="34"/>
    <x v="907"/>
    <x v="79"/>
    <x v="2"/>
    <x v="569"/>
    <x v="765"/>
    <x v="0"/>
    <x v="0"/>
    <x v="835"/>
    <x v="835"/>
    <x v="0"/>
    <x v="0"/>
    <x v="2"/>
    <x v="2"/>
    <x v="2"/>
  </r>
  <r>
    <x v="941"/>
    <x v="919"/>
    <x v="940"/>
    <x v="433"/>
    <x v="908"/>
    <x v="243"/>
    <x v="0"/>
    <x v="373"/>
    <x v="766"/>
    <x v="1"/>
    <x v="1"/>
    <x v="836"/>
    <x v="836"/>
    <x v="1"/>
    <x v="0"/>
    <x v="3"/>
    <x v="3"/>
    <x v="3"/>
  </r>
  <r>
    <x v="942"/>
    <x v="916"/>
    <x v="941"/>
    <x v="103"/>
    <x v="909"/>
    <x v="130"/>
    <x v="0"/>
    <x v="109"/>
    <x v="767"/>
    <x v="2"/>
    <x v="2"/>
    <x v="837"/>
    <x v="611"/>
    <x v="0"/>
    <x v="0"/>
    <x v="3"/>
    <x v="3"/>
    <x v="3"/>
  </r>
  <r>
    <x v="943"/>
    <x v="920"/>
    <x v="942"/>
    <x v="168"/>
    <x v="910"/>
    <x v="109"/>
    <x v="1"/>
    <x v="493"/>
    <x v="768"/>
    <x v="1"/>
    <x v="1"/>
    <x v="219"/>
    <x v="837"/>
    <x v="0"/>
    <x v="0"/>
    <x v="0"/>
    <x v="0"/>
    <x v="0"/>
  </r>
  <r>
    <x v="944"/>
    <x v="921"/>
    <x v="943"/>
    <x v="83"/>
    <x v="911"/>
    <x v="288"/>
    <x v="0"/>
    <x v="570"/>
    <x v="769"/>
    <x v="2"/>
    <x v="2"/>
    <x v="365"/>
    <x v="334"/>
    <x v="0"/>
    <x v="0"/>
    <x v="14"/>
    <x v="7"/>
    <x v="14"/>
  </r>
  <r>
    <x v="945"/>
    <x v="922"/>
    <x v="944"/>
    <x v="434"/>
    <x v="912"/>
    <x v="150"/>
    <x v="0"/>
    <x v="571"/>
    <x v="640"/>
    <x v="1"/>
    <x v="1"/>
    <x v="838"/>
    <x v="838"/>
    <x v="1"/>
    <x v="0"/>
    <x v="14"/>
    <x v="7"/>
    <x v="14"/>
  </r>
  <r>
    <x v="946"/>
    <x v="923"/>
    <x v="945"/>
    <x v="184"/>
    <x v="913"/>
    <x v="156"/>
    <x v="0"/>
    <x v="483"/>
    <x v="770"/>
    <x v="1"/>
    <x v="1"/>
    <x v="839"/>
    <x v="839"/>
    <x v="0"/>
    <x v="0"/>
    <x v="3"/>
    <x v="3"/>
    <x v="3"/>
  </r>
  <r>
    <x v="947"/>
    <x v="924"/>
    <x v="946"/>
    <x v="136"/>
    <x v="914"/>
    <x v="201"/>
    <x v="0"/>
    <x v="171"/>
    <x v="636"/>
    <x v="1"/>
    <x v="1"/>
    <x v="840"/>
    <x v="216"/>
    <x v="0"/>
    <x v="0"/>
    <x v="3"/>
    <x v="3"/>
    <x v="3"/>
  </r>
  <r>
    <x v="948"/>
    <x v="925"/>
    <x v="947"/>
    <x v="151"/>
    <x v="915"/>
    <x v="154"/>
    <x v="3"/>
    <x v="415"/>
    <x v="261"/>
    <x v="1"/>
    <x v="1"/>
    <x v="841"/>
    <x v="840"/>
    <x v="1"/>
    <x v="1"/>
    <x v="4"/>
    <x v="4"/>
    <x v="4"/>
  </r>
  <r>
    <x v="949"/>
    <x v="926"/>
    <x v="948"/>
    <x v="291"/>
    <x v="916"/>
    <x v="28"/>
    <x v="1"/>
    <x v="84"/>
    <x v="771"/>
    <x v="1"/>
    <x v="1"/>
    <x v="842"/>
    <x v="133"/>
    <x v="0"/>
    <x v="0"/>
    <x v="2"/>
    <x v="2"/>
    <x v="2"/>
  </r>
  <r>
    <x v="950"/>
    <x v="927"/>
    <x v="949"/>
    <x v="0"/>
    <x v="297"/>
    <x v="214"/>
    <x v="0"/>
    <x v="49"/>
    <x v="280"/>
    <x v="1"/>
    <x v="1"/>
    <x v="843"/>
    <x v="354"/>
    <x v="0"/>
    <x v="1"/>
    <x v="3"/>
    <x v="3"/>
    <x v="3"/>
  </r>
  <r>
    <x v="951"/>
    <x v="928"/>
    <x v="950"/>
    <x v="435"/>
    <x v="917"/>
    <x v="407"/>
    <x v="1"/>
    <x v="572"/>
    <x v="772"/>
    <x v="1"/>
    <x v="1"/>
    <x v="844"/>
    <x v="721"/>
    <x v="0"/>
    <x v="1"/>
    <x v="1"/>
    <x v="1"/>
    <x v="1"/>
  </r>
  <r>
    <x v="952"/>
    <x v="929"/>
    <x v="951"/>
    <x v="436"/>
    <x v="918"/>
    <x v="72"/>
    <x v="3"/>
    <x v="428"/>
    <x v="172"/>
    <x v="1"/>
    <x v="1"/>
    <x v="845"/>
    <x v="841"/>
    <x v="0"/>
    <x v="0"/>
    <x v="4"/>
    <x v="4"/>
    <x v="4"/>
  </r>
  <r>
    <x v="953"/>
    <x v="930"/>
    <x v="952"/>
    <x v="88"/>
    <x v="919"/>
    <x v="111"/>
    <x v="0"/>
    <x v="356"/>
    <x v="773"/>
    <x v="1"/>
    <x v="1"/>
    <x v="846"/>
    <x v="842"/>
    <x v="0"/>
    <x v="1"/>
    <x v="22"/>
    <x v="4"/>
    <x v="22"/>
  </r>
  <r>
    <x v="954"/>
    <x v="931"/>
    <x v="953"/>
    <x v="142"/>
    <x v="920"/>
    <x v="173"/>
    <x v="1"/>
    <x v="573"/>
    <x v="271"/>
    <x v="2"/>
    <x v="2"/>
    <x v="110"/>
    <x v="843"/>
    <x v="0"/>
    <x v="0"/>
    <x v="2"/>
    <x v="2"/>
    <x v="2"/>
  </r>
  <r>
    <x v="955"/>
    <x v="932"/>
    <x v="954"/>
    <x v="31"/>
    <x v="921"/>
    <x v="408"/>
    <x v="1"/>
    <x v="175"/>
    <x v="774"/>
    <x v="1"/>
    <x v="1"/>
    <x v="847"/>
    <x v="844"/>
    <x v="0"/>
    <x v="0"/>
    <x v="3"/>
    <x v="3"/>
    <x v="3"/>
  </r>
  <r>
    <x v="956"/>
    <x v="933"/>
    <x v="955"/>
    <x v="437"/>
    <x v="922"/>
    <x v="107"/>
    <x v="0"/>
    <x v="268"/>
    <x v="775"/>
    <x v="1"/>
    <x v="1"/>
    <x v="848"/>
    <x v="845"/>
    <x v="0"/>
    <x v="0"/>
    <x v="22"/>
    <x v="4"/>
    <x v="22"/>
  </r>
  <r>
    <x v="957"/>
    <x v="934"/>
    <x v="956"/>
    <x v="122"/>
    <x v="923"/>
    <x v="264"/>
    <x v="1"/>
    <x v="54"/>
    <x v="776"/>
    <x v="1"/>
    <x v="1"/>
    <x v="849"/>
    <x v="846"/>
    <x v="0"/>
    <x v="0"/>
    <x v="3"/>
    <x v="3"/>
    <x v="3"/>
  </r>
  <r>
    <x v="958"/>
    <x v="935"/>
    <x v="957"/>
    <x v="65"/>
    <x v="924"/>
    <x v="409"/>
    <x v="1"/>
    <x v="192"/>
    <x v="777"/>
    <x v="1"/>
    <x v="1"/>
    <x v="780"/>
    <x v="847"/>
    <x v="0"/>
    <x v="0"/>
    <x v="10"/>
    <x v="4"/>
    <x v="10"/>
  </r>
  <r>
    <x v="959"/>
    <x v="936"/>
    <x v="958"/>
    <x v="438"/>
    <x v="925"/>
    <x v="214"/>
    <x v="0"/>
    <x v="406"/>
    <x v="652"/>
    <x v="1"/>
    <x v="1"/>
    <x v="140"/>
    <x v="688"/>
    <x v="0"/>
    <x v="0"/>
    <x v="18"/>
    <x v="5"/>
    <x v="18"/>
  </r>
  <r>
    <x v="960"/>
    <x v="937"/>
    <x v="959"/>
    <x v="20"/>
    <x v="926"/>
    <x v="228"/>
    <x v="0"/>
    <x v="12"/>
    <x v="778"/>
    <x v="1"/>
    <x v="1"/>
    <x v="850"/>
    <x v="848"/>
    <x v="0"/>
    <x v="0"/>
    <x v="2"/>
    <x v="2"/>
    <x v="2"/>
  </r>
  <r>
    <x v="961"/>
    <x v="938"/>
    <x v="960"/>
    <x v="57"/>
    <x v="927"/>
    <x v="295"/>
    <x v="1"/>
    <x v="287"/>
    <x v="779"/>
    <x v="1"/>
    <x v="1"/>
    <x v="851"/>
    <x v="248"/>
    <x v="0"/>
    <x v="0"/>
    <x v="18"/>
    <x v="5"/>
    <x v="18"/>
  </r>
  <r>
    <x v="962"/>
    <x v="939"/>
    <x v="961"/>
    <x v="136"/>
    <x v="928"/>
    <x v="410"/>
    <x v="1"/>
    <x v="574"/>
    <x v="780"/>
    <x v="1"/>
    <x v="1"/>
    <x v="852"/>
    <x v="849"/>
    <x v="0"/>
    <x v="0"/>
    <x v="0"/>
    <x v="0"/>
    <x v="0"/>
  </r>
  <r>
    <x v="963"/>
    <x v="940"/>
    <x v="962"/>
    <x v="291"/>
    <x v="929"/>
    <x v="228"/>
    <x v="0"/>
    <x v="493"/>
    <x v="781"/>
    <x v="6"/>
    <x v="6"/>
    <x v="853"/>
    <x v="850"/>
    <x v="0"/>
    <x v="1"/>
    <x v="14"/>
    <x v="7"/>
    <x v="14"/>
  </r>
  <r>
    <x v="964"/>
    <x v="941"/>
    <x v="963"/>
    <x v="41"/>
    <x v="930"/>
    <x v="260"/>
    <x v="1"/>
    <x v="287"/>
    <x v="782"/>
    <x v="1"/>
    <x v="1"/>
    <x v="854"/>
    <x v="851"/>
    <x v="0"/>
    <x v="0"/>
    <x v="3"/>
    <x v="3"/>
    <x v="3"/>
  </r>
  <r>
    <x v="965"/>
    <x v="942"/>
    <x v="964"/>
    <x v="196"/>
    <x v="931"/>
    <x v="411"/>
    <x v="1"/>
    <x v="512"/>
    <x v="783"/>
    <x v="4"/>
    <x v="4"/>
    <x v="67"/>
    <x v="852"/>
    <x v="0"/>
    <x v="0"/>
    <x v="1"/>
    <x v="1"/>
    <x v="1"/>
  </r>
  <r>
    <x v="966"/>
    <x v="411"/>
    <x v="965"/>
    <x v="12"/>
    <x v="932"/>
    <x v="412"/>
    <x v="1"/>
    <x v="242"/>
    <x v="784"/>
    <x v="1"/>
    <x v="1"/>
    <x v="855"/>
    <x v="853"/>
    <x v="0"/>
    <x v="0"/>
    <x v="3"/>
    <x v="3"/>
    <x v="3"/>
  </r>
  <r>
    <x v="967"/>
    <x v="943"/>
    <x v="966"/>
    <x v="439"/>
    <x v="933"/>
    <x v="135"/>
    <x v="1"/>
    <x v="575"/>
    <x v="785"/>
    <x v="1"/>
    <x v="1"/>
    <x v="107"/>
    <x v="104"/>
    <x v="0"/>
    <x v="0"/>
    <x v="21"/>
    <x v="1"/>
    <x v="21"/>
  </r>
  <r>
    <x v="968"/>
    <x v="944"/>
    <x v="967"/>
    <x v="166"/>
    <x v="934"/>
    <x v="393"/>
    <x v="1"/>
    <x v="493"/>
    <x v="786"/>
    <x v="1"/>
    <x v="1"/>
    <x v="344"/>
    <x v="854"/>
    <x v="0"/>
    <x v="0"/>
    <x v="0"/>
    <x v="0"/>
    <x v="0"/>
  </r>
  <r>
    <x v="969"/>
    <x v="945"/>
    <x v="968"/>
    <x v="58"/>
    <x v="935"/>
    <x v="66"/>
    <x v="1"/>
    <x v="576"/>
    <x v="787"/>
    <x v="1"/>
    <x v="1"/>
    <x v="856"/>
    <x v="855"/>
    <x v="0"/>
    <x v="0"/>
    <x v="3"/>
    <x v="3"/>
    <x v="3"/>
  </r>
  <r>
    <x v="970"/>
    <x v="946"/>
    <x v="969"/>
    <x v="309"/>
    <x v="936"/>
    <x v="84"/>
    <x v="0"/>
    <x v="577"/>
    <x v="788"/>
    <x v="1"/>
    <x v="1"/>
    <x v="857"/>
    <x v="856"/>
    <x v="0"/>
    <x v="0"/>
    <x v="3"/>
    <x v="3"/>
    <x v="3"/>
  </r>
  <r>
    <x v="971"/>
    <x v="947"/>
    <x v="970"/>
    <x v="135"/>
    <x v="937"/>
    <x v="325"/>
    <x v="0"/>
    <x v="3"/>
    <x v="789"/>
    <x v="1"/>
    <x v="1"/>
    <x v="858"/>
    <x v="857"/>
    <x v="0"/>
    <x v="0"/>
    <x v="19"/>
    <x v="4"/>
    <x v="19"/>
  </r>
  <r>
    <x v="972"/>
    <x v="948"/>
    <x v="971"/>
    <x v="440"/>
    <x v="938"/>
    <x v="413"/>
    <x v="1"/>
    <x v="578"/>
    <x v="790"/>
    <x v="1"/>
    <x v="1"/>
    <x v="859"/>
    <x v="858"/>
    <x v="0"/>
    <x v="1"/>
    <x v="2"/>
    <x v="2"/>
    <x v="2"/>
  </r>
  <r>
    <x v="973"/>
    <x v="949"/>
    <x v="972"/>
    <x v="441"/>
    <x v="939"/>
    <x v="297"/>
    <x v="0"/>
    <x v="526"/>
    <x v="292"/>
    <x v="1"/>
    <x v="1"/>
    <x v="860"/>
    <x v="859"/>
    <x v="0"/>
    <x v="1"/>
    <x v="3"/>
    <x v="3"/>
    <x v="3"/>
  </r>
  <r>
    <x v="974"/>
    <x v="950"/>
    <x v="973"/>
    <x v="126"/>
    <x v="940"/>
    <x v="414"/>
    <x v="1"/>
    <x v="235"/>
    <x v="791"/>
    <x v="1"/>
    <x v="1"/>
    <x v="170"/>
    <x v="860"/>
    <x v="0"/>
    <x v="0"/>
    <x v="7"/>
    <x v="1"/>
    <x v="7"/>
  </r>
  <r>
    <x v="975"/>
    <x v="951"/>
    <x v="974"/>
    <x v="91"/>
    <x v="941"/>
    <x v="113"/>
    <x v="1"/>
    <x v="18"/>
    <x v="792"/>
    <x v="1"/>
    <x v="1"/>
    <x v="861"/>
    <x v="264"/>
    <x v="0"/>
    <x v="1"/>
    <x v="3"/>
    <x v="3"/>
    <x v="3"/>
  </r>
  <r>
    <x v="976"/>
    <x v="952"/>
    <x v="975"/>
    <x v="220"/>
    <x v="942"/>
    <x v="316"/>
    <x v="1"/>
    <x v="382"/>
    <x v="603"/>
    <x v="1"/>
    <x v="1"/>
    <x v="862"/>
    <x v="65"/>
    <x v="0"/>
    <x v="1"/>
    <x v="3"/>
    <x v="3"/>
    <x v="3"/>
  </r>
  <r>
    <x v="977"/>
    <x v="597"/>
    <x v="976"/>
    <x v="260"/>
    <x v="943"/>
    <x v="131"/>
    <x v="0"/>
    <x v="109"/>
    <x v="793"/>
    <x v="1"/>
    <x v="1"/>
    <x v="863"/>
    <x v="861"/>
    <x v="0"/>
    <x v="0"/>
    <x v="0"/>
    <x v="0"/>
    <x v="0"/>
  </r>
  <r>
    <x v="978"/>
    <x v="953"/>
    <x v="977"/>
    <x v="67"/>
    <x v="944"/>
    <x v="415"/>
    <x v="1"/>
    <x v="45"/>
    <x v="794"/>
    <x v="1"/>
    <x v="1"/>
    <x v="864"/>
    <x v="862"/>
    <x v="0"/>
    <x v="0"/>
    <x v="11"/>
    <x v="6"/>
    <x v="11"/>
  </r>
  <r>
    <x v="979"/>
    <x v="954"/>
    <x v="978"/>
    <x v="138"/>
    <x v="945"/>
    <x v="93"/>
    <x v="1"/>
    <x v="579"/>
    <x v="609"/>
    <x v="4"/>
    <x v="4"/>
    <x v="527"/>
    <x v="454"/>
    <x v="0"/>
    <x v="0"/>
    <x v="3"/>
    <x v="3"/>
    <x v="3"/>
  </r>
  <r>
    <x v="980"/>
    <x v="955"/>
    <x v="979"/>
    <x v="442"/>
    <x v="946"/>
    <x v="246"/>
    <x v="0"/>
    <x v="580"/>
    <x v="20"/>
    <x v="1"/>
    <x v="1"/>
    <x v="865"/>
    <x v="863"/>
    <x v="1"/>
    <x v="0"/>
    <x v="9"/>
    <x v="5"/>
    <x v="9"/>
  </r>
  <r>
    <x v="981"/>
    <x v="956"/>
    <x v="980"/>
    <x v="313"/>
    <x v="947"/>
    <x v="51"/>
    <x v="1"/>
    <x v="581"/>
    <x v="795"/>
    <x v="1"/>
    <x v="1"/>
    <x v="866"/>
    <x v="864"/>
    <x v="0"/>
    <x v="0"/>
    <x v="2"/>
    <x v="2"/>
    <x v="2"/>
  </r>
  <r>
    <x v="982"/>
    <x v="957"/>
    <x v="981"/>
    <x v="44"/>
    <x v="948"/>
    <x v="228"/>
    <x v="0"/>
    <x v="51"/>
    <x v="796"/>
    <x v="1"/>
    <x v="1"/>
    <x v="867"/>
    <x v="865"/>
    <x v="0"/>
    <x v="1"/>
    <x v="4"/>
    <x v="4"/>
    <x v="4"/>
  </r>
  <r>
    <x v="983"/>
    <x v="958"/>
    <x v="982"/>
    <x v="443"/>
    <x v="949"/>
    <x v="193"/>
    <x v="1"/>
    <x v="582"/>
    <x v="530"/>
    <x v="1"/>
    <x v="1"/>
    <x v="868"/>
    <x v="866"/>
    <x v="0"/>
    <x v="0"/>
    <x v="4"/>
    <x v="4"/>
    <x v="4"/>
  </r>
  <r>
    <x v="984"/>
    <x v="959"/>
    <x v="983"/>
    <x v="191"/>
    <x v="950"/>
    <x v="163"/>
    <x v="1"/>
    <x v="345"/>
    <x v="483"/>
    <x v="1"/>
    <x v="1"/>
    <x v="105"/>
    <x v="867"/>
    <x v="0"/>
    <x v="0"/>
    <x v="3"/>
    <x v="3"/>
    <x v="3"/>
  </r>
  <r>
    <x v="985"/>
    <x v="960"/>
    <x v="984"/>
    <x v="305"/>
    <x v="951"/>
    <x v="14"/>
    <x v="0"/>
    <x v="583"/>
    <x v="119"/>
    <x v="1"/>
    <x v="1"/>
    <x v="481"/>
    <x v="868"/>
    <x v="0"/>
    <x v="1"/>
    <x v="1"/>
    <x v="1"/>
    <x v="1"/>
  </r>
  <r>
    <x v="986"/>
    <x v="961"/>
    <x v="985"/>
    <x v="75"/>
    <x v="952"/>
    <x v="246"/>
    <x v="0"/>
    <x v="45"/>
    <x v="797"/>
    <x v="1"/>
    <x v="1"/>
    <x v="253"/>
    <x v="296"/>
    <x v="0"/>
    <x v="0"/>
    <x v="1"/>
    <x v="1"/>
    <x v="1"/>
  </r>
  <r>
    <x v="987"/>
    <x v="962"/>
    <x v="986"/>
    <x v="8"/>
    <x v="953"/>
    <x v="86"/>
    <x v="1"/>
    <x v="584"/>
    <x v="127"/>
    <x v="1"/>
    <x v="1"/>
    <x v="869"/>
    <x v="869"/>
    <x v="0"/>
    <x v="0"/>
    <x v="4"/>
    <x v="4"/>
    <x v="4"/>
  </r>
  <r>
    <x v="988"/>
    <x v="963"/>
    <x v="987"/>
    <x v="151"/>
    <x v="802"/>
    <x v="9"/>
    <x v="0"/>
    <x v="251"/>
    <x v="798"/>
    <x v="1"/>
    <x v="1"/>
    <x v="864"/>
    <x v="274"/>
    <x v="0"/>
    <x v="0"/>
    <x v="15"/>
    <x v="5"/>
    <x v="15"/>
  </r>
  <r>
    <x v="989"/>
    <x v="964"/>
    <x v="988"/>
    <x v="166"/>
    <x v="954"/>
    <x v="416"/>
    <x v="1"/>
    <x v="31"/>
    <x v="452"/>
    <x v="1"/>
    <x v="1"/>
    <x v="843"/>
    <x v="354"/>
    <x v="0"/>
    <x v="0"/>
    <x v="18"/>
    <x v="5"/>
    <x v="18"/>
  </r>
  <r>
    <x v="990"/>
    <x v="965"/>
    <x v="989"/>
    <x v="75"/>
    <x v="955"/>
    <x v="102"/>
    <x v="0"/>
    <x v="251"/>
    <x v="799"/>
    <x v="1"/>
    <x v="1"/>
    <x v="289"/>
    <x v="870"/>
    <x v="0"/>
    <x v="1"/>
    <x v="6"/>
    <x v="4"/>
    <x v="6"/>
  </r>
  <r>
    <x v="991"/>
    <x v="509"/>
    <x v="990"/>
    <x v="122"/>
    <x v="551"/>
    <x v="23"/>
    <x v="1"/>
    <x v="585"/>
    <x v="800"/>
    <x v="1"/>
    <x v="1"/>
    <x v="870"/>
    <x v="871"/>
    <x v="0"/>
    <x v="1"/>
    <x v="1"/>
    <x v="1"/>
    <x v="1"/>
  </r>
  <r>
    <x v="992"/>
    <x v="966"/>
    <x v="991"/>
    <x v="33"/>
    <x v="956"/>
    <x v="417"/>
    <x v="1"/>
    <x v="227"/>
    <x v="801"/>
    <x v="1"/>
    <x v="1"/>
    <x v="871"/>
    <x v="98"/>
    <x v="0"/>
    <x v="1"/>
    <x v="6"/>
    <x v="4"/>
    <x v="6"/>
  </r>
  <r>
    <x v="993"/>
    <x v="967"/>
    <x v="992"/>
    <x v="122"/>
    <x v="957"/>
    <x v="70"/>
    <x v="3"/>
    <x v="51"/>
    <x v="802"/>
    <x v="6"/>
    <x v="6"/>
    <x v="872"/>
    <x v="872"/>
    <x v="0"/>
    <x v="1"/>
    <x v="14"/>
    <x v="7"/>
    <x v="14"/>
  </r>
  <r>
    <x v="994"/>
    <x v="968"/>
    <x v="993"/>
    <x v="444"/>
    <x v="958"/>
    <x v="9"/>
    <x v="0"/>
    <x v="586"/>
    <x v="212"/>
    <x v="1"/>
    <x v="1"/>
    <x v="873"/>
    <x v="873"/>
    <x v="0"/>
    <x v="1"/>
    <x v="18"/>
    <x v="5"/>
    <x v="18"/>
  </r>
  <r>
    <x v="995"/>
    <x v="969"/>
    <x v="994"/>
    <x v="238"/>
    <x v="959"/>
    <x v="34"/>
    <x v="1"/>
    <x v="587"/>
    <x v="180"/>
    <x v="1"/>
    <x v="1"/>
    <x v="874"/>
    <x v="526"/>
    <x v="0"/>
    <x v="1"/>
    <x v="0"/>
    <x v="0"/>
    <x v="0"/>
  </r>
  <r>
    <x v="996"/>
    <x v="970"/>
    <x v="995"/>
    <x v="47"/>
    <x v="960"/>
    <x v="304"/>
    <x v="0"/>
    <x v="192"/>
    <x v="666"/>
    <x v="1"/>
    <x v="1"/>
    <x v="875"/>
    <x v="874"/>
    <x v="0"/>
    <x v="0"/>
    <x v="3"/>
    <x v="3"/>
    <x v="3"/>
  </r>
  <r>
    <x v="997"/>
    <x v="971"/>
    <x v="996"/>
    <x v="4"/>
    <x v="961"/>
    <x v="84"/>
    <x v="3"/>
    <x v="279"/>
    <x v="803"/>
    <x v="6"/>
    <x v="6"/>
    <x v="876"/>
    <x v="875"/>
    <x v="0"/>
    <x v="0"/>
    <x v="3"/>
    <x v="3"/>
    <x v="3"/>
  </r>
  <r>
    <x v="998"/>
    <x v="972"/>
    <x v="997"/>
    <x v="445"/>
    <x v="962"/>
    <x v="263"/>
    <x v="0"/>
    <x v="82"/>
    <x v="804"/>
    <x v="1"/>
    <x v="1"/>
    <x v="877"/>
    <x v="876"/>
    <x v="0"/>
    <x v="1"/>
    <x v="7"/>
    <x v="1"/>
    <x v="7"/>
  </r>
  <r>
    <x v="999"/>
    <x v="973"/>
    <x v="998"/>
    <x v="446"/>
    <x v="963"/>
    <x v="263"/>
    <x v="3"/>
    <x v="588"/>
    <x v="369"/>
    <x v="1"/>
    <x v="1"/>
    <x v="878"/>
    <x v="877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3A2BA-C802-4F8A-A98D-CD822AA302F5}" name="PivotTable1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showAll="0">
      <items count="419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t="default"/>
      </items>
    </pivotField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962D9-BD32-4864-B790-1F7F20E8991B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A9472-2E5E-4B4B-B5A2-0C757A266EB7}" name="PivotTable1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B3498C-8D51-440A-8D7D-630B610CC17B}" name="Table1" displayName="Table1" ref="A1:U1001" totalsRowShown="0" headerRowDxfId="8">
  <autoFilter ref="A1:U1001" xr:uid="{00000000-0001-0000-0000-000000000000}"/>
  <tableColumns count="21">
    <tableColumn id="1" xr3:uid="{D9832828-F9F1-4574-AB05-FFA6303D6EFA}" name="id"/>
    <tableColumn id="2" xr3:uid="{7A6BC311-842D-4BF2-8E85-788C541FA898}" name="name"/>
    <tableColumn id="3" xr3:uid="{19C52FAE-B496-4A45-8B33-D5DEBB62F04A}" name="blurb" dataDxfId="7"/>
    <tableColumn id="4" xr3:uid="{31EA127E-A690-41D2-B5DA-2F2D78E251AA}" name="goal"/>
    <tableColumn id="5" xr3:uid="{039AE532-0B00-4158-AB84-624E5ABEBAE5}" name="pledged"/>
    <tableColumn id="6" xr3:uid="{AC6E9F41-94DD-46A2-9677-017B4158A9F8}" name="Percent Funded">
      <calculatedColumnFormula>ROUND(E2/D2*100, 0)</calculatedColumnFormula>
    </tableColumn>
    <tableColumn id="7" xr3:uid="{CE58F2A6-F37D-4E1F-BAB3-133735F13A4A}" name="outcome"/>
    <tableColumn id="8" xr3:uid="{EFF42905-3789-434D-9754-9AA78C417860}" name="backers_count"/>
    <tableColumn id="9" xr3:uid="{427B0A79-FCA9-4A87-A330-72BAE65A06CA}" name="Average Donation">
      <calculatedColumnFormula>IF(H2&gt;=0, IF(H2&lt;&gt;0, ROUND(E2/H2, 2),0), "")</calculatedColumnFormula>
    </tableColumn>
    <tableColumn id="10" xr3:uid="{A4EEB9E3-FB00-437D-AE44-FD5CA768ED93}" name="country"/>
    <tableColumn id="11" xr3:uid="{979A8DC6-A387-457C-BCB8-13B0B56F97E6}" name="currency"/>
    <tableColumn id="12" xr3:uid="{1A7AE326-EEB9-43DA-988E-62463A0280E0}" name="launched_at"/>
    <tableColumn id="13" xr3:uid="{C27616AA-920B-4427-8049-D502BCF2E806}" name="deadline"/>
    <tableColumn id="14" xr3:uid="{525DA06D-835B-4720-BC6C-19807CAE7F51}" name="Date Created Conversion" dataDxfId="6">
      <calculatedColumnFormula>(((L2/60)/60)/24)+DATE(1970,1,1)</calculatedColumnFormula>
    </tableColumn>
    <tableColumn id="15" xr3:uid="{B96C918B-B15F-4A7C-8228-BB652928EB2E}" name="Date Ended Conversion" dataDxfId="5">
      <calculatedColumnFormula>(((M2/60)/60)/24)+DATE(1970,1,1)</calculatedColumnFormula>
    </tableColumn>
    <tableColumn id="16" xr3:uid="{838F4609-0E9F-43C7-A103-F357A15DF0D4}" name="staff_pick"/>
    <tableColumn id="17" xr3:uid="{27848D88-F1BB-428B-A2E4-BAAF97EF078F}" name="spotlight"/>
    <tableColumn id="18" xr3:uid="{4E24CD77-67B7-4D1F-9E93-C8C000A1E93B}" name="category &amp; sub-category"/>
    <tableColumn id="19" xr3:uid="{6B72DACB-DC35-4C3A-BFB7-EABC6FCE3546}" name="Parent Category">
      <calculatedColumnFormula>LEFT(R2, FIND("/", R2) - 1)</calculatedColumnFormula>
    </tableColumn>
    <tableColumn id="20" xr3:uid="{AA6EA71D-3D69-4779-A996-5409E9FCA5DA}" name="Sub-Category">
      <calculatedColumnFormula>MID(R2, FIND("/", R2) + 1, LEN(R2) - FIND("/", R2))</calculatedColumnFormula>
    </tableColumn>
    <tableColumn id="21" xr3:uid="{BF1A56BB-29D5-4F5F-B86C-5A6EB280C9CC}" name="Years" dataDxfId="4">
      <calculatedColumnFormula>YEAR(Table1[[#This Row],[Date Created Conversion]])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4-05T02:15:53.93" personId="{B0DF8403-78A1-4AD2-B8A7-7427ABE8EF6C}" id="{F33D2F06-B74A-4B72-967B-CB71B6CED173}">
    <text>The Mean better summarizes the data because the range of the data is vast, with majority of the data being under 250 while the maximum is 1425</text>
  </threadedComment>
  <threadedComment ref="G1" dT="2024-04-05T02:17:53.21" personId="{B0DF8403-78A1-4AD2-B8A7-7427ABE8EF6C}" id="{FB9D7328-16B8-49C8-ABC5-954505EDFD49}">
    <text xml:space="preserve">The Mean better summarizes the data because the range of the data is substantial, with majority of the data being under 60, while the maximum is 452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workbookViewId="0">
      <selection activeCell="H2" sqref="H2"/>
    </sheetView>
  </sheetViews>
  <sheetFormatPr defaultColWidth="11.19921875" defaultRowHeight="15.6" x14ac:dyDescent="0.3"/>
  <cols>
    <col min="1" max="1" width="4.296875" customWidth="1"/>
    <col min="2" max="2" width="30.69921875" bestFit="1" customWidth="1"/>
    <col min="3" max="3" width="33.5" style="3" customWidth="1"/>
    <col min="5" max="5" width="9.59765625" customWidth="1"/>
    <col min="6" max="6" width="16.59765625" customWidth="1"/>
    <col min="7" max="7" width="11.19921875" customWidth="1"/>
    <col min="8" max="8" width="15.09765625" customWidth="1"/>
    <col min="9" max="9" width="18.09765625" customWidth="1"/>
    <col min="12" max="12" width="13.296875" customWidth="1"/>
    <col min="13" max="13" width="11.19921875" bestFit="1" customWidth="1"/>
    <col min="14" max="15" width="32.5" customWidth="1"/>
    <col min="18" max="18" width="28" bestFit="1" customWidth="1"/>
    <col min="19" max="20" width="28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f>IF(H2&gt;=0, IF(H2&lt;&gt;0, ROUND(E2/H2, 2),0), "")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 - FIND("/", R2))</f>
        <v>food trucks</v>
      </c>
      <c r="U2">
        <f>YEAR(Table1[[#This Row],[Date Created Conversion]])</f>
        <v>2015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>
        <f>IF(H3&gt;=0, IF(H3&lt;&gt;0, ROUND(E3/H3, 2),0), "")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>MID(R3, FIND("/", R3) + 1, LEN(R3) - FIND("/", R3))</f>
        <v>rock</v>
      </c>
      <c r="U3">
        <f>YEAR(Table1[[#This Row],[Date Created Conversion]])</f>
        <v>2014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>IF(H4&gt;=0, IF(H4&lt;&gt;0, ROUND(E4/H4, 2),0), "")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>MID(R4, FIND("/", R4) + 1, LEN(R4) - FIND("/", R4))</f>
        <v>web</v>
      </c>
      <c r="U4">
        <f>YEAR(Table1[[#This Row],[Date Created Conversion]])</f>
        <v>2013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ref="I5:I68" si="4">IF(H5&gt;=0, IF(H5&lt;&gt;0, ROUND(E5/H5, 2),0), "")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ref="T5:T68" si="5">MID(R5, FIND("/", R5) + 1, LEN(R5) - FIND("/", R5))</f>
        <v>rock</v>
      </c>
      <c r="U5">
        <f>YEAR(Table1[[#This Row],[Date Created Conversion]])</f>
        <v>2019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5"/>
        <v>plays</v>
      </c>
      <c r="U6">
        <f>YEAR(Table1[[#This Row],[Date Created Conversion]])</f>
        <v>2019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5"/>
        <v>plays</v>
      </c>
      <c r="U7">
        <f>YEAR(Table1[[#This Row],[Date Created Conversion]])</f>
        <v>2012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5"/>
        <v>documentary</v>
      </c>
      <c r="U8">
        <f>YEAR(Table1[[#This Row],[Date Created Conversion]])</f>
        <v>2017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5"/>
        <v>plays</v>
      </c>
      <c r="U9">
        <f>YEAR(Table1[[#This Row],[Date Created Conversion]])</f>
        <v>2015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5"/>
        <v>plays</v>
      </c>
      <c r="U10">
        <f>YEAR(Table1[[#This Row],[Date Created Conversion]])</f>
        <v>2010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5"/>
        <v>electric music</v>
      </c>
      <c r="U11">
        <f>YEAR(Table1[[#This Row],[Date Created Conversion]])</f>
        <v>2013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5"/>
        <v>drama</v>
      </c>
      <c r="U12">
        <f>YEAR(Table1[[#This Row],[Date Created Conversion]])</f>
        <v>2010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5"/>
        <v>plays</v>
      </c>
      <c r="U13">
        <f>YEAR(Table1[[#This Row],[Date Created Conversion]])</f>
        <v>2010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5"/>
        <v>drama</v>
      </c>
      <c r="U14">
        <f>YEAR(Table1[[#This Row],[Date Created Conversion]])</f>
        <v>2019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5"/>
        <v>indie rock</v>
      </c>
      <c r="U15">
        <f>YEAR(Table1[[#This Row],[Date Created Conversion]])</f>
        <v>2016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5"/>
        <v>indie rock</v>
      </c>
      <c r="U16">
        <f>YEAR(Table1[[#This Row],[Date Created Conversion]])</f>
        <v>2012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5"/>
        <v>wearables</v>
      </c>
      <c r="U17">
        <f>YEAR(Table1[[#This Row],[Date Created Conversion]])</f>
        <v>2019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5"/>
        <v>nonfiction</v>
      </c>
      <c r="U18">
        <f>YEAR(Table1[[#This Row],[Date Created Conversion]])</f>
        <v>2014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5"/>
        <v>animation</v>
      </c>
      <c r="U19">
        <f>YEAR(Table1[[#This Row],[Date Created Conversion]])</f>
        <v>2011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5"/>
        <v>plays</v>
      </c>
      <c r="U20">
        <f>YEAR(Table1[[#This Row],[Date Created Conversion]])</f>
        <v>2018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5"/>
        <v>plays</v>
      </c>
      <c r="U21">
        <f>YEAR(Table1[[#This Row],[Date Created Conversion]])</f>
        <v>2019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5"/>
        <v>drama</v>
      </c>
      <c r="U22">
        <f>YEAR(Table1[[#This Row],[Date Created Conversion]])</f>
        <v>2014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5"/>
        <v>plays</v>
      </c>
      <c r="U23">
        <f>YEAR(Table1[[#This Row],[Date Created Conversion]])</f>
        <v>2011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5"/>
        <v>plays</v>
      </c>
      <c r="U24">
        <f>YEAR(Table1[[#This Row],[Date Created Conversion]])</f>
        <v>2018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5"/>
        <v>documentary</v>
      </c>
      <c r="U25">
        <f>YEAR(Table1[[#This Row],[Date Created Conversion]])</f>
        <v>2019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5"/>
        <v>wearables</v>
      </c>
      <c r="U26">
        <f>YEAR(Table1[[#This Row],[Date Created Conversion]])</f>
        <v>2014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5"/>
        <v>video games</v>
      </c>
      <c r="U27">
        <f>YEAR(Table1[[#This Row],[Date Created Conversion]])</f>
        <v>2011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5"/>
        <v>plays</v>
      </c>
      <c r="U28">
        <f>YEAR(Table1[[#This Row],[Date Created Conversion]])</f>
        <v>2018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5"/>
        <v>rock</v>
      </c>
      <c r="U29">
        <f>YEAR(Table1[[#This Row],[Date Created Conversion]])</f>
        <v>2015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5"/>
        <v>plays</v>
      </c>
      <c r="U30">
        <f>YEAR(Table1[[#This Row],[Date Created Conversion]])</f>
        <v>2010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5"/>
        <v>shorts</v>
      </c>
      <c r="U31">
        <f>YEAR(Table1[[#This Row],[Date Created Conversion]])</f>
        <v>2018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5"/>
        <v>animation</v>
      </c>
      <c r="U32">
        <f>YEAR(Table1[[#This Row],[Date Created Conversion]])</f>
        <v>2019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5"/>
        <v>video games</v>
      </c>
      <c r="U33">
        <f>YEAR(Table1[[#This Row],[Date Created Conversion]])</f>
        <v>2016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5"/>
        <v>documentary</v>
      </c>
      <c r="U34">
        <f>YEAR(Table1[[#This Row],[Date Created Conversion]])</f>
        <v>2018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5"/>
        <v>plays</v>
      </c>
      <c r="U35">
        <f>YEAR(Table1[[#This Row],[Date Created Conversion]])</f>
        <v>2014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5"/>
        <v>documentary</v>
      </c>
      <c r="U36">
        <f>YEAR(Table1[[#This Row],[Date Created Conversion]])</f>
        <v>2017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5"/>
        <v>drama</v>
      </c>
      <c r="U37">
        <f>YEAR(Table1[[#This Row],[Date Created Conversion]])</f>
        <v>2019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5"/>
        <v>plays</v>
      </c>
      <c r="U38">
        <f>YEAR(Table1[[#This Row],[Date Created Conversion]])</f>
        <v>2011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5"/>
        <v>fiction</v>
      </c>
      <c r="U39">
        <f>YEAR(Table1[[#This Row],[Date Created Conversion]])</f>
        <v>2019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5"/>
        <v>photography books</v>
      </c>
      <c r="U40">
        <f>YEAR(Table1[[#This Row],[Date Created Conversion]])</f>
        <v>2010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5"/>
        <v>plays</v>
      </c>
      <c r="U41">
        <f>YEAR(Table1[[#This Row],[Date Created Conversion]])</f>
        <v>2013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5"/>
        <v>wearables</v>
      </c>
      <c r="U42">
        <f>YEAR(Table1[[#This Row],[Date Created Conversion]])</f>
        <v>2010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5"/>
        <v>rock</v>
      </c>
      <c r="U43">
        <f>YEAR(Table1[[#This Row],[Date Created Conversion]])</f>
        <v>2012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5"/>
        <v>food trucks</v>
      </c>
      <c r="U44">
        <f>YEAR(Table1[[#This Row],[Date Created Conversion]])</f>
        <v>2011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5"/>
        <v>radio &amp; podcasts</v>
      </c>
      <c r="U45">
        <f>YEAR(Table1[[#This Row],[Date Created Conversion]])</f>
        <v>2014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5"/>
        <v>fiction</v>
      </c>
      <c r="U46">
        <f>YEAR(Table1[[#This Row],[Date Created Conversion]])</f>
        <v>2019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5"/>
        <v>plays</v>
      </c>
      <c r="U47">
        <f>YEAR(Table1[[#This Row],[Date Created Conversion]])</f>
        <v>2016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5"/>
        <v>rock</v>
      </c>
      <c r="U48">
        <f>YEAR(Table1[[#This Row],[Date Created Conversion]])</f>
        <v>2010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5"/>
        <v>plays</v>
      </c>
      <c r="U49">
        <f>YEAR(Table1[[#This Row],[Date Created Conversion]])</f>
        <v>2014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5"/>
        <v>plays</v>
      </c>
      <c r="U50">
        <f>YEAR(Table1[[#This Row],[Date Created Conversion]])</f>
        <v>2015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5"/>
        <v>rock</v>
      </c>
      <c r="U51">
        <f>YEAR(Table1[[#This Row],[Date Created Conversion]])</f>
        <v>2019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5"/>
        <v>metal</v>
      </c>
      <c r="U52">
        <f>YEAR(Table1[[#This Row],[Date Created Conversion]])</f>
        <v>2013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5"/>
        <v>wearables</v>
      </c>
      <c r="U53">
        <f>YEAR(Table1[[#This Row],[Date Created Conversion]])</f>
        <v>2012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5"/>
        <v>plays</v>
      </c>
      <c r="U54">
        <f>YEAR(Table1[[#This Row],[Date Created Conversion]])</f>
        <v>2010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5"/>
        <v>drama</v>
      </c>
      <c r="U55">
        <f>YEAR(Table1[[#This Row],[Date Created Conversion]])</f>
        <v>2014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5"/>
        <v>wearables</v>
      </c>
      <c r="U56">
        <f>YEAR(Table1[[#This Row],[Date Created Conversion]])</f>
        <v>2018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5"/>
        <v>jazz</v>
      </c>
      <c r="U57">
        <f>YEAR(Table1[[#This Row],[Date Created Conversion]])</f>
        <v>2018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5"/>
        <v>wearables</v>
      </c>
      <c r="U58">
        <f>YEAR(Table1[[#This Row],[Date Created Conversion]])</f>
        <v>2015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5"/>
        <v>video games</v>
      </c>
      <c r="U59">
        <f>YEAR(Table1[[#This Row],[Date Created Conversion]])</f>
        <v>2017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5"/>
        <v>plays</v>
      </c>
      <c r="U60">
        <f>YEAR(Table1[[#This Row],[Date Created Conversion]])</f>
        <v>2015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5"/>
        <v>plays</v>
      </c>
      <c r="U61">
        <f>YEAR(Table1[[#This Row],[Date Created Conversion]])</f>
        <v>2017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5"/>
        <v>plays</v>
      </c>
      <c r="U62">
        <f>YEAR(Table1[[#This Row],[Date Created Conversion]])</f>
        <v>2012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5"/>
        <v>plays</v>
      </c>
      <c r="U63">
        <f>YEAR(Table1[[#This Row],[Date Created Conversion]])</f>
        <v>2011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5"/>
        <v>web</v>
      </c>
      <c r="U64">
        <f>YEAR(Table1[[#This Row],[Date Created Conversion]])</f>
        <v>2015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5"/>
        <v>plays</v>
      </c>
      <c r="U65">
        <f>YEAR(Table1[[#This Row],[Date Created Conversion]])</f>
        <v>2017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5"/>
        <v>web</v>
      </c>
      <c r="U66">
        <f>YEAR(Table1[[#This Row],[Date Created Conversion]])</f>
        <v>2018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 0)</f>
        <v>236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(((L67/60)/60)/24)+DATE(1970,1,1)</f>
        <v>40570.25</v>
      </c>
      <c r="O67" s="6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si="5"/>
        <v>plays</v>
      </c>
      <c r="U67">
        <f>YEAR(Table1[[#This Row],[Date Created Conversion]])</f>
        <v>2011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5"/>
        <v>plays</v>
      </c>
      <c r="U68">
        <f>YEAR(Table1[[#This Row],[Date Created Conversion]])</f>
        <v>2015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ref="I69:I132" si="10">IF(H69&gt;=0, IF(H69&lt;&gt;0, ROUND(E69/H69, 2),0), "")</f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ref="T69:T132" si="11">MID(R69, FIND("/", R69) + 1, LEN(R69) - FIND("/", R69))</f>
        <v>wearables</v>
      </c>
      <c r="U69">
        <f>YEAR(Table1[[#This Row],[Date Created Conversion]])</f>
        <v>2010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1"/>
        <v>plays</v>
      </c>
      <c r="U70">
        <f>YEAR(Table1[[#This Row],[Date Created Conversion]])</f>
        <v>2017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1"/>
        <v>plays</v>
      </c>
      <c r="U71">
        <f>YEAR(Table1[[#This Row],[Date Created Conversion]])</f>
        <v>2010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1"/>
        <v>plays</v>
      </c>
      <c r="U72">
        <f>YEAR(Table1[[#This Row],[Date Created Conversion]])</f>
        <v>2010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1"/>
        <v>plays</v>
      </c>
      <c r="U73">
        <f>YEAR(Table1[[#This Row],[Date Created Conversion]])</f>
        <v>2019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1"/>
        <v>animation</v>
      </c>
      <c r="U74">
        <f>YEAR(Table1[[#This Row],[Date Created Conversion]])</f>
        <v>2015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1"/>
        <v>jazz</v>
      </c>
      <c r="U75">
        <f>YEAR(Table1[[#This Row],[Date Created Conversion]])</f>
        <v>2016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1"/>
        <v>metal</v>
      </c>
      <c r="U76">
        <f>YEAR(Table1[[#This Row],[Date Created Conversion]])</f>
        <v>2016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1"/>
        <v>photography books</v>
      </c>
      <c r="U77">
        <f>YEAR(Table1[[#This Row],[Date Created Conversion]])</f>
        <v>2018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1"/>
        <v>plays</v>
      </c>
      <c r="U78">
        <f>YEAR(Table1[[#This Row],[Date Created Conversion]])</f>
        <v>2015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1"/>
        <v>animation</v>
      </c>
      <c r="U79">
        <f>YEAR(Table1[[#This Row],[Date Created Conversion]])</f>
        <v>2010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1"/>
        <v>translations</v>
      </c>
      <c r="U80">
        <f>YEAR(Table1[[#This Row],[Date Created Conversion]])</f>
        <v>2018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1"/>
        <v>plays</v>
      </c>
      <c r="U81">
        <f>YEAR(Table1[[#This Row],[Date Created Conversion]])</f>
        <v>2018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1"/>
        <v>video games</v>
      </c>
      <c r="U82">
        <f>YEAR(Table1[[#This Row],[Date Created Conversion]])</f>
        <v>2017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1"/>
        <v>rock</v>
      </c>
      <c r="U83">
        <f>YEAR(Table1[[#This Row],[Date Created Conversion]])</f>
        <v>2017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1"/>
        <v>video games</v>
      </c>
      <c r="U84">
        <f>YEAR(Table1[[#This Row],[Date Created Conversion]])</f>
        <v>2019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1"/>
        <v>electric music</v>
      </c>
      <c r="U85">
        <f>YEAR(Table1[[#This Row],[Date Created Conversion]])</f>
        <v>2016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1"/>
        <v>wearables</v>
      </c>
      <c r="U86">
        <f>YEAR(Table1[[#This Row],[Date Created Conversion]])</f>
        <v>2012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1"/>
        <v>indie rock</v>
      </c>
      <c r="U87">
        <f>YEAR(Table1[[#This Row],[Date Created Conversion]])</f>
        <v>2011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1"/>
        <v>plays</v>
      </c>
      <c r="U88">
        <f>YEAR(Table1[[#This Row],[Date Created Conversion]])</f>
        <v>2015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1"/>
        <v>rock</v>
      </c>
      <c r="U89">
        <f>YEAR(Table1[[#This Row],[Date Created Conversion]])</f>
        <v>2011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1"/>
        <v>translations</v>
      </c>
      <c r="U90">
        <f>YEAR(Table1[[#This Row],[Date Created Conversion]])</f>
        <v>2015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1"/>
        <v>plays</v>
      </c>
      <c r="U91">
        <f>YEAR(Table1[[#This Row],[Date Created Conversion]])</f>
        <v>2010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1"/>
        <v>plays</v>
      </c>
      <c r="U92">
        <f>YEAR(Table1[[#This Row],[Date Created Conversion]])</f>
        <v>2016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1"/>
        <v>translations</v>
      </c>
      <c r="U93">
        <f>YEAR(Table1[[#This Row],[Date Created Conversion]])</f>
        <v>2016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1"/>
        <v>video games</v>
      </c>
      <c r="U94">
        <f>YEAR(Table1[[#This Row],[Date Created Conversion]])</f>
        <v>2010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1"/>
        <v>plays</v>
      </c>
      <c r="U95">
        <f>YEAR(Table1[[#This Row],[Date Created Conversion]])</f>
        <v>2012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1"/>
        <v>web</v>
      </c>
      <c r="U96">
        <f>YEAR(Table1[[#This Row],[Date Created Conversion]])</f>
        <v>2019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1"/>
        <v>documentary</v>
      </c>
      <c r="U97">
        <f>YEAR(Table1[[#This Row],[Date Created Conversion]])</f>
        <v>2019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1"/>
        <v>plays</v>
      </c>
      <c r="U98">
        <f>YEAR(Table1[[#This Row],[Date Created Conversion]])</f>
        <v>2011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1"/>
        <v>food trucks</v>
      </c>
      <c r="U99">
        <f>YEAR(Table1[[#This Row],[Date Created Conversion]])</f>
        <v>2015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1"/>
        <v>video games</v>
      </c>
      <c r="U100">
        <f>YEAR(Table1[[#This Row],[Date Created Conversion]])</f>
        <v>2015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1"/>
        <v>plays</v>
      </c>
      <c r="U101">
        <f>YEAR(Table1[[#This Row],[Date Created Conversion]])</f>
        <v>2014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1"/>
        <v>plays</v>
      </c>
      <c r="U102">
        <f>YEAR(Table1[[#This Row],[Date Created Conversion]])</f>
        <v>2011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1"/>
        <v>electric music</v>
      </c>
      <c r="U103">
        <f>YEAR(Table1[[#This Row],[Date Created Conversion]])</f>
        <v>2015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1"/>
        <v>wearables</v>
      </c>
      <c r="U104">
        <f>YEAR(Table1[[#This Row],[Date Created Conversion]])</f>
        <v>2018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1"/>
        <v>electric music</v>
      </c>
      <c r="U105">
        <f>YEAR(Table1[[#This Row],[Date Created Conversion]])</f>
        <v>2010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1"/>
        <v>indie rock</v>
      </c>
      <c r="U106">
        <f>YEAR(Table1[[#This Row],[Date Created Conversion]])</f>
        <v>2017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1"/>
        <v>web</v>
      </c>
      <c r="U107">
        <f>YEAR(Table1[[#This Row],[Date Created Conversion]])</f>
        <v>2013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1"/>
        <v>plays</v>
      </c>
      <c r="U108">
        <f>YEAR(Table1[[#This Row],[Date Created Conversion]])</f>
        <v>2019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1"/>
        <v>plays</v>
      </c>
      <c r="U109">
        <f>YEAR(Table1[[#This Row],[Date Created Conversion]])</f>
        <v>2018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1"/>
        <v>documentary</v>
      </c>
      <c r="U110">
        <f>YEAR(Table1[[#This Row],[Date Created Conversion]])</f>
        <v>2012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1"/>
        <v>television</v>
      </c>
      <c r="U111">
        <f>YEAR(Table1[[#This Row],[Date Created Conversion]])</f>
        <v>2014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1"/>
        <v>food trucks</v>
      </c>
      <c r="U112">
        <f>YEAR(Table1[[#This Row],[Date Created Conversion]])</f>
        <v>2018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1"/>
        <v>radio &amp; podcasts</v>
      </c>
      <c r="U113">
        <f>YEAR(Table1[[#This Row],[Date Created Conversion]])</f>
        <v>2012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1"/>
        <v>web</v>
      </c>
      <c r="U114">
        <f>YEAR(Table1[[#This Row],[Date Created Conversion]])</f>
        <v>2014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1"/>
        <v>food trucks</v>
      </c>
      <c r="U115">
        <f>YEAR(Table1[[#This Row],[Date Created Conversion]])</f>
        <v>2017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1"/>
        <v>wearables</v>
      </c>
      <c r="U116">
        <f>YEAR(Table1[[#This Row],[Date Created Conversion]])</f>
        <v>2019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1"/>
        <v>fiction</v>
      </c>
      <c r="U117">
        <f>YEAR(Table1[[#This Row],[Date Created Conversion]])</f>
        <v>2017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1"/>
        <v>plays</v>
      </c>
      <c r="U118">
        <f>YEAR(Table1[[#This Row],[Date Created Conversion]])</f>
        <v>2015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1"/>
        <v>television</v>
      </c>
      <c r="U119">
        <f>YEAR(Table1[[#This Row],[Date Created Conversion]])</f>
        <v>2011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1"/>
        <v>photography books</v>
      </c>
      <c r="U120">
        <f>YEAR(Table1[[#This Row],[Date Created Conversion]])</f>
        <v>2014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1"/>
        <v>documentary</v>
      </c>
      <c r="U121">
        <f>YEAR(Table1[[#This Row],[Date Created Conversion]])</f>
        <v>2014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1"/>
        <v>mobile games</v>
      </c>
      <c r="U122">
        <f>YEAR(Table1[[#This Row],[Date Created Conversion]])</f>
        <v>2015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1"/>
        <v>video games</v>
      </c>
      <c r="U123">
        <f>YEAR(Table1[[#This Row],[Date Created Conversion]])</f>
        <v>2014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1"/>
        <v>fiction</v>
      </c>
      <c r="U124">
        <f>YEAR(Table1[[#This Row],[Date Created Conversion]])</f>
        <v>2014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1"/>
        <v>plays</v>
      </c>
      <c r="U125">
        <f>YEAR(Table1[[#This Row],[Date Created Conversion]])</f>
        <v>2015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1"/>
        <v>photography books</v>
      </c>
      <c r="U126">
        <f>YEAR(Table1[[#This Row],[Date Created Conversion]])</f>
        <v>2019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1"/>
        <v>plays</v>
      </c>
      <c r="U127">
        <f>YEAR(Table1[[#This Row],[Date Created Conversion]])</f>
        <v>2018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1"/>
        <v>plays</v>
      </c>
      <c r="U128">
        <f>YEAR(Table1[[#This Row],[Date Created Conversion]])</f>
        <v>2016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1"/>
        <v>plays</v>
      </c>
      <c r="U129">
        <f>YEAR(Table1[[#This Row],[Date Created Conversion]])</f>
        <v>2010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1"/>
        <v>rock</v>
      </c>
      <c r="U130">
        <f>YEAR(Table1[[#This Row],[Date Created Conversion]])</f>
        <v>2010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 0)</f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(((L131/60)/60)/24)+DATE(1970,1,1)</f>
        <v>42038.25</v>
      </c>
      <c r="O131" s="6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si="11"/>
        <v>food trucks</v>
      </c>
      <c r="U131">
        <f>YEAR(Table1[[#This Row],[Date Created Conversion]])</f>
        <v>2015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1"/>
        <v>drama</v>
      </c>
      <c r="U132">
        <f>YEAR(Table1[[#This Row],[Date Created Conversion]])</f>
        <v>2011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ref="I133:I196" si="16">IF(H133&gt;=0, IF(H133&lt;&gt;0, ROUND(E133/H133, 2),0), "")</f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ref="T133:T196" si="17">MID(R133, FIND("/", R133) + 1, LEN(R133) - FIND("/", R133))</f>
        <v>web</v>
      </c>
      <c r="U133">
        <f>YEAR(Table1[[#This Row],[Date Created Conversion]])</f>
        <v>2013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6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7"/>
        <v>plays</v>
      </c>
      <c r="U134">
        <f>YEAR(Table1[[#This Row],[Date Created Conversion]])</f>
        <v>2018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6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7"/>
        <v>world music</v>
      </c>
      <c r="U135">
        <f>YEAR(Table1[[#This Row],[Date Created Conversion]])</f>
        <v>2011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6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7"/>
        <v>documentary</v>
      </c>
      <c r="U136">
        <f>YEAR(Table1[[#This Row],[Date Created Conversion]])</f>
        <v>2011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6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7"/>
        <v>plays</v>
      </c>
      <c r="U137">
        <f>YEAR(Table1[[#This Row],[Date Created Conversion]])</f>
        <v>2013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6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7"/>
        <v>drama</v>
      </c>
      <c r="U138">
        <f>YEAR(Table1[[#This Row],[Date Created Conversion]])</f>
        <v>2014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7"/>
        <v>nonfiction</v>
      </c>
      <c r="U139">
        <f>YEAR(Table1[[#This Row],[Date Created Conversion]])</f>
        <v>2010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6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7"/>
        <v>mobile games</v>
      </c>
      <c r="U140">
        <f>YEAR(Table1[[#This Row],[Date Created Conversion]])</f>
        <v>2012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6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7"/>
        <v>wearables</v>
      </c>
      <c r="U141">
        <f>YEAR(Table1[[#This Row],[Date Created Conversion]])</f>
        <v>2015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7"/>
        <v>documentary</v>
      </c>
      <c r="U142">
        <f>YEAR(Table1[[#This Row],[Date Created Conversion]])</f>
        <v>2018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6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7"/>
        <v>web</v>
      </c>
      <c r="U143">
        <f>YEAR(Table1[[#This Row],[Date Created Conversion]])</f>
        <v>2015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6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7"/>
        <v>web</v>
      </c>
      <c r="U144">
        <f>YEAR(Table1[[#This Row],[Date Created Conversion]])</f>
        <v>2012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7"/>
        <v>indie rock</v>
      </c>
      <c r="U145">
        <f>YEAR(Table1[[#This Row],[Date Created Conversion]])</f>
        <v>2010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6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7"/>
        <v>plays</v>
      </c>
      <c r="U146">
        <f>YEAR(Table1[[#This Row],[Date Created Conversion]])</f>
        <v>2019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7"/>
        <v>wearables</v>
      </c>
      <c r="U147">
        <f>YEAR(Table1[[#This Row],[Date Created Conversion]])</f>
        <v>2014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6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7"/>
        <v>plays</v>
      </c>
      <c r="U148">
        <f>YEAR(Table1[[#This Row],[Date Created Conversion]])</f>
        <v>2011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6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7"/>
        <v>plays</v>
      </c>
      <c r="U149">
        <f>YEAR(Table1[[#This Row],[Date Created Conversion]])</f>
        <v>2016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6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7"/>
        <v>wearables</v>
      </c>
      <c r="U150">
        <f>YEAR(Table1[[#This Row],[Date Created Conversion]])</f>
        <v>2017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6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7"/>
        <v>indie rock</v>
      </c>
      <c r="U151">
        <f>YEAR(Table1[[#This Row],[Date Created Conversion]])</f>
        <v>2013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7"/>
        <v>rock</v>
      </c>
      <c r="U152">
        <f>YEAR(Table1[[#This Row],[Date Created Conversion]])</f>
        <v>2018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6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7"/>
        <v>electric music</v>
      </c>
      <c r="U153">
        <f>YEAR(Table1[[#This Row],[Date Created Conversion]])</f>
        <v>2014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6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7"/>
        <v>indie rock</v>
      </c>
      <c r="U154">
        <f>YEAR(Table1[[#This Row],[Date Created Conversion]])</f>
        <v>2017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6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7"/>
        <v>plays</v>
      </c>
      <c r="U155">
        <f>YEAR(Table1[[#This Row],[Date Created Conversion]])</f>
        <v>2012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6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7"/>
        <v>indie rock</v>
      </c>
      <c r="U156">
        <f>YEAR(Table1[[#This Row],[Date Created Conversion]])</f>
        <v>2016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6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7"/>
        <v>plays</v>
      </c>
      <c r="U157">
        <f>YEAR(Table1[[#This Row],[Date Created Conversion]])</f>
        <v>2010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7"/>
        <v>rock</v>
      </c>
      <c r="U158">
        <f>YEAR(Table1[[#This Row],[Date Created Conversion]])</f>
        <v>2019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6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7"/>
        <v>photography books</v>
      </c>
      <c r="U159">
        <f>YEAR(Table1[[#This Row],[Date Created Conversion]])</f>
        <v>2013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6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7"/>
        <v>rock</v>
      </c>
      <c r="U160">
        <f>YEAR(Table1[[#This Row],[Date Created Conversion]])</f>
        <v>2015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6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7"/>
        <v>plays</v>
      </c>
      <c r="U161">
        <f>YEAR(Table1[[#This Row],[Date Created Conversion]])</f>
        <v>2019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7"/>
        <v>wearables</v>
      </c>
      <c r="U162">
        <f>YEAR(Table1[[#This Row],[Date Created Conversion]])</f>
        <v>2019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6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7"/>
        <v>web</v>
      </c>
      <c r="U163">
        <f>YEAR(Table1[[#This Row],[Date Created Conversion]])</f>
        <v>2015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6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7"/>
        <v>rock</v>
      </c>
      <c r="U164">
        <f>YEAR(Table1[[#This Row],[Date Created Conversion]])</f>
        <v>2018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6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7"/>
        <v>photography books</v>
      </c>
      <c r="U165">
        <f>YEAR(Table1[[#This Row],[Date Created Conversion]])</f>
        <v>2017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6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7"/>
        <v>plays</v>
      </c>
      <c r="U166">
        <f>YEAR(Table1[[#This Row],[Date Created Conversion]])</f>
        <v>2017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6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7"/>
        <v>web</v>
      </c>
      <c r="U167">
        <f>YEAR(Table1[[#This Row],[Date Created Conversion]])</f>
        <v>2017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6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7"/>
        <v>photography books</v>
      </c>
      <c r="U168">
        <f>YEAR(Table1[[#This Row],[Date Created Conversion]])</f>
        <v>2010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7"/>
        <v>plays</v>
      </c>
      <c r="U169">
        <f>YEAR(Table1[[#This Row],[Date Created Conversion]])</f>
        <v>2013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6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7"/>
        <v>indie rock</v>
      </c>
      <c r="U170">
        <f>YEAR(Table1[[#This Row],[Date Created Conversion]])</f>
        <v>2019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7"/>
        <v>shorts</v>
      </c>
      <c r="U171">
        <f>YEAR(Table1[[#This Row],[Date Created Conversion]])</f>
        <v>2012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6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7"/>
        <v>indie rock</v>
      </c>
      <c r="U172">
        <f>YEAR(Table1[[#This Row],[Date Created Conversion]])</f>
        <v>2017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7"/>
        <v>translations</v>
      </c>
      <c r="U173">
        <f>YEAR(Table1[[#This Row],[Date Created Conversion]])</f>
        <v>2014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7"/>
        <v>documentary</v>
      </c>
      <c r="U174">
        <f>YEAR(Table1[[#This Row],[Date Created Conversion]])</f>
        <v>2014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6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7"/>
        <v>plays</v>
      </c>
      <c r="U175">
        <f>YEAR(Table1[[#This Row],[Date Created Conversion]])</f>
        <v>2013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6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7"/>
        <v>wearables</v>
      </c>
      <c r="U176">
        <f>YEAR(Table1[[#This Row],[Date Created Conversion]])</f>
        <v>2015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6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7"/>
        <v>plays</v>
      </c>
      <c r="U177">
        <f>YEAR(Table1[[#This Row],[Date Created Conversion]])</f>
        <v>2016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6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7"/>
        <v>plays</v>
      </c>
      <c r="U178">
        <f>YEAR(Table1[[#This Row],[Date Created Conversion]])</f>
        <v>2016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6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7"/>
        <v>plays</v>
      </c>
      <c r="U179">
        <f>YEAR(Table1[[#This Row],[Date Created Conversion]])</f>
        <v>2010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6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7"/>
        <v>food trucks</v>
      </c>
      <c r="U180">
        <f>YEAR(Table1[[#This Row],[Date Created Conversion]])</f>
        <v>2017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6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7"/>
        <v>plays</v>
      </c>
      <c r="U181">
        <f>YEAR(Table1[[#This Row],[Date Created Conversion]])</f>
        <v>2013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6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7"/>
        <v>wearables</v>
      </c>
      <c r="U182">
        <f>YEAR(Table1[[#This Row],[Date Created Conversion]])</f>
        <v>2010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6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7"/>
        <v>web</v>
      </c>
      <c r="U183">
        <f>YEAR(Table1[[#This Row],[Date Created Conversion]])</f>
        <v>2017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6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7"/>
        <v>plays</v>
      </c>
      <c r="U184">
        <f>YEAR(Table1[[#This Row],[Date Created Conversion]])</f>
        <v>2019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6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7"/>
        <v>rock</v>
      </c>
      <c r="U185">
        <f>YEAR(Table1[[#This Row],[Date Created Conversion]])</f>
        <v>2010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6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7"/>
        <v>plays</v>
      </c>
      <c r="U186">
        <f>YEAR(Table1[[#This Row],[Date Created Conversion]])</f>
        <v>2019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6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7"/>
        <v>television</v>
      </c>
      <c r="U187">
        <f>YEAR(Table1[[#This Row],[Date Created Conversion]])</f>
        <v>2018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6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7"/>
        <v>plays</v>
      </c>
      <c r="U188">
        <f>YEAR(Table1[[#This Row],[Date Created Conversion]])</f>
        <v>2014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6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7"/>
        <v>shorts</v>
      </c>
      <c r="U189">
        <f>YEAR(Table1[[#This Row],[Date Created Conversion]])</f>
        <v>2013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7"/>
        <v>plays</v>
      </c>
      <c r="U190">
        <f>YEAR(Table1[[#This Row],[Date Created Conversion]])</f>
        <v>2014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6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7"/>
        <v>plays</v>
      </c>
      <c r="U191">
        <f>YEAR(Table1[[#This Row],[Date Created Conversion]])</f>
        <v>2016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7"/>
        <v>plays</v>
      </c>
      <c r="U192">
        <f>YEAR(Table1[[#This Row],[Date Created Conversion]])</f>
        <v>2013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6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7"/>
        <v>plays</v>
      </c>
      <c r="U193">
        <f>YEAR(Table1[[#This Row],[Date Created Conversion]])</f>
        <v>2019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6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7"/>
        <v>rock</v>
      </c>
      <c r="U194">
        <f>YEAR(Table1[[#This Row],[Date Created Conversion]])</f>
        <v>2014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 0)</f>
        <v>46</v>
      </c>
      <c r="G195" t="s">
        <v>14</v>
      </c>
      <c r="H195">
        <v>65</v>
      </c>
      <c r="I195">
        <f t="shared" si="16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(((L195/60)/60)/24)+DATE(1970,1,1)</f>
        <v>43198.208333333328</v>
      </c>
      <c r="O195" s="6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si="17"/>
        <v>indie rock</v>
      </c>
      <c r="U195">
        <f>YEAR(Table1[[#This Row],[Date Created Conversion]])</f>
        <v>2018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6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17"/>
        <v>metal</v>
      </c>
      <c r="U196">
        <f>YEAR(Table1[[#This Row],[Date Created Conversion]])</f>
        <v>2015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ref="I197:I260" si="22">IF(H197&gt;=0, IF(H197&lt;&gt;0, ROUND(E197/H197, 2),0), "")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ref="T197:T260" si="23">MID(R197, FIND("/", R197) + 1, LEN(R197) - FIND("/", R197))</f>
        <v>electric music</v>
      </c>
      <c r="U197">
        <f>YEAR(Table1[[#This Row],[Date Created Conversion]])</f>
        <v>2018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3"/>
        <v>wearables</v>
      </c>
      <c r="U198">
        <f>YEAR(Table1[[#This Row],[Date Created Conversion]])</f>
        <v>2016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3"/>
        <v>drama</v>
      </c>
      <c r="U199">
        <f>YEAR(Table1[[#This Row],[Date Created Conversion]])</f>
        <v>2017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3"/>
        <v>electric music</v>
      </c>
      <c r="U200">
        <f>YEAR(Table1[[#This Row],[Date Created Conversion]])</f>
        <v>2010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3"/>
        <v>rock</v>
      </c>
      <c r="U201">
        <f>YEAR(Table1[[#This Row],[Date Created Conversion]])</f>
        <v>2015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3"/>
        <v>plays</v>
      </c>
      <c r="U202">
        <f>YEAR(Table1[[#This Row],[Date Created Conversion]])</f>
        <v>2010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3"/>
        <v>web</v>
      </c>
      <c r="U203">
        <f>YEAR(Table1[[#This Row],[Date Created Conversion]])</f>
        <v>2014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3"/>
        <v>food trucks</v>
      </c>
      <c r="U204">
        <f>YEAR(Table1[[#This Row],[Date Created Conversion]])</f>
        <v>2011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3"/>
        <v>plays</v>
      </c>
      <c r="U205">
        <f>YEAR(Table1[[#This Row],[Date Created Conversion]])</f>
        <v>2017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3"/>
        <v>jazz</v>
      </c>
      <c r="U206">
        <f>YEAR(Table1[[#This Row],[Date Created Conversion]])</f>
        <v>2011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3"/>
        <v>plays</v>
      </c>
      <c r="U207">
        <f>YEAR(Table1[[#This Row],[Date Created Conversion]])</f>
        <v>2018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3"/>
        <v>fiction</v>
      </c>
      <c r="U208">
        <f>YEAR(Table1[[#This Row],[Date Created Conversion]])</f>
        <v>2010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3"/>
        <v>rock</v>
      </c>
      <c r="U209">
        <f>YEAR(Table1[[#This Row],[Date Created Conversion]])</f>
        <v>2018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3"/>
        <v>documentary</v>
      </c>
      <c r="U210">
        <f>YEAR(Table1[[#This Row],[Date Created Conversion]])</f>
        <v>2017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3"/>
        <v>documentary</v>
      </c>
      <c r="U211">
        <f>YEAR(Table1[[#This Row],[Date Created Conversion]])</f>
        <v>2016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3"/>
        <v>science fiction</v>
      </c>
      <c r="U212">
        <f>YEAR(Table1[[#This Row],[Date Created Conversion]])</f>
        <v>2017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3"/>
        <v>plays</v>
      </c>
      <c r="U213">
        <f>YEAR(Table1[[#This Row],[Date Created Conversion]])</f>
        <v>2013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3"/>
        <v>plays</v>
      </c>
      <c r="U214">
        <f>YEAR(Table1[[#This Row],[Date Created Conversion]])</f>
        <v>2019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3"/>
        <v>indie rock</v>
      </c>
      <c r="U215">
        <f>YEAR(Table1[[#This Row],[Date Created Conversion]])</f>
        <v>2010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3"/>
        <v>rock</v>
      </c>
      <c r="U216">
        <f>YEAR(Table1[[#This Row],[Date Created Conversion]])</f>
        <v>2010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3"/>
        <v>plays</v>
      </c>
      <c r="U217">
        <f>YEAR(Table1[[#This Row],[Date Created Conversion]])</f>
        <v>2019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3"/>
        <v>plays</v>
      </c>
      <c r="U218">
        <f>YEAR(Table1[[#This Row],[Date Created Conversion]])</f>
        <v>2011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3"/>
        <v>science fiction</v>
      </c>
      <c r="U219">
        <f>YEAR(Table1[[#This Row],[Date Created Conversion]])</f>
        <v>2019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3"/>
        <v>shorts</v>
      </c>
      <c r="U220">
        <f>YEAR(Table1[[#This Row],[Date Created Conversion]])</f>
        <v>2011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3"/>
        <v>animation</v>
      </c>
      <c r="U221">
        <f>YEAR(Table1[[#This Row],[Date Created Conversion]])</f>
        <v>2012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3"/>
        <v>plays</v>
      </c>
      <c r="U222">
        <f>YEAR(Table1[[#This Row],[Date Created Conversion]])</f>
        <v>2011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3"/>
        <v>food trucks</v>
      </c>
      <c r="U223">
        <f>YEAR(Table1[[#This Row],[Date Created Conversion]])</f>
        <v>2012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3"/>
        <v>photography books</v>
      </c>
      <c r="U224">
        <f>YEAR(Table1[[#This Row],[Date Created Conversion]])</f>
        <v>2014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3"/>
        <v>plays</v>
      </c>
      <c r="U225">
        <f>YEAR(Table1[[#This Row],[Date Created Conversion]])</f>
        <v>2016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3"/>
        <v>science fiction</v>
      </c>
      <c r="U226">
        <f>YEAR(Table1[[#This Row],[Date Created Conversion]])</f>
        <v>2014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3"/>
        <v>rock</v>
      </c>
      <c r="U227">
        <f>YEAR(Table1[[#This Row],[Date Created Conversion]])</f>
        <v>2014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3"/>
        <v>photography books</v>
      </c>
      <c r="U228">
        <f>YEAR(Table1[[#This Row],[Date Created Conversion]])</f>
        <v>2010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3"/>
        <v>mobile games</v>
      </c>
      <c r="U229">
        <f>YEAR(Table1[[#This Row],[Date Created Conversion]])</f>
        <v>2015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3"/>
        <v>animation</v>
      </c>
      <c r="U230">
        <f>YEAR(Table1[[#This Row],[Date Created Conversion]])</f>
        <v>2016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3"/>
        <v>mobile games</v>
      </c>
      <c r="U231">
        <f>YEAR(Table1[[#This Row],[Date Created Conversion]])</f>
        <v>2017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3"/>
        <v>video games</v>
      </c>
      <c r="U232">
        <f>YEAR(Table1[[#This Row],[Date Created Conversion]])</f>
        <v>2019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3"/>
        <v>plays</v>
      </c>
      <c r="U233">
        <f>YEAR(Table1[[#This Row],[Date Created Conversion]])</f>
        <v>2013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3"/>
        <v>plays</v>
      </c>
      <c r="U234">
        <f>YEAR(Table1[[#This Row],[Date Created Conversion]])</f>
        <v>2016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3"/>
        <v>animation</v>
      </c>
      <c r="U235">
        <f>YEAR(Table1[[#This Row],[Date Created Conversion]])</f>
        <v>2011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3"/>
        <v>video games</v>
      </c>
      <c r="U236">
        <f>YEAR(Table1[[#This Row],[Date Created Conversion]])</f>
        <v>2017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3"/>
        <v>animation</v>
      </c>
      <c r="U237">
        <f>YEAR(Table1[[#This Row],[Date Created Conversion]])</f>
        <v>2017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3"/>
        <v>rock</v>
      </c>
      <c r="U238">
        <f>YEAR(Table1[[#This Row],[Date Created Conversion]])</f>
        <v>2019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3"/>
        <v>animation</v>
      </c>
      <c r="U239">
        <f>YEAR(Table1[[#This Row],[Date Created Conversion]])</f>
        <v>2014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3"/>
        <v>plays</v>
      </c>
      <c r="U240">
        <f>YEAR(Table1[[#This Row],[Date Created Conversion]])</f>
        <v>2017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3"/>
        <v>wearables</v>
      </c>
      <c r="U241">
        <f>YEAR(Table1[[#This Row],[Date Created Conversion]])</f>
        <v>2015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3"/>
        <v>plays</v>
      </c>
      <c r="U242">
        <f>YEAR(Table1[[#This Row],[Date Created Conversion]])</f>
        <v>2010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3"/>
        <v>nonfiction</v>
      </c>
      <c r="U243">
        <f>YEAR(Table1[[#This Row],[Date Created Conversion]])</f>
        <v>2014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3"/>
        <v>rock</v>
      </c>
      <c r="U244">
        <f>YEAR(Table1[[#This Row],[Date Created Conversion]])</f>
        <v>2017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3"/>
        <v>plays</v>
      </c>
      <c r="U245">
        <f>YEAR(Table1[[#This Row],[Date Created Conversion]])</f>
        <v>2018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3"/>
        <v>plays</v>
      </c>
      <c r="U246">
        <f>YEAR(Table1[[#This Row],[Date Created Conversion]])</f>
        <v>2014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3"/>
        <v>plays</v>
      </c>
      <c r="U247">
        <f>YEAR(Table1[[#This Row],[Date Created Conversion]])</f>
        <v>2014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3"/>
        <v>web</v>
      </c>
      <c r="U248">
        <f>YEAR(Table1[[#This Row],[Date Created Conversion]])</f>
        <v>2013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3"/>
        <v>fiction</v>
      </c>
      <c r="U249">
        <f>YEAR(Table1[[#This Row],[Date Created Conversion]])</f>
        <v>2016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3"/>
        <v>mobile games</v>
      </c>
      <c r="U250">
        <f>YEAR(Table1[[#This Row],[Date Created Conversion]])</f>
        <v>2014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3"/>
        <v>translations</v>
      </c>
      <c r="U251">
        <f>YEAR(Table1[[#This Row],[Date Created Conversion]])</f>
        <v>2015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3"/>
        <v>rock</v>
      </c>
      <c r="U252">
        <f>YEAR(Table1[[#This Row],[Date Created Conversion]])</f>
        <v>2010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3"/>
        <v>plays</v>
      </c>
      <c r="U253">
        <f>YEAR(Table1[[#This Row],[Date Created Conversion]])</f>
        <v>2012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3"/>
        <v>plays</v>
      </c>
      <c r="U254">
        <f>YEAR(Table1[[#This Row],[Date Created Conversion]])</f>
        <v>2013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3"/>
        <v>drama</v>
      </c>
      <c r="U255">
        <f>YEAR(Table1[[#This Row],[Date Created Conversion]])</f>
        <v>2011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3"/>
        <v>nonfiction</v>
      </c>
      <c r="U256">
        <f>YEAR(Table1[[#This Row],[Date Created Conversion]])</f>
        <v>2017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3"/>
        <v>rock</v>
      </c>
      <c r="U257">
        <f>YEAR(Table1[[#This Row],[Date Created Conversion]])</f>
        <v>2011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3"/>
        <v>rock</v>
      </c>
      <c r="U258">
        <f>YEAR(Table1[[#This Row],[Date Created Conversion]])</f>
        <v>2016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 0)</f>
        <v>146</v>
      </c>
      <c r="G259" t="s">
        <v>20</v>
      </c>
      <c r="H259">
        <v>92</v>
      </c>
      <c r="I259">
        <f t="shared" si="22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(((L259/60)/60)/24)+DATE(1970,1,1)</f>
        <v>41338.25</v>
      </c>
      <c r="O259" s="6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si="23"/>
        <v>plays</v>
      </c>
      <c r="U259">
        <f>YEAR(Table1[[#This Row],[Date Created Conversion]])</f>
        <v>2013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2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3"/>
        <v>plays</v>
      </c>
      <c r="U260">
        <f>YEAR(Table1[[#This Row],[Date Created Conversion]])</f>
        <v>2016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ref="I261:I324" si="28">IF(H261&gt;=0, IF(H261&lt;&gt;0, ROUND(E261/H261, 2),0), "")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ref="T261:T324" si="29">MID(R261, FIND("/", R261) + 1, LEN(R261) - FIND("/", R261))</f>
        <v>photography books</v>
      </c>
      <c r="U261">
        <f>YEAR(Table1[[#This Row],[Date Created Conversion]])</f>
        <v>2012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8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9"/>
        <v>rock</v>
      </c>
      <c r="U262">
        <f>YEAR(Table1[[#This Row],[Date Created Conversion]])</f>
        <v>2012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8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9"/>
        <v>rock</v>
      </c>
      <c r="U263">
        <f>YEAR(Table1[[#This Row],[Date Created Conversion]])</f>
        <v>2010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8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9"/>
        <v>indie rock</v>
      </c>
      <c r="U264">
        <f>YEAR(Table1[[#This Row],[Date Created Conversion]])</f>
        <v>2011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8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9"/>
        <v>photography books</v>
      </c>
      <c r="U265">
        <f>YEAR(Table1[[#This Row],[Date Created Conversion]])</f>
        <v>2010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8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9"/>
        <v>plays</v>
      </c>
      <c r="U266">
        <f>YEAR(Table1[[#This Row],[Date Created Conversion]])</f>
        <v>2013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8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9"/>
        <v>plays</v>
      </c>
      <c r="U267">
        <f>YEAR(Table1[[#This Row],[Date Created Conversion]])</f>
        <v>2016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8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9"/>
        <v>jazz</v>
      </c>
      <c r="U268">
        <f>YEAR(Table1[[#This Row],[Date Created Conversion]])</f>
        <v>2014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8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9"/>
        <v>plays</v>
      </c>
      <c r="U269">
        <f>YEAR(Table1[[#This Row],[Date Created Conversion]])</f>
        <v>2012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8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9"/>
        <v>documentary</v>
      </c>
      <c r="U270">
        <f>YEAR(Table1[[#This Row],[Date Created Conversion]])</f>
        <v>2012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8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9"/>
        <v>television</v>
      </c>
      <c r="U271">
        <f>YEAR(Table1[[#This Row],[Date Created Conversion]])</f>
        <v>2019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8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9"/>
        <v>video games</v>
      </c>
      <c r="U272">
        <f>YEAR(Table1[[#This Row],[Date Created Conversion]])</f>
        <v>2010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8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9"/>
        <v>photography books</v>
      </c>
      <c r="U273">
        <f>YEAR(Table1[[#This Row],[Date Created Conversion]])</f>
        <v>2015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8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9"/>
        <v>plays</v>
      </c>
      <c r="U274">
        <f>YEAR(Table1[[#This Row],[Date Created Conversion]])</f>
        <v>2019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8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9"/>
        <v>plays</v>
      </c>
      <c r="U275">
        <f>YEAR(Table1[[#This Row],[Date Created Conversion]])</f>
        <v>2017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8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9"/>
        <v>plays</v>
      </c>
      <c r="U276">
        <f>YEAR(Table1[[#This Row],[Date Created Conversion]])</f>
        <v>2017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8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9"/>
        <v>translations</v>
      </c>
      <c r="U277">
        <f>YEAR(Table1[[#This Row],[Date Created Conversion]])</f>
        <v>2019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8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9"/>
        <v>video games</v>
      </c>
      <c r="U278">
        <f>YEAR(Table1[[#This Row],[Date Created Conversion]])</f>
        <v>2012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8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9"/>
        <v>plays</v>
      </c>
      <c r="U279">
        <f>YEAR(Table1[[#This Row],[Date Created Conversion]])</f>
        <v>2010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8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9"/>
        <v>web</v>
      </c>
      <c r="U280">
        <f>YEAR(Table1[[#This Row],[Date Created Conversion]])</f>
        <v>2012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8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9"/>
        <v>plays</v>
      </c>
      <c r="U281">
        <f>YEAR(Table1[[#This Row],[Date Created Conversion]])</f>
        <v>2018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8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9"/>
        <v>animation</v>
      </c>
      <c r="U282">
        <f>YEAR(Table1[[#This Row],[Date Created Conversion]])</f>
        <v>2017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8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9"/>
        <v>plays</v>
      </c>
      <c r="U283">
        <f>YEAR(Table1[[#This Row],[Date Created Conversion]])</f>
        <v>2012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8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9"/>
        <v>television</v>
      </c>
      <c r="U284">
        <f>YEAR(Table1[[#This Row],[Date Created Conversion]])</f>
        <v>2016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8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9"/>
        <v>rock</v>
      </c>
      <c r="U285">
        <f>YEAR(Table1[[#This Row],[Date Created Conversion]])</f>
        <v>2016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8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9"/>
        <v>web</v>
      </c>
      <c r="U286">
        <f>YEAR(Table1[[#This Row],[Date Created Conversion]])</f>
        <v>2012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8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9"/>
        <v>plays</v>
      </c>
      <c r="U287">
        <f>YEAR(Table1[[#This Row],[Date Created Conversion]])</f>
        <v>2016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8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9"/>
        <v>plays</v>
      </c>
      <c r="U288">
        <f>YEAR(Table1[[#This Row],[Date Created Conversion]])</f>
        <v>2016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8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9"/>
        <v>electric music</v>
      </c>
      <c r="U289">
        <f>YEAR(Table1[[#This Row],[Date Created Conversion]])</f>
        <v>2015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8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9"/>
        <v>metal</v>
      </c>
      <c r="U290">
        <f>YEAR(Table1[[#This Row],[Date Created Conversion]])</f>
        <v>2012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8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9"/>
        <v>plays</v>
      </c>
      <c r="U291">
        <f>YEAR(Table1[[#This Row],[Date Created Conversion]])</f>
        <v>2015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8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9"/>
        <v>documentary</v>
      </c>
      <c r="U292">
        <f>YEAR(Table1[[#This Row],[Date Created Conversion]])</f>
        <v>2013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8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9"/>
        <v>web</v>
      </c>
      <c r="U293">
        <f>YEAR(Table1[[#This Row],[Date Created Conversion]])</f>
        <v>2011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9"/>
        <v>food trucks</v>
      </c>
      <c r="U294">
        <f>YEAR(Table1[[#This Row],[Date Created Conversion]])</f>
        <v>2012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8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9"/>
        <v>plays</v>
      </c>
      <c r="U295">
        <f>YEAR(Table1[[#This Row],[Date Created Conversion]])</f>
        <v>2010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8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9"/>
        <v>plays</v>
      </c>
      <c r="U296">
        <f>YEAR(Table1[[#This Row],[Date Created Conversion]])</f>
        <v>2018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8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9"/>
        <v>plays</v>
      </c>
      <c r="U297">
        <f>YEAR(Table1[[#This Row],[Date Created Conversion]])</f>
        <v>2013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8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9"/>
        <v>plays</v>
      </c>
      <c r="U298">
        <f>YEAR(Table1[[#This Row],[Date Created Conversion]])</f>
        <v>2019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8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9"/>
        <v>plays</v>
      </c>
      <c r="U299">
        <f>YEAR(Table1[[#This Row],[Date Created Conversion]])</f>
        <v>2014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8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9"/>
        <v>rock</v>
      </c>
      <c r="U300">
        <f>YEAR(Table1[[#This Row],[Date Created Conversion]])</f>
        <v>2016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8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9"/>
        <v>food trucks</v>
      </c>
      <c r="U301">
        <f>YEAR(Table1[[#This Row],[Date Created Conversion]])</f>
        <v>2016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9"/>
        <v>nonfiction</v>
      </c>
      <c r="U302">
        <f>YEAR(Table1[[#This Row],[Date Created Conversion]])</f>
        <v>2017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8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9"/>
        <v>documentary</v>
      </c>
      <c r="U303">
        <f>YEAR(Table1[[#This Row],[Date Created Conversion]])</f>
        <v>2015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8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9"/>
        <v>plays</v>
      </c>
      <c r="U304">
        <f>YEAR(Table1[[#This Row],[Date Created Conversion]])</f>
        <v>2018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8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9"/>
        <v>indie rock</v>
      </c>
      <c r="U305">
        <f>YEAR(Table1[[#This Row],[Date Created Conversion]])</f>
        <v>2016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8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9"/>
        <v>documentary</v>
      </c>
      <c r="U306">
        <f>YEAR(Table1[[#This Row],[Date Created Conversion]])</f>
        <v>2016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8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9"/>
        <v>plays</v>
      </c>
      <c r="U307">
        <f>YEAR(Table1[[#This Row],[Date Created Conversion]])</f>
        <v>2016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8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9"/>
        <v>plays</v>
      </c>
      <c r="U308">
        <f>YEAR(Table1[[#This Row],[Date Created Conversion]])</f>
        <v>2017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8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9"/>
        <v>fiction</v>
      </c>
      <c r="U309">
        <f>YEAR(Table1[[#This Row],[Date Created Conversion]])</f>
        <v>2012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8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9"/>
        <v>plays</v>
      </c>
      <c r="U310">
        <f>YEAR(Table1[[#This Row],[Date Created Conversion]])</f>
        <v>2011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9"/>
        <v>indie rock</v>
      </c>
      <c r="U311">
        <f>YEAR(Table1[[#This Row],[Date Created Conversion]])</f>
        <v>2011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8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9"/>
        <v>video games</v>
      </c>
      <c r="U312">
        <f>YEAR(Table1[[#This Row],[Date Created Conversion]])</f>
        <v>2010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8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9"/>
        <v>plays</v>
      </c>
      <c r="U313">
        <f>YEAR(Table1[[#This Row],[Date Created Conversion]])</f>
        <v>2011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8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9"/>
        <v>plays</v>
      </c>
      <c r="U314">
        <f>YEAR(Table1[[#This Row],[Date Created Conversion]])</f>
        <v>2013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9"/>
        <v>rock</v>
      </c>
      <c r="U315">
        <f>YEAR(Table1[[#This Row],[Date Created Conversion]])</f>
        <v>2012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8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9"/>
        <v>documentary</v>
      </c>
      <c r="U316">
        <f>YEAR(Table1[[#This Row],[Date Created Conversion]])</f>
        <v>2019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8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9"/>
        <v>plays</v>
      </c>
      <c r="U317">
        <f>YEAR(Table1[[#This Row],[Date Created Conversion]])</f>
        <v>2014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8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9"/>
        <v>food trucks</v>
      </c>
      <c r="U318">
        <f>YEAR(Table1[[#This Row],[Date Created Conversion]])</f>
        <v>2019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9"/>
        <v>plays</v>
      </c>
      <c r="U319">
        <f>YEAR(Table1[[#This Row],[Date Created Conversion]])</f>
        <v>2017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8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9"/>
        <v>rock</v>
      </c>
      <c r="U320">
        <f>YEAR(Table1[[#This Row],[Date Created Conversion]])</f>
        <v>2014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8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9"/>
        <v>web</v>
      </c>
      <c r="U321">
        <f>YEAR(Table1[[#This Row],[Date Created Conversion]])</f>
        <v>2010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9"/>
        <v>fiction</v>
      </c>
      <c r="U322">
        <f>YEAR(Table1[[#This Row],[Date Created Conversion]])</f>
        <v>2011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 0)</f>
        <v>94</v>
      </c>
      <c r="G323" t="s">
        <v>14</v>
      </c>
      <c r="H323">
        <v>2468</v>
      </c>
      <c r="I323">
        <f t="shared" si="28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(((L323/60)/60)/24)+DATE(1970,1,1)</f>
        <v>40634.208333333336</v>
      </c>
      <c r="O323" s="6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si="29"/>
        <v>shorts</v>
      </c>
      <c r="U323">
        <f>YEAR(Table1[[#This Row],[Date Created Conversion]])</f>
        <v>2011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28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29"/>
        <v>plays</v>
      </c>
      <c r="U324">
        <f>YEAR(Table1[[#This Row],[Date Created Conversion]])</f>
        <v>2010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ref="I325:I388" si="34">IF(H325&gt;=0, IF(H325&lt;&gt;0, ROUND(E325/H325, 2),0), "")</f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ref="T325:T388" si="35">MID(R325, FIND("/", R325) + 1, LEN(R325) - FIND("/", R325))</f>
        <v>documentary</v>
      </c>
      <c r="U325">
        <f>YEAR(Table1[[#This Row],[Date Created Conversion]])</f>
        <v>2014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4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5"/>
        <v>plays</v>
      </c>
      <c r="U326">
        <f>YEAR(Table1[[#This Row],[Date Created Conversion]])</f>
        <v>2015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4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5"/>
        <v>plays</v>
      </c>
      <c r="U327">
        <f>YEAR(Table1[[#This Row],[Date Created Conversion]])</f>
        <v>2018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4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5"/>
        <v>animation</v>
      </c>
      <c r="U328">
        <f>YEAR(Table1[[#This Row],[Date Created Conversion]])</f>
        <v>2015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4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5"/>
        <v>plays</v>
      </c>
      <c r="U329">
        <f>YEAR(Table1[[#This Row],[Date Created Conversion]])</f>
        <v>2019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4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5"/>
        <v>rock</v>
      </c>
      <c r="U330">
        <f>YEAR(Table1[[#This Row],[Date Created Conversion]])</f>
        <v>2018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4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5"/>
        <v>video games</v>
      </c>
      <c r="U331">
        <f>YEAR(Table1[[#This Row],[Date Created Conversion]])</f>
        <v>2016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4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5"/>
        <v>documentary</v>
      </c>
      <c r="U332">
        <f>YEAR(Table1[[#This Row],[Date Created Conversion]])</f>
        <v>2017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4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5"/>
        <v>food trucks</v>
      </c>
      <c r="U333">
        <f>YEAR(Table1[[#This Row],[Date Created Conversion]])</f>
        <v>2011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4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5"/>
        <v>wearables</v>
      </c>
      <c r="U334">
        <f>YEAR(Table1[[#This Row],[Date Created Conversion]])</f>
        <v>2013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4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5"/>
        <v>plays</v>
      </c>
      <c r="U335">
        <f>YEAR(Table1[[#This Row],[Date Created Conversion]])</f>
        <v>2018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4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5"/>
        <v>rock</v>
      </c>
      <c r="U336">
        <f>YEAR(Table1[[#This Row],[Date Created Conversion]])</f>
        <v>2018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4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5"/>
        <v>rock</v>
      </c>
      <c r="U337">
        <f>YEAR(Table1[[#This Row],[Date Created Conversion]])</f>
        <v>2019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4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5"/>
        <v>rock</v>
      </c>
      <c r="U338">
        <f>YEAR(Table1[[#This Row],[Date Created Conversion]])</f>
        <v>2010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4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5"/>
        <v>plays</v>
      </c>
      <c r="U339">
        <f>YEAR(Table1[[#This Row],[Date Created Conversion]])</f>
        <v>2019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4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5"/>
        <v>plays</v>
      </c>
      <c r="U340">
        <f>YEAR(Table1[[#This Row],[Date Created Conversion]])</f>
        <v>2011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4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5"/>
        <v>plays</v>
      </c>
      <c r="U341">
        <f>YEAR(Table1[[#This Row],[Date Created Conversion]])</f>
        <v>2017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4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5"/>
        <v>photography books</v>
      </c>
      <c r="U342">
        <f>YEAR(Table1[[#This Row],[Date Created Conversion]])</f>
        <v>2011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4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5"/>
        <v>indie rock</v>
      </c>
      <c r="U343">
        <f>YEAR(Table1[[#This Row],[Date Created Conversion]])</f>
        <v>2015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4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5"/>
        <v>plays</v>
      </c>
      <c r="U344">
        <f>YEAR(Table1[[#This Row],[Date Created Conversion]])</f>
        <v>2013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4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5"/>
        <v>plays</v>
      </c>
      <c r="U345">
        <f>YEAR(Table1[[#This Row],[Date Created Conversion]])</f>
        <v>2013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4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5"/>
        <v>video games</v>
      </c>
      <c r="U346">
        <f>YEAR(Table1[[#This Row],[Date Created Conversion]])</f>
        <v>2018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4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5"/>
        <v>drama</v>
      </c>
      <c r="U347">
        <f>YEAR(Table1[[#This Row],[Date Created Conversion]])</f>
        <v>2015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5"/>
        <v>indie rock</v>
      </c>
      <c r="U348">
        <f>YEAR(Table1[[#This Row],[Date Created Conversion]])</f>
        <v>2017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4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5"/>
        <v>web</v>
      </c>
      <c r="U349">
        <f>YEAR(Table1[[#This Row],[Date Created Conversion]])</f>
        <v>2015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4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5"/>
        <v>food trucks</v>
      </c>
      <c r="U350">
        <f>YEAR(Table1[[#This Row],[Date Created Conversion]])</f>
        <v>2017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4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5"/>
        <v>plays</v>
      </c>
      <c r="U351">
        <f>YEAR(Table1[[#This Row],[Date Created Conversion]])</f>
        <v>2017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5"/>
        <v>jazz</v>
      </c>
      <c r="U352">
        <f>YEAR(Table1[[#This Row],[Date Created Conversion]])</f>
        <v>2015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4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5"/>
        <v>rock</v>
      </c>
      <c r="U353">
        <f>YEAR(Table1[[#This Row],[Date Created Conversion]])</f>
        <v>2015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4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5"/>
        <v>plays</v>
      </c>
      <c r="U354">
        <f>YEAR(Table1[[#This Row],[Date Created Conversion]])</f>
        <v>2015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4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5"/>
        <v>plays</v>
      </c>
      <c r="U355">
        <f>YEAR(Table1[[#This Row],[Date Created Conversion]])</f>
        <v>2019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5"/>
        <v>documentary</v>
      </c>
      <c r="U356">
        <f>YEAR(Table1[[#This Row],[Date Created Conversion]])</f>
        <v>2013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4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5"/>
        <v>wearables</v>
      </c>
      <c r="U357">
        <f>YEAR(Table1[[#This Row],[Date Created Conversion]])</f>
        <v>2017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4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5"/>
        <v>plays</v>
      </c>
      <c r="U358">
        <f>YEAR(Table1[[#This Row],[Date Created Conversion]])</f>
        <v>2012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4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5"/>
        <v>video games</v>
      </c>
      <c r="U359">
        <f>YEAR(Table1[[#This Row],[Date Created Conversion]])</f>
        <v>2015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4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5"/>
        <v>photography books</v>
      </c>
      <c r="U360">
        <f>YEAR(Table1[[#This Row],[Date Created Conversion]])</f>
        <v>2018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4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5"/>
        <v>animation</v>
      </c>
      <c r="U361">
        <f>YEAR(Table1[[#This Row],[Date Created Conversion]])</f>
        <v>2011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4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5"/>
        <v>plays</v>
      </c>
      <c r="U362">
        <f>YEAR(Table1[[#This Row],[Date Created Conversion]])</f>
        <v>2011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4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5"/>
        <v>plays</v>
      </c>
      <c r="U363">
        <f>YEAR(Table1[[#This Row],[Date Created Conversion]])</f>
        <v>2017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4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5"/>
        <v>rock</v>
      </c>
      <c r="U364">
        <f>YEAR(Table1[[#This Row],[Date Created Conversion]])</f>
        <v>2011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4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5"/>
        <v>rock</v>
      </c>
      <c r="U365">
        <f>YEAR(Table1[[#This Row],[Date Created Conversion]])</f>
        <v>2011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4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5"/>
        <v>indie rock</v>
      </c>
      <c r="U366">
        <f>YEAR(Table1[[#This Row],[Date Created Conversion]])</f>
        <v>2018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4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5"/>
        <v>plays</v>
      </c>
      <c r="U367">
        <f>YEAR(Table1[[#This Row],[Date Created Conversion]])</f>
        <v>2016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4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5"/>
        <v>plays</v>
      </c>
      <c r="U368">
        <f>YEAR(Table1[[#This Row],[Date Created Conversion]])</f>
        <v>2011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4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5"/>
        <v>plays</v>
      </c>
      <c r="U369">
        <f>YEAR(Table1[[#This Row],[Date Created Conversion]])</f>
        <v>2014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4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5"/>
        <v>documentary</v>
      </c>
      <c r="U370">
        <f>YEAR(Table1[[#This Row],[Date Created Conversion]])</f>
        <v>2010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4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5"/>
        <v>television</v>
      </c>
      <c r="U371">
        <f>YEAR(Table1[[#This Row],[Date Created Conversion]])</f>
        <v>2013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4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5"/>
        <v>plays</v>
      </c>
      <c r="U372">
        <f>YEAR(Table1[[#This Row],[Date Created Conversion]])</f>
        <v>2019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4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5"/>
        <v>plays</v>
      </c>
      <c r="U373">
        <f>YEAR(Table1[[#This Row],[Date Created Conversion]])</f>
        <v>2015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4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5"/>
        <v>documentary</v>
      </c>
      <c r="U374">
        <f>YEAR(Table1[[#This Row],[Date Created Conversion]])</f>
        <v>2015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4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5"/>
        <v>plays</v>
      </c>
      <c r="U375">
        <f>YEAR(Table1[[#This Row],[Date Created Conversion]])</f>
        <v>2017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4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5"/>
        <v>documentary</v>
      </c>
      <c r="U376">
        <f>YEAR(Table1[[#This Row],[Date Created Conversion]])</f>
        <v>2019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5"/>
        <v>indie rock</v>
      </c>
      <c r="U377">
        <f>YEAR(Table1[[#This Row],[Date Created Conversion]])</f>
        <v>2015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4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5"/>
        <v>rock</v>
      </c>
      <c r="U378">
        <f>YEAR(Table1[[#This Row],[Date Created Conversion]])</f>
        <v>2014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4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5"/>
        <v>plays</v>
      </c>
      <c r="U379">
        <f>YEAR(Table1[[#This Row],[Date Created Conversion]])</f>
        <v>2019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4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5"/>
        <v>documentary</v>
      </c>
      <c r="U380">
        <f>YEAR(Table1[[#This Row],[Date Created Conversion]])</f>
        <v>2018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4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5"/>
        <v>plays</v>
      </c>
      <c r="U381">
        <f>YEAR(Table1[[#This Row],[Date Created Conversion]])</f>
        <v>2011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4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5"/>
        <v>plays</v>
      </c>
      <c r="U382">
        <f>YEAR(Table1[[#This Row],[Date Created Conversion]])</f>
        <v>2013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4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5"/>
        <v>plays</v>
      </c>
      <c r="U383">
        <f>YEAR(Table1[[#This Row],[Date Created Conversion]])</f>
        <v>2015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4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5"/>
        <v>photography books</v>
      </c>
      <c r="U384">
        <f>YEAR(Table1[[#This Row],[Date Created Conversion]])</f>
        <v>2017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4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5"/>
        <v>food trucks</v>
      </c>
      <c r="U385">
        <f>YEAR(Table1[[#This Row],[Date Created Conversion]])</f>
        <v>2019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4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5"/>
        <v>documentary</v>
      </c>
      <c r="U386">
        <f>YEAR(Table1[[#This Row],[Date Created Conversion]])</f>
        <v>2017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 0)</f>
        <v>146</v>
      </c>
      <c r="G387" t="s">
        <v>20</v>
      </c>
      <c r="H387">
        <v>1137</v>
      </c>
      <c r="I387">
        <f t="shared" si="34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(((L387/60)/60)/24)+DATE(1970,1,1)</f>
        <v>43553.208333333328</v>
      </c>
      <c r="O387" s="6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si="35"/>
        <v>nonfiction</v>
      </c>
      <c r="U387">
        <f>YEAR(Table1[[#This Row],[Date Created Conversion]])</f>
        <v>2019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4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35"/>
        <v>plays</v>
      </c>
      <c r="U388">
        <f>YEAR(Table1[[#This Row],[Date Created Conversion]])</f>
        <v>2010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ref="I389:I452" si="40">IF(H389&gt;=0, IF(H389&lt;&gt;0, ROUND(E389/H389, 2),0), "")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ref="T389:T452" si="41">MID(R389, FIND("/", R389) + 1, LEN(R389) - FIND("/", R389))</f>
        <v>wearables</v>
      </c>
      <c r="U389">
        <f>YEAR(Table1[[#This Row],[Date Created Conversion]])</f>
        <v>2012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0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1"/>
        <v>indie rock</v>
      </c>
      <c r="U390">
        <f>YEAR(Table1[[#This Row],[Date Created Conversion]])</f>
        <v>2012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0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1"/>
        <v>plays</v>
      </c>
      <c r="U391">
        <f>YEAR(Table1[[#This Row],[Date Created Conversion]])</f>
        <v>2010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1"/>
        <v>photography books</v>
      </c>
      <c r="U392">
        <f>YEAR(Table1[[#This Row],[Date Created Conversion]])</f>
        <v>2013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0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1"/>
        <v>nonfiction</v>
      </c>
      <c r="U393">
        <f>YEAR(Table1[[#This Row],[Date Created Conversion]])</f>
        <v>2014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0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1"/>
        <v>wearables</v>
      </c>
      <c r="U394">
        <f>YEAR(Table1[[#This Row],[Date Created Conversion]])</f>
        <v>2011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0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1"/>
        <v>jazz</v>
      </c>
      <c r="U395">
        <f>YEAR(Table1[[#This Row],[Date Created Conversion]])</f>
        <v>2017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0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1"/>
        <v>documentary</v>
      </c>
      <c r="U396">
        <f>YEAR(Table1[[#This Row],[Date Created Conversion]])</f>
        <v>2013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0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1"/>
        <v>plays</v>
      </c>
      <c r="U397">
        <f>YEAR(Table1[[#This Row],[Date Created Conversion]])</f>
        <v>2011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0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1"/>
        <v>drama</v>
      </c>
      <c r="U398">
        <f>YEAR(Table1[[#This Row],[Date Created Conversion]])</f>
        <v>2018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0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1"/>
        <v>rock</v>
      </c>
      <c r="U399">
        <f>YEAR(Table1[[#This Row],[Date Created Conversion]])</f>
        <v>2013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0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1"/>
        <v>animation</v>
      </c>
      <c r="U400">
        <f>YEAR(Table1[[#This Row],[Date Created Conversion]])</f>
        <v>2018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0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1"/>
        <v>indie rock</v>
      </c>
      <c r="U401">
        <f>YEAR(Table1[[#This Row],[Date Created Conversion]])</f>
        <v>2011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1"/>
        <v>photography books</v>
      </c>
      <c r="U402">
        <f>YEAR(Table1[[#This Row],[Date Created Conversion]])</f>
        <v>2013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0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1"/>
        <v>plays</v>
      </c>
      <c r="U403">
        <f>YEAR(Table1[[#This Row],[Date Created Conversion]])</f>
        <v>2019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1"/>
        <v>shorts</v>
      </c>
      <c r="U404">
        <f>YEAR(Table1[[#This Row],[Date Created Conversion]])</f>
        <v>2012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0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1"/>
        <v>plays</v>
      </c>
      <c r="U405">
        <f>YEAR(Table1[[#This Row],[Date Created Conversion]])</f>
        <v>2010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0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1"/>
        <v>plays</v>
      </c>
      <c r="U406">
        <f>YEAR(Table1[[#This Row],[Date Created Conversion]])</f>
        <v>2017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0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1"/>
        <v>plays</v>
      </c>
      <c r="U407">
        <f>YEAR(Table1[[#This Row],[Date Created Conversion]])</f>
        <v>2018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0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1"/>
        <v>documentary</v>
      </c>
      <c r="U408">
        <f>YEAR(Table1[[#This Row],[Date Created Conversion]])</f>
        <v>2013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1"/>
        <v>plays</v>
      </c>
      <c r="U409">
        <f>YEAR(Table1[[#This Row],[Date Created Conversion]])</f>
        <v>2019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0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1"/>
        <v>documentary</v>
      </c>
      <c r="U410">
        <f>YEAR(Table1[[#This Row],[Date Created Conversion]])</f>
        <v>2016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0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1"/>
        <v>rock</v>
      </c>
      <c r="U411">
        <f>YEAR(Table1[[#This Row],[Date Created Conversion]])</f>
        <v>2017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0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1"/>
        <v>mobile games</v>
      </c>
      <c r="U412">
        <f>YEAR(Table1[[#This Row],[Date Created Conversion]])</f>
        <v>2015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0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1"/>
        <v>plays</v>
      </c>
      <c r="U413">
        <f>YEAR(Table1[[#This Row],[Date Created Conversion]])</f>
        <v>2017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0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1"/>
        <v>fiction</v>
      </c>
      <c r="U414">
        <f>YEAR(Table1[[#This Row],[Date Created Conversion]])</f>
        <v>2014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0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1"/>
        <v>animation</v>
      </c>
      <c r="U415">
        <f>YEAR(Table1[[#This Row],[Date Created Conversion]])</f>
        <v>2018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0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1"/>
        <v>food trucks</v>
      </c>
      <c r="U416">
        <f>YEAR(Table1[[#This Row],[Date Created Conversion]])</f>
        <v>2010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0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1"/>
        <v>plays</v>
      </c>
      <c r="U417">
        <f>YEAR(Table1[[#This Row],[Date Created Conversion]])</f>
        <v>2012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0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1"/>
        <v>documentary</v>
      </c>
      <c r="U418">
        <f>YEAR(Table1[[#This Row],[Date Created Conversion]])</f>
        <v>2011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0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1"/>
        <v>plays</v>
      </c>
      <c r="U419">
        <f>YEAR(Table1[[#This Row],[Date Created Conversion]])</f>
        <v>2018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0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1"/>
        <v>documentary</v>
      </c>
      <c r="U420">
        <f>YEAR(Table1[[#This Row],[Date Created Conversion]])</f>
        <v>2012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0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1"/>
        <v>web</v>
      </c>
      <c r="U421">
        <f>YEAR(Table1[[#This Row],[Date Created Conversion]])</f>
        <v>2011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0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1"/>
        <v>plays</v>
      </c>
      <c r="U422">
        <f>YEAR(Table1[[#This Row],[Date Created Conversion]])</f>
        <v>2017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0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1"/>
        <v>wearables</v>
      </c>
      <c r="U423">
        <f>YEAR(Table1[[#This Row],[Date Created Conversion]])</f>
        <v>2017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0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1"/>
        <v>plays</v>
      </c>
      <c r="U424">
        <f>YEAR(Table1[[#This Row],[Date Created Conversion]])</f>
        <v>2010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0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1"/>
        <v>food trucks</v>
      </c>
      <c r="U425">
        <f>YEAR(Table1[[#This Row],[Date Created Conversion]])</f>
        <v>2011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0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1"/>
        <v>indie rock</v>
      </c>
      <c r="U426">
        <f>YEAR(Table1[[#This Row],[Date Created Conversion]])</f>
        <v>2018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0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1"/>
        <v>photography books</v>
      </c>
      <c r="U427">
        <f>YEAR(Table1[[#This Row],[Date Created Conversion]])</f>
        <v>2015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0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1"/>
        <v>plays</v>
      </c>
      <c r="U428">
        <f>YEAR(Table1[[#This Row],[Date Created Conversion]])</f>
        <v>2013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0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1"/>
        <v>plays</v>
      </c>
      <c r="U429">
        <f>YEAR(Table1[[#This Row],[Date Created Conversion]])</f>
        <v>2014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0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1"/>
        <v>animation</v>
      </c>
      <c r="U430">
        <f>YEAR(Table1[[#This Row],[Date Created Conversion]])</f>
        <v>2011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0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1"/>
        <v>photography books</v>
      </c>
      <c r="U431">
        <f>YEAR(Table1[[#This Row],[Date Created Conversion]])</f>
        <v>2014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0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1"/>
        <v>plays</v>
      </c>
      <c r="U432">
        <f>YEAR(Table1[[#This Row],[Date Created Conversion]])</f>
        <v>2019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0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1"/>
        <v>plays</v>
      </c>
      <c r="U433">
        <f>YEAR(Table1[[#This Row],[Date Created Conversion]])</f>
        <v>2018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0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1"/>
        <v>plays</v>
      </c>
      <c r="U434">
        <f>YEAR(Table1[[#This Row],[Date Created Conversion]])</f>
        <v>2014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0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1"/>
        <v>documentary</v>
      </c>
      <c r="U435">
        <f>YEAR(Table1[[#This Row],[Date Created Conversion]])</f>
        <v>2013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1"/>
        <v>plays</v>
      </c>
      <c r="U436">
        <f>YEAR(Table1[[#This Row],[Date Created Conversion]])</f>
        <v>2016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0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1"/>
        <v>plays</v>
      </c>
      <c r="U437">
        <f>YEAR(Table1[[#This Row],[Date Created Conversion]])</f>
        <v>2014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0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1"/>
        <v>jazz</v>
      </c>
      <c r="U438">
        <f>YEAR(Table1[[#This Row],[Date Created Conversion]])</f>
        <v>2019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0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1"/>
        <v>animation</v>
      </c>
      <c r="U439">
        <f>YEAR(Table1[[#This Row],[Date Created Conversion]])</f>
        <v>2015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0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1"/>
        <v>plays</v>
      </c>
      <c r="U440">
        <f>YEAR(Table1[[#This Row],[Date Created Conversion]])</f>
        <v>2013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0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1"/>
        <v>science fiction</v>
      </c>
      <c r="U441">
        <f>YEAR(Table1[[#This Row],[Date Created Conversion]])</f>
        <v>2016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0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1"/>
        <v>television</v>
      </c>
      <c r="U442">
        <f>YEAR(Table1[[#This Row],[Date Created Conversion]])</f>
        <v>2017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1"/>
        <v>wearables</v>
      </c>
      <c r="U443">
        <f>YEAR(Table1[[#This Row],[Date Created Conversion]])</f>
        <v>2012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0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1"/>
        <v>plays</v>
      </c>
      <c r="U444">
        <f>YEAR(Table1[[#This Row],[Date Created Conversion]])</f>
        <v>2017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0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1"/>
        <v>plays</v>
      </c>
      <c r="U445">
        <f>YEAR(Table1[[#This Row],[Date Created Conversion]])</f>
        <v>2010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0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1"/>
        <v>indie rock</v>
      </c>
      <c r="U446">
        <f>YEAR(Table1[[#This Row],[Date Created Conversion]])</f>
        <v>2011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0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1"/>
        <v>plays</v>
      </c>
      <c r="U447">
        <f>YEAR(Table1[[#This Row],[Date Created Conversion]])</f>
        <v>2010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0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1"/>
        <v>wearables</v>
      </c>
      <c r="U448">
        <f>YEAR(Table1[[#This Row],[Date Created Conversion]])</f>
        <v>2012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1"/>
        <v>television</v>
      </c>
      <c r="U449">
        <f>YEAR(Table1[[#This Row],[Date Created Conversion]])</f>
        <v>2017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0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1"/>
        <v>video games</v>
      </c>
      <c r="U450">
        <f>YEAR(Table1[[#This Row],[Date Created Conversion]])</f>
        <v>2013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 0)</f>
        <v>967</v>
      </c>
      <c r="G451" t="s">
        <v>20</v>
      </c>
      <c r="H451">
        <v>86</v>
      </c>
      <c r="I451">
        <f t="shared" si="40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(((L451/60)/60)/24)+DATE(1970,1,1)</f>
        <v>43530.25</v>
      </c>
      <c r="O451" s="6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si="41"/>
        <v>video games</v>
      </c>
      <c r="U451">
        <f>YEAR(Table1[[#This Row],[Date Created Conversion]])</f>
        <v>2019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0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1"/>
        <v>animation</v>
      </c>
      <c r="U452">
        <f>YEAR(Table1[[#This Row],[Date Created Conversion]])</f>
        <v>2018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ref="I453:I516" si="46">IF(H453&gt;=0, IF(H453&lt;&gt;0, ROUND(E453/H453, 2),0), "")</f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ref="T453:T516" si="47">MID(R453, FIND("/", R453) + 1, LEN(R453) - FIND("/", R453))</f>
        <v>rock</v>
      </c>
      <c r="U453">
        <f>YEAR(Table1[[#This Row],[Date Created Conversion]])</f>
        <v>2017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6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7"/>
        <v>drama</v>
      </c>
      <c r="U454">
        <f>YEAR(Table1[[#This Row],[Date Created Conversion]])</f>
        <v>2010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6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7"/>
        <v>science fiction</v>
      </c>
      <c r="U455">
        <f>YEAR(Table1[[#This Row],[Date Created Conversion]])</f>
        <v>2016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6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7"/>
        <v>drama</v>
      </c>
      <c r="U456">
        <f>YEAR(Table1[[#This Row],[Date Created Conversion]])</f>
        <v>2013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6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7"/>
        <v>plays</v>
      </c>
      <c r="U457">
        <f>YEAR(Table1[[#This Row],[Date Created Conversion]])</f>
        <v>2011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6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7"/>
        <v>indie rock</v>
      </c>
      <c r="U458">
        <f>YEAR(Table1[[#This Row],[Date Created Conversion]])</f>
        <v>2018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6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7"/>
        <v>plays</v>
      </c>
      <c r="U459">
        <f>YEAR(Table1[[#This Row],[Date Created Conversion]])</f>
        <v>2016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6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7"/>
        <v>plays</v>
      </c>
      <c r="U460">
        <f>YEAR(Table1[[#This Row],[Date Created Conversion]])</f>
        <v>2010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6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7"/>
        <v>documentary</v>
      </c>
      <c r="U461">
        <f>YEAR(Table1[[#This Row],[Date Created Conversion]])</f>
        <v>2014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7"/>
        <v>plays</v>
      </c>
      <c r="U462">
        <f>YEAR(Table1[[#This Row],[Date Created Conversion]])</f>
        <v>2010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6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7"/>
        <v>drama</v>
      </c>
      <c r="U463">
        <f>YEAR(Table1[[#This Row],[Date Created Conversion]])</f>
        <v>2014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6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7"/>
        <v>mobile games</v>
      </c>
      <c r="U464">
        <f>YEAR(Table1[[#This Row],[Date Created Conversion]])</f>
        <v>2013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7"/>
        <v>animation</v>
      </c>
      <c r="U465">
        <f>YEAR(Table1[[#This Row],[Date Created Conversion]])</f>
        <v>2013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6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7"/>
        <v>plays</v>
      </c>
      <c r="U466">
        <f>YEAR(Table1[[#This Row],[Date Created Conversion]])</f>
        <v>2018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6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7"/>
        <v>translations</v>
      </c>
      <c r="U467">
        <f>YEAR(Table1[[#This Row],[Date Created Conversion]])</f>
        <v>2018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6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7"/>
        <v>wearables</v>
      </c>
      <c r="U468">
        <f>YEAR(Table1[[#This Row],[Date Created Conversion]])</f>
        <v>2013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6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7"/>
        <v>web</v>
      </c>
      <c r="U469">
        <f>YEAR(Table1[[#This Row],[Date Created Conversion]])</f>
        <v>2015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7"/>
        <v>plays</v>
      </c>
      <c r="U470">
        <f>YEAR(Table1[[#This Row],[Date Created Conversion]])</f>
        <v>2019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7"/>
        <v>drama</v>
      </c>
      <c r="U471">
        <f>YEAR(Table1[[#This Row],[Date Created Conversion]])</f>
        <v>2015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6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7"/>
        <v>wearables</v>
      </c>
      <c r="U472">
        <f>YEAR(Table1[[#This Row],[Date Created Conversion]])</f>
        <v>2016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6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7"/>
        <v>food trucks</v>
      </c>
      <c r="U473">
        <f>YEAR(Table1[[#This Row],[Date Created Conversion]])</f>
        <v>2012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6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7"/>
        <v>rock</v>
      </c>
      <c r="U474">
        <f>YEAR(Table1[[#This Row],[Date Created Conversion]])</f>
        <v>2019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6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7"/>
        <v>electric music</v>
      </c>
      <c r="U475">
        <f>YEAR(Table1[[#This Row],[Date Created Conversion]])</f>
        <v>2018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6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7"/>
        <v>television</v>
      </c>
      <c r="U476">
        <f>YEAR(Table1[[#This Row],[Date Created Conversion]])</f>
        <v>2014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6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7"/>
        <v>translations</v>
      </c>
      <c r="U477">
        <f>YEAR(Table1[[#This Row],[Date Created Conversion]])</f>
        <v>2013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6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7"/>
        <v>fiction</v>
      </c>
      <c r="U478">
        <f>YEAR(Table1[[#This Row],[Date Created Conversion]])</f>
        <v>2018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6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7"/>
        <v>science fiction</v>
      </c>
      <c r="U479">
        <f>YEAR(Table1[[#This Row],[Date Created Conversion]])</f>
        <v>2011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6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7"/>
        <v>wearables</v>
      </c>
      <c r="U480">
        <f>YEAR(Table1[[#This Row],[Date Created Conversion]])</f>
        <v>2015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6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7"/>
        <v>food trucks</v>
      </c>
      <c r="U481">
        <f>YEAR(Table1[[#This Row],[Date Created Conversion]])</f>
        <v>2017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6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7"/>
        <v>photography books</v>
      </c>
      <c r="U482">
        <f>YEAR(Table1[[#This Row],[Date Created Conversion]])</f>
        <v>2010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6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7"/>
        <v>plays</v>
      </c>
      <c r="U483">
        <f>YEAR(Table1[[#This Row],[Date Created Conversion]])</f>
        <v>2014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6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7"/>
        <v>fiction</v>
      </c>
      <c r="U484">
        <f>YEAR(Table1[[#This Row],[Date Created Conversion]])</f>
        <v>2012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6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7"/>
        <v>plays</v>
      </c>
      <c r="U485">
        <f>YEAR(Table1[[#This Row],[Date Created Conversion]])</f>
        <v>2019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6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7"/>
        <v>food trucks</v>
      </c>
      <c r="U486">
        <f>YEAR(Table1[[#This Row],[Date Created Conversion]])</f>
        <v>2014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6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7"/>
        <v>plays</v>
      </c>
      <c r="U487">
        <f>YEAR(Table1[[#This Row],[Date Created Conversion]])</f>
        <v>2019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6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7"/>
        <v>translations</v>
      </c>
      <c r="U488">
        <f>YEAR(Table1[[#This Row],[Date Created Conversion]])</f>
        <v>2018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6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7"/>
        <v>plays</v>
      </c>
      <c r="U489">
        <f>YEAR(Table1[[#This Row],[Date Created Conversion]])</f>
        <v>2017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6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7"/>
        <v>plays</v>
      </c>
      <c r="U490">
        <f>YEAR(Table1[[#This Row],[Date Created Conversion]])</f>
        <v>2016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7"/>
        <v>wearables</v>
      </c>
      <c r="U491">
        <f>YEAR(Table1[[#This Row],[Date Created Conversion]])</f>
        <v>2010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6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7"/>
        <v>audio</v>
      </c>
      <c r="U492">
        <f>YEAR(Table1[[#This Row],[Date Created Conversion]])</f>
        <v>2019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7"/>
        <v>food trucks</v>
      </c>
      <c r="U493">
        <f>YEAR(Table1[[#This Row],[Date Created Conversion]])</f>
        <v>2013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6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7"/>
        <v>shorts</v>
      </c>
      <c r="U494">
        <f>YEAR(Table1[[#This Row],[Date Created Conversion]])</f>
        <v>2010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6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7"/>
        <v>photography books</v>
      </c>
      <c r="U495">
        <f>YEAR(Table1[[#This Row],[Date Created Conversion]])</f>
        <v>2019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6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7"/>
        <v>wearables</v>
      </c>
      <c r="U496">
        <f>YEAR(Table1[[#This Row],[Date Created Conversion]])</f>
        <v>2012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6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7"/>
        <v>plays</v>
      </c>
      <c r="U497">
        <f>YEAR(Table1[[#This Row],[Date Created Conversion]])</f>
        <v>2014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6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7"/>
        <v>animation</v>
      </c>
      <c r="U498">
        <f>YEAR(Table1[[#This Row],[Date Created Conversion]])</f>
        <v>2017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6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7"/>
        <v>wearables</v>
      </c>
      <c r="U499">
        <f>YEAR(Table1[[#This Row],[Date Created Conversion]])</f>
        <v>2016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7"/>
        <v>web</v>
      </c>
      <c r="U500">
        <f>YEAR(Table1[[#This Row],[Date Created Conversion]])</f>
        <v>2015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6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7"/>
        <v>documentary</v>
      </c>
      <c r="U501">
        <f>YEAR(Table1[[#This Row],[Date Created Conversion]])</f>
        <v>2016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6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7"/>
        <v>plays</v>
      </c>
      <c r="U502">
        <f>YEAR(Table1[[#This Row],[Date Created Conversion]])</f>
        <v>2013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6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7"/>
        <v>documentary</v>
      </c>
      <c r="U503">
        <f>YEAR(Table1[[#This Row],[Date Created Conversion]])</f>
        <v>2013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6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7"/>
        <v>video games</v>
      </c>
      <c r="U504">
        <f>YEAR(Table1[[#This Row],[Date Created Conversion]])</f>
        <v>2012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6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7"/>
        <v>drama</v>
      </c>
      <c r="U505">
        <f>YEAR(Table1[[#This Row],[Date Created Conversion]])</f>
        <v>2015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7"/>
        <v>rock</v>
      </c>
      <c r="U506">
        <f>YEAR(Table1[[#This Row],[Date Created Conversion]])</f>
        <v>2015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6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7"/>
        <v>radio &amp; podcasts</v>
      </c>
      <c r="U507">
        <f>YEAR(Table1[[#This Row],[Date Created Conversion]])</f>
        <v>2013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7"/>
        <v>plays</v>
      </c>
      <c r="U508">
        <f>YEAR(Table1[[#This Row],[Date Created Conversion]])</f>
        <v>2017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6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7"/>
        <v>web</v>
      </c>
      <c r="U509">
        <f>YEAR(Table1[[#This Row],[Date Created Conversion]])</f>
        <v>2013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6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7"/>
        <v>plays</v>
      </c>
      <c r="U510">
        <f>YEAR(Table1[[#This Row],[Date Created Conversion]])</f>
        <v>2018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7"/>
        <v>plays</v>
      </c>
      <c r="U511">
        <f>YEAR(Table1[[#This Row],[Date Created Conversion]])</f>
        <v>2012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6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7"/>
        <v>drama</v>
      </c>
      <c r="U512">
        <f>YEAR(Table1[[#This Row],[Date Created Conversion]])</f>
        <v>2018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6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7"/>
        <v>plays</v>
      </c>
      <c r="U513">
        <f>YEAR(Table1[[#This Row],[Date Created Conversion]])</f>
        <v>2019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6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7"/>
        <v>video games</v>
      </c>
      <c r="U514">
        <f>YEAR(Table1[[#This Row],[Date Created Conversion]])</f>
        <v>2014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 0)</f>
        <v>39</v>
      </c>
      <c r="G515" t="s">
        <v>74</v>
      </c>
      <c r="H515">
        <v>35</v>
      </c>
      <c r="I515">
        <f t="shared" si="46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(((L515/60)/60)/24)+DATE(1970,1,1)</f>
        <v>40430.208333333336</v>
      </c>
      <c r="O515" s="6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si="47"/>
        <v>television</v>
      </c>
      <c r="U515">
        <f>YEAR(Table1[[#This Row],[Date Created Conversion]])</f>
        <v>2010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6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47"/>
        <v>rock</v>
      </c>
      <c r="U516">
        <f>YEAR(Table1[[#This Row],[Date Created Conversion]])</f>
        <v>2013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ref="I517:I580" si="52">IF(H517&gt;=0, IF(H517&lt;&gt;0, ROUND(E517/H517, 2),0), "")</f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ref="T517:T580" si="53">MID(R517, FIND("/", R517) + 1, LEN(R517) - FIND("/", R517))</f>
        <v>plays</v>
      </c>
      <c r="U517">
        <f>YEAR(Table1[[#This Row],[Date Created Conversion]])</f>
        <v>2011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2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3"/>
        <v>nonfiction</v>
      </c>
      <c r="U518">
        <f>YEAR(Table1[[#This Row],[Date Created Conversion]])</f>
        <v>2010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2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3"/>
        <v>food trucks</v>
      </c>
      <c r="U519">
        <f>YEAR(Table1[[#This Row],[Date Created Conversion]])</f>
        <v>2017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3"/>
        <v>animation</v>
      </c>
      <c r="U520">
        <f>YEAR(Table1[[#This Row],[Date Created Conversion]])</f>
        <v>2018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2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3"/>
        <v>rock</v>
      </c>
      <c r="U521">
        <f>YEAR(Table1[[#This Row],[Date Created Conversion]])</f>
        <v>2015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2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3"/>
        <v>plays</v>
      </c>
      <c r="U522">
        <f>YEAR(Table1[[#This Row],[Date Created Conversion]])</f>
        <v>2019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2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3"/>
        <v>drama</v>
      </c>
      <c r="U523">
        <f>YEAR(Table1[[#This Row],[Date Created Conversion]])</f>
        <v>2016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2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3"/>
        <v>shorts</v>
      </c>
      <c r="U524">
        <f>YEAR(Table1[[#This Row],[Date Created Conversion]])</f>
        <v>2012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3"/>
        <v>shorts</v>
      </c>
      <c r="U525">
        <f>YEAR(Table1[[#This Row],[Date Created Conversion]])</f>
        <v>2010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2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3"/>
        <v>plays</v>
      </c>
      <c r="U526">
        <f>YEAR(Table1[[#This Row],[Date Created Conversion]])</f>
        <v>2010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2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3"/>
        <v>wearables</v>
      </c>
      <c r="U527">
        <f>YEAR(Table1[[#This Row],[Date Created Conversion]])</f>
        <v>2010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2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3"/>
        <v>plays</v>
      </c>
      <c r="U528">
        <f>YEAR(Table1[[#This Row],[Date Created Conversion]])</f>
        <v>2015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3"/>
        <v>animation</v>
      </c>
      <c r="U529">
        <f>YEAR(Table1[[#This Row],[Date Created Conversion]])</f>
        <v>2016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2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3"/>
        <v>indie rock</v>
      </c>
      <c r="U530">
        <f>YEAR(Table1[[#This Row],[Date Created Conversion]])</f>
        <v>2013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2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3"/>
        <v>video games</v>
      </c>
      <c r="U531">
        <f>YEAR(Table1[[#This Row],[Date Created Conversion]])</f>
        <v>2014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2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3"/>
        <v>fiction</v>
      </c>
      <c r="U532">
        <f>YEAR(Table1[[#This Row],[Date Created Conversion]])</f>
        <v>2010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2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3"/>
        <v>video games</v>
      </c>
      <c r="U533">
        <f>YEAR(Table1[[#This Row],[Date Created Conversion]])</f>
        <v>2013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2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3"/>
        <v>plays</v>
      </c>
      <c r="U534">
        <f>YEAR(Table1[[#This Row],[Date Created Conversion]])</f>
        <v>2018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2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3"/>
        <v>indie rock</v>
      </c>
      <c r="U535">
        <f>YEAR(Table1[[#This Row],[Date Created Conversion]])</f>
        <v>2013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2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3"/>
        <v>drama</v>
      </c>
      <c r="U536">
        <f>YEAR(Table1[[#This Row],[Date Created Conversion]])</f>
        <v>2018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2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3"/>
        <v>plays</v>
      </c>
      <c r="U537">
        <f>YEAR(Table1[[#This Row],[Date Created Conversion]])</f>
        <v>2018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2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3"/>
        <v>fiction</v>
      </c>
      <c r="U538">
        <f>YEAR(Table1[[#This Row],[Date Created Conversion]])</f>
        <v>2010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2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3"/>
        <v>documentary</v>
      </c>
      <c r="U539">
        <f>YEAR(Table1[[#This Row],[Date Created Conversion]])</f>
        <v>2018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2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3"/>
        <v>mobile games</v>
      </c>
      <c r="U540">
        <f>YEAR(Table1[[#This Row],[Date Created Conversion]])</f>
        <v>2013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2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3"/>
        <v>food trucks</v>
      </c>
      <c r="U541">
        <f>YEAR(Table1[[#This Row],[Date Created Conversion]])</f>
        <v>2019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2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3"/>
        <v>photography books</v>
      </c>
      <c r="U542">
        <f>YEAR(Table1[[#This Row],[Date Created Conversion]])</f>
        <v>2018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3"/>
        <v>mobile games</v>
      </c>
      <c r="U543">
        <f>YEAR(Table1[[#This Row],[Date Created Conversion]])</f>
        <v>2015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2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3"/>
        <v>indie rock</v>
      </c>
      <c r="U544">
        <f>YEAR(Table1[[#This Row],[Date Created Conversion]])</f>
        <v>2016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2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3"/>
        <v>video games</v>
      </c>
      <c r="U545">
        <f>YEAR(Table1[[#This Row],[Date Created Conversion]])</f>
        <v>2013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2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3"/>
        <v>rock</v>
      </c>
      <c r="U546">
        <f>YEAR(Table1[[#This Row],[Date Created Conversion]])</f>
        <v>2016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2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3"/>
        <v>plays</v>
      </c>
      <c r="U547">
        <f>YEAR(Table1[[#This Row],[Date Created Conversion]])</f>
        <v>2019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3"/>
        <v>plays</v>
      </c>
      <c r="U548">
        <f>YEAR(Table1[[#This Row],[Date Created Conversion]])</f>
        <v>2018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3"/>
        <v>drama</v>
      </c>
      <c r="U549">
        <f>YEAR(Table1[[#This Row],[Date Created Conversion]])</f>
        <v>2015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2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3"/>
        <v>plays</v>
      </c>
      <c r="U550">
        <f>YEAR(Table1[[#This Row],[Date Created Conversion]])</f>
        <v>2016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2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3"/>
        <v>wearables</v>
      </c>
      <c r="U551">
        <f>YEAR(Table1[[#This Row],[Date Created Conversion]])</f>
        <v>2013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3"/>
        <v>indie rock</v>
      </c>
      <c r="U552">
        <f>YEAR(Table1[[#This Row],[Date Created Conversion]])</f>
        <v>2012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2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3"/>
        <v>web</v>
      </c>
      <c r="U553">
        <f>YEAR(Table1[[#This Row],[Date Created Conversion]])</f>
        <v>2014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2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3"/>
        <v>plays</v>
      </c>
      <c r="U554">
        <f>YEAR(Table1[[#This Row],[Date Created Conversion]])</f>
        <v>2016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2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3"/>
        <v>rock</v>
      </c>
      <c r="U555">
        <f>YEAR(Table1[[#This Row],[Date Created Conversion]])</f>
        <v>2011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2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3"/>
        <v>indie rock</v>
      </c>
      <c r="U556">
        <f>YEAR(Table1[[#This Row],[Date Created Conversion]])</f>
        <v>2016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2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3"/>
        <v>rock</v>
      </c>
      <c r="U557">
        <f>YEAR(Table1[[#This Row],[Date Created Conversion]])</f>
        <v>2014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2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3"/>
        <v>translations</v>
      </c>
      <c r="U558">
        <f>YEAR(Table1[[#This Row],[Date Created Conversion]])</f>
        <v>2011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2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3"/>
        <v>science fiction</v>
      </c>
      <c r="U559">
        <f>YEAR(Table1[[#This Row],[Date Created Conversion]])</f>
        <v>2015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2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3"/>
        <v>plays</v>
      </c>
      <c r="U560">
        <f>YEAR(Table1[[#This Row],[Date Created Conversion]])</f>
        <v>2016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2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3"/>
        <v>plays</v>
      </c>
      <c r="U561">
        <f>YEAR(Table1[[#This Row],[Date Created Conversion]])</f>
        <v>2016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2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3"/>
        <v>animation</v>
      </c>
      <c r="U562">
        <f>YEAR(Table1[[#This Row],[Date Created Conversion]])</f>
        <v>2011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2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3"/>
        <v>plays</v>
      </c>
      <c r="U563">
        <f>YEAR(Table1[[#This Row],[Date Created Conversion]])</f>
        <v>2011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2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3"/>
        <v>rock</v>
      </c>
      <c r="U564">
        <f>YEAR(Table1[[#This Row],[Date Created Conversion]])</f>
        <v>2019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2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3"/>
        <v>documentary</v>
      </c>
      <c r="U565">
        <f>YEAR(Table1[[#This Row],[Date Created Conversion]])</f>
        <v>2018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3"/>
        <v>plays</v>
      </c>
      <c r="U566">
        <f>YEAR(Table1[[#This Row],[Date Created Conversion]])</f>
        <v>2015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2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3"/>
        <v>plays</v>
      </c>
      <c r="U567">
        <f>YEAR(Table1[[#This Row],[Date Created Conversion]])</f>
        <v>2011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2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3"/>
        <v>electric music</v>
      </c>
      <c r="U568">
        <f>YEAR(Table1[[#This Row],[Date Created Conversion]])</f>
        <v>2016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2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3"/>
        <v>rock</v>
      </c>
      <c r="U569">
        <f>YEAR(Table1[[#This Row],[Date Created Conversion]])</f>
        <v>2014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2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3"/>
        <v>plays</v>
      </c>
      <c r="U570">
        <f>YEAR(Table1[[#This Row],[Date Created Conversion]])</f>
        <v>2010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3"/>
        <v>animation</v>
      </c>
      <c r="U571">
        <f>YEAR(Table1[[#This Row],[Date Created Conversion]])</f>
        <v>2011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2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3"/>
        <v>rock</v>
      </c>
      <c r="U572">
        <f>YEAR(Table1[[#This Row],[Date Created Conversion]])</f>
        <v>2014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3"/>
        <v>shorts</v>
      </c>
      <c r="U573">
        <f>YEAR(Table1[[#This Row],[Date Created Conversion]])</f>
        <v>2015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2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3"/>
        <v>rock</v>
      </c>
      <c r="U574">
        <f>YEAR(Table1[[#This Row],[Date Created Conversion]])</f>
        <v>2015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2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3"/>
        <v>audio</v>
      </c>
      <c r="U575">
        <f>YEAR(Table1[[#This Row],[Date Created Conversion]])</f>
        <v>2014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2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3"/>
        <v>food trucks</v>
      </c>
      <c r="U576">
        <f>YEAR(Table1[[#This Row],[Date Created Conversion]])</f>
        <v>2019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2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3"/>
        <v>plays</v>
      </c>
      <c r="U577">
        <f>YEAR(Table1[[#This Row],[Date Created Conversion]])</f>
        <v>2014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2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3"/>
        <v>plays</v>
      </c>
      <c r="U578">
        <f>YEAR(Table1[[#This Row],[Date Created Conversion]])</f>
        <v>2017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 0)</f>
        <v>19</v>
      </c>
      <c r="G579" t="s">
        <v>74</v>
      </c>
      <c r="H579">
        <v>37</v>
      </c>
      <c r="I579">
        <f t="shared" si="52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(((L579/60)/60)/24)+DATE(1970,1,1)</f>
        <v>40613.25</v>
      </c>
      <c r="O579" s="6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si="53"/>
        <v>jazz</v>
      </c>
      <c r="U579">
        <f>YEAR(Table1[[#This Row],[Date Created Conversion]])</f>
        <v>2011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2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3"/>
        <v>science fiction</v>
      </c>
      <c r="U580">
        <f>YEAR(Table1[[#This Row],[Date Created Conversion]])</f>
        <v>2011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ref="I581:I644" si="58">IF(H581&gt;=0, IF(H581&lt;&gt;0, ROUND(E581/H581, 2),0), "")</f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ref="T581:T644" si="59">MID(R581, FIND("/", R581) + 1, LEN(R581) - FIND("/", R581))</f>
        <v>jazz</v>
      </c>
      <c r="U581">
        <f>YEAR(Table1[[#This Row],[Date Created Conversion]])</f>
        <v>2011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8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9"/>
        <v>plays</v>
      </c>
      <c r="U582">
        <f>YEAR(Table1[[#This Row],[Date Created Conversion]])</f>
        <v>2014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8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9"/>
        <v>web</v>
      </c>
      <c r="U583">
        <f>YEAR(Table1[[#This Row],[Date Created Conversion]])</f>
        <v>2011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8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9"/>
        <v>video games</v>
      </c>
      <c r="U584">
        <f>YEAR(Table1[[#This Row],[Date Created Conversion]])</f>
        <v>2015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8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9"/>
        <v>documentary</v>
      </c>
      <c r="U585">
        <f>YEAR(Table1[[#This Row],[Date Created Conversion]])</f>
        <v>2012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9"/>
        <v>web</v>
      </c>
      <c r="U586">
        <f>YEAR(Table1[[#This Row],[Date Created Conversion]])</f>
        <v>2012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8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9"/>
        <v>translations</v>
      </c>
      <c r="U587">
        <f>YEAR(Table1[[#This Row],[Date Created Conversion]])</f>
        <v>2010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8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9"/>
        <v>rock</v>
      </c>
      <c r="U588">
        <f>YEAR(Table1[[#This Row],[Date Created Conversion]])</f>
        <v>2010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8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9"/>
        <v>food trucks</v>
      </c>
      <c r="U589">
        <f>YEAR(Table1[[#This Row],[Date Created Conversion]])</f>
        <v>2019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8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9"/>
        <v>plays</v>
      </c>
      <c r="U590">
        <f>YEAR(Table1[[#This Row],[Date Created Conversion]])</f>
        <v>2010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8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9"/>
        <v>documentary</v>
      </c>
      <c r="U591">
        <f>YEAR(Table1[[#This Row],[Date Created Conversion]])</f>
        <v>2015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8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9"/>
        <v>radio &amp; podcasts</v>
      </c>
      <c r="U592">
        <f>YEAR(Table1[[#This Row],[Date Created Conversion]])</f>
        <v>2014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8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9"/>
        <v>video games</v>
      </c>
      <c r="U593">
        <f>YEAR(Table1[[#This Row],[Date Created Conversion]])</f>
        <v>2010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9"/>
        <v>plays</v>
      </c>
      <c r="U594">
        <f>YEAR(Table1[[#This Row],[Date Created Conversion]])</f>
        <v>2014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8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9"/>
        <v>animation</v>
      </c>
      <c r="U595">
        <f>YEAR(Table1[[#This Row],[Date Created Conversion]])</f>
        <v>2014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8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9"/>
        <v>plays</v>
      </c>
      <c r="U596">
        <f>YEAR(Table1[[#This Row],[Date Created Conversion]])</f>
        <v>2016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8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9"/>
        <v>plays</v>
      </c>
      <c r="U597">
        <f>YEAR(Table1[[#This Row],[Date Created Conversion]])</f>
        <v>2010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8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9"/>
        <v>drama</v>
      </c>
      <c r="U598">
        <f>YEAR(Table1[[#This Row],[Date Created Conversion]])</f>
        <v>2016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8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9"/>
        <v>plays</v>
      </c>
      <c r="U599">
        <f>YEAR(Table1[[#This Row],[Date Created Conversion]])</f>
        <v>2019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8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9"/>
        <v>rock</v>
      </c>
      <c r="U600">
        <f>YEAR(Table1[[#This Row],[Date Created Conversion]])</f>
        <v>2010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8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9"/>
        <v>documentary</v>
      </c>
      <c r="U601">
        <f>YEAR(Table1[[#This Row],[Date Created Conversion]])</f>
        <v>2015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9"/>
        <v>food trucks</v>
      </c>
      <c r="U602">
        <f>YEAR(Table1[[#This Row],[Date Created Conversion]])</f>
        <v>2013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9"/>
        <v>wearables</v>
      </c>
      <c r="U603">
        <f>YEAR(Table1[[#This Row],[Date Created Conversion]])</f>
        <v>2014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8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9"/>
        <v>plays</v>
      </c>
      <c r="U604">
        <f>YEAR(Table1[[#This Row],[Date Created Conversion]])</f>
        <v>2015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8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9"/>
        <v>plays</v>
      </c>
      <c r="U605">
        <f>YEAR(Table1[[#This Row],[Date Created Conversion]])</f>
        <v>2019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8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9"/>
        <v>plays</v>
      </c>
      <c r="U606">
        <f>YEAR(Table1[[#This Row],[Date Created Conversion]])</f>
        <v>2011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8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9"/>
        <v>nonfiction</v>
      </c>
      <c r="U607">
        <f>YEAR(Table1[[#This Row],[Date Created Conversion]])</f>
        <v>2015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8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9"/>
        <v>rock</v>
      </c>
      <c r="U608">
        <f>YEAR(Table1[[#This Row],[Date Created Conversion]])</f>
        <v>2016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8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9"/>
        <v>food trucks</v>
      </c>
      <c r="U609">
        <f>YEAR(Table1[[#This Row],[Date Created Conversion]])</f>
        <v>2014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9"/>
        <v>jazz</v>
      </c>
      <c r="U610">
        <f>YEAR(Table1[[#This Row],[Date Created Conversion]])</f>
        <v>2019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8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9"/>
        <v>science fiction</v>
      </c>
      <c r="U611">
        <f>YEAR(Table1[[#This Row],[Date Created Conversion]])</f>
        <v>2019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8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9"/>
        <v>plays</v>
      </c>
      <c r="U612">
        <f>YEAR(Table1[[#This Row],[Date Created Conversion]])</f>
        <v>2012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8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9"/>
        <v>plays</v>
      </c>
      <c r="U613">
        <f>YEAR(Table1[[#This Row],[Date Created Conversion]])</f>
        <v>2013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8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9"/>
        <v>electric music</v>
      </c>
      <c r="U614">
        <f>YEAR(Table1[[#This Row],[Date Created Conversion]])</f>
        <v>2010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8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9"/>
        <v>plays</v>
      </c>
      <c r="U615">
        <f>YEAR(Table1[[#This Row],[Date Created Conversion]])</f>
        <v>2017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8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9"/>
        <v>plays</v>
      </c>
      <c r="U616">
        <f>YEAR(Table1[[#This Row],[Date Created Conversion]])</f>
        <v>2017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8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9"/>
        <v>plays</v>
      </c>
      <c r="U617">
        <f>YEAR(Table1[[#This Row],[Date Created Conversion]])</f>
        <v>2016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8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9"/>
        <v>indie rock</v>
      </c>
      <c r="U618">
        <f>YEAR(Table1[[#This Row],[Date Created Conversion]])</f>
        <v>2013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8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9"/>
        <v>plays</v>
      </c>
      <c r="U619">
        <f>YEAR(Table1[[#This Row],[Date Created Conversion]])</f>
        <v>2014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8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9"/>
        <v>nonfiction</v>
      </c>
      <c r="U620">
        <f>YEAR(Table1[[#This Row],[Date Created Conversion]])</f>
        <v>2013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8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9"/>
        <v>plays</v>
      </c>
      <c r="U621">
        <f>YEAR(Table1[[#This Row],[Date Created Conversion]])</f>
        <v>2011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8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9"/>
        <v>photography books</v>
      </c>
      <c r="U622">
        <f>YEAR(Table1[[#This Row],[Date Created Conversion]])</f>
        <v>2016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9"/>
        <v>plays</v>
      </c>
      <c r="U623">
        <f>YEAR(Table1[[#This Row],[Date Created Conversion]])</f>
        <v>2016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8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9"/>
        <v>indie rock</v>
      </c>
      <c r="U624">
        <f>YEAR(Table1[[#This Row],[Date Created Conversion]])</f>
        <v>2018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8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9"/>
        <v>plays</v>
      </c>
      <c r="U625">
        <f>YEAR(Table1[[#This Row],[Date Created Conversion]])</f>
        <v>2015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9"/>
        <v>photography books</v>
      </c>
      <c r="U626">
        <f>YEAR(Table1[[#This Row],[Date Created Conversion]])</f>
        <v>2015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8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9"/>
        <v>plays</v>
      </c>
      <c r="U627">
        <f>YEAR(Table1[[#This Row],[Date Created Conversion]])</f>
        <v>2020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8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9"/>
        <v>plays</v>
      </c>
      <c r="U628">
        <f>YEAR(Table1[[#This Row],[Date Created Conversion]])</f>
        <v>2010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8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9"/>
        <v>food trucks</v>
      </c>
      <c r="U629">
        <f>YEAR(Table1[[#This Row],[Date Created Conversion]])</f>
        <v>2010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8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9"/>
        <v>indie rock</v>
      </c>
      <c r="U630">
        <f>YEAR(Table1[[#This Row],[Date Created Conversion]])</f>
        <v>2010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8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9"/>
        <v>plays</v>
      </c>
      <c r="U631">
        <f>YEAR(Table1[[#This Row],[Date Created Conversion]])</f>
        <v>2016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8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9"/>
        <v>plays</v>
      </c>
      <c r="U632">
        <f>YEAR(Table1[[#This Row],[Date Created Conversion]])</f>
        <v>2019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8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9"/>
        <v>plays</v>
      </c>
      <c r="U633">
        <f>YEAR(Table1[[#This Row],[Date Created Conversion]])</f>
        <v>2019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8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9"/>
        <v>plays</v>
      </c>
      <c r="U634">
        <f>YEAR(Table1[[#This Row],[Date Created Conversion]])</f>
        <v>2014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8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9"/>
        <v>animation</v>
      </c>
      <c r="U635">
        <f>YEAR(Table1[[#This Row],[Date Created Conversion]])</f>
        <v>2015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8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9"/>
        <v>television</v>
      </c>
      <c r="U636">
        <f>YEAR(Table1[[#This Row],[Date Created Conversion]])</f>
        <v>2017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9"/>
        <v>television</v>
      </c>
      <c r="U637">
        <f>YEAR(Table1[[#This Row],[Date Created Conversion]])</f>
        <v>2013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8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9"/>
        <v>animation</v>
      </c>
      <c r="U638">
        <f>YEAR(Table1[[#This Row],[Date Created Conversion]])</f>
        <v>2012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8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9"/>
        <v>plays</v>
      </c>
      <c r="U639">
        <f>YEAR(Table1[[#This Row],[Date Created Conversion]])</f>
        <v>2016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8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9"/>
        <v>plays</v>
      </c>
      <c r="U640">
        <f>YEAR(Table1[[#This Row],[Date Created Conversion]])</f>
        <v>2010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8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9"/>
        <v>drama</v>
      </c>
      <c r="U641">
        <f>YEAR(Table1[[#This Row],[Date Created Conversion]])</f>
        <v>2018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8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9"/>
        <v>plays</v>
      </c>
      <c r="U642">
        <f>YEAR(Table1[[#This Row],[Date Created Conversion]])</f>
        <v>2016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 0)</f>
        <v>120</v>
      </c>
      <c r="G643" t="s">
        <v>20</v>
      </c>
      <c r="H643">
        <v>194</v>
      </c>
      <c r="I643">
        <f t="shared" si="58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(((L643/60)/60)/24)+DATE(1970,1,1)</f>
        <v>42786.25</v>
      </c>
      <c r="O643" s="6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si="59"/>
        <v>plays</v>
      </c>
      <c r="U643">
        <f>YEAR(Table1[[#This Row],[Date Created Conversion]])</f>
        <v>2017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58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59"/>
        <v>wearables</v>
      </c>
      <c r="U644">
        <f>YEAR(Table1[[#This Row],[Date Created Conversion]])</f>
        <v>2018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ref="I645:I708" si="64">IF(H645&gt;=0, IF(H645&lt;&gt;0, ROUND(E645/H645, 2),0), "")</f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ref="T645:T708" si="65">MID(R645, FIND("/", R645) + 1, LEN(R645) - FIND("/", R645))</f>
        <v>plays</v>
      </c>
      <c r="U645">
        <f>YEAR(Table1[[#This Row],[Date Created Conversion]])</f>
        <v>2017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5"/>
        <v>plays</v>
      </c>
      <c r="U646">
        <f>YEAR(Table1[[#This Row],[Date Created Conversion]])</f>
        <v>2018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4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5"/>
        <v>rock</v>
      </c>
      <c r="U647">
        <f>YEAR(Table1[[#This Row],[Date Created Conversion]])</f>
        <v>2018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4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5"/>
        <v>video games</v>
      </c>
      <c r="U648">
        <f>YEAR(Table1[[#This Row],[Date Created Conversion]])</f>
        <v>2013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5"/>
        <v>translations</v>
      </c>
      <c r="U649">
        <f>YEAR(Table1[[#This Row],[Date Created Conversion]])</f>
        <v>2018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4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5"/>
        <v>food trucks</v>
      </c>
      <c r="U650">
        <f>YEAR(Table1[[#This Row],[Date Created Conversion]])</f>
        <v>2017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4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5"/>
        <v>plays</v>
      </c>
      <c r="U651">
        <f>YEAR(Table1[[#This Row],[Date Created Conversion]])</f>
        <v>2010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5"/>
        <v>jazz</v>
      </c>
      <c r="U652">
        <f>YEAR(Table1[[#This Row],[Date Created Conversion]])</f>
        <v>2014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4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5"/>
        <v>shorts</v>
      </c>
      <c r="U653">
        <f>YEAR(Table1[[#This Row],[Date Created Conversion]])</f>
        <v>2014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4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5"/>
        <v>web</v>
      </c>
      <c r="U654">
        <f>YEAR(Table1[[#This Row],[Date Created Conversion]])</f>
        <v>2016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4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5"/>
        <v>web</v>
      </c>
      <c r="U655">
        <f>YEAR(Table1[[#This Row],[Date Created Conversion]])</f>
        <v>2016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4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5"/>
        <v>metal</v>
      </c>
      <c r="U656">
        <f>YEAR(Table1[[#This Row],[Date Created Conversion]])</f>
        <v>2015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4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5"/>
        <v>photography books</v>
      </c>
      <c r="U657">
        <f>YEAR(Table1[[#This Row],[Date Created Conversion]])</f>
        <v>2017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4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5"/>
        <v>food trucks</v>
      </c>
      <c r="U658">
        <f>YEAR(Table1[[#This Row],[Date Created Conversion]])</f>
        <v>2017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4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5"/>
        <v>science fiction</v>
      </c>
      <c r="U659">
        <f>YEAR(Table1[[#This Row],[Date Created Conversion]])</f>
        <v>2017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4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5"/>
        <v>rock</v>
      </c>
      <c r="U660">
        <f>YEAR(Table1[[#This Row],[Date Created Conversion]])</f>
        <v>2015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4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5"/>
        <v>documentary</v>
      </c>
      <c r="U661">
        <f>YEAR(Table1[[#This Row],[Date Created Conversion]])</f>
        <v>2011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4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5"/>
        <v>plays</v>
      </c>
      <c r="U662">
        <f>YEAR(Table1[[#This Row],[Date Created Conversion]])</f>
        <v>2015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4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5"/>
        <v>jazz</v>
      </c>
      <c r="U663">
        <f>YEAR(Table1[[#This Row],[Date Created Conversion]])</f>
        <v>2012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4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5"/>
        <v>plays</v>
      </c>
      <c r="U664">
        <f>YEAR(Table1[[#This Row],[Date Created Conversion]])</f>
        <v>2018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4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5"/>
        <v>plays</v>
      </c>
      <c r="U665">
        <f>YEAR(Table1[[#This Row],[Date Created Conversion]])</f>
        <v>2010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4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5"/>
        <v>jazz</v>
      </c>
      <c r="U666">
        <f>YEAR(Table1[[#This Row],[Date Created Conversion]])</f>
        <v>2012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4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5"/>
        <v>documentary</v>
      </c>
      <c r="U667">
        <f>YEAR(Table1[[#This Row],[Date Created Conversion]])</f>
        <v>2011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5"/>
        <v>plays</v>
      </c>
      <c r="U668">
        <f>YEAR(Table1[[#This Row],[Date Created Conversion]])</f>
        <v>2013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4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5"/>
        <v>audio</v>
      </c>
      <c r="U669">
        <f>YEAR(Table1[[#This Row],[Date Created Conversion]])</f>
        <v>2014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4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5"/>
        <v>plays</v>
      </c>
      <c r="U670">
        <f>YEAR(Table1[[#This Row],[Date Created Conversion]])</f>
        <v>2012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4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5"/>
        <v>plays</v>
      </c>
      <c r="U671">
        <f>YEAR(Table1[[#This Row],[Date Created Conversion]])</f>
        <v>2017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4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5"/>
        <v>indie rock</v>
      </c>
      <c r="U672">
        <f>YEAR(Table1[[#This Row],[Date Created Conversion]])</f>
        <v>2016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4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5"/>
        <v>plays</v>
      </c>
      <c r="U673">
        <f>YEAR(Table1[[#This Row],[Date Created Conversion]])</f>
        <v>2010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4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5"/>
        <v>plays</v>
      </c>
      <c r="U674">
        <f>YEAR(Table1[[#This Row],[Date Created Conversion]])</f>
        <v>2018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4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5"/>
        <v>indie rock</v>
      </c>
      <c r="U675">
        <f>YEAR(Table1[[#This Row],[Date Created Conversion]])</f>
        <v>2016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4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5"/>
        <v>photography books</v>
      </c>
      <c r="U676">
        <f>YEAR(Table1[[#This Row],[Date Created Conversion]])</f>
        <v>2011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4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5"/>
        <v>audio</v>
      </c>
      <c r="U677">
        <f>YEAR(Table1[[#This Row],[Date Created Conversion]])</f>
        <v>2019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4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5"/>
        <v>photography books</v>
      </c>
      <c r="U678">
        <f>YEAR(Table1[[#This Row],[Date Created Conversion]])</f>
        <v>2012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4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5"/>
        <v>fiction</v>
      </c>
      <c r="U679">
        <f>YEAR(Table1[[#This Row],[Date Created Conversion]])</f>
        <v>2016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4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5"/>
        <v>drama</v>
      </c>
      <c r="U680">
        <f>YEAR(Table1[[#This Row],[Date Created Conversion]])</f>
        <v>2019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4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5"/>
        <v>food trucks</v>
      </c>
      <c r="U681">
        <f>YEAR(Table1[[#This Row],[Date Created Conversion]])</f>
        <v>2019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4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5"/>
        <v>mobile games</v>
      </c>
      <c r="U682">
        <f>YEAR(Table1[[#This Row],[Date Created Conversion]])</f>
        <v>2019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4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5"/>
        <v>plays</v>
      </c>
      <c r="U683">
        <f>YEAR(Table1[[#This Row],[Date Created Conversion]])</f>
        <v>2011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4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5"/>
        <v>plays</v>
      </c>
      <c r="U684">
        <f>YEAR(Table1[[#This Row],[Date Created Conversion]])</f>
        <v>2013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4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5"/>
        <v>plays</v>
      </c>
      <c r="U685">
        <f>YEAR(Table1[[#This Row],[Date Created Conversion]])</f>
        <v>2018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4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5"/>
        <v>nonfiction</v>
      </c>
      <c r="U686">
        <f>YEAR(Table1[[#This Row],[Date Created Conversion]])</f>
        <v>2010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4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5"/>
        <v>plays</v>
      </c>
      <c r="U687">
        <f>YEAR(Table1[[#This Row],[Date Created Conversion]])</f>
        <v>2015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4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5"/>
        <v>wearables</v>
      </c>
      <c r="U688">
        <f>YEAR(Table1[[#This Row],[Date Created Conversion]])</f>
        <v>2018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4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5"/>
        <v>plays</v>
      </c>
      <c r="U689">
        <f>YEAR(Table1[[#This Row],[Date Created Conversion]])</f>
        <v>2017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4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5"/>
        <v>television</v>
      </c>
      <c r="U690">
        <f>YEAR(Table1[[#This Row],[Date Created Conversion]])</f>
        <v>2019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4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5"/>
        <v>web</v>
      </c>
      <c r="U691">
        <f>YEAR(Table1[[#This Row],[Date Created Conversion]])</f>
        <v>2013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4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5"/>
        <v>documentary</v>
      </c>
      <c r="U692">
        <f>YEAR(Table1[[#This Row],[Date Created Conversion]])</f>
        <v>2011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4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5"/>
        <v>documentary</v>
      </c>
      <c r="U693">
        <f>YEAR(Table1[[#This Row],[Date Created Conversion]])</f>
        <v>2012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4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5"/>
        <v>rock</v>
      </c>
      <c r="U694">
        <f>YEAR(Table1[[#This Row],[Date Created Conversion]])</f>
        <v>2019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4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5"/>
        <v>plays</v>
      </c>
      <c r="U695">
        <f>YEAR(Table1[[#This Row],[Date Created Conversion]])</f>
        <v>2017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4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5"/>
        <v>plays</v>
      </c>
      <c r="U696">
        <f>YEAR(Table1[[#This Row],[Date Created Conversion]])</f>
        <v>2017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4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5"/>
        <v>rock</v>
      </c>
      <c r="U697">
        <f>YEAR(Table1[[#This Row],[Date Created Conversion]])</f>
        <v>2015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4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5"/>
        <v>plays</v>
      </c>
      <c r="U698">
        <f>YEAR(Table1[[#This Row],[Date Created Conversion]])</f>
        <v>2015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4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5"/>
        <v>electric music</v>
      </c>
      <c r="U699">
        <f>YEAR(Table1[[#This Row],[Date Created Conversion]])</f>
        <v>2018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4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5"/>
        <v>wearables</v>
      </c>
      <c r="U700">
        <f>YEAR(Table1[[#This Row],[Date Created Conversion]])</f>
        <v>2011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4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5"/>
        <v>drama</v>
      </c>
      <c r="U701">
        <f>YEAR(Table1[[#This Row],[Date Created Conversion]])</f>
        <v>2019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5"/>
        <v>wearables</v>
      </c>
      <c r="U702">
        <f>YEAR(Table1[[#This Row],[Date Created Conversion]])</f>
        <v>2010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4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5"/>
        <v>plays</v>
      </c>
      <c r="U703">
        <f>YEAR(Table1[[#This Row],[Date Created Conversion]])</f>
        <v>2011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4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5"/>
        <v>wearables</v>
      </c>
      <c r="U704">
        <f>YEAR(Table1[[#This Row],[Date Created Conversion]])</f>
        <v>2013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4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5"/>
        <v>translations</v>
      </c>
      <c r="U705">
        <f>YEAR(Table1[[#This Row],[Date Created Conversion]])</f>
        <v>2012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4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5"/>
        <v>animation</v>
      </c>
      <c r="U706">
        <f>YEAR(Table1[[#This Row],[Date Created Conversion]])</f>
        <v>2016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 0)</f>
        <v>99</v>
      </c>
      <c r="G707" t="s">
        <v>14</v>
      </c>
      <c r="H707">
        <v>2025</v>
      </c>
      <c r="I707">
        <f t="shared" si="64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(((L707/60)/60)/24)+DATE(1970,1,1)</f>
        <v>41619.25</v>
      </c>
      <c r="O707" s="6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si="65"/>
        <v>nonfiction</v>
      </c>
      <c r="U707">
        <f>YEAR(Table1[[#This Row],[Date Created Conversion]])</f>
        <v>2013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4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65"/>
        <v>web</v>
      </c>
      <c r="U708">
        <f>YEAR(Table1[[#This Row],[Date Created Conversion]])</f>
        <v>2019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ref="I709:I772" si="70">IF(H709&gt;=0, IF(H709&lt;&gt;0, ROUND(E709/H709, 2),0), "")</f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ref="T709:T772" si="71">MID(R709, FIND("/", R709) + 1, LEN(R709) - FIND("/", R709))</f>
        <v>drama</v>
      </c>
      <c r="U709">
        <f>YEAR(Table1[[#This Row],[Date Created Conversion]])</f>
        <v>2018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0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1"/>
        <v>plays</v>
      </c>
      <c r="U710">
        <f>YEAR(Table1[[#This Row],[Date Created Conversion]])</f>
        <v>2017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0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1"/>
        <v>plays</v>
      </c>
      <c r="U711">
        <f>YEAR(Table1[[#This Row],[Date Created Conversion]])</f>
        <v>2012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0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1"/>
        <v>plays</v>
      </c>
      <c r="U712">
        <f>YEAR(Table1[[#This Row],[Date Created Conversion]])</f>
        <v>2018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1"/>
        <v>plays</v>
      </c>
      <c r="U713">
        <f>YEAR(Table1[[#This Row],[Date Created Conversion]])</f>
        <v>2016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1"/>
        <v>plays</v>
      </c>
      <c r="U714">
        <f>YEAR(Table1[[#This Row],[Date Created Conversion]])</f>
        <v>2016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0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1"/>
        <v>radio &amp; podcasts</v>
      </c>
      <c r="U715">
        <f>YEAR(Table1[[#This Row],[Date Created Conversion]])</f>
        <v>2016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0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1"/>
        <v>rock</v>
      </c>
      <c r="U716">
        <f>YEAR(Table1[[#This Row],[Date Created Conversion]])</f>
        <v>2014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0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1"/>
        <v>mobile games</v>
      </c>
      <c r="U717">
        <f>YEAR(Table1[[#This Row],[Date Created Conversion]])</f>
        <v>2010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0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1"/>
        <v>plays</v>
      </c>
      <c r="U718">
        <f>YEAR(Table1[[#This Row],[Date Created Conversion]])</f>
        <v>2013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0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1"/>
        <v>documentary</v>
      </c>
      <c r="U719">
        <f>YEAR(Table1[[#This Row],[Date Created Conversion]])</f>
        <v>2011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0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1"/>
        <v>wearables</v>
      </c>
      <c r="U720">
        <f>YEAR(Table1[[#This Row],[Date Created Conversion]])</f>
        <v>2013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0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1"/>
        <v>fiction</v>
      </c>
      <c r="U721">
        <f>YEAR(Table1[[#This Row],[Date Created Conversion]])</f>
        <v>2012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0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1"/>
        <v>plays</v>
      </c>
      <c r="U722">
        <f>YEAR(Table1[[#This Row],[Date Created Conversion]])</f>
        <v>2018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0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1"/>
        <v>rock</v>
      </c>
      <c r="U723">
        <f>YEAR(Table1[[#This Row],[Date Created Conversion]])</f>
        <v>2018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0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1"/>
        <v>documentary</v>
      </c>
      <c r="U724">
        <f>YEAR(Table1[[#This Row],[Date Created Conversion]])</f>
        <v>2017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0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1"/>
        <v>plays</v>
      </c>
      <c r="U725">
        <f>YEAR(Table1[[#This Row],[Date Created Conversion]])</f>
        <v>2016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0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1"/>
        <v>plays</v>
      </c>
      <c r="U726">
        <f>YEAR(Table1[[#This Row],[Date Created Conversion]])</f>
        <v>2014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0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1"/>
        <v>mobile games</v>
      </c>
      <c r="U727">
        <f>YEAR(Table1[[#This Row],[Date Created Conversion]])</f>
        <v>2014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0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1"/>
        <v>plays</v>
      </c>
      <c r="U728">
        <f>YEAR(Table1[[#This Row],[Date Created Conversion]])</f>
        <v>2010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0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1"/>
        <v>web</v>
      </c>
      <c r="U729">
        <f>YEAR(Table1[[#This Row],[Date Created Conversion]])</f>
        <v>2019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1"/>
        <v>plays</v>
      </c>
      <c r="U730">
        <f>YEAR(Table1[[#This Row],[Date Created Conversion]])</f>
        <v>2016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0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1"/>
        <v>drama</v>
      </c>
      <c r="U731">
        <f>YEAR(Table1[[#This Row],[Date Created Conversion]])</f>
        <v>2013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0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1"/>
        <v>wearables</v>
      </c>
      <c r="U732">
        <f>YEAR(Table1[[#This Row],[Date Created Conversion]])</f>
        <v>2015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0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1"/>
        <v>web</v>
      </c>
      <c r="U733">
        <f>YEAR(Table1[[#This Row],[Date Created Conversion]])</f>
        <v>2017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0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1"/>
        <v>rock</v>
      </c>
      <c r="U734">
        <f>YEAR(Table1[[#This Row],[Date Created Conversion]])</f>
        <v>2017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0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1"/>
        <v>metal</v>
      </c>
      <c r="U735">
        <f>YEAR(Table1[[#This Row],[Date Created Conversion]])</f>
        <v>2014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0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1"/>
        <v>plays</v>
      </c>
      <c r="U736">
        <f>YEAR(Table1[[#This Row],[Date Created Conversion]])</f>
        <v>2017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0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1"/>
        <v>photography books</v>
      </c>
      <c r="U737">
        <f>YEAR(Table1[[#This Row],[Date Created Conversion]])</f>
        <v>2016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0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1"/>
        <v>nonfiction</v>
      </c>
      <c r="U738">
        <f>YEAR(Table1[[#This Row],[Date Created Conversion]])</f>
        <v>2015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0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1"/>
        <v>indie rock</v>
      </c>
      <c r="U739">
        <f>YEAR(Table1[[#This Row],[Date Created Conversion]])</f>
        <v>2016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1"/>
        <v>plays</v>
      </c>
      <c r="U740">
        <f>YEAR(Table1[[#This Row],[Date Created Conversion]])</f>
        <v>2014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0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1"/>
        <v>indie rock</v>
      </c>
      <c r="U741">
        <f>YEAR(Table1[[#This Row],[Date Created Conversion]])</f>
        <v>2012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1"/>
        <v>plays</v>
      </c>
      <c r="U742">
        <f>YEAR(Table1[[#This Row],[Date Created Conversion]])</f>
        <v>2017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0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1"/>
        <v>plays</v>
      </c>
      <c r="U743">
        <f>YEAR(Table1[[#This Row],[Date Created Conversion]])</f>
        <v>2010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0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1"/>
        <v>electric music</v>
      </c>
      <c r="U744">
        <f>YEAR(Table1[[#This Row],[Date Created Conversion]])</f>
        <v>2010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0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1"/>
        <v>plays</v>
      </c>
      <c r="U745">
        <f>YEAR(Table1[[#This Row],[Date Created Conversion]])</f>
        <v>2015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0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1"/>
        <v>plays</v>
      </c>
      <c r="U746">
        <f>YEAR(Table1[[#This Row],[Date Created Conversion]])</f>
        <v>2018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1"/>
        <v>wearables</v>
      </c>
      <c r="U747">
        <f>YEAR(Table1[[#This Row],[Date Created Conversion]])</f>
        <v>2010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1"/>
        <v>web</v>
      </c>
      <c r="U748">
        <f>YEAR(Table1[[#This Row],[Date Created Conversion]])</f>
        <v>2011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1"/>
        <v>plays</v>
      </c>
      <c r="U749">
        <f>YEAR(Table1[[#This Row],[Date Created Conversion]])</f>
        <v>2010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0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1"/>
        <v>animation</v>
      </c>
      <c r="U750">
        <f>YEAR(Table1[[#This Row],[Date Created Conversion]])</f>
        <v>2010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0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1"/>
        <v>wearables</v>
      </c>
      <c r="U751">
        <f>YEAR(Table1[[#This Row],[Date Created Conversion]])</f>
        <v>2014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1"/>
        <v>electric music</v>
      </c>
      <c r="U752">
        <f>YEAR(Table1[[#This Row],[Date Created Conversion]])</f>
        <v>2010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0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1"/>
        <v>nonfiction</v>
      </c>
      <c r="U753">
        <f>YEAR(Table1[[#This Row],[Date Created Conversion]])</f>
        <v>2016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0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1"/>
        <v>plays</v>
      </c>
      <c r="U754">
        <f>YEAR(Table1[[#This Row],[Date Created Conversion]])</f>
        <v>2010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0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1"/>
        <v>photography books</v>
      </c>
      <c r="U755">
        <f>YEAR(Table1[[#This Row],[Date Created Conversion]])</f>
        <v>2010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0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1"/>
        <v>plays</v>
      </c>
      <c r="U756">
        <f>YEAR(Table1[[#This Row],[Date Created Conversion]])</f>
        <v>2012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0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1"/>
        <v>plays</v>
      </c>
      <c r="U757">
        <f>YEAR(Table1[[#This Row],[Date Created Conversion]])</f>
        <v>2017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1"/>
        <v>plays</v>
      </c>
      <c r="U758">
        <f>YEAR(Table1[[#This Row],[Date Created Conversion]])</f>
        <v>2015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0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1"/>
        <v>drama</v>
      </c>
      <c r="U759">
        <f>YEAR(Table1[[#This Row],[Date Created Conversion]])</f>
        <v>2011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0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1"/>
        <v>rock</v>
      </c>
      <c r="U760">
        <f>YEAR(Table1[[#This Row],[Date Created Conversion]])</f>
        <v>2014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0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1"/>
        <v>electric music</v>
      </c>
      <c r="U761">
        <f>YEAR(Table1[[#This Row],[Date Created Conversion]])</f>
        <v>2018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1"/>
        <v>video games</v>
      </c>
      <c r="U762">
        <f>YEAR(Table1[[#This Row],[Date Created Conversion]])</f>
        <v>2019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0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1"/>
        <v>rock</v>
      </c>
      <c r="U763">
        <f>YEAR(Table1[[#This Row],[Date Created Conversion]])</f>
        <v>2017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1"/>
        <v>jazz</v>
      </c>
      <c r="U764">
        <f>YEAR(Table1[[#This Row],[Date Created Conversion]])</f>
        <v>2012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0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1"/>
        <v>plays</v>
      </c>
      <c r="U765">
        <f>YEAR(Table1[[#This Row],[Date Created Conversion]])</f>
        <v>2012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0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1"/>
        <v>rock</v>
      </c>
      <c r="U766">
        <f>YEAR(Table1[[#This Row],[Date Created Conversion]])</f>
        <v>2011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0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1"/>
        <v>indie rock</v>
      </c>
      <c r="U767">
        <f>YEAR(Table1[[#This Row],[Date Created Conversion]])</f>
        <v>2017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0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1"/>
        <v>science fiction</v>
      </c>
      <c r="U768">
        <f>YEAR(Table1[[#This Row],[Date Created Conversion]])</f>
        <v>2018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0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1"/>
        <v>translations</v>
      </c>
      <c r="U769">
        <f>YEAR(Table1[[#This Row],[Date Created Conversion]])</f>
        <v>2015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1"/>
        <v>plays</v>
      </c>
      <c r="U770">
        <f>YEAR(Table1[[#This Row],[Date Created Conversion]])</f>
        <v>2013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 0)</f>
        <v>87</v>
      </c>
      <c r="G771" t="s">
        <v>14</v>
      </c>
      <c r="H771">
        <v>3410</v>
      </c>
      <c r="I771">
        <f t="shared" si="70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(((L771/60)/60)/24)+DATE(1970,1,1)</f>
        <v>41501.208333333336</v>
      </c>
      <c r="O771" s="6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si="71"/>
        <v>video games</v>
      </c>
      <c r="U771">
        <f>YEAR(Table1[[#This Row],[Date Created Conversion]])</f>
        <v>2013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0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1"/>
        <v>plays</v>
      </c>
      <c r="U772">
        <f>YEAR(Table1[[#This Row],[Date Created Conversion]])</f>
        <v>2014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ref="I773:I836" si="76">IF(H773&gt;=0, IF(H773&lt;&gt;0, ROUND(E773/H773, 2),0), "")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ref="T773:T836" si="77">MID(R773, FIND("/", R773) + 1, LEN(R773) - FIND("/", R773))</f>
        <v>plays</v>
      </c>
      <c r="U773">
        <f>YEAR(Table1[[#This Row],[Date Created Conversion]])</f>
        <v>2019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6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7"/>
        <v>indie rock</v>
      </c>
      <c r="U774">
        <f>YEAR(Table1[[#This Row],[Date Created Conversion]])</f>
        <v>2019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6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7"/>
        <v>plays</v>
      </c>
      <c r="U775">
        <f>YEAR(Table1[[#This Row],[Date Created Conversion]])</f>
        <v>2017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6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7"/>
        <v>web</v>
      </c>
      <c r="U776">
        <f>YEAR(Table1[[#This Row],[Date Created Conversion]])</f>
        <v>2016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7"/>
        <v>rock</v>
      </c>
      <c r="U777">
        <f>YEAR(Table1[[#This Row],[Date Created Conversion]])</f>
        <v>2014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6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7"/>
        <v>plays</v>
      </c>
      <c r="U778">
        <f>YEAR(Table1[[#This Row],[Date Created Conversion]])</f>
        <v>2019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6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7"/>
        <v>plays</v>
      </c>
      <c r="U779">
        <f>YEAR(Table1[[#This Row],[Date Created Conversion]])</f>
        <v>2011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6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7"/>
        <v>animation</v>
      </c>
      <c r="U780">
        <f>YEAR(Table1[[#This Row],[Date Created Conversion]])</f>
        <v>2011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6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7"/>
        <v>plays</v>
      </c>
      <c r="U781">
        <f>YEAR(Table1[[#This Row],[Date Created Conversion]])</f>
        <v>2015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7"/>
        <v>drama</v>
      </c>
      <c r="U782">
        <f>YEAR(Table1[[#This Row],[Date Created Conversion]])</f>
        <v>2016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7"/>
        <v>plays</v>
      </c>
      <c r="U783">
        <f>YEAR(Table1[[#This Row],[Date Created Conversion]])</f>
        <v>2010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6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7"/>
        <v>animation</v>
      </c>
      <c r="U784">
        <f>YEAR(Table1[[#This Row],[Date Created Conversion]])</f>
        <v>2011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6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7"/>
        <v>rock</v>
      </c>
      <c r="U785">
        <f>YEAR(Table1[[#This Row],[Date Created Conversion]])</f>
        <v>2013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6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7"/>
        <v>web</v>
      </c>
      <c r="U786">
        <f>YEAR(Table1[[#This Row],[Date Created Conversion]])</f>
        <v>2016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6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7"/>
        <v>animation</v>
      </c>
      <c r="U787">
        <f>YEAR(Table1[[#This Row],[Date Created Conversion]])</f>
        <v>2019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6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7"/>
        <v>jazz</v>
      </c>
      <c r="U788">
        <f>YEAR(Table1[[#This Row],[Date Created Conversion]])</f>
        <v>2018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7"/>
        <v>rock</v>
      </c>
      <c r="U789">
        <f>YEAR(Table1[[#This Row],[Date Created Conversion]])</f>
        <v>2011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6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7"/>
        <v>animation</v>
      </c>
      <c r="U790">
        <f>YEAR(Table1[[#This Row],[Date Created Conversion]])</f>
        <v>2012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6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7"/>
        <v>plays</v>
      </c>
      <c r="U791">
        <f>YEAR(Table1[[#This Row],[Date Created Conversion]])</f>
        <v>2014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6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7"/>
        <v>plays</v>
      </c>
      <c r="U792">
        <f>YEAR(Table1[[#This Row],[Date Created Conversion]])</f>
        <v>2010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7"/>
        <v>food trucks</v>
      </c>
      <c r="U793">
        <f>YEAR(Table1[[#This Row],[Date Created Conversion]])</f>
        <v>2016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6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7"/>
        <v>plays</v>
      </c>
      <c r="U794">
        <f>YEAR(Table1[[#This Row],[Date Created Conversion]])</f>
        <v>2013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7"/>
        <v>nonfiction</v>
      </c>
      <c r="U795">
        <f>YEAR(Table1[[#This Row],[Date Created Conversion]])</f>
        <v>2013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7"/>
        <v>rock</v>
      </c>
      <c r="U796">
        <f>YEAR(Table1[[#This Row],[Date Created Conversion]])</f>
        <v>2017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6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7"/>
        <v>drama</v>
      </c>
      <c r="U797">
        <f>YEAR(Table1[[#This Row],[Date Created Conversion]])</f>
        <v>2016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6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7"/>
        <v>mobile games</v>
      </c>
      <c r="U798">
        <f>YEAR(Table1[[#This Row],[Date Created Conversion]])</f>
        <v>2014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6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7"/>
        <v>web</v>
      </c>
      <c r="U799">
        <f>YEAR(Table1[[#This Row],[Date Created Conversion]])</f>
        <v>2018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6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7"/>
        <v>plays</v>
      </c>
      <c r="U800">
        <f>YEAR(Table1[[#This Row],[Date Created Conversion]])</f>
        <v>2012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6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7"/>
        <v>plays</v>
      </c>
      <c r="U801">
        <f>YEAR(Table1[[#This Row],[Date Created Conversion]])</f>
        <v>2016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7"/>
        <v>rock</v>
      </c>
      <c r="U802">
        <f>YEAR(Table1[[#This Row],[Date Created Conversion]])</f>
        <v>2015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6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7"/>
        <v>photography books</v>
      </c>
      <c r="U803">
        <f>YEAR(Table1[[#This Row],[Date Created Conversion]])</f>
        <v>2019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6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7"/>
        <v>photography books</v>
      </c>
      <c r="U804">
        <f>YEAR(Table1[[#This Row],[Date Created Conversion]])</f>
        <v>2019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6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7"/>
        <v>plays</v>
      </c>
      <c r="U805">
        <f>YEAR(Table1[[#This Row],[Date Created Conversion]])</f>
        <v>2019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7"/>
        <v>rock</v>
      </c>
      <c r="U806">
        <f>YEAR(Table1[[#This Row],[Date Created Conversion]])</f>
        <v>2018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6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7"/>
        <v>documentary</v>
      </c>
      <c r="U807">
        <f>YEAR(Table1[[#This Row],[Date Created Conversion]])</f>
        <v>2014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6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7"/>
        <v>drama</v>
      </c>
      <c r="U808">
        <f>YEAR(Table1[[#This Row],[Date Created Conversion]])</f>
        <v>2012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6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7"/>
        <v>plays</v>
      </c>
      <c r="U809">
        <f>YEAR(Table1[[#This Row],[Date Created Conversion]])</f>
        <v>2019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6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7"/>
        <v>food trucks</v>
      </c>
      <c r="U810">
        <f>YEAR(Table1[[#This Row],[Date Created Conversion]])</f>
        <v>2016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7"/>
        <v>documentary</v>
      </c>
      <c r="U811">
        <f>YEAR(Table1[[#This Row],[Date Created Conversion]])</f>
        <v>2012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6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7"/>
        <v>plays</v>
      </c>
      <c r="U812">
        <f>YEAR(Table1[[#This Row],[Date Created Conversion]])</f>
        <v>2017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6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7"/>
        <v>video games</v>
      </c>
      <c r="U813">
        <f>YEAR(Table1[[#This Row],[Date Created Conversion]])</f>
        <v>2016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7"/>
        <v>nonfiction</v>
      </c>
      <c r="U814">
        <f>YEAR(Table1[[#This Row],[Date Created Conversion]])</f>
        <v>2018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6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7"/>
        <v>video games</v>
      </c>
      <c r="U815">
        <f>YEAR(Table1[[#This Row],[Date Created Conversion]])</f>
        <v>2012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6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7"/>
        <v>rock</v>
      </c>
      <c r="U816">
        <f>YEAR(Table1[[#This Row],[Date Created Conversion]])</f>
        <v>2016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6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7"/>
        <v>rock</v>
      </c>
      <c r="U817">
        <f>YEAR(Table1[[#This Row],[Date Created Conversion]])</f>
        <v>2017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6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7"/>
        <v>plays</v>
      </c>
      <c r="U818">
        <f>YEAR(Table1[[#This Row],[Date Created Conversion]])</f>
        <v>2014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7"/>
        <v>nonfiction</v>
      </c>
      <c r="U819">
        <f>YEAR(Table1[[#This Row],[Date Created Conversion]])</f>
        <v>2019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6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7"/>
        <v>plays</v>
      </c>
      <c r="U820">
        <f>YEAR(Table1[[#This Row],[Date Created Conversion]])</f>
        <v>2019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6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7"/>
        <v>video games</v>
      </c>
      <c r="U821">
        <f>YEAR(Table1[[#This Row],[Date Created Conversion]])</f>
        <v>2012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6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7"/>
        <v>rock</v>
      </c>
      <c r="U822">
        <f>YEAR(Table1[[#This Row],[Date Created Conversion]])</f>
        <v>2018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6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7"/>
        <v>documentary</v>
      </c>
      <c r="U823">
        <f>YEAR(Table1[[#This Row],[Date Created Conversion]])</f>
        <v>2017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6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7"/>
        <v>rock</v>
      </c>
      <c r="U824">
        <f>YEAR(Table1[[#This Row],[Date Created Conversion]])</f>
        <v>2014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6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7"/>
        <v>rock</v>
      </c>
      <c r="U825">
        <f>YEAR(Table1[[#This Row],[Date Created Conversion]])</f>
        <v>2014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6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7"/>
        <v>nonfiction</v>
      </c>
      <c r="U826">
        <f>YEAR(Table1[[#This Row],[Date Created Conversion]])</f>
        <v>2010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6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7"/>
        <v>shorts</v>
      </c>
      <c r="U827">
        <f>YEAR(Table1[[#This Row],[Date Created Conversion]])</f>
        <v>2017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7"/>
        <v>plays</v>
      </c>
      <c r="U828">
        <f>YEAR(Table1[[#This Row],[Date Created Conversion]])</f>
        <v>2010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6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7"/>
        <v>drama</v>
      </c>
      <c r="U829">
        <f>YEAR(Table1[[#This Row],[Date Created Conversion]])</f>
        <v>2011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7"/>
        <v>plays</v>
      </c>
      <c r="U830">
        <f>YEAR(Table1[[#This Row],[Date Created Conversion]])</f>
        <v>2018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6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7"/>
        <v>plays</v>
      </c>
      <c r="U831">
        <f>YEAR(Table1[[#This Row],[Date Created Conversion]])</f>
        <v>2015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6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7"/>
        <v>plays</v>
      </c>
      <c r="U832">
        <f>YEAR(Table1[[#This Row],[Date Created Conversion]])</f>
        <v>2018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6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7"/>
        <v>photography books</v>
      </c>
      <c r="U833">
        <f>YEAR(Table1[[#This Row],[Date Created Conversion]])</f>
        <v>2012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6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7"/>
        <v>translations</v>
      </c>
      <c r="U834">
        <f>YEAR(Table1[[#This Row],[Date Created Conversion]])</f>
        <v>2015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 0)</f>
        <v>158</v>
      </c>
      <c r="G835" t="s">
        <v>20</v>
      </c>
      <c r="H835">
        <v>165</v>
      </c>
      <c r="I835">
        <f t="shared" si="76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(((L835/60)/60)/24)+DATE(1970,1,1)</f>
        <v>40588.25</v>
      </c>
      <c r="O835" s="6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si="77"/>
        <v>translations</v>
      </c>
      <c r="U835">
        <f>YEAR(Table1[[#This Row],[Date Created Conversion]])</f>
        <v>2011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6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77"/>
        <v>plays</v>
      </c>
      <c r="U836">
        <f>YEAR(Table1[[#This Row],[Date Created Conversion]])</f>
        <v>2013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ref="I837:I900" si="82">IF(H837&gt;=0, IF(H837&lt;&gt;0, ROUND(E837/H837, 2),0), "")</f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ref="T837:T900" si="83">MID(R837, FIND("/", R837) + 1, LEN(R837) - FIND("/", R837))</f>
        <v>web</v>
      </c>
      <c r="U837">
        <f>YEAR(Table1[[#This Row],[Date Created Conversion]])</f>
        <v>2015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3"/>
        <v>indie rock</v>
      </c>
      <c r="U838">
        <f>YEAR(Table1[[#This Row],[Date Created Conversion]])</f>
        <v>2010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2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3"/>
        <v>jazz</v>
      </c>
      <c r="U839">
        <f>YEAR(Table1[[#This Row],[Date Created Conversion]])</f>
        <v>2011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2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3"/>
        <v>plays</v>
      </c>
      <c r="U840">
        <f>YEAR(Table1[[#This Row],[Date Created Conversion]])</f>
        <v>2018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2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3"/>
        <v>documentary</v>
      </c>
      <c r="U841">
        <f>YEAR(Table1[[#This Row],[Date Created Conversion]])</f>
        <v>2014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2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3"/>
        <v>plays</v>
      </c>
      <c r="U842">
        <f>YEAR(Table1[[#This Row],[Date Created Conversion]])</f>
        <v>2014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2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3"/>
        <v>web</v>
      </c>
      <c r="U843">
        <f>YEAR(Table1[[#This Row],[Date Created Conversion]])</f>
        <v>2016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3"/>
        <v>wearables</v>
      </c>
      <c r="U844">
        <f>YEAR(Table1[[#This Row],[Date Created Conversion]])</f>
        <v>2018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2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3"/>
        <v>photography books</v>
      </c>
      <c r="U845">
        <f>YEAR(Table1[[#This Row],[Date Created Conversion]])</f>
        <v>2018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2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3"/>
        <v>documentary</v>
      </c>
      <c r="U846">
        <f>YEAR(Table1[[#This Row],[Date Created Conversion]])</f>
        <v>2012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2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3"/>
        <v>web</v>
      </c>
      <c r="U847">
        <f>YEAR(Table1[[#This Row],[Date Created Conversion]])</f>
        <v>2018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2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3"/>
        <v>web</v>
      </c>
      <c r="U848">
        <f>YEAR(Table1[[#This Row],[Date Created Conversion]])</f>
        <v>2018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2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3"/>
        <v>food trucks</v>
      </c>
      <c r="U849">
        <f>YEAR(Table1[[#This Row],[Date Created Conversion]])</f>
        <v>2018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2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3"/>
        <v>drama</v>
      </c>
      <c r="U850">
        <f>YEAR(Table1[[#This Row],[Date Created Conversion]])</f>
        <v>2010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2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3"/>
        <v>indie rock</v>
      </c>
      <c r="U851">
        <f>YEAR(Table1[[#This Row],[Date Created Conversion]])</f>
        <v>2012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3"/>
        <v>rock</v>
      </c>
      <c r="U852">
        <f>YEAR(Table1[[#This Row],[Date Created Conversion]])</f>
        <v>2011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3"/>
        <v>electric music</v>
      </c>
      <c r="U853">
        <f>YEAR(Table1[[#This Row],[Date Created Conversion]])</f>
        <v>2012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2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3"/>
        <v>video games</v>
      </c>
      <c r="U854">
        <f>YEAR(Table1[[#This Row],[Date Created Conversion]])</f>
        <v>2011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3"/>
        <v>indie rock</v>
      </c>
      <c r="U855">
        <f>YEAR(Table1[[#This Row],[Date Created Conversion]])</f>
        <v>2011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3"/>
        <v>fiction</v>
      </c>
      <c r="U856">
        <f>YEAR(Table1[[#This Row],[Date Created Conversion]])</f>
        <v>2019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3"/>
        <v>plays</v>
      </c>
      <c r="U857">
        <f>YEAR(Table1[[#This Row],[Date Created Conversion]])</f>
        <v>2011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2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3"/>
        <v>food trucks</v>
      </c>
      <c r="U858">
        <f>YEAR(Table1[[#This Row],[Date Created Conversion]])</f>
        <v>2012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3"/>
        <v>shorts</v>
      </c>
      <c r="U859">
        <f>YEAR(Table1[[#This Row],[Date Created Conversion]])</f>
        <v>2012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2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3"/>
        <v>food trucks</v>
      </c>
      <c r="U860">
        <f>YEAR(Table1[[#This Row],[Date Created Conversion]])</f>
        <v>2018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2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3"/>
        <v>plays</v>
      </c>
      <c r="U861">
        <f>YEAR(Table1[[#This Row],[Date Created Conversion]])</f>
        <v>2013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3"/>
        <v>wearables</v>
      </c>
      <c r="U862">
        <f>YEAR(Table1[[#This Row],[Date Created Conversion]])</f>
        <v>2019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2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3"/>
        <v>plays</v>
      </c>
      <c r="U863">
        <f>YEAR(Table1[[#This Row],[Date Created Conversion]])</f>
        <v>2010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3"/>
        <v>plays</v>
      </c>
      <c r="U864">
        <f>YEAR(Table1[[#This Row],[Date Created Conversion]])</f>
        <v>2011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2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3"/>
        <v>television</v>
      </c>
      <c r="U865">
        <f>YEAR(Table1[[#This Row],[Date Created Conversion]])</f>
        <v>2015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3"/>
        <v>shorts</v>
      </c>
      <c r="U866">
        <f>YEAR(Table1[[#This Row],[Date Created Conversion]])</f>
        <v>2016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2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3"/>
        <v>plays</v>
      </c>
      <c r="U867">
        <f>YEAR(Table1[[#This Row],[Date Created Conversion]])</f>
        <v>2014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2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3"/>
        <v>photography books</v>
      </c>
      <c r="U868">
        <f>YEAR(Table1[[#This Row],[Date Created Conversion]])</f>
        <v>2011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3"/>
        <v>food trucks</v>
      </c>
      <c r="U869">
        <f>YEAR(Table1[[#This Row],[Date Created Conversion]])</f>
        <v>2018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2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3"/>
        <v>plays</v>
      </c>
      <c r="U870">
        <f>YEAR(Table1[[#This Row],[Date Created Conversion]])</f>
        <v>2013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3"/>
        <v>drama</v>
      </c>
      <c r="U871">
        <f>YEAR(Table1[[#This Row],[Date Created Conversion]])</f>
        <v>2010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2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3"/>
        <v>plays</v>
      </c>
      <c r="U872">
        <f>YEAR(Table1[[#This Row],[Date Created Conversion]])</f>
        <v>2015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2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3"/>
        <v>plays</v>
      </c>
      <c r="U873">
        <f>YEAR(Table1[[#This Row],[Date Created Conversion]])</f>
        <v>2017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2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3"/>
        <v>science fiction</v>
      </c>
      <c r="U874">
        <f>YEAR(Table1[[#This Row],[Date Created Conversion]])</f>
        <v>2018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2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3"/>
        <v>photography books</v>
      </c>
      <c r="U875">
        <f>YEAR(Table1[[#This Row],[Date Created Conversion]])</f>
        <v>2014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2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3"/>
        <v>photography books</v>
      </c>
      <c r="U876">
        <f>YEAR(Table1[[#This Row],[Date Created Conversion]])</f>
        <v>2010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3"/>
        <v>rock</v>
      </c>
      <c r="U877">
        <f>YEAR(Table1[[#This Row],[Date Created Conversion]])</f>
        <v>2011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2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3"/>
        <v>photography books</v>
      </c>
      <c r="U878">
        <f>YEAR(Table1[[#This Row],[Date Created Conversion]])</f>
        <v>2019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2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3"/>
        <v>food trucks</v>
      </c>
      <c r="U879">
        <f>YEAR(Table1[[#This Row],[Date Created Conversion]])</f>
        <v>2016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3"/>
        <v>metal</v>
      </c>
      <c r="U880">
        <f>YEAR(Table1[[#This Row],[Date Created Conversion]])</f>
        <v>2020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2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3"/>
        <v>nonfiction</v>
      </c>
      <c r="U881">
        <f>YEAR(Table1[[#This Row],[Date Created Conversion]])</f>
        <v>2017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3"/>
        <v>electric music</v>
      </c>
      <c r="U882">
        <f>YEAR(Table1[[#This Row],[Date Created Conversion]])</f>
        <v>2019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2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3"/>
        <v>plays</v>
      </c>
      <c r="U883">
        <f>YEAR(Table1[[#This Row],[Date Created Conversion]])</f>
        <v>2015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3"/>
        <v>plays</v>
      </c>
      <c r="U884">
        <f>YEAR(Table1[[#This Row],[Date Created Conversion]])</f>
        <v>2015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2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3"/>
        <v>shorts</v>
      </c>
      <c r="U885">
        <f>YEAR(Table1[[#This Row],[Date Created Conversion]])</f>
        <v>2010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2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3"/>
        <v>plays</v>
      </c>
      <c r="U886">
        <f>YEAR(Table1[[#This Row],[Date Created Conversion]])</f>
        <v>2014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2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3"/>
        <v>plays</v>
      </c>
      <c r="U887">
        <f>YEAR(Table1[[#This Row],[Date Created Conversion]])</f>
        <v>2010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2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3"/>
        <v>indie rock</v>
      </c>
      <c r="U888">
        <f>YEAR(Table1[[#This Row],[Date Created Conversion]])</f>
        <v>2010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2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3"/>
        <v>plays</v>
      </c>
      <c r="U889">
        <f>YEAR(Table1[[#This Row],[Date Created Conversion]])</f>
        <v>2015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2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3"/>
        <v>plays</v>
      </c>
      <c r="U890">
        <f>YEAR(Table1[[#This Row],[Date Created Conversion]])</f>
        <v>2017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3"/>
        <v>electric music</v>
      </c>
      <c r="U891">
        <f>YEAR(Table1[[#This Row],[Date Created Conversion]])</f>
        <v>2014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2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3"/>
        <v>indie rock</v>
      </c>
      <c r="U892">
        <f>YEAR(Table1[[#This Row],[Date Created Conversion]])</f>
        <v>2019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2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3"/>
        <v>documentary</v>
      </c>
      <c r="U893">
        <f>YEAR(Table1[[#This Row],[Date Created Conversion]])</f>
        <v>2011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2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3"/>
        <v>translations</v>
      </c>
      <c r="U894">
        <f>YEAR(Table1[[#This Row],[Date Created Conversion]])</f>
        <v>2010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3"/>
        <v>documentary</v>
      </c>
      <c r="U895">
        <f>YEAR(Table1[[#This Row],[Date Created Conversion]])</f>
        <v>2015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2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3"/>
        <v>television</v>
      </c>
      <c r="U896">
        <f>YEAR(Table1[[#This Row],[Date Created Conversion]])</f>
        <v>2013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2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3"/>
        <v>plays</v>
      </c>
      <c r="U897">
        <f>YEAR(Table1[[#This Row],[Date Created Conversion]])</f>
        <v>2018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2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3"/>
        <v>food trucks</v>
      </c>
      <c r="U898">
        <f>YEAR(Table1[[#This Row],[Date Created Conversion]])</f>
        <v>2011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 0)</f>
        <v>28</v>
      </c>
      <c r="G899" t="s">
        <v>14</v>
      </c>
      <c r="H899">
        <v>27</v>
      </c>
      <c r="I899">
        <f t="shared" si="82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(((L899/60)/60)/24)+DATE(1970,1,1)</f>
        <v>43583.208333333328</v>
      </c>
      <c r="O899" s="6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si="83"/>
        <v>plays</v>
      </c>
      <c r="U899">
        <f>YEAR(Table1[[#This Row],[Date Created Conversion]])</f>
        <v>2019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2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3"/>
        <v>documentary</v>
      </c>
      <c r="U900">
        <f>YEAR(Table1[[#This Row],[Date Created Conversion]])</f>
        <v>2019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ref="I901:I964" si="88">IF(H901&gt;=0, IF(H901&lt;&gt;0, ROUND(E901/H901, 2),0), "")</f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ref="T901:T964" si="89">MID(R901, FIND("/", R901) + 1, LEN(R901) - FIND("/", R901))</f>
        <v>jazz</v>
      </c>
      <c r="U901">
        <f>YEAR(Table1[[#This Row],[Date Created Conversion]])</f>
        <v>2013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9"/>
        <v>web</v>
      </c>
      <c r="U902">
        <f>YEAR(Table1[[#This Row],[Date Created Conversion]])</f>
        <v>2014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8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9"/>
        <v>rock</v>
      </c>
      <c r="U903">
        <f>YEAR(Table1[[#This Row],[Date Created Conversion]])</f>
        <v>2018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8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9"/>
        <v>web</v>
      </c>
      <c r="U904">
        <f>YEAR(Table1[[#This Row],[Date Created Conversion]])</f>
        <v>2016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8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9"/>
        <v>nonfiction</v>
      </c>
      <c r="U905">
        <f>YEAR(Table1[[#This Row],[Date Created Conversion]])</f>
        <v>2012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8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9"/>
        <v>radio &amp; podcasts</v>
      </c>
      <c r="U906">
        <f>YEAR(Table1[[#This Row],[Date Created Conversion]])</f>
        <v>2012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8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9"/>
        <v>plays</v>
      </c>
      <c r="U907">
        <f>YEAR(Table1[[#This Row],[Date Created Conversion]])</f>
        <v>2013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8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9"/>
        <v>documentary</v>
      </c>
      <c r="U908">
        <f>YEAR(Table1[[#This Row],[Date Created Conversion]])</f>
        <v>2017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8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9"/>
        <v>plays</v>
      </c>
      <c r="U909">
        <f>YEAR(Table1[[#This Row],[Date Created Conversion]])</f>
        <v>2011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8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9"/>
        <v>video games</v>
      </c>
      <c r="U910">
        <f>YEAR(Table1[[#This Row],[Date Created Conversion]])</f>
        <v>2012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8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9"/>
        <v>plays</v>
      </c>
      <c r="U911">
        <f>YEAR(Table1[[#This Row],[Date Created Conversion]])</f>
        <v>2018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8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9"/>
        <v>plays</v>
      </c>
      <c r="U912">
        <f>YEAR(Table1[[#This Row],[Date Created Conversion]])</f>
        <v>2015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8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9"/>
        <v>web</v>
      </c>
      <c r="U913">
        <f>YEAR(Table1[[#This Row],[Date Created Conversion]])</f>
        <v>2019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8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9"/>
        <v>drama</v>
      </c>
      <c r="U914">
        <f>YEAR(Table1[[#This Row],[Date Created Conversion]])</f>
        <v>2012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8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9"/>
        <v>drama</v>
      </c>
      <c r="U915">
        <f>YEAR(Table1[[#This Row],[Date Created Conversion]])</f>
        <v>2019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8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9"/>
        <v>plays</v>
      </c>
      <c r="U916">
        <f>YEAR(Table1[[#This Row],[Date Created Conversion]])</f>
        <v>2013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8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9"/>
        <v>television</v>
      </c>
      <c r="U917">
        <f>YEAR(Table1[[#This Row],[Date Created Conversion]])</f>
        <v>2017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8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9"/>
        <v>photography books</v>
      </c>
      <c r="U918">
        <f>YEAR(Table1[[#This Row],[Date Created Conversion]])</f>
        <v>2014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8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9"/>
        <v>shorts</v>
      </c>
      <c r="U919">
        <f>YEAR(Table1[[#This Row],[Date Created Conversion]])</f>
        <v>2011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8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9"/>
        <v>radio &amp; podcasts</v>
      </c>
      <c r="U920">
        <f>YEAR(Table1[[#This Row],[Date Created Conversion]])</f>
        <v>2012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8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9"/>
        <v>plays</v>
      </c>
      <c r="U921">
        <f>YEAR(Table1[[#This Row],[Date Created Conversion]])</f>
        <v>2017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8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9"/>
        <v>animation</v>
      </c>
      <c r="U922">
        <f>YEAR(Table1[[#This Row],[Date Created Conversion]])</f>
        <v>2019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8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9"/>
        <v>web</v>
      </c>
      <c r="U923">
        <f>YEAR(Table1[[#This Row],[Date Created Conversion]])</f>
        <v>2012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9"/>
        <v>world music</v>
      </c>
      <c r="U924">
        <f>YEAR(Table1[[#This Row],[Date Created Conversion]])</f>
        <v>2018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9"/>
        <v>plays</v>
      </c>
      <c r="U925">
        <f>YEAR(Table1[[#This Row],[Date Created Conversion]])</f>
        <v>2010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8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9"/>
        <v>plays</v>
      </c>
      <c r="U926">
        <f>YEAR(Table1[[#This Row],[Date Created Conversion]])</f>
        <v>2019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8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9"/>
        <v>plays</v>
      </c>
      <c r="U927">
        <f>YEAR(Table1[[#This Row],[Date Created Conversion]])</f>
        <v>2017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8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9"/>
        <v>food trucks</v>
      </c>
      <c r="U928">
        <f>YEAR(Table1[[#This Row],[Date Created Conversion]])</f>
        <v>2016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8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9"/>
        <v>plays</v>
      </c>
      <c r="U929">
        <f>YEAR(Table1[[#This Row],[Date Created Conversion]])</f>
        <v>2012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8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9"/>
        <v>web</v>
      </c>
      <c r="U930">
        <f>YEAR(Table1[[#This Row],[Date Created Conversion]])</f>
        <v>2013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8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9"/>
        <v>plays</v>
      </c>
      <c r="U931">
        <f>YEAR(Table1[[#This Row],[Date Created Conversion]])</f>
        <v>2017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8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9"/>
        <v>plays</v>
      </c>
      <c r="U932">
        <f>YEAR(Table1[[#This Row],[Date Created Conversion]])</f>
        <v>2015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8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9"/>
        <v>plays</v>
      </c>
      <c r="U933">
        <f>YEAR(Table1[[#This Row],[Date Created Conversion]])</f>
        <v>2014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8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9"/>
        <v>rock</v>
      </c>
      <c r="U934">
        <f>YEAR(Table1[[#This Row],[Date Created Conversion]])</f>
        <v>2014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8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9"/>
        <v>plays</v>
      </c>
      <c r="U935">
        <f>YEAR(Table1[[#This Row],[Date Created Conversion]])</f>
        <v>2013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8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9"/>
        <v>plays</v>
      </c>
      <c r="U936">
        <f>YEAR(Table1[[#This Row],[Date Created Conversion]])</f>
        <v>2016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8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9"/>
        <v>plays</v>
      </c>
      <c r="U937">
        <f>YEAR(Table1[[#This Row],[Date Created Conversion]])</f>
        <v>2015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8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9"/>
        <v>plays</v>
      </c>
      <c r="U938">
        <f>YEAR(Table1[[#This Row],[Date Created Conversion]])</f>
        <v>2019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8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9"/>
        <v>documentary</v>
      </c>
      <c r="U939">
        <f>YEAR(Table1[[#This Row],[Date Created Conversion]])</f>
        <v>2015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8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9"/>
        <v>fiction</v>
      </c>
      <c r="U940">
        <f>YEAR(Table1[[#This Row],[Date Created Conversion]])</f>
        <v>2018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8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9"/>
        <v>video games</v>
      </c>
      <c r="U941">
        <f>YEAR(Table1[[#This Row],[Date Created Conversion]])</f>
        <v>2011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8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9"/>
        <v>web</v>
      </c>
      <c r="U942">
        <f>YEAR(Table1[[#This Row],[Date Created Conversion]])</f>
        <v>2012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8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9"/>
        <v>plays</v>
      </c>
      <c r="U943">
        <f>YEAR(Table1[[#This Row],[Date Created Conversion]])</f>
        <v>2011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8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9"/>
        <v>plays</v>
      </c>
      <c r="U944">
        <f>YEAR(Table1[[#This Row],[Date Created Conversion]])</f>
        <v>2011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8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9"/>
        <v>food trucks</v>
      </c>
      <c r="U945">
        <f>YEAR(Table1[[#This Row],[Date Created Conversion]])</f>
        <v>2014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8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9"/>
        <v>photography books</v>
      </c>
      <c r="U946">
        <f>YEAR(Table1[[#This Row],[Date Created Conversion]])</f>
        <v>2017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8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9"/>
        <v>photography books</v>
      </c>
      <c r="U947">
        <f>YEAR(Table1[[#This Row],[Date Created Conversion]])</f>
        <v>2012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8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9"/>
        <v>plays</v>
      </c>
      <c r="U948">
        <f>YEAR(Table1[[#This Row],[Date Created Conversion]])</f>
        <v>2011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8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9"/>
        <v>plays</v>
      </c>
      <c r="U949">
        <f>YEAR(Table1[[#This Row],[Date Created Conversion]])</f>
        <v>2014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8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9"/>
        <v>documentary</v>
      </c>
      <c r="U950">
        <f>YEAR(Table1[[#This Row],[Date Created Conversion]])</f>
        <v>2014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8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9"/>
        <v>web</v>
      </c>
      <c r="U951">
        <f>YEAR(Table1[[#This Row],[Date Created Conversion]])</f>
        <v>2015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9"/>
        <v>plays</v>
      </c>
      <c r="U952">
        <f>YEAR(Table1[[#This Row],[Date Created Conversion]])</f>
        <v>2019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8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9"/>
        <v>rock</v>
      </c>
      <c r="U953">
        <f>YEAR(Table1[[#This Row],[Date Created Conversion]])</f>
        <v>2016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8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9"/>
        <v>documentary</v>
      </c>
      <c r="U954">
        <f>YEAR(Table1[[#This Row],[Date Created Conversion]])</f>
        <v>2016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8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9"/>
        <v>science fiction</v>
      </c>
      <c r="U955">
        <f>YEAR(Table1[[#This Row],[Date Created Conversion]])</f>
        <v>2015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8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9"/>
        <v>web</v>
      </c>
      <c r="U956">
        <f>YEAR(Table1[[#This Row],[Date Created Conversion]])</f>
        <v>2012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8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9"/>
        <v>plays</v>
      </c>
      <c r="U957">
        <f>YEAR(Table1[[#This Row],[Date Created Conversion]])</f>
        <v>2012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8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9"/>
        <v>science fiction</v>
      </c>
      <c r="U958">
        <f>YEAR(Table1[[#This Row],[Date Created Conversion]])</f>
        <v>2015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8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9"/>
        <v>plays</v>
      </c>
      <c r="U959">
        <f>YEAR(Table1[[#This Row],[Date Created Conversion]])</f>
        <v>2012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8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9"/>
        <v>animation</v>
      </c>
      <c r="U960">
        <f>YEAR(Table1[[#This Row],[Date Created Conversion]])</f>
        <v>2010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8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9"/>
        <v>translations</v>
      </c>
      <c r="U961">
        <f>YEAR(Table1[[#This Row],[Date Created Conversion]])</f>
        <v>2010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8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9"/>
        <v>web</v>
      </c>
      <c r="U962">
        <f>YEAR(Table1[[#This Row],[Date Created Conversion]])</f>
        <v>2016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 0)</f>
        <v>119</v>
      </c>
      <c r="G963" t="s">
        <v>20</v>
      </c>
      <c r="H963">
        <v>155</v>
      </c>
      <c r="I963">
        <f t="shared" si="88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(((L963/60)/60)/24)+DATE(1970,1,1)</f>
        <v>40591.25</v>
      </c>
      <c r="O963" s="6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si="89"/>
        <v>translations</v>
      </c>
      <c r="U963">
        <f>YEAR(Table1[[#This Row],[Date Created Conversion]])</f>
        <v>2011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88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89"/>
        <v>food trucks</v>
      </c>
      <c r="U964">
        <f>YEAR(Table1[[#This Row],[Date Created Conversion]])</f>
        <v>2013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ref="I965:I1001" si="94">IF(H965&gt;=0, IF(H965&lt;&gt;0, ROUND(E965/H965, 2),0), "")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ref="T965:T1001" si="95">MID(R965, FIND("/", R965) + 1, LEN(R965) - FIND("/", R965))</f>
        <v>photography books</v>
      </c>
      <c r="U965">
        <f>YEAR(Table1[[#This Row],[Date Created Conversion]])</f>
        <v>2011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4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5"/>
        <v>plays</v>
      </c>
      <c r="U966">
        <f>YEAR(Table1[[#This Row],[Date Created Conversion]])</f>
        <v>2015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4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5"/>
        <v>rock</v>
      </c>
      <c r="U967">
        <f>YEAR(Table1[[#This Row],[Date Created Conversion]])</f>
        <v>2010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4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5"/>
        <v>plays</v>
      </c>
      <c r="U968">
        <f>YEAR(Table1[[#This Row],[Date Created Conversion]])</f>
        <v>2017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4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5"/>
        <v>world music</v>
      </c>
      <c r="U969">
        <f>YEAR(Table1[[#This Row],[Date Created Conversion]])</f>
        <v>2012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4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5"/>
        <v>food trucks</v>
      </c>
      <c r="U970">
        <f>YEAR(Table1[[#This Row],[Date Created Conversion]])</f>
        <v>2011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4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5"/>
        <v>plays</v>
      </c>
      <c r="U971">
        <f>YEAR(Table1[[#This Row],[Date Created Conversion]])</f>
        <v>2019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4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5"/>
        <v>plays</v>
      </c>
      <c r="U972">
        <f>YEAR(Table1[[#This Row],[Date Created Conversion]])</f>
        <v>2011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4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5"/>
        <v>television</v>
      </c>
      <c r="U973">
        <f>YEAR(Table1[[#This Row],[Date Created Conversion]])</f>
        <v>2013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4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5"/>
        <v>web</v>
      </c>
      <c r="U974">
        <f>YEAR(Table1[[#This Row],[Date Created Conversion]])</f>
        <v>2014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4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5"/>
        <v>plays</v>
      </c>
      <c r="U975">
        <f>YEAR(Table1[[#This Row],[Date Created Conversion]])</f>
        <v>2010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4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5"/>
        <v>indie rock</v>
      </c>
      <c r="U976">
        <f>YEAR(Table1[[#This Row],[Date Created Conversion]])</f>
        <v>2013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4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5"/>
        <v>plays</v>
      </c>
      <c r="U977">
        <f>YEAR(Table1[[#This Row],[Date Created Conversion]])</f>
        <v>2015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4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5"/>
        <v>plays</v>
      </c>
      <c r="U978">
        <f>YEAR(Table1[[#This Row],[Date Created Conversion]])</f>
        <v>2011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4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5"/>
        <v>food trucks</v>
      </c>
      <c r="U979">
        <f>YEAR(Table1[[#This Row],[Date Created Conversion]])</f>
        <v>2018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4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5"/>
        <v>video games</v>
      </c>
      <c r="U980">
        <f>YEAR(Table1[[#This Row],[Date Created Conversion]])</f>
        <v>2016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4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5"/>
        <v>plays</v>
      </c>
      <c r="U981">
        <f>YEAR(Table1[[#This Row],[Date Created Conversion]])</f>
        <v>2015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4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5"/>
        <v>nonfiction</v>
      </c>
      <c r="U982">
        <f>YEAR(Table1[[#This Row],[Date Created Conversion]])</f>
        <v>2015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4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5"/>
        <v>web</v>
      </c>
      <c r="U983">
        <f>YEAR(Table1[[#This Row],[Date Created Conversion]])</f>
        <v>2017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4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5"/>
        <v>documentary</v>
      </c>
      <c r="U984">
        <f>YEAR(Table1[[#This Row],[Date Created Conversion]])</f>
        <v>2011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4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5"/>
        <v>documentary</v>
      </c>
      <c r="U985">
        <f>YEAR(Table1[[#This Row],[Date Created Conversion]])</f>
        <v>2019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4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5"/>
        <v>plays</v>
      </c>
      <c r="U986">
        <f>YEAR(Table1[[#This Row],[Date Created Conversion]])</f>
        <v>2019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4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5"/>
        <v>rock</v>
      </c>
      <c r="U987">
        <f>YEAR(Table1[[#This Row],[Date Created Conversion]])</f>
        <v>2013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4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5"/>
        <v>rock</v>
      </c>
      <c r="U988">
        <f>YEAR(Table1[[#This Row],[Date Created Conversion]])</f>
        <v>2011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4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5"/>
        <v>documentary</v>
      </c>
      <c r="U989">
        <f>YEAR(Table1[[#This Row],[Date Created Conversion]])</f>
        <v>2017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4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5"/>
        <v>radio &amp; podcasts</v>
      </c>
      <c r="U990">
        <f>YEAR(Table1[[#This Row],[Date Created Conversion]])</f>
        <v>2016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4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5"/>
        <v>translations</v>
      </c>
      <c r="U991">
        <f>YEAR(Table1[[#This Row],[Date Created Conversion]])</f>
        <v>2019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4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5"/>
        <v>drama</v>
      </c>
      <c r="U992">
        <f>YEAR(Table1[[#This Row],[Date Created Conversion]])</f>
        <v>2016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4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5"/>
        <v>rock</v>
      </c>
      <c r="U993">
        <f>YEAR(Table1[[#This Row],[Date Created Conversion]])</f>
        <v>2014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4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5"/>
        <v>drama</v>
      </c>
      <c r="U994">
        <f>YEAR(Table1[[#This Row],[Date Created Conversion]])</f>
        <v>2018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5"/>
        <v>photography books</v>
      </c>
      <c r="U995">
        <f>YEAR(Table1[[#This Row],[Date Created Conversion]])</f>
        <v>2015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4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5"/>
        <v>translations</v>
      </c>
      <c r="U996">
        <f>YEAR(Table1[[#This Row],[Date Created Conversion]])</f>
        <v>2014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4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5"/>
        <v>food trucks</v>
      </c>
      <c r="U997">
        <f>YEAR(Table1[[#This Row],[Date Created Conversion]])</f>
        <v>2018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4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5"/>
        <v>plays</v>
      </c>
      <c r="U998">
        <f>YEAR(Table1[[#This Row],[Date Created Conversion]])</f>
        <v>2013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4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5"/>
        <v>plays</v>
      </c>
      <c r="U999">
        <f>YEAR(Table1[[#This Row],[Date Created Conversion]])</f>
        <v>2014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4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5"/>
        <v>indie rock</v>
      </c>
      <c r="U1000">
        <f>YEAR(Table1[[#This Row],[Date Created Conversion]])</f>
        <v>2010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4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5"/>
        <v>food trucks</v>
      </c>
      <c r="U1001">
        <f>YEAR(Table1[[#This Row],[Date Created Conversion]])</f>
        <v>2016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499984740745262"/>
      </colorScale>
    </cfRule>
    <cfRule type="colorScale" priority="2">
      <colorScale>
        <cfvo type="min"/>
        <cfvo type="percentile" val="50"/>
        <cfvo type="max"/>
        <color rgb="FFC00000"/>
        <color theme="5" tint="-0.249977111117893"/>
        <color theme="9" tint="-0.249977111117893"/>
      </colorScale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05A2-0A73-46B8-B697-94EF61ACA60D}">
  <sheetPr codeName="Sheet2"/>
  <dimension ref="A1:F14"/>
  <sheetViews>
    <sheetView workbookViewId="0">
      <selection activeCell="F11" sqref="F1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65" width="2.8984375" bestFit="1" customWidth="1"/>
    <col min="66" max="566" width="3.8984375" bestFit="1" customWidth="1"/>
    <col min="567" max="567" width="14.19921875" bestFit="1" customWidth="1"/>
    <col min="568" max="568" width="5.69921875" bestFit="1" customWidth="1"/>
    <col min="569" max="581" width="3.8984375" bestFit="1" customWidth="1"/>
    <col min="582" max="582" width="8.69921875" bestFit="1" customWidth="1"/>
    <col min="583" max="583" width="7.5" bestFit="1" customWidth="1"/>
    <col min="584" max="587" width="1.8984375" bestFit="1" customWidth="1"/>
    <col min="588" max="613" width="2.8984375" bestFit="1" customWidth="1"/>
    <col min="614" max="946" width="3.8984375" bestFit="1" customWidth="1"/>
    <col min="947" max="947" width="10.5" bestFit="1" customWidth="1"/>
    <col min="948" max="948" width="10.09765625" bestFit="1" customWidth="1"/>
    <col min="949" max="951" width="2.8984375" bestFit="1" customWidth="1"/>
    <col min="952" max="1004" width="3.8984375" bestFit="1" customWidth="1"/>
    <col min="1005" max="1005" width="13.3984375" bestFit="1" customWidth="1"/>
    <col min="1006" max="1006" width="11" bestFit="1" customWidth="1"/>
  </cols>
  <sheetData>
    <row r="1" spans="1:6" x14ac:dyDescent="0.3">
      <c r="A1" s="4" t="s">
        <v>6</v>
      </c>
      <c r="B1" t="s">
        <v>2045</v>
      </c>
    </row>
    <row r="3" spans="1:6" x14ac:dyDescent="0.3">
      <c r="A3" s="4" t="s">
        <v>2070</v>
      </c>
      <c r="B3" s="4" t="s">
        <v>2044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2038</v>
      </c>
      <c r="E8">
        <v>4</v>
      </c>
      <c r="F8">
        <v>4</v>
      </c>
    </row>
    <row r="9" spans="1:6" x14ac:dyDescent="0.3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E155-7576-4E09-BE7F-6AA8B2A8115A}">
  <sheetPr codeName="Sheet3"/>
  <dimension ref="A1:F30"/>
  <sheetViews>
    <sheetView workbookViewId="0">
      <selection activeCell="B8" sqref="B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2.09765625" bestFit="1" customWidth="1"/>
    <col min="8" max="8" width="9.69921875" bestFit="1" customWidth="1"/>
    <col min="9" max="9" width="10.5" bestFit="1" customWidth="1"/>
    <col min="10" max="10" width="7.19921875" bestFit="1" customWidth="1"/>
    <col min="11" max="11" width="11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  <col min="27" max="27" width="25.69921875" bestFit="1" customWidth="1"/>
    <col min="28" max="30" width="17.296875" bestFit="1" customWidth="1"/>
    <col min="31" max="31" width="20.59765625" bestFit="1" customWidth="1"/>
    <col min="32" max="34" width="20.796875" bestFit="1" customWidth="1"/>
    <col min="35" max="35" width="24.09765625" bestFit="1" customWidth="1"/>
    <col min="36" max="39" width="19.69921875" bestFit="1" customWidth="1"/>
    <col min="40" max="40" width="23" bestFit="1" customWidth="1"/>
    <col min="41" max="41" width="17.5" bestFit="1" customWidth="1"/>
    <col min="42" max="42" width="20.69921875" bestFit="1" customWidth="1"/>
    <col min="43" max="44" width="20.19921875" bestFit="1" customWidth="1"/>
    <col min="45" max="45" width="23.5" bestFit="1" customWidth="1"/>
    <col min="46" max="48" width="16.8984375" bestFit="1" customWidth="1"/>
    <col min="49" max="49" width="20.19921875" bestFit="1" customWidth="1"/>
    <col min="50" max="52" width="11.59765625" bestFit="1" customWidth="1"/>
    <col min="53" max="53" width="14.59765625" bestFit="1" customWidth="1"/>
    <col min="54" max="55" width="13.296875" bestFit="1" customWidth="1"/>
    <col min="56" max="56" width="16.5" bestFit="1" customWidth="1"/>
    <col min="57" max="59" width="12.09765625" bestFit="1" customWidth="1"/>
    <col min="60" max="60" width="15.3984375" bestFit="1" customWidth="1"/>
    <col min="61" max="61" width="18.8984375" bestFit="1" customWidth="1"/>
    <col min="62" max="62" width="22.19921875" bestFit="1" customWidth="1"/>
    <col min="63" max="66" width="32.19921875" bestFit="1" customWidth="1"/>
    <col min="67" max="67" width="35.5" bestFit="1" customWidth="1"/>
    <col min="68" max="70" width="17.8984375" bestFit="1" customWidth="1"/>
    <col min="71" max="75" width="21.3984375" bestFit="1" customWidth="1"/>
    <col min="76" max="76" width="24.69921875" bestFit="1" customWidth="1"/>
    <col min="77" max="78" width="27.19921875" bestFit="1" customWidth="1"/>
    <col min="79" max="79" width="30.5" bestFit="1" customWidth="1"/>
    <col min="80" max="81" width="22.69921875" bestFit="1" customWidth="1"/>
    <col min="82" max="82" width="26.09765625" bestFit="1" customWidth="1"/>
    <col min="83" max="85" width="21.8984375" bestFit="1" customWidth="1"/>
    <col min="86" max="86" width="25.3984375" bestFit="1" customWidth="1"/>
    <col min="87" max="90" width="16.796875" bestFit="1" customWidth="1"/>
    <col min="91" max="91" width="20.09765625" bestFit="1" customWidth="1"/>
    <col min="92" max="95" width="14.19921875" bestFit="1" customWidth="1"/>
    <col min="96" max="96" width="17.59765625" bestFit="1" customWidth="1"/>
    <col min="97" max="97" width="11" bestFit="1" customWidth="1"/>
  </cols>
  <sheetData>
    <row r="1" spans="1:6" x14ac:dyDescent="0.3">
      <c r="A1" s="4" t="s">
        <v>6</v>
      </c>
      <c r="B1" t="s">
        <v>2045</v>
      </c>
    </row>
    <row r="2" spans="1:6" x14ac:dyDescent="0.3">
      <c r="A2" s="4" t="s">
        <v>2031</v>
      </c>
      <c r="B2" t="s">
        <v>2045</v>
      </c>
    </row>
    <row r="4" spans="1:6" x14ac:dyDescent="0.3">
      <c r="A4" s="4" t="s">
        <v>2070</v>
      </c>
      <c r="B4" s="4" t="s">
        <v>2044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2055</v>
      </c>
      <c r="E7">
        <v>4</v>
      </c>
      <c r="F7">
        <v>4</v>
      </c>
    </row>
    <row r="8" spans="1:6" x14ac:dyDescent="0.3">
      <c r="A8" s="5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2056</v>
      </c>
      <c r="C10">
        <v>8</v>
      </c>
      <c r="E10">
        <v>10</v>
      </c>
      <c r="F10">
        <v>18</v>
      </c>
    </row>
    <row r="11" spans="1:6" x14ac:dyDescent="0.3">
      <c r="A11" s="5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2059</v>
      </c>
      <c r="C15">
        <v>3</v>
      </c>
      <c r="E15">
        <v>4</v>
      </c>
      <c r="F15">
        <v>7</v>
      </c>
    </row>
    <row r="16" spans="1:6" x14ac:dyDescent="0.3">
      <c r="A16" s="5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2065</v>
      </c>
      <c r="C20">
        <v>4</v>
      </c>
      <c r="E20">
        <v>4</v>
      </c>
      <c r="F20">
        <v>8</v>
      </c>
    </row>
    <row r="21" spans="1:6" x14ac:dyDescent="0.3">
      <c r="A21" s="5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2049</v>
      </c>
      <c r="C22">
        <v>9</v>
      </c>
      <c r="E22">
        <v>5</v>
      </c>
      <c r="F22">
        <v>14</v>
      </c>
    </row>
    <row r="23" spans="1:6" x14ac:dyDescent="0.3">
      <c r="A23" s="5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2066</v>
      </c>
      <c r="C25">
        <v>7</v>
      </c>
      <c r="E25">
        <v>14</v>
      </c>
      <c r="F25">
        <v>21</v>
      </c>
    </row>
    <row r="26" spans="1:6" x14ac:dyDescent="0.3">
      <c r="A26" s="5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2061</v>
      </c>
      <c r="E29">
        <v>3</v>
      </c>
      <c r="F29">
        <v>3</v>
      </c>
    </row>
    <row r="30" spans="1:6" x14ac:dyDescent="0.3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CB6F-27E5-4315-968C-4485F1973139}">
  <sheetPr codeName="Sheet4"/>
  <dimension ref="A2:E19"/>
  <sheetViews>
    <sheetView zoomScaleNormal="100" workbookViewId="0">
      <selection activeCell="Q11" sqref="Q1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6.69921875" bestFit="1" customWidth="1"/>
    <col min="7" max="8" width="7.69921875" bestFit="1" customWidth="1"/>
    <col min="9" max="9" width="6.69921875" bestFit="1" customWidth="1"/>
    <col min="10" max="11" width="7.69921875" bestFit="1" customWidth="1"/>
    <col min="12" max="13" width="8.69921875" bestFit="1" customWidth="1"/>
    <col min="14" max="14" width="7.69921875" bestFit="1" customWidth="1"/>
    <col min="15" max="15" width="8.69921875" bestFit="1" customWidth="1"/>
    <col min="16" max="16" width="7.69921875" bestFit="1" customWidth="1"/>
    <col min="17" max="17" width="6.69921875" bestFit="1" customWidth="1"/>
    <col min="18" max="21" width="7.69921875" bestFit="1" customWidth="1"/>
    <col min="22" max="22" width="6.69921875" bestFit="1" customWidth="1"/>
    <col min="23" max="24" width="7.69921875" bestFit="1" customWidth="1"/>
    <col min="25" max="25" width="8.69921875" bestFit="1" customWidth="1"/>
    <col min="26" max="31" width="7.69921875" bestFit="1" customWidth="1"/>
    <col min="32" max="32" width="6.69921875" bestFit="1" customWidth="1"/>
    <col min="33" max="33" width="8.69921875" bestFit="1" customWidth="1"/>
    <col min="34" max="34" width="7.69921875" bestFit="1" customWidth="1"/>
    <col min="35" max="35" width="6.69921875" bestFit="1" customWidth="1"/>
    <col min="36" max="38" width="7.69921875" bestFit="1" customWidth="1"/>
    <col min="39" max="40" width="8.69921875" bestFit="1" customWidth="1"/>
    <col min="41" max="41" width="6.69921875" bestFit="1" customWidth="1"/>
    <col min="42" max="42" width="7.69921875" bestFit="1" customWidth="1"/>
    <col min="43" max="43" width="6.69921875" bestFit="1" customWidth="1"/>
    <col min="44" max="44" width="8.69921875" bestFit="1" customWidth="1"/>
    <col min="45" max="46" width="7.69921875" bestFit="1" customWidth="1"/>
    <col min="47" max="47" width="6.69921875" bestFit="1" customWidth="1"/>
    <col min="48" max="48" width="7.69921875" bestFit="1" customWidth="1"/>
    <col min="49" max="49" width="6.69921875" bestFit="1" customWidth="1"/>
    <col min="50" max="50" width="8.69921875" bestFit="1" customWidth="1"/>
    <col min="51" max="51" width="7.69921875" bestFit="1" customWidth="1"/>
    <col min="52" max="52" width="6.69921875" bestFit="1" customWidth="1"/>
    <col min="53" max="53" width="7.69921875" bestFit="1" customWidth="1"/>
    <col min="54" max="54" width="6.69921875" bestFit="1" customWidth="1"/>
    <col min="55" max="56" width="7.69921875" bestFit="1" customWidth="1"/>
    <col min="57" max="57" width="6.69921875" bestFit="1" customWidth="1"/>
    <col min="58" max="58" width="7.69921875" bestFit="1" customWidth="1"/>
    <col min="59" max="59" width="13.3984375" bestFit="1" customWidth="1"/>
    <col min="60" max="60" width="7.69921875" bestFit="1" customWidth="1"/>
    <col min="61" max="61" width="6.69921875" bestFit="1" customWidth="1"/>
    <col min="62" max="63" width="7.69921875" bestFit="1" customWidth="1"/>
    <col min="64" max="64" width="6.69921875" bestFit="1" customWidth="1"/>
    <col min="65" max="71" width="7.69921875" bestFit="1" customWidth="1"/>
    <col min="72" max="73" width="6.69921875" bestFit="1" customWidth="1"/>
    <col min="74" max="74" width="7.69921875" bestFit="1" customWidth="1"/>
    <col min="75" max="76" width="6.69921875" bestFit="1" customWidth="1"/>
    <col min="77" max="79" width="7.69921875" bestFit="1" customWidth="1"/>
    <col min="80" max="80" width="6.69921875" bestFit="1" customWidth="1"/>
    <col min="81" max="84" width="7.69921875" bestFit="1" customWidth="1"/>
    <col min="85" max="89" width="8.69921875" bestFit="1" customWidth="1"/>
    <col min="90" max="92" width="6.69921875" bestFit="1" customWidth="1"/>
    <col min="93" max="96" width="7.69921875" bestFit="1" customWidth="1"/>
    <col min="97" max="97" width="6.69921875" bestFit="1" customWidth="1"/>
    <col min="98" max="99" width="7.69921875" bestFit="1" customWidth="1"/>
    <col min="100" max="105" width="6.69921875" bestFit="1" customWidth="1"/>
    <col min="106" max="108" width="7.69921875" bestFit="1" customWidth="1"/>
    <col min="109" max="111" width="6.69921875" bestFit="1" customWidth="1"/>
    <col min="112" max="116" width="7.69921875" bestFit="1" customWidth="1"/>
    <col min="117" max="117" width="6.69921875" bestFit="1" customWidth="1"/>
    <col min="118" max="122" width="7.69921875" bestFit="1" customWidth="1"/>
    <col min="123" max="125" width="8.69921875" bestFit="1" customWidth="1"/>
    <col min="126" max="126" width="7.69921875" bestFit="1" customWidth="1"/>
    <col min="127" max="129" width="8.69921875" bestFit="1" customWidth="1"/>
    <col min="130" max="130" width="6.69921875" bestFit="1" customWidth="1"/>
    <col min="131" max="136" width="7.69921875" bestFit="1" customWidth="1"/>
    <col min="137" max="137" width="6.69921875" bestFit="1" customWidth="1"/>
    <col min="138" max="142" width="7.69921875" bestFit="1" customWidth="1"/>
    <col min="143" max="143" width="6.69921875" bestFit="1" customWidth="1"/>
    <col min="144" max="145" width="7.69921875" bestFit="1" customWidth="1"/>
    <col min="146" max="148" width="6.69921875" bestFit="1" customWidth="1"/>
    <col min="149" max="151" width="7.69921875" bestFit="1" customWidth="1"/>
    <col min="152" max="152" width="6.69921875" bestFit="1" customWidth="1"/>
    <col min="153" max="153" width="7.69921875" bestFit="1" customWidth="1"/>
    <col min="154" max="154" width="6.69921875" bestFit="1" customWidth="1"/>
    <col min="155" max="157" width="7.69921875" bestFit="1" customWidth="1"/>
    <col min="158" max="159" width="8.69921875" bestFit="1" customWidth="1"/>
    <col min="160" max="160" width="7.69921875" bestFit="1" customWidth="1"/>
    <col min="161" max="161" width="8.69921875" bestFit="1" customWidth="1"/>
    <col min="162" max="162" width="6.69921875" bestFit="1" customWidth="1"/>
    <col min="163" max="164" width="7.69921875" bestFit="1" customWidth="1"/>
    <col min="165" max="167" width="6.69921875" bestFit="1" customWidth="1"/>
    <col min="168" max="169" width="7.69921875" bestFit="1" customWidth="1"/>
    <col min="170" max="170" width="6.69921875" bestFit="1" customWidth="1"/>
    <col min="171" max="171" width="7.69921875" bestFit="1" customWidth="1"/>
    <col min="172" max="173" width="6.69921875" bestFit="1" customWidth="1"/>
    <col min="174" max="174" width="7.69921875" bestFit="1" customWidth="1"/>
    <col min="175" max="175" width="6.69921875" bestFit="1" customWidth="1"/>
    <col min="176" max="179" width="7.69921875" bestFit="1" customWidth="1"/>
    <col min="180" max="181" width="6.69921875" bestFit="1" customWidth="1"/>
    <col min="182" max="188" width="7.69921875" bestFit="1" customWidth="1"/>
    <col min="189" max="193" width="8.69921875" bestFit="1" customWidth="1"/>
    <col min="194" max="194" width="7.69921875" bestFit="1" customWidth="1"/>
    <col min="195" max="196" width="8.69921875" bestFit="1" customWidth="1"/>
    <col min="197" max="202" width="7.69921875" bestFit="1" customWidth="1"/>
    <col min="203" max="204" width="6.69921875" bestFit="1" customWidth="1"/>
    <col min="205" max="210" width="7.69921875" bestFit="1" customWidth="1"/>
    <col min="211" max="211" width="6.69921875" bestFit="1" customWidth="1"/>
    <col min="212" max="213" width="7.69921875" bestFit="1" customWidth="1"/>
    <col min="214" max="214" width="6.69921875" bestFit="1" customWidth="1"/>
    <col min="215" max="215" width="7.69921875" bestFit="1" customWidth="1"/>
    <col min="216" max="216" width="6.69921875" bestFit="1" customWidth="1"/>
    <col min="217" max="219" width="7.69921875" bestFit="1" customWidth="1"/>
    <col min="220" max="221" width="8.69921875" bestFit="1" customWidth="1"/>
    <col min="222" max="223" width="7.69921875" bestFit="1" customWidth="1"/>
    <col min="224" max="226" width="8.69921875" bestFit="1" customWidth="1"/>
    <col min="227" max="227" width="7.69921875" bestFit="1" customWidth="1"/>
    <col min="228" max="231" width="8.69921875" bestFit="1" customWidth="1"/>
    <col min="232" max="232" width="6.69921875" bestFit="1" customWidth="1"/>
    <col min="233" max="233" width="7.69921875" bestFit="1" customWidth="1"/>
    <col min="234" max="234" width="6.69921875" bestFit="1" customWidth="1"/>
    <col min="235" max="237" width="7.69921875" bestFit="1" customWidth="1"/>
    <col min="238" max="238" width="6.69921875" bestFit="1" customWidth="1"/>
    <col min="239" max="242" width="7.69921875" bestFit="1" customWidth="1"/>
    <col min="243" max="243" width="6.69921875" bestFit="1" customWidth="1"/>
    <col min="244" max="246" width="7.69921875" bestFit="1" customWidth="1"/>
    <col min="247" max="249" width="6.69921875" bestFit="1" customWidth="1"/>
    <col min="250" max="261" width="7.69921875" bestFit="1" customWidth="1"/>
    <col min="262" max="264" width="8.69921875" bestFit="1" customWidth="1"/>
    <col min="265" max="265" width="7.69921875" bestFit="1" customWidth="1"/>
    <col min="266" max="270" width="8.69921875" bestFit="1" customWidth="1"/>
    <col min="271" max="272" width="6.69921875" bestFit="1" customWidth="1"/>
    <col min="273" max="276" width="7.69921875" bestFit="1" customWidth="1"/>
    <col min="277" max="278" width="6.69921875" bestFit="1" customWidth="1"/>
    <col min="279" max="280" width="7.69921875" bestFit="1" customWidth="1"/>
    <col min="281" max="282" width="6.69921875" bestFit="1" customWidth="1"/>
    <col min="283" max="291" width="7.69921875" bestFit="1" customWidth="1"/>
    <col min="292" max="292" width="6.69921875" bestFit="1" customWidth="1"/>
    <col min="293" max="295" width="7.69921875" bestFit="1" customWidth="1"/>
    <col min="296" max="296" width="6.69921875" bestFit="1" customWidth="1"/>
    <col min="297" max="298" width="7.69921875" bestFit="1" customWidth="1"/>
    <col min="299" max="299" width="6.69921875" bestFit="1" customWidth="1"/>
    <col min="300" max="300" width="8.69921875" bestFit="1" customWidth="1"/>
    <col min="301" max="302" width="7.69921875" bestFit="1" customWidth="1"/>
    <col min="303" max="305" width="8.69921875" bestFit="1" customWidth="1"/>
    <col min="306" max="306" width="7.69921875" bestFit="1" customWidth="1"/>
    <col min="307" max="308" width="8.69921875" bestFit="1" customWidth="1"/>
    <col min="309" max="309" width="6.69921875" bestFit="1" customWidth="1"/>
    <col min="310" max="312" width="7.69921875" bestFit="1" customWidth="1"/>
    <col min="313" max="313" width="6.69921875" bestFit="1" customWidth="1"/>
    <col min="314" max="320" width="7.69921875" bestFit="1" customWidth="1"/>
    <col min="321" max="321" width="6.69921875" bestFit="1" customWidth="1"/>
    <col min="322" max="326" width="7.69921875" bestFit="1" customWidth="1"/>
    <col min="327" max="329" width="8.69921875" bestFit="1" customWidth="1"/>
    <col min="330" max="331" width="7.69921875" bestFit="1" customWidth="1"/>
    <col min="332" max="335" width="8.69921875" bestFit="1" customWidth="1"/>
    <col min="336" max="336" width="6.69921875" bestFit="1" customWidth="1"/>
    <col min="337" max="338" width="7.69921875" bestFit="1" customWidth="1"/>
    <col min="339" max="341" width="6.69921875" bestFit="1" customWidth="1"/>
    <col min="342" max="342" width="7.69921875" bestFit="1" customWidth="1"/>
    <col min="343" max="343" width="6.69921875" bestFit="1" customWidth="1"/>
    <col min="344" max="345" width="7.69921875" bestFit="1" customWidth="1"/>
    <col min="346" max="347" width="6.69921875" bestFit="1" customWidth="1"/>
    <col min="348" max="352" width="7.69921875" bestFit="1" customWidth="1"/>
    <col min="353" max="353" width="6.69921875" bestFit="1" customWidth="1"/>
    <col min="354" max="354" width="7.69921875" bestFit="1" customWidth="1"/>
    <col min="355" max="355" width="6.69921875" bestFit="1" customWidth="1"/>
    <col min="356" max="359" width="7.69921875" bestFit="1" customWidth="1"/>
    <col min="360" max="360" width="6.69921875" bestFit="1" customWidth="1"/>
    <col min="361" max="363" width="7.69921875" bestFit="1" customWidth="1"/>
    <col min="364" max="364" width="8.69921875" bestFit="1" customWidth="1"/>
    <col min="365" max="366" width="7.69921875" bestFit="1" customWidth="1"/>
    <col min="367" max="368" width="8.69921875" bestFit="1" customWidth="1"/>
    <col min="369" max="374" width="7.69921875" bestFit="1" customWidth="1"/>
    <col min="375" max="375" width="6.69921875" bestFit="1" customWidth="1"/>
    <col min="376" max="381" width="7.69921875" bestFit="1" customWidth="1"/>
    <col min="382" max="382" width="6.69921875" bestFit="1" customWidth="1"/>
    <col min="383" max="384" width="7.69921875" bestFit="1" customWidth="1"/>
    <col min="385" max="387" width="6.69921875" bestFit="1" customWidth="1"/>
    <col min="388" max="389" width="7.69921875" bestFit="1" customWidth="1"/>
    <col min="390" max="390" width="6.69921875" bestFit="1" customWidth="1"/>
    <col min="391" max="393" width="7.69921875" bestFit="1" customWidth="1"/>
    <col min="394" max="400" width="8.69921875" bestFit="1" customWidth="1"/>
    <col min="401" max="402" width="7.69921875" bestFit="1" customWidth="1"/>
    <col min="403" max="403" width="10.5" bestFit="1" customWidth="1"/>
    <col min="404" max="404" width="11.09765625" bestFit="1" customWidth="1"/>
    <col min="405" max="406" width="7.69921875" bestFit="1" customWidth="1"/>
    <col min="407" max="408" width="6.69921875" bestFit="1" customWidth="1"/>
    <col min="409" max="414" width="7.69921875" bestFit="1" customWidth="1"/>
    <col min="415" max="415" width="6.69921875" bestFit="1" customWidth="1"/>
    <col min="416" max="421" width="7.69921875" bestFit="1" customWidth="1"/>
    <col min="422" max="423" width="6.69921875" bestFit="1" customWidth="1"/>
    <col min="424" max="431" width="7.69921875" bestFit="1" customWidth="1"/>
    <col min="432" max="432" width="6.69921875" bestFit="1" customWidth="1"/>
    <col min="433" max="436" width="7.69921875" bestFit="1" customWidth="1"/>
    <col min="437" max="438" width="6.69921875" bestFit="1" customWidth="1"/>
    <col min="439" max="442" width="7.69921875" bestFit="1" customWidth="1"/>
    <col min="443" max="443" width="6.69921875" bestFit="1" customWidth="1"/>
    <col min="444" max="446" width="7.69921875" bestFit="1" customWidth="1"/>
    <col min="447" max="450" width="8.69921875" bestFit="1" customWidth="1"/>
    <col min="451" max="452" width="7.69921875" bestFit="1" customWidth="1"/>
    <col min="453" max="455" width="8.69921875" bestFit="1" customWidth="1"/>
    <col min="456" max="456" width="7.69921875" bestFit="1" customWidth="1"/>
    <col min="457" max="458" width="8.69921875" bestFit="1" customWidth="1"/>
    <col min="459" max="460" width="6.69921875" bestFit="1" customWidth="1"/>
    <col min="461" max="469" width="7.69921875" bestFit="1" customWidth="1"/>
    <col min="470" max="470" width="6.69921875" bestFit="1" customWidth="1"/>
    <col min="471" max="472" width="7.69921875" bestFit="1" customWidth="1"/>
    <col min="473" max="474" width="6.69921875" bestFit="1" customWidth="1"/>
    <col min="475" max="480" width="7.69921875" bestFit="1" customWidth="1"/>
    <col min="481" max="482" width="6.69921875" bestFit="1" customWidth="1"/>
    <col min="483" max="484" width="7.69921875" bestFit="1" customWidth="1"/>
    <col min="485" max="486" width="6.69921875" bestFit="1" customWidth="1"/>
    <col min="487" max="490" width="7.69921875" bestFit="1" customWidth="1"/>
    <col min="491" max="491" width="6.69921875" bestFit="1" customWidth="1"/>
    <col min="492" max="496" width="7.69921875" bestFit="1" customWidth="1"/>
    <col min="497" max="505" width="8.69921875" bestFit="1" customWidth="1"/>
    <col min="506" max="507" width="7.69921875" bestFit="1" customWidth="1"/>
    <col min="508" max="510" width="8.69921875" bestFit="1" customWidth="1"/>
    <col min="511" max="512" width="6.69921875" bestFit="1" customWidth="1"/>
    <col min="513" max="515" width="7.69921875" bestFit="1" customWidth="1"/>
    <col min="516" max="516" width="6.69921875" bestFit="1" customWidth="1"/>
    <col min="517" max="518" width="7.69921875" bestFit="1" customWidth="1"/>
    <col min="519" max="519" width="6.69921875" bestFit="1" customWidth="1"/>
    <col min="520" max="523" width="7.69921875" bestFit="1" customWidth="1"/>
    <col min="524" max="525" width="6.69921875" bestFit="1" customWidth="1"/>
    <col min="526" max="527" width="7.69921875" bestFit="1" customWidth="1"/>
    <col min="528" max="528" width="6.69921875" bestFit="1" customWidth="1"/>
    <col min="529" max="535" width="7.69921875" bestFit="1" customWidth="1"/>
    <col min="536" max="537" width="6.69921875" bestFit="1" customWidth="1"/>
    <col min="538" max="542" width="7.69921875" bestFit="1" customWidth="1"/>
    <col min="543" max="547" width="8.69921875" bestFit="1" customWidth="1"/>
    <col min="548" max="548" width="7.69921875" bestFit="1" customWidth="1"/>
    <col min="549" max="549" width="8.69921875" bestFit="1" customWidth="1"/>
    <col min="550" max="550" width="6.69921875" bestFit="1" customWidth="1"/>
    <col min="551" max="551" width="7.69921875" bestFit="1" customWidth="1"/>
    <col min="552" max="554" width="6.69921875" bestFit="1" customWidth="1"/>
    <col min="555" max="557" width="7.69921875" bestFit="1" customWidth="1"/>
    <col min="558" max="559" width="6.69921875" bestFit="1" customWidth="1"/>
    <col min="560" max="561" width="7.69921875" bestFit="1" customWidth="1"/>
    <col min="562" max="563" width="6.69921875" bestFit="1" customWidth="1"/>
    <col min="564" max="571" width="7.69921875" bestFit="1" customWidth="1"/>
    <col min="572" max="572" width="6.69921875" bestFit="1" customWidth="1"/>
    <col min="573" max="576" width="7.69921875" bestFit="1" customWidth="1"/>
    <col min="577" max="578" width="6.69921875" bestFit="1" customWidth="1"/>
    <col min="579" max="582" width="7.69921875" bestFit="1" customWidth="1"/>
    <col min="583" max="592" width="8.69921875" bestFit="1" customWidth="1"/>
    <col min="593" max="594" width="6.69921875" bestFit="1" customWidth="1"/>
    <col min="595" max="605" width="7.69921875" bestFit="1" customWidth="1"/>
    <col min="606" max="607" width="6.69921875" bestFit="1" customWidth="1"/>
    <col min="608" max="611" width="7.69921875" bestFit="1" customWidth="1"/>
    <col min="612" max="613" width="6.69921875" bestFit="1" customWidth="1"/>
    <col min="614" max="615" width="7.69921875" bestFit="1" customWidth="1"/>
    <col min="616" max="617" width="6.69921875" bestFit="1" customWidth="1"/>
    <col min="618" max="620" width="7.69921875" bestFit="1" customWidth="1"/>
    <col min="621" max="622" width="6.69921875" bestFit="1" customWidth="1"/>
    <col min="623" max="628" width="7.69921875" bestFit="1" customWidth="1"/>
    <col min="629" max="629" width="6.69921875" bestFit="1" customWidth="1"/>
    <col min="630" max="631" width="7.69921875" bestFit="1" customWidth="1"/>
    <col min="632" max="632" width="6.69921875" bestFit="1" customWidth="1"/>
    <col min="633" max="640" width="7.69921875" bestFit="1" customWidth="1"/>
    <col min="641" max="647" width="8.69921875" bestFit="1" customWidth="1"/>
    <col min="648" max="649" width="6.69921875" bestFit="1" customWidth="1"/>
    <col min="650" max="657" width="7.69921875" bestFit="1" customWidth="1"/>
    <col min="658" max="658" width="6.69921875" bestFit="1" customWidth="1"/>
    <col min="659" max="663" width="7.69921875" bestFit="1" customWidth="1"/>
    <col min="664" max="664" width="6.69921875" bestFit="1" customWidth="1"/>
    <col min="665" max="668" width="7.69921875" bestFit="1" customWidth="1"/>
    <col min="669" max="670" width="6.69921875" bestFit="1" customWidth="1"/>
    <col min="671" max="675" width="7.69921875" bestFit="1" customWidth="1"/>
    <col min="676" max="676" width="6.69921875" bestFit="1" customWidth="1"/>
    <col min="677" max="679" width="7.69921875" bestFit="1" customWidth="1"/>
    <col min="680" max="680" width="6.69921875" bestFit="1" customWidth="1"/>
    <col min="681" max="682" width="7.69921875" bestFit="1" customWidth="1"/>
    <col min="683" max="683" width="6.69921875" bestFit="1" customWidth="1"/>
    <col min="684" max="689" width="7.69921875" bestFit="1" customWidth="1"/>
    <col min="690" max="693" width="8.69921875" bestFit="1" customWidth="1"/>
    <col min="694" max="694" width="7.69921875" bestFit="1" customWidth="1"/>
    <col min="695" max="695" width="8.69921875" bestFit="1" customWidth="1"/>
    <col min="696" max="698" width="6.69921875" bestFit="1" customWidth="1"/>
    <col min="699" max="699" width="7.69921875" bestFit="1" customWidth="1"/>
    <col min="700" max="700" width="6.69921875" bestFit="1" customWidth="1"/>
    <col min="701" max="705" width="7.69921875" bestFit="1" customWidth="1"/>
    <col min="706" max="708" width="6.69921875" bestFit="1" customWidth="1"/>
    <col min="709" max="712" width="7.69921875" bestFit="1" customWidth="1"/>
    <col min="713" max="714" width="6.69921875" bestFit="1" customWidth="1"/>
    <col min="715" max="719" width="7.69921875" bestFit="1" customWidth="1"/>
    <col min="720" max="721" width="6.69921875" bestFit="1" customWidth="1"/>
    <col min="722" max="723" width="7.69921875" bestFit="1" customWidth="1"/>
    <col min="724" max="726" width="6.69921875" bestFit="1" customWidth="1"/>
    <col min="727" max="733" width="7.69921875" bestFit="1" customWidth="1"/>
    <col min="734" max="736" width="8.69921875" bestFit="1" customWidth="1"/>
    <col min="737" max="737" width="7.69921875" bestFit="1" customWidth="1"/>
    <col min="738" max="742" width="8.69921875" bestFit="1" customWidth="1"/>
    <col min="743" max="751" width="7.69921875" bestFit="1" customWidth="1"/>
    <col min="752" max="753" width="6.69921875" bestFit="1" customWidth="1"/>
    <col min="754" max="760" width="7.69921875" bestFit="1" customWidth="1"/>
    <col min="761" max="762" width="6.69921875" bestFit="1" customWidth="1"/>
    <col min="763" max="767" width="7.69921875" bestFit="1" customWidth="1"/>
    <col min="768" max="768" width="6.69921875" bestFit="1" customWidth="1"/>
    <col min="769" max="780" width="7.69921875" bestFit="1" customWidth="1"/>
    <col min="781" max="781" width="6.69921875" bestFit="1" customWidth="1"/>
    <col min="782" max="785" width="7.69921875" bestFit="1" customWidth="1"/>
    <col min="786" max="787" width="6.69921875" bestFit="1" customWidth="1"/>
    <col min="788" max="792" width="7.69921875" bestFit="1" customWidth="1"/>
    <col min="793" max="793" width="8.69921875" bestFit="1" customWidth="1"/>
    <col min="794" max="796" width="7.69921875" bestFit="1" customWidth="1"/>
    <col min="797" max="801" width="8.69921875" bestFit="1" customWidth="1"/>
    <col min="802" max="802" width="7.69921875" bestFit="1" customWidth="1"/>
    <col min="803" max="806" width="8.69921875" bestFit="1" customWidth="1"/>
    <col min="807" max="808" width="6.69921875" bestFit="1" customWidth="1"/>
    <col min="809" max="815" width="7.69921875" bestFit="1" customWidth="1"/>
    <col min="816" max="817" width="6.69921875" bestFit="1" customWidth="1"/>
    <col min="818" max="819" width="7.69921875" bestFit="1" customWidth="1"/>
    <col min="820" max="820" width="6.69921875" bestFit="1" customWidth="1"/>
    <col min="821" max="822" width="7.69921875" bestFit="1" customWidth="1"/>
    <col min="823" max="825" width="6.69921875" bestFit="1" customWidth="1"/>
    <col min="826" max="828" width="7.69921875" bestFit="1" customWidth="1"/>
    <col min="829" max="830" width="6.69921875" bestFit="1" customWidth="1"/>
    <col min="831" max="844" width="7.69921875" bestFit="1" customWidth="1"/>
    <col min="845" max="845" width="6.69921875" bestFit="1" customWidth="1"/>
    <col min="846" max="851" width="7.69921875" bestFit="1" customWidth="1"/>
    <col min="852" max="853" width="8.69921875" bestFit="1" customWidth="1"/>
    <col min="854" max="854" width="7.69921875" bestFit="1" customWidth="1"/>
    <col min="855" max="857" width="8.69921875" bestFit="1" customWidth="1"/>
    <col min="858" max="859" width="7.69921875" bestFit="1" customWidth="1"/>
    <col min="860" max="861" width="8.69921875" bestFit="1" customWidth="1"/>
    <col min="862" max="862" width="6.69921875" bestFit="1" customWidth="1"/>
    <col min="863" max="870" width="7.69921875" bestFit="1" customWidth="1"/>
    <col min="871" max="872" width="6.69921875" bestFit="1" customWidth="1"/>
    <col min="873" max="875" width="7.69921875" bestFit="1" customWidth="1"/>
    <col min="876" max="876" width="6.69921875" bestFit="1" customWidth="1"/>
    <col min="877" max="881" width="7.69921875" bestFit="1" customWidth="1"/>
    <col min="882" max="884" width="6.69921875" bestFit="1" customWidth="1"/>
    <col min="885" max="890" width="7.69921875" bestFit="1" customWidth="1"/>
    <col min="891" max="892" width="6.69921875" bestFit="1" customWidth="1"/>
    <col min="893" max="898" width="7.69921875" bestFit="1" customWidth="1"/>
    <col min="899" max="900" width="6.69921875" bestFit="1" customWidth="1"/>
    <col min="901" max="902" width="7.69921875" bestFit="1" customWidth="1"/>
    <col min="903" max="905" width="6.69921875" bestFit="1" customWidth="1"/>
    <col min="906" max="907" width="7.69921875" bestFit="1" customWidth="1"/>
    <col min="908" max="919" width="8.69921875" bestFit="1" customWidth="1"/>
    <col min="920" max="921" width="7.69921875" bestFit="1" customWidth="1"/>
    <col min="922" max="924" width="8.69921875" bestFit="1" customWidth="1"/>
    <col min="925" max="925" width="14.19921875" bestFit="1" customWidth="1"/>
    <col min="926" max="926" width="11" bestFit="1" customWidth="1"/>
    <col min="927" max="1003" width="11.09765625" bestFit="1" customWidth="1"/>
    <col min="1004" max="1004" width="14.19921875" bestFit="1" customWidth="1"/>
    <col min="1005" max="1005" width="11" bestFit="1" customWidth="1"/>
  </cols>
  <sheetData>
    <row r="2" spans="1:5" x14ac:dyDescent="0.3">
      <c r="A2" s="4" t="s">
        <v>2031</v>
      </c>
      <c r="B2" t="s">
        <v>2045</v>
      </c>
    </row>
    <row r="3" spans="1:5" x14ac:dyDescent="0.3">
      <c r="A3" s="4" t="s">
        <v>2073</v>
      </c>
      <c r="B3" t="s">
        <v>2045</v>
      </c>
    </row>
    <row r="5" spans="1:5" x14ac:dyDescent="0.3">
      <c r="A5" s="4" t="s">
        <v>2070</v>
      </c>
      <c r="B5" s="4" t="s">
        <v>2044</v>
      </c>
    </row>
    <row r="6" spans="1:5" x14ac:dyDescent="0.3">
      <c r="A6" s="4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3">
      <c r="A7" s="5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3">
      <c r="A8" s="5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5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5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5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5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5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5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5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5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5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5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5" t="s">
        <v>2034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7DD3-A9B6-4304-A103-4B0AE84FC7D1}">
  <sheetPr codeName="Sheet5"/>
  <dimension ref="A1:K13"/>
  <sheetViews>
    <sheetView topLeftCell="A9" workbookViewId="0">
      <selection activeCell="B7" sqref="B7"/>
    </sheetView>
  </sheetViews>
  <sheetFormatPr defaultRowHeight="15.6" x14ac:dyDescent="0.3"/>
  <cols>
    <col min="1" max="1" width="29.296875" customWidth="1"/>
    <col min="2" max="2" width="22.5" customWidth="1"/>
    <col min="3" max="3" width="16.796875" customWidth="1"/>
    <col min="4" max="4" width="15.8984375" customWidth="1"/>
    <col min="5" max="5" width="15.296875" customWidth="1"/>
    <col min="6" max="6" width="19.8984375" customWidth="1"/>
    <col min="7" max="7" width="23.796875" customWidth="1"/>
    <col min="8" max="8" width="25.09765625" customWidth="1"/>
  </cols>
  <sheetData>
    <row r="1" spans="1:11" ht="16.8" customHeight="1" x14ac:dyDescent="0.3">
      <c r="A1" s="8" t="s">
        <v>2086</v>
      </c>
      <c r="B1" s="8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  <c r="I1" s="7"/>
      <c r="J1" s="7"/>
      <c r="K1" s="7"/>
    </row>
    <row r="2" spans="1:11" x14ac:dyDescent="0.3">
      <c r="A2" t="s">
        <v>2105</v>
      </c>
      <c r="B2">
        <f>COUNTIFS(Crowdfunding!$D$2:$D$1001,"&lt;1000",Table1[outcome],"successful")</f>
        <v>30</v>
      </c>
      <c r="C2">
        <f>COUNTIFS(Crowdfunding!$D$2:$D$1001,"&lt;1000",Table1[outcome],"failed")</f>
        <v>20</v>
      </c>
      <c r="D2">
        <f>COUNTIFS(Crowdfunding!$D$2:$D$1001,"&lt;1000",Table1[outcome],"Canceled")</f>
        <v>1</v>
      </c>
      <c r="E2">
        <f>SUM(B2:D2)</f>
        <v>51</v>
      </c>
      <c r="F2" s="14">
        <f xml:space="preserve"> (ROUND((B2 / E2 ) *100,0))/100</f>
        <v>0.59</v>
      </c>
      <c r="G2" s="14">
        <f xml:space="preserve"> (ROUND((C2 / E2 ) * 100,0))/100</f>
        <v>0.39</v>
      </c>
      <c r="H2" s="14">
        <f xml:space="preserve"> (ROUND((D2 / E2 ) * 100,0))/100</f>
        <v>0.02</v>
      </c>
    </row>
    <row r="3" spans="1:11" x14ac:dyDescent="0.3">
      <c r="A3" t="s">
        <v>2094</v>
      </c>
      <c r="B3">
        <f>COUNTIFS(Crowdfunding!$D$2:$D$1001,"&gt;=1000",Crowdfunding!$D$2:$D$1001,"&lt;5000",Table1[outcome],"successful")</f>
        <v>191</v>
      </c>
      <c r="C3">
        <f>COUNTIFS(Crowdfunding!$D$2:$D$1001,"&gt;=1000",Crowdfunding!$D$2:$D$1001,"&lt;5000",Table1[outcome],"failed")</f>
        <v>38</v>
      </c>
      <c r="D3">
        <f>COUNTIFS(Crowdfunding!$D$2:$D$1001,"&gt;=1000",Crowdfunding!$D$2:$D$1001,"&lt;5000",Table1[outcome],"canceled")</f>
        <v>2</v>
      </c>
      <c r="E3">
        <f t="shared" ref="E3:E13" si="0">SUM(B3:D3)</f>
        <v>231</v>
      </c>
      <c r="F3" s="14">
        <f t="shared" ref="F3:F13" si="1" xml:space="preserve"> (ROUND((B3 / E3 ) *100,0))/100</f>
        <v>0.83</v>
      </c>
      <c r="G3" s="14">
        <f t="shared" ref="G3:G13" si="2" xml:space="preserve"> (ROUND((C3 / E3 ) * 100,0))/100</f>
        <v>0.16</v>
      </c>
      <c r="H3" s="14">
        <f t="shared" ref="H3:H13" si="3" xml:space="preserve"> (ROUND((D3 / E3 ) * 100,0))/100</f>
        <v>0.01</v>
      </c>
    </row>
    <row r="4" spans="1:11" x14ac:dyDescent="0.3">
      <c r="A4" t="s">
        <v>2095</v>
      </c>
      <c r="B4">
        <f>COUNTIFS(Crowdfunding!$D$2:$D$1001,"&gt;=5000",Crowdfunding!$D$2:$D$1001,"&lt;10000",Table1[outcome],"successful")</f>
        <v>164</v>
      </c>
      <c r="C4">
        <f>COUNTIFS(Crowdfunding!$D$2:$D$1001,"&gt;=5000",Crowdfunding!$D$2:$D$1001,"&lt;10000",Table1[outcome],"failed")</f>
        <v>126</v>
      </c>
      <c r="D4">
        <f>COUNTIFS(Crowdfunding!$D$2:$D$1001,"&gt;=5000",Crowdfunding!$D$2:$D$1001,"&lt;10000",Table1[outcome],"canceled")</f>
        <v>25</v>
      </c>
      <c r="E4">
        <f t="shared" si="0"/>
        <v>315</v>
      </c>
      <c r="F4" s="14">
        <f t="shared" si="1"/>
        <v>0.52</v>
      </c>
      <c r="G4" s="14">
        <f t="shared" si="2"/>
        <v>0.4</v>
      </c>
      <c r="H4" s="14">
        <f t="shared" si="3"/>
        <v>0.08</v>
      </c>
    </row>
    <row r="5" spans="1:11" x14ac:dyDescent="0.3">
      <c r="A5" t="s">
        <v>2096</v>
      </c>
      <c r="B5">
        <f>COUNTIFS(Crowdfunding!$D$2:$D$1001,"&gt;=10000",Crowdfunding!$D$2:$D$1001,"&lt;15000",Table1[outcome],"successful")</f>
        <v>4</v>
      </c>
      <c r="C5">
        <f>COUNTIFS(Crowdfunding!$D$2:$D$1001,"&gt;=10000",Crowdfunding!$D$2:$D$1001,"&lt;15000",Table1[outcome],"failed")</f>
        <v>5</v>
      </c>
      <c r="D5">
        <f>COUNTIFS(Crowdfunding!$D$2:$D$1001,"&gt;=10000",Crowdfunding!$D$2:$D$1001,"&lt;15000",Table1[outcome],"canceled")</f>
        <v>0</v>
      </c>
      <c r="E5">
        <f t="shared" si="0"/>
        <v>9</v>
      </c>
      <c r="F5" s="14">
        <f t="shared" si="1"/>
        <v>0.44</v>
      </c>
      <c r="G5" s="14">
        <f t="shared" si="2"/>
        <v>0.56000000000000005</v>
      </c>
      <c r="H5" s="14">
        <f t="shared" si="3"/>
        <v>0</v>
      </c>
    </row>
    <row r="6" spans="1:11" x14ac:dyDescent="0.3">
      <c r="A6" t="s">
        <v>2097</v>
      </c>
      <c r="B6">
        <f>COUNTIFS(Crowdfunding!$D$2:$D$1001,"&gt;=15000",Crowdfunding!$D$2:$D$1001,"&lt;20000",Table1[outcome],"successful")</f>
        <v>10</v>
      </c>
      <c r="C6">
        <f>COUNTIFS(Crowdfunding!$D$2:$D$1001,"&gt;=15000",Crowdfunding!$D$2:$D$1001,"&lt;20000",Table1[outcome],"failed")</f>
        <v>0</v>
      </c>
      <c r="D6">
        <f>COUNTIFS(Crowdfunding!$D$2:$D$1001,"&gt;=15000",Crowdfunding!$D$2:$D$1001,"&lt;20000",Table1[outcome],"canceled")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11" x14ac:dyDescent="0.3">
      <c r="A7" t="s">
        <v>2098</v>
      </c>
      <c r="B7">
        <f>COUNTIFS(Crowdfunding!$D$2:$D$1001,"&gt;=20000",Crowdfunding!$D$2:$D$1001,"&lt;25000",Table1[outcome],"successful")</f>
        <v>7</v>
      </c>
      <c r="C7">
        <f>COUNTIFS(Crowdfunding!$D$2:$D$1001,"&gt;=20000",Crowdfunding!$D$2:$D$1001,"&lt;25000",Table1[outcome],"failed")</f>
        <v>0</v>
      </c>
      <c r="D7">
        <f>COUNTIFS(Crowdfunding!$D$2:$D$1001,"&gt;=20000",Crowdfunding!$D$2:$D$1001,"&lt;25000",Table1[outcome],"canceled")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11" x14ac:dyDescent="0.3">
      <c r="A8" t="s">
        <v>2099</v>
      </c>
      <c r="B8">
        <f>COUNTIFS(Crowdfunding!$D$2:$D$1001,"&gt;=25000",Crowdfunding!$D$2:$D$1001,"&lt;30000",Table1[outcome],"successful")</f>
        <v>11</v>
      </c>
      <c r="C8">
        <f>COUNTIFS(Crowdfunding!$D$2:$D$1001,"&gt;=25000",Crowdfunding!$D$2:$D$1001,"&lt;30000",Table1[outcome],"failed")</f>
        <v>3</v>
      </c>
      <c r="D8">
        <f>COUNTIFS(Crowdfunding!$D$2:$D$1001,"&gt;=25000",Crowdfunding!$D$2:$D$1001,"&lt;30000",Table1[outcome],"canceled")</f>
        <v>0</v>
      </c>
      <c r="E8">
        <f t="shared" si="0"/>
        <v>14</v>
      </c>
      <c r="F8" s="14">
        <f t="shared" si="1"/>
        <v>0.79</v>
      </c>
      <c r="G8" s="14">
        <f t="shared" si="2"/>
        <v>0.21</v>
      </c>
      <c r="H8" s="14">
        <f t="shared" si="3"/>
        <v>0</v>
      </c>
    </row>
    <row r="9" spans="1:11" x14ac:dyDescent="0.3">
      <c r="A9" t="s">
        <v>2100</v>
      </c>
      <c r="B9">
        <f>COUNTIFS(Crowdfunding!$D$2:$D$1001,"&gt;=30000",Crowdfunding!$D$2:$D$1001,"&lt;35000",Table1[outcome],"successful")</f>
        <v>7</v>
      </c>
      <c r="C9">
        <f>COUNTIFS(Crowdfunding!$D$2:$D$1001,"&gt;=30000",Crowdfunding!$D$2:$D$1001,"&lt;35000",Table1[outcome],"failed")</f>
        <v>0</v>
      </c>
      <c r="D9">
        <f>COUNTIFS(Crowdfunding!$D$2:$D$1001,"&gt;=30000",Crowdfunding!$D$2:$D$1001,"&lt;35000",Table1[outcome],"canceled")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11" x14ac:dyDescent="0.3">
      <c r="A10" t="s">
        <v>2101</v>
      </c>
      <c r="B10">
        <f>COUNTIFS(Crowdfunding!$D$2:$D$1001,"&gt;=35000",Crowdfunding!$D$2:$D$1001,"&lt;40000",Table1[outcome],"successful")</f>
        <v>8</v>
      </c>
      <c r="C10">
        <f>COUNTIFS(Crowdfunding!$D$2:$D$1001,"&gt;=35000",Crowdfunding!$D$2:$D$1001,"&lt;40000",Table1[outcome],"failed")</f>
        <v>3</v>
      </c>
      <c r="D10">
        <f>COUNTIFS(Crowdfunding!$D$2:$D$1001,"&gt;=35000",Crowdfunding!$D$2:$D$1001,"&lt;40000",Table1[outcome],"canceled")</f>
        <v>1</v>
      </c>
      <c r="E10">
        <f t="shared" si="0"/>
        <v>12</v>
      </c>
      <c r="F10" s="14">
        <f t="shared" si="1"/>
        <v>0.67</v>
      </c>
      <c r="G10" s="14">
        <f t="shared" si="2"/>
        <v>0.25</v>
      </c>
      <c r="H10" s="14">
        <f t="shared" si="3"/>
        <v>0.08</v>
      </c>
    </row>
    <row r="11" spans="1:11" x14ac:dyDescent="0.3">
      <c r="A11" t="s">
        <v>2102</v>
      </c>
      <c r="B11">
        <f>COUNTIFS(Crowdfunding!$D$2:$D$1001,"&gt;=40000",Crowdfunding!$D$2:$D$1001,"&lt;45000",Table1[outcome],"successful")</f>
        <v>11</v>
      </c>
      <c r="C11">
        <f>COUNTIFS(Crowdfunding!$D$2:$D$1001,"&gt;=40000",Crowdfunding!$D$2:$D$1001,"&lt;45000",Table1[outcome],"failed")</f>
        <v>3</v>
      </c>
      <c r="D11">
        <f>COUNTIFS(Crowdfunding!$D$2:$D$1001,"&gt;=40000",Crowdfunding!$D$2:$D$1001,"&lt;45000",Table1[outcome],"canceled")</f>
        <v>0</v>
      </c>
      <c r="E11">
        <f t="shared" si="0"/>
        <v>14</v>
      </c>
      <c r="F11" s="14">
        <f t="shared" si="1"/>
        <v>0.79</v>
      </c>
      <c r="G11" s="14">
        <f t="shared" si="2"/>
        <v>0.21</v>
      </c>
      <c r="H11" s="14">
        <f t="shared" si="3"/>
        <v>0</v>
      </c>
    </row>
    <row r="12" spans="1:11" x14ac:dyDescent="0.3">
      <c r="A12" t="s">
        <v>2103</v>
      </c>
      <c r="B12">
        <f>COUNTIFS(Crowdfunding!$D$2:$D$1001,"&gt;=45000",Crowdfunding!$D$2:$D$1001,"&lt;50000",Table1[outcome],"successful")</f>
        <v>8</v>
      </c>
      <c r="C12">
        <f>COUNTIFS(Crowdfunding!$D$2:$D$1001,"&gt;=45000",Crowdfunding!$D$2:$D$1001,"&lt;50000",Table1[outcome],"failed")</f>
        <v>3</v>
      </c>
      <c r="D12">
        <f>COUNTIFS(Crowdfunding!$D$2:$D$1001,"&gt;=45000",Crowdfunding!$D$2:$D$1001,"&lt;50000",Table1[outcome],"canceled")</f>
        <v>0</v>
      </c>
      <c r="E12">
        <f t="shared" si="0"/>
        <v>11</v>
      </c>
      <c r="F12" s="14">
        <f t="shared" si="1"/>
        <v>0.73</v>
      </c>
      <c r="G12" s="14">
        <f t="shared" si="2"/>
        <v>0.27</v>
      </c>
      <c r="H12" s="14">
        <f t="shared" si="3"/>
        <v>0</v>
      </c>
    </row>
    <row r="13" spans="1:11" x14ac:dyDescent="0.3">
      <c r="A13" t="s">
        <v>2104</v>
      </c>
      <c r="B13">
        <f>COUNTIFS(Crowdfunding!$D$2:$D$1001,"&gt;=50000",Table1[outcome],"successful")</f>
        <v>114</v>
      </c>
      <c r="C13">
        <f>COUNTIFS(Crowdfunding!$D$2:$D$1001,"&gt;=50000",Table1[outcome],"failed")</f>
        <v>163</v>
      </c>
      <c r="D13">
        <f>COUNTIFS(Crowdfunding!$D$2:$D$1001,"&gt;=50000",Table1[outcome],"canceled")</f>
        <v>28</v>
      </c>
      <c r="E13">
        <f t="shared" si="0"/>
        <v>305</v>
      </c>
      <c r="F13" s="14">
        <f t="shared" si="1"/>
        <v>0.37</v>
      </c>
      <c r="G13" s="14">
        <f t="shared" si="2"/>
        <v>0.53</v>
      </c>
      <c r="H13" s="14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AEA-F86A-41A9-B120-D53FEA3CED6B}">
  <sheetPr codeName="Sheet6"/>
  <dimension ref="A1:G12"/>
  <sheetViews>
    <sheetView tabSelected="1" workbookViewId="0">
      <selection activeCell="H13" sqref="H13"/>
    </sheetView>
  </sheetViews>
  <sheetFormatPr defaultRowHeight="15.6" x14ac:dyDescent="0.3"/>
  <cols>
    <col min="1" max="1" width="18.8984375" customWidth="1"/>
    <col min="2" max="3" width="18" customWidth="1"/>
    <col min="4" max="4" width="8.5" customWidth="1"/>
    <col min="5" max="5" width="18.796875" customWidth="1"/>
    <col min="6" max="6" width="20.5" customWidth="1"/>
    <col min="7" max="7" width="11" bestFit="1" customWidth="1"/>
    <col min="8" max="8" width="14.8984375" bestFit="1" customWidth="1"/>
    <col min="9" max="9" width="16.5" bestFit="1" customWidth="1"/>
    <col min="10" max="10" width="14.8984375" bestFit="1" customWidth="1"/>
    <col min="11" max="11" width="21.59765625" bestFit="1" customWidth="1"/>
    <col min="12" max="12" width="19.8984375" bestFit="1" customWidth="1"/>
  </cols>
  <sheetData>
    <row r="1" spans="1:7" x14ac:dyDescent="0.3">
      <c r="A1" s="7" t="s">
        <v>4</v>
      </c>
      <c r="B1" s="7" t="s">
        <v>5</v>
      </c>
      <c r="C1" s="12" t="s">
        <v>2106</v>
      </c>
      <c r="D1" s="7"/>
      <c r="E1" s="7" t="s">
        <v>4</v>
      </c>
      <c r="F1" s="7" t="s">
        <v>5</v>
      </c>
      <c r="G1" s="12" t="s">
        <v>2106</v>
      </c>
    </row>
    <row r="2" spans="1:7" x14ac:dyDescent="0.3">
      <c r="A2" s="10" t="s">
        <v>20</v>
      </c>
      <c r="B2" s="13">
        <v>98</v>
      </c>
      <c r="C2" s="15">
        <f>AVERAGE(B2:B10)</f>
        <v>560.77777777777783</v>
      </c>
      <c r="E2" s="11" t="s">
        <v>14</v>
      </c>
      <c r="F2">
        <v>0</v>
      </c>
      <c r="G2" s="13">
        <f>AVERAGE(F2:F10)</f>
        <v>97</v>
      </c>
    </row>
    <row r="3" spans="1:7" x14ac:dyDescent="0.3">
      <c r="A3" s="10" t="s">
        <v>20</v>
      </c>
      <c r="B3" s="13">
        <v>100</v>
      </c>
      <c r="C3" s="7" t="s">
        <v>2107</v>
      </c>
      <c r="E3" s="11" t="s">
        <v>14</v>
      </c>
      <c r="F3">
        <v>18</v>
      </c>
      <c r="G3" s="7" t="s">
        <v>2107</v>
      </c>
    </row>
    <row r="4" spans="1:7" x14ac:dyDescent="0.3">
      <c r="A4" s="10" t="s">
        <v>20</v>
      </c>
      <c r="B4" s="13">
        <v>158</v>
      </c>
      <c r="C4">
        <f>MEDIAN(B2:B10)</f>
        <v>220</v>
      </c>
      <c r="E4" s="11" t="s">
        <v>14</v>
      </c>
      <c r="F4">
        <v>24</v>
      </c>
      <c r="G4">
        <f>MEDIAN(F2:F10)</f>
        <v>44</v>
      </c>
    </row>
    <row r="5" spans="1:7" x14ac:dyDescent="0.3">
      <c r="A5" s="10" t="s">
        <v>20</v>
      </c>
      <c r="B5" s="13">
        <v>174</v>
      </c>
      <c r="C5" s="7" t="s">
        <v>2108</v>
      </c>
      <c r="E5" s="11" t="s">
        <v>14</v>
      </c>
      <c r="F5">
        <v>27</v>
      </c>
      <c r="G5" s="7" t="s">
        <v>2108</v>
      </c>
    </row>
    <row r="6" spans="1:7" x14ac:dyDescent="0.3">
      <c r="A6" s="10" t="s">
        <v>20</v>
      </c>
      <c r="B6" s="13">
        <v>220</v>
      </c>
      <c r="C6">
        <f>MIN(B2:B10)</f>
        <v>98</v>
      </c>
      <c r="E6" s="11" t="s">
        <v>14</v>
      </c>
      <c r="F6">
        <v>44</v>
      </c>
      <c r="G6">
        <f>MIN(F2:F10)</f>
        <v>0</v>
      </c>
    </row>
    <row r="7" spans="1:7" x14ac:dyDescent="0.3">
      <c r="A7" s="10" t="s">
        <v>20</v>
      </c>
      <c r="B7" s="13">
        <v>227</v>
      </c>
      <c r="C7" s="7" t="s">
        <v>2109</v>
      </c>
      <c r="E7" s="11" t="s">
        <v>14</v>
      </c>
      <c r="F7">
        <v>53</v>
      </c>
      <c r="G7" s="7" t="s">
        <v>2109</v>
      </c>
    </row>
    <row r="8" spans="1:7" x14ac:dyDescent="0.3">
      <c r="A8" s="10" t="s">
        <v>20</v>
      </c>
      <c r="B8" s="13">
        <v>1249</v>
      </c>
      <c r="C8">
        <f>MAX(B2:B10)</f>
        <v>1425</v>
      </c>
      <c r="E8" s="11" t="s">
        <v>14</v>
      </c>
      <c r="F8">
        <v>55</v>
      </c>
      <c r="G8">
        <f>MAX(F2:F10)</f>
        <v>452</v>
      </c>
    </row>
    <row r="9" spans="1:7" x14ac:dyDescent="0.3">
      <c r="A9" s="10" t="s">
        <v>20</v>
      </c>
      <c r="B9" s="13">
        <v>1396</v>
      </c>
      <c r="C9" s="7" t="s">
        <v>2110</v>
      </c>
      <c r="E9" s="11" t="s">
        <v>14</v>
      </c>
      <c r="F9">
        <v>200</v>
      </c>
      <c r="G9" s="7" t="s">
        <v>2110</v>
      </c>
    </row>
    <row r="10" spans="1:7" x14ac:dyDescent="0.3">
      <c r="A10" s="10" t="s">
        <v>20</v>
      </c>
      <c r="B10" s="13">
        <v>1425</v>
      </c>
      <c r="C10" s="16">
        <f>VAR(B2:B10)</f>
        <v>360496.19444444444</v>
      </c>
      <c r="E10" s="11" t="s">
        <v>14</v>
      </c>
      <c r="F10">
        <v>452</v>
      </c>
      <c r="G10">
        <f>VAR(F2:F10)</f>
        <v>21127.75</v>
      </c>
    </row>
    <row r="11" spans="1:7" x14ac:dyDescent="0.3">
      <c r="C11" s="7" t="s">
        <v>2111</v>
      </c>
      <c r="G11" s="7" t="s">
        <v>2111</v>
      </c>
    </row>
    <row r="12" spans="1:7" x14ac:dyDescent="0.3">
      <c r="C12" s="16">
        <f>STDEV(B2:B10)</f>
        <v>600.41335298646084</v>
      </c>
      <c r="G12" s="16">
        <f>STDEV(F2:F10)</f>
        <v>145.3538785172243</v>
      </c>
    </row>
  </sheetData>
  <sortState xmlns:xlrd2="http://schemas.microsoft.com/office/spreadsheetml/2017/richdata2" ref="F2:F10">
    <sortCondition ref="F2:F10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One</vt:lpstr>
      <vt:lpstr>Pivot Table Two</vt:lpstr>
      <vt:lpstr>Pivot Table Three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akeem anderson</cp:lastModifiedBy>
  <dcterms:created xsi:type="dcterms:W3CDTF">2021-09-29T18:52:28Z</dcterms:created>
  <dcterms:modified xsi:type="dcterms:W3CDTF">2024-04-05T02:19:24Z</dcterms:modified>
</cp:coreProperties>
</file>