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kee\Downloads\"/>
    </mc:Choice>
  </mc:AlternateContent>
  <xr:revisionPtr revIDLastSave="0" documentId="13_ncr:1_{A76C34E9-4848-42F5-B6D1-4744F1480BCF}" xr6:coauthVersionLast="47" xr6:coauthVersionMax="47" xr10:uidLastSave="{00000000-0000-0000-0000-000000000000}"/>
  <bookViews>
    <workbookView xWindow="0" yWindow="0" windowWidth="17280" windowHeight="9420" xr2:uid="{00000000-000D-0000-FFFF-FFFF00000000}"/>
  </bookViews>
  <sheets>
    <sheet name="SBP" sheetId="2" r:id="rId1"/>
    <sheet name="SBFD" sheetId="3" r:id="rId2"/>
    <sheet name="Exercise" sheetId="1" r:id="rId3"/>
    <sheet name="HW Data 1" sheetId="5" r:id="rId4"/>
    <sheet name="HW Data 2" sheetId="6" r:id="rId5"/>
    <sheet name="HW Data 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7" l="1"/>
  <c r="E7" i="7"/>
  <c r="D7" i="7"/>
  <c r="C7" i="7"/>
  <c r="B7" i="7"/>
  <c r="F5" i="7"/>
  <c r="E5" i="7"/>
  <c r="D5" i="7"/>
  <c r="C5" i="7"/>
  <c r="B5" i="7"/>
  <c r="J6" i="5"/>
  <c r="J5" i="5"/>
  <c r="J4" i="5"/>
  <c r="J3" i="5"/>
  <c r="J2" i="5"/>
  <c r="G6" i="5"/>
  <c r="G5" i="5"/>
  <c r="G4" i="5"/>
  <c r="G3" i="5"/>
  <c r="G2" i="5"/>
  <c r="C6" i="1"/>
  <c r="D6" i="1"/>
  <c r="B6" i="1"/>
  <c r="D4" i="1"/>
  <c r="C4" i="1"/>
  <c r="B4" i="1"/>
  <c r="D8" i="2" l="1"/>
  <c r="D7" i="2"/>
  <c r="D6" i="2"/>
  <c r="D5" i="2"/>
  <c r="D4" i="2"/>
  <c r="D3" i="2"/>
  <c r="D2" i="2"/>
  <c r="G4" i="7"/>
  <c r="G6" i="7" l="1"/>
  <c r="H10" i="3" l="1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</calcChain>
</file>

<file path=xl/sharedStrings.xml><?xml version="1.0" encoding="utf-8"?>
<sst xmlns="http://schemas.openxmlformats.org/spreadsheetml/2006/main" count="224" uniqueCount="59">
  <si>
    <t xml:space="preserve"> </t>
  </si>
  <si>
    <t>No Regular Exercise</t>
  </si>
  <si>
    <t>Sporadic Exercise</t>
  </si>
  <si>
    <t xml:space="preserve">Regular Exercise </t>
  </si>
  <si>
    <t>Total</t>
  </si>
  <si>
    <t>Before intervention</t>
  </si>
  <si>
    <t>After intervention</t>
  </si>
  <si>
    <t>Distribution of activity levels before and after a campus health intervention</t>
  </si>
  <si>
    <t>ID#</t>
  </si>
  <si>
    <t>Systolic BP</t>
  </si>
  <si>
    <t>height (inches)</t>
  </si>
  <si>
    <t>weight (lbs)</t>
  </si>
  <si>
    <t>age</t>
  </si>
  <si>
    <t>years of service</t>
  </si>
  <si>
    <t>systolic bp</t>
  </si>
  <si>
    <t>diastolic bp</t>
  </si>
  <si>
    <t>BMI</t>
  </si>
  <si>
    <t>MAP</t>
  </si>
  <si>
    <t>Percent before</t>
  </si>
  <si>
    <t>Percent after</t>
  </si>
  <si>
    <t>Participant Place Finish</t>
  </si>
  <si>
    <t>Finish time (hours:mins:secs)</t>
  </si>
  <si>
    <t>Finish times (mins)</t>
  </si>
  <si>
    <t>Age</t>
  </si>
  <si>
    <t>Infant ID #</t>
  </si>
  <si>
    <t>Gestational Age (weeks)</t>
  </si>
  <si>
    <t>Birth weight (grams)</t>
  </si>
  <si>
    <t>Change in Symptoms by Treatment</t>
  </si>
  <si>
    <t>Treatment</t>
  </si>
  <si>
    <t>Change in Symptoms</t>
  </si>
  <si>
    <t>Much worse</t>
  </si>
  <si>
    <t>Worse</t>
  </si>
  <si>
    <t>No Change</t>
  </si>
  <si>
    <t>Better</t>
  </si>
  <si>
    <t>Much Better</t>
  </si>
  <si>
    <t>Experimental</t>
  </si>
  <si>
    <t>Placebo</t>
  </si>
  <si>
    <t>Percentage</t>
  </si>
  <si>
    <t>Mean</t>
  </si>
  <si>
    <t>Median</t>
  </si>
  <si>
    <t>Mode</t>
  </si>
  <si>
    <t>Min</t>
  </si>
  <si>
    <t>Max</t>
  </si>
  <si>
    <t xml:space="preserve">Q1 </t>
  </si>
  <si>
    <t>Q3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</si>
  <si>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</si>
  <si>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</si>
  <si>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</si>
  <si>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</si>
  <si>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</si>
  <si>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</si>
  <si>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</si>
  <si>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</si>
  <si>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</si>
  <si>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</si>
  <si>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</si>
  <si>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Q1</t>
  </si>
  <si>
    <t>For Finish Times Min</t>
  </si>
  <si>
    <t>For age of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</si>
</sst>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2" xfId="0" applyBorder="1"/>
    <xf numFmtId="10" fontId="0" fillId="0" borderId="2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0" xfId="0" applyFont="1"/>
    <xf numFmtId="0" fontId="1" fillId="0" borderId="9" xfId="0" applyFont="1" applyBorder="1"/>
    <xf numFmtId="0" fontId="1" fillId="0" borderId="2" xfId="0" applyFont="1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2" fontId="0" fillId="0" borderId="10" xfId="0" applyNumberFormat="1" applyBorder="1"/>
    <xf numFmtId="10" fontId="0" fillId="0" borderId="2" xfId="1" applyNumberFormat="1" applyFont="1" applyBorder="1"/>
    <xf numFmtId="9" fontId="1" fillId="0" borderId="2" xfId="1" applyFont="1" applyBorder="1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249999999999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Exercise!$A$3</c:f>
              <c:strCache>
                <c:ptCount val="1"/>
                <c:pt idx="0">
                  <c:v>Before intervention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4F-49BE-8C3B-3E8B096B97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04F-49BE-8C3B-3E8B096B97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4F-49BE-8C3B-3E8B096B979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4F-49BE-8C3B-3E8B096B979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4F-49BE-8C3B-3E8B096B979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4F-49BE-8C3B-3E8B096B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Exercise!$B$2:$D$2</c:f>
              <c:strCache>
                <c:ptCount val="3"/>
                <c:pt idx="0">
                  <c:v>No Regular Exercise</c:v>
                </c:pt>
                <c:pt idx="1">
                  <c:v>Sporadic Exercise</c:v>
                </c:pt>
                <c:pt idx="2">
                  <c:v>Regular Exercise </c:v>
                </c:pt>
              </c:strCache>
            </c:strRef>
          </c:cat>
          <c:val>
            <c:numRef>
              <c:f>Exercise!$B$4:$D$4</c:f>
              <c:numCache>
                <c:formatCode>0.00%</c:formatCode>
                <c:ptCount val="3"/>
                <c:pt idx="0">
                  <c:v>0.6</c:v>
                </c:pt>
                <c:pt idx="1">
                  <c:v>0.25106382978723402</c:v>
                </c:pt>
                <c:pt idx="2">
                  <c:v>0.14893617021276595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F-49BE-8C3B-3E8B096B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Exercise!$A$5</c:f>
              <c:strCache>
                <c:ptCount val="1"/>
                <c:pt idx="0">
                  <c:v>After intervention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9-47E4-897A-F4303B180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9-47E4-897A-F4303B180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9-47E4-897A-F4303B180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Exercise!$B$2:$D$2</c:f>
              <c:strCache>
                <c:ptCount val="3"/>
                <c:pt idx="0">
                  <c:v>No Regular Exercise</c:v>
                </c:pt>
                <c:pt idx="1">
                  <c:v>Sporadic Exercise</c:v>
                </c:pt>
                <c:pt idx="2">
                  <c:v>Regular Exercise </c:v>
                </c:pt>
              </c:strCache>
            </c:strRef>
          </c:cat>
          <c:val>
            <c:numRef>
              <c:f>Exercise!$B$6:$D$6</c:f>
              <c:numCache>
                <c:formatCode>0.00%</c:formatCode>
                <c:ptCount val="3"/>
                <c:pt idx="0">
                  <c:v>0.54255319148936165</c:v>
                </c:pt>
                <c:pt idx="1">
                  <c:v>0.26595744680851063</c:v>
                </c:pt>
                <c:pt idx="2">
                  <c:v>0.19148936170212766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E-4D9F-93CF-C29C2B9181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'HW Data 3'!$A$4</c:f>
              <c:strCache>
                <c:ptCount val="1"/>
                <c:pt idx="0">
                  <c:v>Experimental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9-46CD-9F61-5C9996520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9-46CD-9F61-5C99965203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89-46CD-9F61-5C99965203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89-46CD-9F61-5C99965203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89-46CD-9F61-5C99965203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'HW Data 3'!$B$3:$F$3</c:f>
              <c:strCache>
                <c:ptCount val="5"/>
                <c:pt idx="0">
                  <c:v>Much worse</c:v>
                </c:pt>
                <c:pt idx="1">
                  <c:v>Worse</c:v>
                </c:pt>
                <c:pt idx="2">
                  <c:v>No Change</c:v>
                </c:pt>
                <c:pt idx="3">
                  <c:v>Better</c:v>
                </c:pt>
                <c:pt idx="4">
                  <c:v>Much Better</c:v>
                </c:pt>
              </c:strCache>
            </c:strRef>
          </c:cat>
          <c:val>
            <c:numRef>
              <c:f>'HW Data 3'!$B$5:$F$5</c:f>
              <c:numCache>
                <c:formatCode>0%</c:formatCode>
                <c:ptCount val="5"/>
                <c:pt idx="0">
                  <c:v>9.5652173913043481E-2</c:v>
                </c:pt>
                <c:pt idx="1">
                  <c:v>0.14782608695652175</c:v>
                </c:pt>
                <c:pt idx="2">
                  <c:v>0.36521739130434783</c:v>
                </c:pt>
                <c:pt idx="3">
                  <c:v>0.26956521739130435</c:v>
                </c:pt>
                <c:pt idx="4">
                  <c:v>0.12173913043478261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1-42AB-862E-EDE2A4754D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'HW Data 3'!$A$6</c:f>
              <c:strCache>
                <c:ptCount val="1"/>
                <c:pt idx="0">
                  <c:v>Placebo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75-4058-8273-C835CA306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75-4058-8273-C835CA306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75-4058-8273-C835CA306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75-4058-8273-C835CA306A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75-4058-8273-C835CA306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'HW Data 3'!$B$3:$F$3</c:f>
              <c:strCache>
                <c:ptCount val="5"/>
                <c:pt idx="0">
                  <c:v>Much worse</c:v>
                </c:pt>
                <c:pt idx="1">
                  <c:v>Worse</c:v>
                </c:pt>
                <c:pt idx="2">
                  <c:v>No Change</c:v>
                </c:pt>
                <c:pt idx="3">
                  <c:v>Better</c:v>
                </c:pt>
                <c:pt idx="4">
                  <c:v>Much Better</c:v>
                </c:pt>
              </c:strCache>
            </c:strRef>
          </c:cat>
          <c:val>
            <c:numRef>
              <c:f>'HW Data 3'!$B$7:$F$7</c:f>
              <c:numCache>
                <c:formatCode>0%</c:formatCode>
                <c:ptCount val="5"/>
                <c:pt idx="0">
                  <c:v>0.13043478260869565</c:v>
                </c:pt>
                <c:pt idx="1">
                  <c:v>0.26956521739130435</c:v>
                </c:pt>
                <c:pt idx="2">
                  <c:v>0.4</c:v>
                </c:pt>
                <c:pt idx="3">
                  <c:v>0.11304347826086956</c:v>
                </c:pt>
                <c:pt idx="4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A-4489-8491-96D9BA470F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114300</xdr:rowOff>
    </xdr:from>
    <xdr:to>
      <xdr:col>3</xdr:col>
      <xdr:colOff>975360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74B32-BFEA-C435-AACF-33AC8E72C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83820</xdr:rowOff>
    </xdr:from>
    <xdr:to>
      <xdr:col>11</xdr:col>
      <xdr:colOff>259080</xdr:colOff>
      <xdr:row>22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2A816-4B17-B39D-CC9A-394E7AB41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9</xdr:row>
      <xdr:rowOff>30480</xdr:rowOff>
    </xdr:from>
    <xdr:to>
      <xdr:col>6</xdr:col>
      <xdr:colOff>472440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CC215-9598-D59C-4951-966204F2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9</xdr:row>
      <xdr:rowOff>22860</xdr:rowOff>
    </xdr:from>
    <xdr:to>
      <xdr:col>14</xdr:col>
      <xdr:colOff>228600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A7BB2-64EE-9D95-76A6-CD5681931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D2" sqref="D2:D8"/>
    </sheetView>
  </sheetViews>
  <sheetFormatPr defaultRowHeight="14.4" x14ac:dyDescent="0.3"/>
  <cols>
    <col min="5" max="5" width="9.109375" style="3"/>
    <col min="7" max="7" width="20.109375" bestFit="1" customWidth="1"/>
    <col min="8" max="8" width="9.109375" style="3"/>
  </cols>
  <sheetData>
    <row r="1" spans="1:8" ht="15" thickBot="1" x14ac:dyDescent="0.35">
      <c r="A1" t="s">
        <v>8</v>
      </c>
      <c r="B1" t="s">
        <v>9</v>
      </c>
    </row>
    <row r="2" spans="1:8" x14ac:dyDescent="0.3">
      <c r="A2">
        <v>1</v>
      </c>
      <c r="B2">
        <v>120</v>
      </c>
      <c r="C2" t="s">
        <v>38</v>
      </c>
      <c r="D2" s="3">
        <f>AVERAGE(B2:B16)</f>
        <v>142.33333333333334</v>
      </c>
      <c r="G2" s="18" t="s">
        <v>9</v>
      </c>
      <c r="H2" s="18"/>
    </row>
    <row r="3" spans="1:8" x14ac:dyDescent="0.3">
      <c r="A3">
        <v>2</v>
      </c>
      <c r="B3">
        <v>112</v>
      </c>
      <c r="C3" t="s">
        <v>39</v>
      </c>
      <c r="D3" s="3">
        <f>MEDIAN(B2:B16)</f>
        <v>145</v>
      </c>
      <c r="E3"/>
      <c r="H3"/>
    </row>
    <row r="4" spans="1:8" x14ac:dyDescent="0.3">
      <c r="A4">
        <v>3</v>
      </c>
      <c r="B4">
        <v>138</v>
      </c>
      <c r="C4" t="s">
        <v>40</v>
      </c>
      <c r="D4" s="3">
        <f>MODE(B2:B16)</f>
        <v>145</v>
      </c>
      <c r="E4"/>
      <c r="G4" t="s">
        <v>38</v>
      </c>
      <c r="H4" s="3">
        <v>142.33333333333334</v>
      </c>
    </row>
    <row r="5" spans="1:8" x14ac:dyDescent="0.3">
      <c r="A5">
        <v>4</v>
      </c>
      <c r="B5">
        <v>145</v>
      </c>
      <c r="C5" t="s">
        <v>41</v>
      </c>
      <c r="D5" s="3">
        <f>MIN(B2:B16)</f>
        <v>112</v>
      </c>
      <c r="E5"/>
      <c r="G5" t="s">
        <v>45</v>
      </c>
      <c r="H5" s="3">
        <v>3.6432150462216573</v>
      </c>
    </row>
    <row r="6" spans="1:8" x14ac:dyDescent="0.3">
      <c r="A6">
        <v>5</v>
      </c>
      <c r="B6">
        <v>135</v>
      </c>
      <c r="C6" t="s">
        <v>42</v>
      </c>
      <c r="D6" s="3">
        <f>MAX(B2:B16)</f>
        <v>163</v>
      </c>
      <c r="E6"/>
      <c r="G6" t="s">
        <v>39</v>
      </c>
      <c r="H6" s="3">
        <v>145</v>
      </c>
    </row>
    <row r="7" spans="1:8" x14ac:dyDescent="0.3">
      <c r="A7">
        <v>6</v>
      </c>
      <c r="B7">
        <v>150</v>
      </c>
      <c r="C7" t="s">
        <v>43</v>
      </c>
      <c r="D7" s="3">
        <f>QUARTILE(B2:B16,1)</f>
        <v>136.5</v>
      </c>
      <c r="E7"/>
      <c r="G7" t="s">
        <v>40</v>
      </c>
      <c r="H7" s="3">
        <v>145</v>
      </c>
    </row>
    <row r="8" spans="1:8" x14ac:dyDescent="0.3">
      <c r="A8">
        <v>7</v>
      </c>
      <c r="B8">
        <v>145</v>
      </c>
      <c r="C8" t="s">
        <v>44</v>
      </c>
      <c r="D8" s="3">
        <f>QUARTILE(B2:B16,3)</f>
        <v>150</v>
      </c>
      <c r="E8"/>
      <c r="G8" t="s">
        <v>46</v>
      </c>
      <c r="H8" s="3">
        <v>14.110111200668763</v>
      </c>
    </row>
    <row r="9" spans="1:8" x14ac:dyDescent="0.3">
      <c r="A9">
        <v>8</v>
      </c>
      <c r="B9">
        <v>163</v>
      </c>
      <c r="E9"/>
      <c r="G9" t="s">
        <v>47</v>
      </c>
      <c r="H9" s="3">
        <v>199.0952380952381</v>
      </c>
    </row>
    <row r="10" spans="1:8" x14ac:dyDescent="0.3">
      <c r="A10">
        <v>9</v>
      </c>
      <c r="B10">
        <v>148</v>
      </c>
      <c r="E10"/>
      <c r="G10" t="s">
        <v>48</v>
      </c>
      <c r="H10" s="3">
        <v>0.28827917203904008</v>
      </c>
    </row>
    <row r="11" spans="1:8" x14ac:dyDescent="0.3">
      <c r="A11">
        <v>10</v>
      </c>
      <c r="B11">
        <v>128</v>
      </c>
      <c r="E11"/>
      <c r="G11" t="s">
        <v>49</v>
      </c>
      <c r="H11" s="3">
        <v>-0.71745432138223253</v>
      </c>
    </row>
    <row r="12" spans="1:8" x14ac:dyDescent="0.3">
      <c r="A12">
        <v>11</v>
      </c>
      <c r="B12">
        <v>143</v>
      </c>
      <c r="E12"/>
      <c r="G12" t="s">
        <v>50</v>
      </c>
      <c r="H12" s="3">
        <v>51</v>
      </c>
    </row>
    <row r="13" spans="1:8" x14ac:dyDescent="0.3">
      <c r="A13">
        <v>12</v>
      </c>
      <c r="B13">
        <v>156</v>
      </c>
      <c r="E13"/>
      <c r="G13" t="s">
        <v>51</v>
      </c>
      <c r="H13" s="3">
        <v>112</v>
      </c>
    </row>
    <row r="14" spans="1:8" x14ac:dyDescent="0.3">
      <c r="A14">
        <v>13</v>
      </c>
      <c r="B14">
        <v>160</v>
      </c>
      <c r="E14"/>
      <c r="G14" t="s">
        <v>52</v>
      </c>
      <c r="H14" s="3">
        <v>163</v>
      </c>
    </row>
    <row r="15" spans="1:8" x14ac:dyDescent="0.3">
      <c r="A15">
        <v>14</v>
      </c>
      <c r="B15">
        <v>142</v>
      </c>
      <c r="E15"/>
      <c r="G15" t="s">
        <v>53</v>
      </c>
      <c r="H15" s="3">
        <v>2135</v>
      </c>
    </row>
    <row r="16" spans="1:8" x14ac:dyDescent="0.3">
      <c r="A16">
        <v>15</v>
      </c>
      <c r="B16">
        <v>150</v>
      </c>
      <c r="E16"/>
      <c r="G16" t="s">
        <v>54</v>
      </c>
      <c r="H16" s="3">
        <v>15</v>
      </c>
    </row>
    <row r="17" spans="5:8" ht="15" thickBot="1" x14ac:dyDescent="0.35">
      <c r="E17"/>
      <c r="G17" s="16" t="s">
        <v>55</v>
      </c>
      <c r="H17" s="19">
        <v>7.8139191323580555</v>
      </c>
    </row>
    <row r="18" spans="5:8" x14ac:dyDescent="0.3">
      <c r="E18"/>
      <c r="H18"/>
    </row>
    <row r="19" spans="5:8" x14ac:dyDescent="0.3">
      <c r="E19"/>
      <c r="H19"/>
    </row>
    <row r="20" spans="5:8" x14ac:dyDescent="0.3">
      <c r="E20"/>
      <c r="H2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topLeftCell="A6" workbookViewId="0">
      <selection activeCell="B15" activeCellId="8" sqref="D15:D28 F15:F28 H15:H28 J15:J28 L29 L15:L28 N15:N28 P15:P28 B15:B28"/>
    </sheetView>
  </sheetViews>
  <sheetFormatPr defaultRowHeight="14.4" x14ac:dyDescent="0.3"/>
  <cols>
    <col min="7" max="8" width="9.109375" style="3"/>
    <col min="12" max="12" width="9.109375" style="3"/>
    <col min="14" max="14" width="9.109375" style="3"/>
    <col min="16" max="16" width="8.88671875" style="3" customWidth="1"/>
    <col min="18" max="18" width="9.109375" style="3"/>
    <col min="20" max="20" width="9.109375" style="3"/>
    <col min="22" max="22" width="9.109375" style="3"/>
    <col min="24" max="24" width="9.109375" style="3"/>
    <col min="26" max="26" width="9.109375" style="3"/>
  </cols>
  <sheetData>
    <row r="1" spans="1:26" ht="28.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4" t="s">
        <v>16</v>
      </c>
      <c r="H1" s="4" t="s">
        <v>17</v>
      </c>
    </row>
    <row r="2" spans="1:26" x14ac:dyDescent="0.3">
      <c r="A2" s="2">
        <v>73</v>
      </c>
      <c r="B2" s="2">
        <v>205</v>
      </c>
      <c r="C2" s="2">
        <v>43</v>
      </c>
      <c r="D2" s="2">
        <v>10</v>
      </c>
      <c r="E2" s="2">
        <v>120</v>
      </c>
      <c r="F2" s="2">
        <v>70</v>
      </c>
      <c r="G2" s="3">
        <f>(B2*0.4536)/(A2*0.0254)^2</f>
        <v>27.046666966293216</v>
      </c>
      <c r="H2" s="3">
        <f>((F2*2)+E2)/3</f>
        <v>86.666666666666671</v>
      </c>
    </row>
    <row r="3" spans="1:26" x14ac:dyDescent="0.3">
      <c r="A3" s="2">
        <v>72</v>
      </c>
      <c r="B3" s="2">
        <v>210</v>
      </c>
      <c r="C3" s="2">
        <v>41</v>
      </c>
      <c r="D3" s="2">
        <v>12</v>
      </c>
      <c r="E3" s="2">
        <v>128</v>
      </c>
      <c r="F3" s="2">
        <v>72</v>
      </c>
      <c r="G3" s="3">
        <f t="shared" ref="G3:G10" si="0">(B3*0.4536)/(A3*0.0254)^2</f>
        <v>28.481306962613925</v>
      </c>
      <c r="H3" s="3">
        <f t="shared" ref="H3:H10" si="1">((F3*2)+E3)/3</f>
        <v>90.666666666666671</v>
      </c>
    </row>
    <row r="4" spans="1:26" x14ac:dyDescent="0.3">
      <c r="A4" s="2">
        <v>69</v>
      </c>
      <c r="B4" s="2">
        <v>160</v>
      </c>
      <c r="C4" s="2">
        <v>30</v>
      </c>
      <c r="D4" s="2">
        <v>6</v>
      </c>
      <c r="E4" s="2">
        <v>110</v>
      </c>
      <c r="F4" s="2">
        <v>80</v>
      </c>
      <c r="G4" s="3">
        <f t="shared" si="0"/>
        <v>23.628024571739122</v>
      </c>
      <c r="H4" s="3">
        <f t="shared" si="1"/>
        <v>90</v>
      </c>
    </row>
    <row r="5" spans="1:26" x14ac:dyDescent="0.3">
      <c r="A5" s="2">
        <v>72</v>
      </c>
      <c r="B5" s="2">
        <v>275</v>
      </c>
      <c r="C5" s="2">
        <v>32</v>
      </c>
      <c r="D5" s="2">
        <v>1</v>
      </c>
      <c r="E5" s="2">
        <v>121</v>
      </c>
      <c r="F5" s="2">
        <v>80</v>
      </c>
      <c r="G5" s="3">
        <f t="shared" si="0"/>
        <v>37.296949593899186</v>
      </c>
      <c r="H5" s="3">
        <f t="shared" si="1"/>
        <v>93.666666666666671</v>
      </c>
      <c r="L5"/>
      <c r="N5"/>
      <c r="P5"/>
      <c r="R5"/>
      <c r="T5"/>
      <c r="V5"/>
      <c r="X5"/>
      <c r="Z5"/>
    </row>
    <row r="6" spans="1:26" x14ac:dyDescent="0.3">
      <c r="A6" s="2">
        <v>70</v>
      </c>
      <c r="B6" s="2">
        <v>205</v>
      </c>
      <c r="C6" s="2">
        <v>32</v>
      </c>
      <c r="D6" s="2">
        <v>1</v>
      </c>
      <c r="E6" s="2">
        <v>110</v>
      </c>
      <c r="F6" s="2">
        <v>70</v>
      </c>
      <c r="G6" s="3">
        <f t="shared" si="0"/>
        <v>29.414630257831941</v>
      </c>
      <c r="H6" s="3">
        <f t="shared" si="1"/>
        <v>83.333333333333329</v>
      </c>
      <c r="L6"/>
      <c r="N6"/>
      <c r="P6"/>
      <c r="R6"/>
      <c r="T6"/>
      <c r="V6"/>
      <c r="X6"/>
      <c r="Z6"/>
    </row>
    <row r="7" spans="1:26" x14ac:dyDescent="0.3">
      <c r="A7" s="2">
        <v>69</v>
      </c>
      <c r="B7" s="2">
        <v>225</v>
      </c>
      <c r="C7" s="2">
        <v>33</v>
      </c>
      <c r="D7" s="2">
        <v>6</v>
      </c>
      <c r="E7" s="2">
        <v>130</v>
      </c>
      <c r="F7" s="2">
        <v>90</v>
      </c>
      <c r="G7" s="3">
        <f t="shared" si="0"/>
        <v>33.226909554008145</v>
      </c>
      <c r="H7" s="3">
        <f t="shared" si="1"/>
        <v>103.33333333333333</v>
      </c>
      <c r="L7"/>
      <c r="N7"/>
      <c r="P7"/>
      <c r="R7"/>
      <c r="T7"/>
      <c r="V7"/>
      <c r="X7"/>
      <c r="Z7"/>
    </row>
    <row r="8" spans="1:26" x14ac:dyDescent="0.3">
      <c r="A8" s="2">
        <v>70</v>
      </c>
      <c r="B8" s="2">
        <v>220</v>
      </c>
      <c r="C8" s="2">
        <v>29</v>
      </c>
      <c r="D8" s="2">
        <v>1</v>
      </c>
      <c r="E8" s="2">
        <v>130</v>
      </c>
      <c r="F8" s="2">
        <v>84</v>
      </c>
      <c r="G8" s="3">
        <f t="shared" si="0"/>
        <v>31.566920276697694</v>
      </c>
      <c r="H8" s="3">
        <f t="shared" si="1"/>
        <v>99.333333333333329</v>
      </c>
      <c r="L8"/>
      <c r="N8"/>
      <c r="P8"/>
      <c r="R8"/>
      <c r="T8"/>
      <c r="V8"/>
      <c r="X8"/>
      <c r="Z8"/>
    </row>
    <row r="9" spans="1:26" x14ac:dyDescent="0.3">
      <c r="A9" s="2">
        <v>73</v>
      </c>
      <c r="B9" s="2">
        <v>190</v>
      </c>
      <c r="C9" s="2">
        <v>61</v>
      </c>
      <c r="D9" s="2">
        <v>41</v>
      </c>
      <c r="E9" s="2">
        <v>120</v>
      </c>
      <c r="F9" s="2">
        <v>76</v>
      </c>
      <c r="G9" s="3">
        <f t="shared" si="0"/>
        <v>25.06764255412542</v>
      </c>
      <c r="H9" s="3">
        <f t="shared" si="1"/>
        <v>90.666666666666671</v>
      </c>
      <c r="L9"/>
      <c r="N9"/>
      <c r="P9"/>
      <c r="R9"/>
      <c r="T9"/>
      <c r="V9"/>
      <c r="X9"/>
      <c r="Z9"/>
    </row>
    <row r="10" spans="1:26" x14ac:dyDescent="0.3">
      <c r="A10" s="2">
        <v>73</v>
      </c>
      <c r="B10" s="2">
        <v>250</v>
      </c>
      <c r="C10" s="2">
        <v>27</v>
      </c>
      <c r="D10" s="2">
        <v>3</v>
      </c>
      <c r="E10" s="2">
        <v>136</v>
      </c>
      <c r="F10" s="2">
        <v>78</v>
      </c>
      <c r="G10" s="3">
        <f t="shared" si="0"/>
        <v>32.983740202796611</v>
      </c>
      <c r="H10" s="3">
        <f t="shared" si="1"/>
        <v>97.333333333333329</v>
      </c>
      <c r="L10"/>
      <c r="N10"/>
      <c r="P10"/>
      <c r="R10"/>
      <c r="T10"/>
      <c r="V10"/>
      <c r="X10"/>
      <c r="Z10"/>
    </row>
    <row r="11" spans="1:26" x14ac:dyDescent="0.3">
      <c r="L11"/>
      <c r="N11"/>
      <c r="P11"/>
      <c r="R11"/>
      <c r="T11"/>
      <c r="V11"/>
      <c r="X11"/>
      <c r="Z11"/>
    </row>
    <row r="12" spans="1:26" ht="15" thickBot="1" x14ac:dyDescent="0.35">
      <c r="L12"/>
      <c r="N12"/>
      <c r="P12"/>
      <c r="R12"/>
      <c r="T12"/>
      <c r="V12"/>
      <c r="X12"/>
      <c r="Z12"/>
    </row>
    <row r="13" spans="1:26" x14ac:dyDescent="0.3">
      <c r="A13" s="17" t="s">
        <v>10</v>
      </c>
      <c r="B13" s="17"/>
      <c r="C13" s="17" t="s">
        <v>11</v>
      </c>
      <c r="D13" s="17"/>
      <c r="E13" s="17" t="s">
        <v>12</v>
      </c>
      <c r="F13" s="17"/>
      <c r="G13" s="17" t="s">
        <v>13</v>
      </c>
      <c r="H13" s="17"/>
      <c r="I13" s="17" t="s">
        <v>14</v>
      </c>
      <c r="J13" s="17"/>
      <c r="K13" s="17" t="s">
        <v>15</v>
      </c>
      <c r="L13" s="17"/>
      <c r="M13" s="17" t="s">
        <v>16</v>
      </c>
      <c r="N13" s="17"/>
      <c r="O13" s="17" t="s">
        <v>17</v>
      </c>
      <c r="P13" s="17"/>
      <c r="R13"/>
      <c r="T13"/>
      <c r="V13"/>
      <c r="X13"/>
      <c r="Z13"/>
    </row>
    <row r="14" spans="1:26" x14ac:dyDescent="0.3">
      <c r="G14"/>
      <c r="H14"/>
      <c r="L14"/>
      <c r="N14"/>
      <c r="P14"/>
      <c r="R14"/>
      <c r="T14"/>
      <c r="V14"/>
      <c r="X14"/>
      <c r="Z14"/>
    </row>
    <row r="15" spans="1:26" x14ac:dyDescent="0.3">
      <c r="A15" t="s">
        <v>38</v>
      </c>
      <c r="B15" s="3">
        <v>71.222222222222229</v>
      </c>
      <c r="C15" t="s">
        <v>38</v>
      </c>
      <c r="D15" s="3">
        <v>215.55555555555554</v>
      </c>
      <c r="E15" t="s">
        <v>38</v>
      </c>
      <c r="F15" s="3">
        <v>36.444444444444443</v>
      </c>
      <c r="G15" t="s">
        <v>38</v>
      </c>
      <c r="H15" s="3">
        <v>9</v>
      </c>
      <c r="I15" t="s">
        <v>38</v>
      </c>
      <c r="J15" s="3">
        <v>122.77777777777777</v>
      </c>
      <c r="K15" t="s">
        <v>38</v>
      </c>
      <c r="L15" s="3">
        <v>77.777777777777771</v>
      </c>
      <c r="M15" t="s">
        <v>38</v>
      </c>
      <c r="N15" s="3">
        <v>29.856976771111697</v>
      </c>
      <c r="O15" t="s">
        <v>38</v>
      </c>
      <c r="P15" s="3">
        <v>92.777777777777786</v>
      </c>
      <c r="R15"/>
      <c r="T15"/>
      <c r="V15"/>
      <c r="X15"/>
      <c r="Z15"/>
    </row>
    <row r="16" spans="1:26" x14ac:dyDescent="0.3">
      <c r="A16" t="s">
        <v>45</v>
      </c>
      <c r="B16" s="3">
        <v>0.5719794522770556</v>
      </c>
      <c r="C16" t="s">
        <v>45</v>
      </c>
      <c r="D16" s="3">
        <v>11.069366025095169</v>
      </c>
      <c r="E16" t="s">
        <v>45</v>
      </c>
      <c r="F16" s="3">
        <v>3.5438174297371261</v>
      </c>
      <c r="G16" t="s">
        <v>45</v>
      </c>
      <c r="H16" s="3">
        <v>4.2163702135578394</v>
      </c>
      <c r="I16" t="s">
        <v>45</v>
      </c>
      <c r="J16" s="3">
        <v>3.0082191934846407</v>
      </c>
      <c r="K16" t="s">
        <v>45</v>
      </c>
      <c r="L16" s="3">
        <v>2.2222222222222219</v>
      </c>
      <c r="M16" t="s">
        <v>45</v>
      </c>
      <c r="N16" s="3">
        <v>1.4488201412318709</v>
      </c>
      <c r="O16" t="s">
        <v>45</v>
      </c>
      <c r="P16" s="3">
        <v>2.1052550357218234</v>
      </c>
      <c r="R16"/>
      <c r="T16"/>
      <c r="V16"/>
      <c r="X16"/>
      <c r="Z16"/>
    </row>
    <row r="17" spans="1:26" x14ac:dyDescent="0.3">
      <c r="A17" t="s">
        <v>39</v>
      </c>
      <c r="B17" s="3">
        <v>72</v>
      </c>
      <c r="C17" t="s">
        <v>39</v>
      </c>
      <c r="D17" s="3">
        <v>210</v>
      </c>
      <c r="E17" t="s">
        <v>39</v>
      </c>
      <c r="F17" s="3">
        <v>32</v>
      </c>
      <c r="G17" t="s">
        <v>39</v>
      </c>
      <c r="H17" s="3">
        <v>6</v>
      </c>
      <c r="I17" t="s">
        <v>39</v>
      </c>
      <c r="J17" s="3">
        <v>121</v>
      </c>
      <c r="K17" t="s">
        <v>39</v>
      </c>
      <c r="L17" s="3">
        <v>78</v>
      </c>
      <c r="M17" t="s">
        <v>39</v>
      </c>
      <c r="N17" s="3">
        <v>29.414630257831941</v>
      </c>
      <c r="O17" t="s">
        <v>39</v>
      </c>
      <c r="P17" s="3">
        <v>90.666666666666671</v>
      </c>
      <c r="R17"/>
      <c r="T17"/>
      <c r="V17"/>
      <c r="X17"/>
      <c r="Z17"/>
    </row>
    <row r="18" spans="1:26" x14ac:dyDescent="0.3">
      <c r="A18" t="s">
        <v>40</v>
      </c>
      <c r="B18" s="3">
        <v>73</v>
      </c>
      <c r="C18" t="s">
        <v>40</v>
      </c>
      <c r="D18" s="3">
        <v>205</v>
      </c>
      <c r="E18" t="s">
        <v>40</v>
      </c>
      <c r="F18" s="3">
        <v>32</v>
      </c>
      <c r="G18" t="s">
        <v>40</v>
      </c>
      <c r="H18" s="3">
        <v>1</v>
      </c>
      <c r="I18" t="s">
        <v>40</v>
      </c>
      <c r="J18" s="3">
        <v>120</v>
      </c>
      <c r="K18" t="s">
        <v>40</v>
      </c>
      <c r="L18" s="3">
        <v>70</v>
      </c>
      <c r="M18" t="s">
        <v>40</v>
      </c>
      <c r="N18" s="3" t="e">
        <v>#N/A</v>
      </c>
      <c r="O18" t="s">
        <v>40</v>
      </c>
      <c r="P18" s="3">
        <v>90.666666666666671</v>
      </c>
      <c r="R18"/>
      <c r="T18"/>
      <c r="V18"/>
      <c r="X18"/>
      <c r="Z18"/>
    </row>
    <row r="19" spans="1:26" x14ac:dyDescent="0.3">
      <c r="A19" t="s">
        <v>46</v>
      </c>
      <c r="B19" s="3">
        <v>1.7159383568311668</v>
      </c>
      <c r="C19" t="s">
        <v>46</v>
      </c>
      <c r="D19" s="3">
        <v>33.208098075285506</v>
      </c>
      <c r="E19" t="s">
        <v>46</v>
      </c>
      <c r="F19" s="3">
        <v>10.631452289211378</v>
      </c>
      <c r="G19" t="s">
        <v>46</v>
      </c>
      <c r="H19" s="3">
        <v>12.649110640673518</v>
      </c>
      <c r="I19" t="s">
        <v>46</v>
      </c>
      <c r="J19" s="3">
        <v>9.0246575804539226</v>
      </c>
      <c r="K19" t="s">
        <v>46</v>
      </c>
      <c r="L19" s="3">
        <v>6.6666666666666661</v>
      </c>
      <c r="M19" t="s">
        <v>46</v>
      </c>
      <c r="N19" s="3">
        <v>4.3464604236956124</v>
      </c>
      <c r="O19" t="s">
        <v>46</v>
      </c>
      <c r="P19" s="3">
        <v>6.3157651071654701</v>
      </c>
      <c r="R19"/>
      <c r="T19"/>
      <c r="V19"/>
      <c r="X19"/>
      <c r="Z19"/>
    </row>
    <row r="20" spans="1:26" x14ac:dyDescent="0.3">
      <c r="A20" t="s">
        <v>47</v>
      </c>
      <c r="B20" s="3">
        <v>2.9444444444444446</v>
      </c>
      <c r="C20" t="s">
        <v>47</v>
      </c>
      <c r="D20" s="3">
        <v>1102.777777777781</v>
      </c>
      <c r="E20" t="s">
        <v>47</v>
      </c>
      <c r="F20" s="3">
        <v>113.02777777777783</v>
      </c>
      <c r="G20" t="s">
        <v>47</v>
      </c>
      <c r="H20" s="3">
        <v>160</v>
      </c>
      <c r="I20" t="s">
        <v>47</v>
      </c>
      <c r="J20" s="3">
        <v>81.444444444444443</v>
      </c>
      <c r="K20" t="s">
        <v>47</v>
      </c>
      <c r="L20" s="3">
        <v>44.444444444444436</v>
      </c>
      <c r="M20" t="s">
        <v>47</v>
      </c>
      <c r="N20" s="3">
        <v>18.891718214752245</v>
      </c>
      <c r="O20" t="s">
        <v>47</v>
      </c>
      <c r="P20" s="3">
        <v>39.888888888888864</v>
      </c>
      <c r="R20"/>
      <c r="T20"/>
      <c r="V20"/>
      <c r="X20"/>
      <c r="Z20"/>
    </row>
    <row r="21" spans="1:26" x14ac:dyDescent="0.3">
      <c r="A21" t="s">
        <v>48</v>
      </c>
      <c r="B21" s="3">
        <v>-1.9782332299242169</v>
      </c>
      <c r="C21" t="s">
        <v>48</v>
      </c>
      <c r="D21" s="3">
        <v>0.68846639468558113</v>
      </c>
      <c r="E21" t="s">
        <v>48</v>
      </c>
      <c r="F21" s="3">
        <v>3.3861197506306624</v>
      </c>
      <c r="G21" t="s">
        <v>48</v>
      </c>
      <c r="H21" s="3">
        <v>6.5446847098214302</v>
      </c>
      <c r="I21" t="s">
        <v>48</v>
      </c>
      <c r="J21" s="3">
        <v>-0.92927722058599693</v>
      </c>
      <c r="K21" t="s">
        <v>48</v>
      </c>
      <c r="L21" s="3">
        <v>-0.19060714285713853</v>
      </c>
      <c r="M21" t="s">
        <v>48</v>
      </c>
      <c r="N21" s="3">
        <v>-0.52266160410672402</v>
      </c>
      <c r="O21" t="s">
        <v>48</v>
      </c>
      <c r="P21" s="3">
        <v>-0.50713116307734563</v>
      </c>
      <c r="R21"/>
      <c r="T21"/>
      <c r="V21"/>
      <c r="X21"/>
      <c r="Z21"/>
    </row>
    <row r="22" spans="1:26" x14ac:dyDescent="0.3">
      <c r="A22" t="s">
        <v>49</v>
      </c>
      <c r="B22" s="3">
        <v>-0.24818840903362241</v>
      </c>
      <c r="C22" t="s">
        <v>49</v>
      </c>
      <c r="D22" s="3">
        <v>0.2684473992958511</v>
      </c>
      <c r="E22" t="s">
        <v>49</v>
      </c>
      <c r="F22" s="3">
        <v>1.7980080950722619</v>
      </c>
      <c r="G22" t="s">
        <v>49</v>
      </c>
      <c r="H22" s="3">
        <v>2.4609120038994501</v>
      </c>
      <c r="I22" t="s">
        <v>49</v>
      </c>
      <c r="J22" s="3">
        <v>-0.2216150565459328</v>
      </c>
      <c r="K22" t="s">
        <v>49</v>
      </c>
      <c r="L22" s="3">
        <v>0.51482142857143198</v>
      </c>
      <c r="M22" t="s">
        <v>49</v>
      </c>
      <c r="N22" s="3">
        <v>0.21381355843689465</v>
      </c>
      <c r="O22" t="s">
        <v>49</v>
      </c>
      <c r="P22" s="3">
        <v>0.28207762361404548</v>
      </c>
      <c r="R22"/>
      <c r="T22"/>
      <c r="V22"/>
      <c r="X22"/>
      <c r="Z22"/>
    </row>
    <row r="23" spans="1:26" x14ac:dyDescent="0.3">
      <c r="A23" t="s">
        <v>50</v>
      </c>
      <c r="B23" s="3">
        <v>4</v>
      </c>
      <c r="C23" t="s">
        <v>50</v>
      </c>
      <c r="D23" s="3">
        <v>115</v>
      </c>
      <c r="E23" t="s">
        <v>50</v>
      </c>
      <c r="F23" s="3">
        <v>34</v>
      </c>
      <c r="G23" t="s">
        <v>50</v>
      </c>
      <c r="H23" s="3">
        <v>40</v>
      </c>
      <c r="I23" t="s">
        <v>50</v>
      </c>
      <c r="J23" s="3">
        <v>26</v>
      </c>
      <c r="K23" t="s">
        <v>50</v>
      </c>
      <c r="L23" s="3">
        <v>20</v>
      </c>
      <c r="M23" t="s">
        <v>50</v>
      </c>
      <c r="N23" s="3">
        <v>13.668925022160064</v>
      </c>
      <c r="O23" t="s">
        <v>50</v>
      </c>
      <c r="P23" s="3">
        <v>20</v>
      </c>
    </row>
    <row r="24" spans="1:26" x14ac:dyDescent="0.3">
      <c r="A24" t="s">
        <v>51</v>
      </c>
      <c r="B24" s="3">
        <v>69</v>
      </c>
      <c r="C24" t="s">
        <v>51</v>
      </c>
      <c r="D24" s="3">
        <v>160</v>
      </c>
      <c r="E24" t="s">
        <v>51</v>
      </c>
      <c r="F24" s="3">
        <v>27</v>
      </c>
      <c r="G24" t="s">
        <v>51</v>
      </c>
      <c r="H24" s="3">
        <v>1</v>
      </c>
      <c r="I24" t="s">
        <v>51</v>
      </c>
      <c r="J24" s="3">
        <v>110</v>
      </c>
      <c r="K24" t="s">
        <v>51</v>
      </c>
      <c r="L24" s="3">
        <v>70</v>
      </c>
      <c r="M24" t="s">
        <v>51</v>
      </c>
      <c r="N24" s="3">
        <v>23.628024571739122</v>
      </c>
      <c r="O24" t="s">
        <v>51</v>
      </c>
      <c r="P24" s="3">
        <v>83.333333333333329</v>
      </c>
    </row>
    <row r="25" spans="1:26" x14ac:dyDescent="0.3">
      <c r="A25" t="s">
        <v>52</v>
      </c>
      <c r="B25" s="3">
        <v>73</v>
      </c>
      <c r="C25" t="s">
        <v>52</v>
      </c>
      <c r="D25" s="3">
        <v>275</v>
      </c>
      <c r="E25" t="s">
        <v>52</v>
      </c>
      <c r="F25" s="3">
        <v>61</v>
      </c>
      <c r="G25" t="s">
        <v>52</v>
      </c>
      <c r="H25" s="3">
        <v>41</v>
      </c>
      <c r="I25" t="s">
        <v>52</v>
      </c>
      <c r="J25" s="3">
        <v>136</v>
      </c>
      <c r="K25" t="s">
        <v>52</v>
      </c>
      <c r="L25" s="3">
        <v>90</v>
      </c>
      <c r="M25" t="s">
        <v>52</v>
      </c>
      <c r="N25" s="3">
        <v>37.296949593899186</v>
      </c>
      <c r="O25" t="s">
        <v>52</v>
      </c>
      <c r="P25" s="3">
        <v>103.33333333333333</v>
      </c>
    </row>
    <row r="26" spans="1:26" x14ac:dyDescent="0.3">
      <c r="A26" t="s">
        <v>53</v>
      </c>
      <c r="B26" s="3">
        <v>641</v>
      </c>
      <c r="C26" t="s">
        <v>53</v>
      </c>
      <c r="D26" s="3">
        <v>1940</v>
      </c>
      <c r="E26" t="s">
        <v>53</v>
      </c>
      <c r="F26" s="3">
        <v>328</v>
      </c>
      <c r="G26" t="s">
        <v>53</v>
      </c>
      <c r="H26" s="3">
        <v>81</v>
      </c>
      <c r="I26" t="s">
        <v>53</v>
      </c>
      <c r="J26" s="3">
        <v>1105</v>
      </c>
      <c r="K26" t="s">
        <v>53</v>
      </c>
      <c r="L26" s="3">
        <v>700</v>
      </c>
      <c r="M26" t="s">
        <v>53</v>
      </c>
      <c r="N26" s="3">
        <v>268.71279094000528</v>
      </c>
      <c r="O26" t="s">
        <v>53</v>
      </c>
      <c r="P26" s="3">
        <v>835.00000000000011</v>
      </c>
    </row>
    <row r="27" spans="1:26" x14ac:dyDescent="0.3">
      <c r="A27" t="s">
        <v>54</v>
      </c>
      <c r="B27" s="3">
        <v>9</v>
      </c>
      <c r="C27" t="s">
        <v>54</v>
      </c>
      <c r="D27" s="3">
        <v>9</v>
      </c>
      <c r="E27" t="s">
        <v>54</v>
      </c>
      <c r="F27" s="3">
        <v>9</v>
      </c>
      <c r="G27" t="s">
        <v>54</v>
      </c>
      <c r="H27" s="3">
        <v>9</v>
      </c>
      <c r="I27" t="s">
        <v>54</v>
      </c>
      <c r="J27" s="3">
        <v>9</v>
      </c>
      <c r="K27" t="s">
        <v>54</v>
      </c>
      <c r="L27" s="3">
        <v>9</v>
      </c>
      <c r="M27" t="s">
        <v>54</v>
      </c>
      <c r="N27" s="3">
        <v>9</v>
      </c>
      <c r="O27" t="s">
        <v>54</v>
      </c>
      <c r="P27" s="3">
        <v>9</v>
      </c>
    </row>
    <row r="28" spans="1:26" ht="15" thickBot="1" x14ac:dyDescent="0.35">
      <c r="A28" s="16" t="s">
        <v>55</v>
      </c>
      <c r="B28" s="19">
        <v>1.3189869822027043</v>
      </c>
      <c r="C28" s="16" t="s">
        <v>55</v>
      </c>
      <c r="D28" s="19">
        <v>25.526003827957965</v>
      </c>
      <c r="E28" s="16" t="s">
        <v>55</v>
      </c>
      <c r="F28" s="19">
        <v>8.1720576473824131</v>
      </c>
      <c r="G28" s="16" t="s">
        <v>55</v>
      </c>
      <c r="H28" s="19">
        <v>9.7229671480160516</v>
      </c>
      <c r="I28" s="16" t="s">
        <v>55</v>
      </c>
      <c r="J28" s="19">
        <v>6.9369658997761237</v>
      </c>
      <c r="K28" s="16" t="s">
        <v>55</v>
      </c>
      <c r="L28" s="19">
        <v>5.1244536337870352</v>
      </c>
      <c r="M28" s="16" t="s">
        <v>55</v>
      </c>
      <c r="N28" s="19">
        <v>3.3409852368477786</v>
      </c>
      <c r="O28" s="16" t="s">
        <v>55</v>
      </c>
      <c r="P28" s="19">
        <v>4.8547268180339191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G9" sqref="G9"/>
    </sheetView>
  </sheetViews>
  <sheetFormatPr defaultRowHeight="14.4" x14ac:dyDescent="0.3"/>
  <cols>
    <col min="1" max="1" width="18.88671875" bestFit="1" customWidth="1"/>
    <col min="2" max="2" width="18.6640625" bestFit="1" customWidth="1"/>
    <col min="3" max="3" width="16.44140625" bestFit="1" customWidth="1"/>
    <col min="4" max="4" width="16" bestFit="1" customWidth="1"/>
    <col min="5" max="5" width="9.5546875" bestFit="1" customWidth="1"/>
  </cols>
  <sheetData>
    <row r="1" spans="1:5" x14ac:dyDescent="0.3">
      <c r="A1" s="22" t="s">
        <v>7</v>
      </c>
      <c r="B1" s="22"/>
      <c r="C1" s="22"/>
      <c r="D1" s="22"/>
      <c r="E1" s="22"/>
    </row>
    <row r="2" spans="1:5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3">
      <c r="A3" s="5" t="s">
        <v>5</v>
      </c>
      <c r="B3" s="5">
        <v>282</v>
      </c>
      <c r="C3" s="5">
        <v>118</v>
      </c>
      <c r="D3" s="5">
        <v>70</v>
      </c>
      <c r="E3" s="5">
        <v>470</v>
      </c>
    </row>
    <row r="4" spans="1:5" x14ac:dyDescent="0.3">
      <c r="A4" s="5" t="s">
        <v>18</v>
      </c>
      <c r="B4" s="20">
        <f>B3/E3</f>
        <v>0.6</v>
      </c>
      <c r="C4" s="20">
        <f>C3/E3</f>
        <v>0.25106382978723402</v>
      </c>
      <c r="D4" s="20">
        <f>D3/E3</f>
        <v>0.14893617021276595</v>
      </c>
      <c r="E4" s="6"/>
    </row>
    <row r="5" spans="1:5" x14ac:dyDescent="0.3">
      <c r="A5" s="5" t="s">
        <v>6</v>
      </c>
      <c r="B5" s="5">
        <v>255</v>
      </c>
      <c r="C5" s="5">
        <v>125</v>
      </c>
      <c r="D5" s="5">
        <v>90</v>
      </c>
      <c r="E5" s="5">
        <v>470</v>
      </c>
    </row>
    <row r="6" spans="1:5" x14ac:dyDescent="0.3">
      <c r="A6" s="5" t="s">
        <v>19</v>
      </c>
      <c r="B6" s="20">
        <f>B5/$E$5</f>
        <v>0.54255319148936165</v>
      </c>
      <c r="C6" s="20">
        <f t="shared" ref="C6:D6" si="0">C5/$E$5</f>
        <v>0.26595744680851063</v>
      </c>
      <c r="D6" s="20">
        <f t="shared" si="0"/>
        <v>0.19148936170212766</v>
      </c>
      <c r="E6" s="5"/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F1" sqref="F1"/>
    </sheetView>
  </sheetViews>
  <sheetFormatPr defaultRowHeight="14.4" x14ac:dyDescent="0.3"/>
  <cols>
    <col min="1" max="1" width="12.88671875" bestFit="1" customWidth="1"/>
    <col min="2" max="2" width="17.5546875" customWidth="1"/>
    <col min="3" max="3" width="11.6640625" customWidth="1"/>
    <col min="7" max="7" width="12" bestFit="1" customWidth="1"/>
  </cols>
  <sheetData>
    <row r="1" spans="1:10" ht="43.2" x14ac:dyDescent="0.3">
      <c r="A1" s="7" t="s">
        <v>20</v>
      </c>
      <c r="B1" s="7" t="s">
        <v>21</v>
      </c>
      <c r="C1" s="7" t="s">
        <v>22</v>
      </c>
      <c r="D1" t="s">
        <v>23</v>
      </c>
      <c r="F1" s="7" t="s">
        <v>57</v>
      </c>
      <c r="I1" t="s">
        <v>58</v>
      </c>
    </row>
    <row r="2" spans="1:10" x14ac:dyDescent="0.3">
      <c r="A2">
        <v>407</v>
      </c>
      <c r="B2" s="8">
        <v>0.13495370370370371</v>
      </c>
      <c r="C2">
        <v>194</v>
      </c>
      <c r="D2">
        <v>32</v>
      </c>
      <c r="F2" t="s">
        <v>38</v>
      </c>
      <c r="G2">
        <f>AVERAGE(C2:C21)</f>
        <v>229.2</v>
      </c>
      <c r="I2" t="s">
        <v>38</v>
      </c>
      <c r="J2">
        <f>AVERAGE(D2:D21)</f>
        <v>39.200000000000003</v>
      </c>
    </row>
    <row r="3" spans="1:10" x14ac:dyDescent="0.3">
      <c r="A3">
        <v>2386</v>
      </c>
      <c r="B3" s="8">
        <v>0.18986111111111112</v>
      </c>
      <c r="C3">
        <v>273</v>
      </c>
      <c r="D3">
        <v>37</v>
      </c>
      <c r="F3" t="s">
        <v>39</v>
      </c>
      <c r="G3">
        <f>MEDIAN(C2:C21)</f>
        <v>218</v>
      </c>
      <c r="I3" t="s">
        <v>39</v>
      </c>
      <c r="J3">
        <f>MEDIAN(D2:D21)</f>
        <v>38</v>
      </c>
    </row>
    <row r="4" spans="1:10" x14ac:dyDescent="0.3">
      <c r="A4">
        <v>2642</v>
      </c>
      <c r="B4" s="8">
        <v>0.20298611111111109</v>
      </c>
      <c r="C4">
        <v>292</v>
      </c>
      <c r="D4">
        <v>53</v>
      </c>
      <c r="F4" t="s">
        <v>40</v>
      </c>
      <c r="G4">
        <f>MODE(C2:C21)</f>
        <v>176</v>
      </c>
      <c r="I4" t="s">
        <v>40</v>
      </c>
      <c r="J4">
        <f>MODE(D2:D21)</f>
        <v>34</v>
      </c>
    </row>
    <row r="5" spans="1:10" x14ac:dyDescent="0.3">
      <c r="A5">
        <v>1350</v>
      </c>
      <c r="B5" s="8">
        <v>0.1590625</v>
      </c>
      <c r="C5">
        <v>229</v>
      </c>
      <c r="D5">
        <v>27</v>
      </c>
      <c r="F5" t="s">
        <v>56</v>
      </c>
      <c r="G5">
        <f>QUARTILE(C2:C21,1)</f>
        <v>196.5</v>
      </c>
      <c r="I5" t="s">
        <v>56</v>
      </c>
      <c r="J5">
        <f>QUARTILE(D2:D21,1)</f>
        <v>33.5</v>
      </c>
    </row>
    <row r="6" spans="1:10" x14ac:dyDescent="0.3">
      <c r="A6">
        <v>1833</v>
      </c>
      <c r="B6" s="8">
        <v>0.17094907407407409</v>
      </c>
      <c r="C6">
        <v>246</v>
      </c>
      <c r="D6">
        <v>19</v>
      </c>
      <c r="F6" t="s">
        <v>44</v>
      </c>
      <c r="G6">
        <f>QUARTILE(C2:C21,3)</f>
        <v>257.5</v>
      </c>
      <c r="I6" t="s">
        <v>44</v>
      </c>
      <c r="J6">
        <f>QUARTILE(D2:D21,3)</f>
        <v>49.5</v>
      </c>
    </row>
    <row r="7" spans="1:10" x14ac:dyDescent="0.3">
      <c r="A7">
        <v>753</v>
      </c>
      <c r="B7" s="8">
        <v>0.14503472222222222</v>
      </c>
      <c r="C7">
        <v>209</v>
      </c>
      <c r="D7">
        <v>39</v>
      </c>
    </row>
    <row r="8" spans="1:10" x14ac:dyDescent="0.3">
      <c r="A8">
        <v>2284</v>
      </c>
      <c r="B8" s="8">
        <v>0.18603009259259259</v>
      </c>
      <c r="C8">
        <v>268</v>
      </c>
      <c r="D8">
        <v>35</v>
      </c>
    </row>
    <row r="9" spans="1:10" x14ac:dyDescent="0.3">
      <c r="A9">
        <v>126</v>
      </c>
      <c r="B9" s="8">
        <v>0.12204861111111111</v>
      </c>
      <c r="C9">
        <v>176</v>
      </c>
      <c r="D9">
        <v>34</v>
      </c>
    </row>
    <row r="10" spans="1:10" x14ac:dyDescent="0.3">
      <c r="A10">
        <v>1714</v>
      </c>
      <c r="B10" s="8">
        <v>0.16719907407407408</v>
      </c>
      <c r="C10">
        <v>241</v>
      </c>
      <c r="D10">
        <v>49</v>
      </c>
    </row>
    <row r="11" spans="1:10" x14ac:dyDescent="0.3">
      <c r="A11">
        <v>465</v>
      </c>
      <c r="B11" s="8">
        <v>0.13653935185185184</v>
      </c>
      <c r="C11">
        <v>197</v>
      </c>
      <c r="D11">
        <v>41</v>
      </c>
    </row>
    <row r="12" spans="1:10" x14ac:dyDescent="0.3">
      <c r="A12">
        <v>127</v>
      </c>
      <c r="B12" s="8">
        <v>0.12212962962962963</v>
      </c>
      <c r="C12">
        <v>176</v>
      </c>
      <c r="D12">
        <v>34</v>
      </c>
    </row>
    <row r="13" spans="1:10" x14ac:dyDescent="0.3">
      <c r="A13">
        <v>2014</v>
      </c>
      <c r="B13" s="8">
        <v>0.17635416666666667</v>
      </c>
      <c r="C13">
        <v>254</v>
      </c>
      <c r="D13">
        <v>70</v>
      </c>
    </row>
    <row r="14" spans="1:10" x14ac:dyDescent="0.3">
      <c r="A14">
        <v>633</v>
      </c>
      <c r="B14" s="8">
        <v>0.14151620370370369</v>
      </c>
      <c r="C14">
        <v>204</v>
      </c>
      <c r="D14">
        <v>44</v>
      </c>
    </row>
    <row r="15" spans="1:10" x14ac:dyDescent="0.3">
      <c r="A15">
        <v>295</v>
      </c>
      <c r="B15" s="8">
        <v>0.13075231481481481</v>
      </c>
      <c r="C15">
        <v>188</v>
      </c>
      <c r="D15">
        <v>19</v>
      </c>
    </row>
    <row r="16" spans="1:10" x14ac:dyDescent="0.3">
      <c r="A16">
        <v>2462</v>
      </c>
      <c r="B16" s="8">
        <v>0.19313657407407406</v>
      </c>
      <c r="C16">
        <v>278</v>
      </c>
      <c r="D16">
        <v>34</v>
      </c>
    </row>
    <row r="17" spans="1:4" x14ac:dyDescent="0.3">
      <c r="A17">
        <v>865</v>
      </c>
      <c r="B17" s="8">
        <v>0.14804398148148148</v>
      </c>
      <c r="C17">
        <v>213</v>
      </c>
      <c r="D17">
        <v>51</v>
      </c>
    </row>
    <row r="18" spans="1:4" x14ac:dyDescent="0.3">
      <c r="A18">
        <v>415</v>
      </c>
      <c r="B18" s="8">
        <v>0.13510416666666666</v>
      </c>
      <c r="C18">
        <v>195</v>
      </c>
      <c r="D18">
        <v>39</v>
      </c>
    </row>
    <row r="19" spans="1:4" x14ac:dyDescent="0.3">
      <c r="A19">
        <v>2816</v>
      </c>
      <c r="B19" s="8">
        <v>0.22512731481481482</v>
      </c>
      <c r="C19">
        <v>324</v>
      </c>
      <c r="D19">
        <v>55</v>
      </c>
    </row>
    <row r="20" spans="1:4" x14ac:dyDescent="0.3">
      <c r="A20">
        <v>1147</v>
      </c>
      <c r="B20" s="8">
        <v>0.15454861111111109</v>
      </c>
      <c r="C20">
        <v>223</v>
      </c>
      <c r="D20">
        <v>21</v>
      </c>
    </row>
    <row r="21" spans="1:4" x14ac:dyDescent="0.3">
      <c r="A21">
        <v>642</v>
      </c>
      <c r="B21" s="8">
        <v>0.14181712962962964</v>
      </c>
      <c r="C21">
        <v>204</v>
      </c>
      <c r="D21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selection activeCell="L3" sqref="L3"/>
    </sheetView>
  </sheetViews>
  <sheetFormatPr defaultRowHeight="14.4" x14ac:dyDescent="0.3"/>
  <cols>
    <col min="1" max="1" width="10" bestFit="1" customWidth="1"/>
    <col min="2" max="3" width="11.88671875" customWidth="1"/>
    <col min="6" max="6" width="23.33203125" bestFit="1" customWidth="1"/>
    <col min="7" max="7" width="12" bestFit="1" customWidth="1"/>
    <col min="8" max="8" width="23.33203125" bestFit="1" customWidth="1"/>
    <col min="9" max="9" width="9.5546875" bestFit="1" customWidth="1"/>
    <col min="10" max="10" width="11.5546875" bestFit="1" customWidth="1"/>
  </cols>
  <sheetData>
    <row r="1" spans="1:10" ht="29.4" thickBot="1" x14ac:dyDescent="0.35">
      <c r="A1" t="s">
        <v>24</v>
      </c>
      <c r="B1" s="7" t="s">
        <v>25</v>
      </c>
      <c r="C1" s="7" t="s">
        <v>26</v>
      </c>
    </row>
    <row r="2" spans="1:10" x14ac:dyDescent="0.3">
      <c r="A2">
        <v>1</v>
      </c>
      <c r="B2" s="9">
        <v>34.700000000000003</v>
      </c>
      <c r="C2">
        <v>1895</v>
      </c>
      <c r="F2" s="18" t="s">
        <v>25</v>
      </c>
      <c r="G2" s="18"/>
      <c r="I2" s="18" t="s">
        <v>26</v>
      </c>
      <c r="J2" s="18"/>
    </row>
    <row r="3" spans="1:10" x14ac:dyDescent="0.3">
      <c r="A3">
        <v>2</v>
      </c>
      <c r="B3" s="9">
        <v>63</v>
      </c>
      <c r="C3">
        <v>2030</v>
      </c>
    </row>
    <row r="4" spans="1:10" x14ac:dyDescent="0.3">
      <c r="A4">
        <v>3</v>
      </c>
      <c r="B4" s="9">
        <v>29.3</v>
      </c>
      <c r="C4">
        <v>1440</v>
      </c>
      <c r="F4" t="s">
        <v>38</v>
      </c>
      <c r="G4" s="3">
        <v>39.947058823529417</v>
      </c>
      <c r="I4" t="s">
        <v>38</v>
      </c>
      <c r="J4" s="3">
        <v>2902</v>
      </c>
    </row>
    <row r="5" spans="1:10" x14ac:dyDescent="0.3">
      <c r="A5">
        <v>4</v>
      </c>
      <c r="B5" s="9">
        <v>40.1</v>
      </c>
      <c r="C5">
        <v>2835</v>
      </c>
      <c r="F5" t="s">
        <v>45</v>
      </c>
      <c r="G5" s="3">
        <v>1.6249008487184808</v>
      </c>
      <c r="I5" t="s">
        <v>45</v>
      </c>
      <c r="J5" s="3">
        <v>168.98986220898507</v>
      </c>
    </row>
    <row r="6" spans="1:10" x14ac:dyDescent="0.3">
      <c r="A6">
        <v>5</v>
      </c>
      <c r="B6" s="9">
        <v>35.700000000000003</v>
      </c>
      <c r="C6">
        <v>3090</v>
      </c>
      <c r="F6" t="s">
        <v>39</v>
      </c>
      <c r="G6" s="3">
        <v>39.700000000000003</v>
      </c>
      <c r="I6" t="s">
        <v>39</v>
      </c>
      <c r="J6" s="3">
        <v>3090</v>
      </c>
    </row>
    <row r="7" spans="1:10" x14ac:dyDescent="0.3">
      <c r="A7">
        <v>6</v>
      </c>
      <c r="B7" s="9">
        <v>42.4</v>
      </c>
      <c r="C7">
        <v>3827</v>
      </c>
      <c r="F7" t="s">
        <v>40</v>
      </c>
      <c r="G7" s="3">
        <v>39.700000000000003</v>
      </c>
      <c r="I7" t="s">
        <v>40</v>
      </c>
      <c r="J7" s="3">
        <v>3260</v>
      </c>
    </row>
    <row r="8" spans="1:10" x14ac:dyDescent="0.3">
      <c r="A8">
        <v>7</v>
      </c>
      <c r="B8" s="9">
        <v>40.299999999999997</v>
      </c>
      <c r="C8">
        <v>3260</v>
      </c>
      <c r="F8" t="s">
        <v>46</v>
      </c>
      <c r="G8" s="3">
        <v>6.6996378304220796</v>
      </c>
      <c r="I8" t="s">
        <v>46</v>
      </c>
      <c r="J8" s="3">
        <v>696.76305154621969</v>
      </c>
    </row>
    <row r="9" spans="1:10" x14ac:dyDescent="0.3">
      <c r="A9">
        <v>8</v>
      </c>
      <c r="B9" s="9">
        <v>37.299999999999997</v>
      </c>
      <c r="C9">
        <v>2690</v>
      </c>
      <c r="F9" t="s">
        <v>47</v>
      </c>
      <c r="G9" s="3">
        <v>44.885147058822668</v>
      </c>
      <c r="I9" t="s">
        <v>47</v>
      </c>
      <c r="J9" s="3">
        <v>485478.75</v>
      </c>
    </row>
    <row r="10" spans="1:10" x14ac:dyDescent="0.3">
      <c r="A10">
        <v>9</v>
      </c>
      <c r="B10" s="9">
        <v>40.9</v>
      </c>
      <c r="C10">
        <v>3285</v>
      </c>
      <c r="F10" t="s">
        <v>48</v>
      </c>
      <c r="G10" s="3">
        <v>9.7449907124864037</v>
      </c>
      <c r="I10" t="s">
        <v>48</v>
      </c>
      <c r="J10" s="3">
        <v>-0.39907462267764338</v>
      </c>
    </row>
    <row r="11" spans="1:10" x14ac:dyDescent="0.3">
      <c r="A11">
        <v>10</v>
      </c>
      <c r="B11" s="9">
        <v>38.299999999999997</v>
      </c>
      <c r="C11">
        <v>2920</v>
      </c>
      <c r="F11" t="s">
        <v>49</v>
      </c>
      <c r="G11" s="3">
        <v>2.545844503376594</v>
      </c>
      <c r="I11" t="s">
        <v>49</v>
      </c>
      <c r="J11" s="3">
        <v>-0.72475222810950501</v>
      </c>
    </row>
    <row r="12" spans="1:10" x14ac:dyDescent="0.3">
      <c r="A12">
        <v>11</v>
      </c>
      <c r="B12" s="9">
        <v>38.5</v>
      </c>
      <c r="C12">
        <v>3430</v>
      </c>
      <c r="F12" t="s">
        <v>50</v>
      </c>
      <c r="G12" s="3">
        <v>33.700000000000003</v>
      </c>
      <c r="I12" t="s">
        <v>50</v>
      </c>
      <c r="J12" s="3">
        <v>2387</v>
      </c>
    </row>
    <row r="13" spans="1:10" x14ac:dyDescent="0.3">
      <c r="A13">
        <v>12</v>
      </c>
      <c r="B13" s="9">
        <v>41.4</v>
      </c>
      <c r="C13">
        <v>3657</v>
      </c>
      <c r="F13" t="s">
        <v>51</v>
      </c>
      <c r="G13" s="3">
        <v>29.3</v>
      </c>
      <c r="I13" t="s">
        <v>51</v>
      </c>
      <c r="J13" s="3">
        <v>1440</v>
      </c>
    </row>
    <row r="14" spans="1:10" x14ac:dyDescent="0.3">
      <c r="A14">
        <v>13</v>
      </c>
      <c r="B14" s="9">
        <v>39.700000000000003</v>
      </c>
      <c r="C14">
        <v>3685</v>
      </c>
      <c r="F14" t="s">
        <v>52</v>
      </c>
      <c r="G14" s="3">
        <v>63</v>
      </c>
      <c r="I14" t="s">
        <v>52</v>
      </c>
      <c r="J14" s="3">
        <v>3827</v>
      </c>
    </row>
    <row r="15" spans="1:10" x14ac:dyDescent="0.3">
      <c r="A15">
        <v>14</v>
      </c>
      <c r="B15" s="9">
        <v>39.700000000000003</v>
      </c>
      <c r="C15">
        <v>3345</v>
      </c>
      <c r="F15" t="s">
        <v>53</v>
      </c>
      <c r="G15" s="3">
        <v>679.10000000000014</v>
      </c>
      <c r="I15" t="s">
        <v>53</v>
      </c>
      <c r="J15" s="3">
        <v>49334</v>
      </c>
    </row>
    <row r="16" spans="1:10" x14ac:dyDescent="0.3">
      <c r="A16">
        <v>15</v>
      </c>
      <c r="B16" s="9">
        <v>41.1</v>
      </c>
      <c r="C16">
        <v>3260</v>
      </c>
      <c r="F16" t="s">
        <v>54</v>
      </c>
      <c r="G16" s="3">
        <v>17</v>
      </c>
      <c r="I16" t="s">
        <v>54</v>
      </c>
      <c r="J16" s="3">
        <v>17</v>
      </c>
    </row>
    <row r="17" spans="1:10" ht="15" thickBot="1" x14ac:dyDescent="0.35">
      <c r="A17">
        <v>16</v>
      </c>
      <c r="B17" s="9">
        <v>38</v>
      </c>
      <c r="C17">
        <v>2680</v>
      </c>
      <c r="F17" s="16" t="s">
        <v>55</v>
      </c>
      <c r="G17" s="19">
        <v>3.4446359199074226</v>
      </c>
      <c r="I17" s="16" t="s">
        <v>55</v>
      </c>
      <c r="J17" s="19">
        <v>358.24250441149718</v>
      </c>
    </row>
    <row r="18" spans="1:10" x14ac:dyDescent="0.3">
      <c r="A18">
        <v>17</v>
      </c>
      <c r="B18" s="9">
        <v>38.700000000000003</v>
      </c>
      <c r="C18">
        <v>2005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J10" sqref="J10"/>
    </sheetView>
  </sheetViews>
  <sheetFormatPr defaultColWidth="9.109375" defaultRowHeight="14.4" x14ac:dyDescent="0.3"/>
  <cols>
    <col min="1" max="1" width="13.88671875" style="13" customWidth="1"/>
    <col min="2" max="2" width="11.6640625" style="13" customWidth="1"/>
    <col min="3" max="3" width="9.109375" style="13"/>
    <col min="4" max="4" width="10.5546875" style="13" bestFit="1" customWidth="1"/>
    <col min="5" max="5" width="9.109375" style="13"/>
    <col min="6" max="6" width="11.88671875" style="13" bestFit="1" customWidth="1"/>
    <col min="7" max="16384" width="9.109375" style="13"/>
  </cols>
  <sheetData>
    <row r="1" spans="1:7" ht="15" thickBot="1" x14ac:dyDescent="0.35">
      <c r="A1" s="10" t="s">
        <v>27</v>
      </c>
      <c r="B1" s="11"/>
      <c r="C1" s="11"/>
      <c r="D1" s="11"/>
      <c r="E1" s="11"/>
      <c r="F1" s="11"/>
      <c r="G1" s="12"/>
    </row>
    <row r="2" spans="1:7" ht="15" thickBot="1" x14ac:dyDescent="0.35">
      <c r="A2" s="23" t="s">
        <v>28</v>
      </c>
      <c r="B2" s="25" t="s">
        <v>29</v>
      </c>
      <c r="C2" s="26"/>
      <c r="D2" s="26"/>
      <c r="E2" s="26"/>
      <c r="F2" s="26"/>
      <c r="G2" s="27"/>
    </row>
    <row r="3" spans="1:7" x14ac:dyDescent="0.3">
      <c r="A3" s="24"/>
      <c r="B3" s="14" t="s">
        <v>30</v>
      </c>
      <c r="C3" s="14" t="s">
        <v>31</v>
      </c>
      <c r="D3" s="11" t="s">
        <v>32</v>
      </c>
      <c r="E3" s="14" t="s">
        <v>33</v>
      </c>
      <c r="F3" s="12" t="s">
        <v>34</v>
      </c>
      <c r="G3" s="14" t="s">
        <v>4</v>
      </c>
    </row>
    <row r="4" spans="1:7" x14ac:dyDescent="0.3">
      <c r="A4" s="15" t="s">
        <v>35</v>
      </c>
      <c r="B4" s="15">
        <v>11</v>
      </c>
      <c r="C4" s="15">
        <v>17</v>
      </c>
      <c r="D4" s="15">
        <v>42</v>
      </c>
      <c r="E4" s="15">
        <v>31</v>
      </c>
      <c r="F4" s="15">
        <v>14</v>
      </c>
      <c r="G4" s="5">
        <f>SUM(B4:F4)</f>
        <v>115</v>
      </c>
    </row>
    <row r="5" spans="1:7" x14ac:dyDescent="0.3">
      <c r="A5" s="5" t="s">
        <v>37</v>
      </c>
      <c r="B5" s="21">
        <f>B4/G4</f>
        <v>9.5652173913043481E-2</v>
      </c>
      <c r="C5" s="21">
        <f>C4/G4</f>
        <v>0.14782608695652175</v>
      </c>
      <c r="D5" s="21">
        <f>D4/G4</f>
        <v>0.36521739130434783</v>
      </c>
      <c r="E5" s="21">
        <f>E4/G4</f>
        <v>0.26956521739130435</v>
      </c>
      <c r="F5" s="21">
        <f>F4/G4</f>
        <v>0.12173913043478261</v>
      </c>
      <c r="G5" s="5"/>
    </row>
    <row r="6" spans="1:7" x14ac:dyDescent="0.3">
      <c r="A6" s="15" t="s">
        <v>36</v>
      </c>
      <c r="B6" s="15">
        <v>15</v>
      </c>
      <c r="C6" s="15">
        <v>31</v>
      </c>
      <c r="D6" s="15">
        <v>46</v>
      </c>
      <c r="E6" s="15">
        <v>13</v>
      </c>
      <c r="F6" s="15">
        <v>10</v>
      </c>
      <c r="G6" s="15">
        <f>SUM(B6:B6:F6)</f>
        <v>115</v>
      </c>
    </row>
    <row r="7" spans="1:7" x14ac:dyDescent="0.3">
      <c r="A7" s="5" t="s">
        <v>37</v>
      </c>
      <c r="B7" s="21">
        <f>B6/G6</f>
        <v>0.13043478260869565</v>
      </c>
      <c r="C7" s="21">
        <f>C6/G6</f>
        <v>0.26956521739130435</v>
      </c>
      <c r="D7" s="21">
        <f>D6/G6</f>
        <v>0.4</v>
      </c>
      <c r="E7" s="21">
        <f>E6/G6</f>
        <v>0.11304347826086956</v>
      </c>
      <c r="F7" s="21">
        <f>F6/G6</f>
        <v>8.6956521739130432E-2</v>
      </c>
      <c r="G7" s="15"/>
    </row>
  </sheetData>
  <mergeCells count="2">
    <mergeCell ref="A2:A3"/>
    <mergeCell ref="B2:G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223D9D067E84ABC313C706DE615A4" ma:contentTypeVersion="10" ma:contentTypeDescription="Create a new document." ma:contentTypeScope="" ma:versionID="11a9b8e3074907b787260d1714744d78">
  <xsd:schema xmlns:xsd="http://www.w3.org/2001/XMLSchema" xmlns:xs="http://www.w3.org/2001/XMLSchema" xmlns:p="http://schemas.microsoft.com/office/2006/metadata/properties" xmlns:ns2="9bf42e85-45a6-43ef-8ad4-3889c6165739" xmlns:ns3="ecf2d835-4b15-498e-85c4-5ee559ff71b5" targetNamespace="http://schemas.microsoft.com/office/2006/metadata/properties" ma:root="true" ma:fieldsID="d81dd985abef6fcec84f0e6d620c53c3" ns2:_="" ns3:_="">
    <xsd:import namespace="9bf42e85-45a6-43ef-8ad4-3889c6165739"/>
    <xsd:import namespace="ecf2d835-4b15-498e-85c4-5ee559ff71b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42e85-45a6-43ef-8ad4-3889c616573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d835-4b15-498e-85c4-5ee559ff71b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2bacc6a-e46f-46dd-9a24-35d4722a346d}" ma:internalName="TaxCatchAll" ma:showField="CatchAllData" ma:web="ecf2d835-4b15-498e-85c4-5ee559ff71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f42e85-45a6-43ef-8ad4-3889c6165739">
      <Terms xmlns="http://schemas.microsoft.com/office/infopath/2007/PartnerControls"/>
    </lcf76f155ced4ddcb4097134ff3c332f>
    <TaxCatchAll xmlns="ecf2d835-4b15-498e-85c4-5ee559ff71b5" xsi:nil="true"/>
  </documentManagement>
</p:properties>
</file>

<file path=customXml/itemProps1.xml><?xml version="1.0" encoding="utf-8"?>
<ds:datastoreItem xmlns:ds="http://schemas.openxmlformats.org/officeDocument/2006/customXml" ds:itemID="{FEEC399B-729B-4EFC-91AF-0436F3596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42e85-45a6-43ef-8ad4-3889c6165739"/>
    <ds:schemaRef ds:uri="ecf2d835-4b15-498e-85c4-5ee559ff7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02096D-D847-4C21-BB7B-A92288010B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ADCD8-BC7E-4303-9895-F8F315A35555}">
  <ds:schemaRefs>
    <ds:schemaRef ds:uri="http://schemas.microsoft.com/office/2006/metadata/properties"/>
    <ds:schemaRef ds:uri="http://schemas.microsoft.com/office/infopath/2007/PartnerControls"/>
    <ds:schemaRef ds:uri="9bf42e85-45a6-43ef-8ad4-3889c6165739"/>
    <ds:schemaRef ds:uri="ecf2d835-4b15-498e-85c4-5ee559ff71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SBP</vt:lpstr>
      <vt:lpstr>SBFD</vt:lpstr>
      <vt:lpstr>Exercise</vt:lpstr>
      <vt:lpstr>HW Data 1</vt:lpstr>
      <vt:lpstr>HW Data 2</vt:lpstr>
      <vt:lpstr>HW 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</dc:creator>
  <cp:lastModifiedBy>Sakeenah Ali</cp:lastModifiedBy>
  <dcterms:created xsi:type="dcterms:W3CDTF">2017-06-05T12:50:27Z</dcterms:created>
  <dcterms:modified xsi:type="dcterms:W3CDTF">2024-10-19T12:19:07Z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0x010100878223D9D067E84ABC313C706DE615A4</vt:lpwstr>
  </property>
  <property fmtid="{D5CDD505-2E9C-101B-9397-08002B2CF9AE}" pid="3" name="Order">
    <vt:r8>3936500</vt:r8>
  </property>
</Properties>
</file>