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ee\Downloads\"/>
    </mc:Choice>
  </mc:AlternateContent>
  <xr:revisionPtr revIDLastSave="0" documentId="13_ncr:1_{A885CE7E-8AA9-44D3-86B2-84F625B9AF66}" xr6:coauthVersionLast="47" xr6:coauthVersionMax="47" xr10:uidLastSave="{00000000-0000-0000-0000-000000000000}"/>
  <bookViews>
    <workbookView xWindow="-108" yWindow="-108" windowWidth="23256" windowHeight="13176" tabRatio="808" activeTab="5" xr2:uid="{00000000-000D-0000-FFFF-FFFF00000000}"/>
  </bookViews>
  <sheets>
    <sheet name="Exercise" sheetId="1" r:id="rId1"/>
    <sheet name="Location" sheetId="5" r:id="rId2"/>
    <sheet name="SBP" sheetId="3" r:id="rId3"/>
    <sheet name="Medication" sheetId="4" r:id="rId4"/>
    <sheet name="Symptoms" sheetId="6" r:id="rId5"/>
    <sheet name="HW Data 1" sheetId="9" r:id="rId6"/>
    <sheet name="HW Data 2" sheetId="10" r:id="rId7"/>
    <sheet name="HW Data 3" sheetId="11" r:id="rId8"/>
    <sheet name="HW Data 4" sheetId="12" r:id="rId9"/>
    <sheet name="HW Data 5" sheetId="13" r:id="rId10"/>
  </sheets>
  <definedNames>
    <definedName name="_xlnm.Print_Area" localSheetId="7">'HW Data 3'!$A$1:$K$17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2" l="1"/>
  <c r="D8" i="12"/>
  <c r="B13" i="11"/>
  <c r="B12" i="11"/>
  <c r="D9" i="11"/>
  <c r="B9" i="11"/>
  <c r="C10" i="11"/>
  <c r="D10" i="11"/>
  <c r="B10" i="11"/>
  <c r="C9" i="11"/>
  <c r="H4" i="11"/>
  <c r="J6" i="11"/>
  <c r="I6" i="11"/>
  <c r="H6" i="11"/>
  <c r="K5" i="11"/>
  <c r="J5" i="11"/>
  <c r="D6" i="11"/>
  <c r="C6" i="11"/>
  <c r="I5" i="11"/>
  <c r="H5" i="11"/>
  <c r="J4" i="11"/>
  <c r="I4" i="11"/>
  <c r="E6" i="11"/>
  <c r="B6" i="11"/>
  <c r="E5" i="11"/>
  <c r="E4" i="11"/>
  <c r="K4" i="11" l="1"/>
  <c r="K6" i="11" s="1"/>
  <c r="C19" i="6" l="1"/>
  <c r="C18" i="6"/>
  <c r="C11" i="6"/>
  <c r="D11" i="6"/>
  <c r="E11" i="6"/>
  <c r="F11" i="6"/>
  <c r="B11" i="6"/>
  <c r="C10" i="6"/>
  <c r="D10" i="6"/>
  <c r="E10" i="6"/>
  <c r="F10" i="6"/>
  <c r="B10" i="6"/>
  <c r="C17" i="6"/>
  <c r="M6" i="6"/>
  <c r="L6" i="6"/>
  <c r="N6" i="6"/>
  <c r="O6" i="6"/>
  <c r="K6" i="6"/>
  <c r="J6" i="6"/>
  <c r="O5" i="6"/>
  <c r="O4" i="6"/>
  <c r="N5" i="6"/>
  <c r="M5" i="6"/>
  <c r="L5" i="6"/>
  <c r="K5" i="6"/>
  <c r="J5" i="6"/>
  <c r="N4" i="6"/>
  <c r="M4" i="6"/>
  <c r="L4" i="6"/>
  <c r="K4" i="6"/>
  <c r="J4" i="6"/>
  <c r="G6" i="6"/>
  <c r="C6" i="6"/>
  <c r="D6" i="6"/>
  <c r="E6" i="6"/>
  <c r="F6" i="6"/>
  <c r="B6" i="6"/>
  <c r="G5" i="6"/>
  <c r="G4" i="6"/>
  <c r="E9" i="1" l="1"/>
  <c r="E8" i="1"/>
</calcChain>
</file>

<file path=xl/sharedStrings.xml><?xml version="1.0" encoding="utf-8"?>
<sst xmlns="http://schemas.openxmlformats.org/spreadsheetml/2006/main" count="233" uniqueCount="100">
  <si>
    <t>Minutes of Weekly Exercise Sample Data</t>
  </si>
  <si>
    <t>n</t>
  </si>
  <si>
    <t>Mean</t>
  </si>
  <si>
    <r>
      <t>Z =</t>
    </r>
    <r>
      <rPr>
        <u/>
        <sz val="11"/>
        <color theme="1"/>
        <rFont val="Calibri"/>
        <family val="2"/>
        <scheme val="minor"/>
      </rPr>
      <t xml:space="preserve"> x - </t>
    </r>
    <r>
      <rPr>
        <u/>
        <sz val="11"/>
        <color theme="1"/>
        <rFont val="Calibri"/>
        <family val="2"/>
      </rPr>
      <t>µ</t>
    </r>
  </si>
  <si>
    <t>SD</t>
  </si>
  <si>
    <r>
      <t xml:space="preserve">      s/</t>
    </r>
    <r>
      <rPr>
        <sz val="11"/>
        <color theme="1"/>
        <rFont val="Calibri"/>
        <family val="2"/>
      </rPr>
      <t>√n</t>
    </r>
  </si>
  <si>
    <t>Population Mean</t>
  </si>
  <si>
    <t>Z</t>
  </si>
  <si>
    <t>p-value</t>
  </si>
  <si>
    <t>Back</t>
  </si>
  <si>
    <t>Side</t>
  </si>
  <si>
    <t xml:space="preserve"> Sitting</t>
  </si>
  <si>
    <t>Standing</t>
  </si>
  <si>
    <t>Systolic Blood Presure with new medication</t>
  </si>
  <si>
    <t>Baseline</t>
  </si>
  <si>
    <t>4 Weeks</t>
  </si>
  <si>
    <t xml:space="preserve">Clinical Trial for new blood pressure medication </t>
  </si>
  <si>
    <t>Experimental</t>
  </si>
  <si>
    <t>Placebo</t>
  </si>
  <si>
    <t>Change in Symptoms by Treatment--Observed Frequencies</t>
  </si>
  <si>
    <t>Change in Symptoms by Treatment--Expected Frequencies</t>
  </si>
  <si>
    <t>Change in Symptoms</t>
  </si>
  <si>
    <t>Treatment</t>
  </si>
  <si>
    <t>Much worse</t>
  </si>
  <si>
    <t>Worse</t>
  </si>
  <si>
    <t>No Change</t>
  </si>
  <si>
    <t>Better</t>
  </si>
  <si>
    <t>Much Better</t>
  </si>
  <si>
    <t>Total</t>
  </si>
  <si>
    <r>
      <rPr>
        <sz val="11"/>
        <color theme="1"/>
        <rFont val="Calibri"/>
        <family val="2"/>
      </rPr>
      <t>χ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 xml:space="preserve"> Calculations</t>
    </r>
  </si>
  <si>
    <t>No change</t>
  </si>
  <si>
    <t xml:space="preserve">Better </t>
  </si>
  <si>
    <t>Much better</t>
  </si>
  <si>
    <t>df</t>
  </si>
  <si>
    <t>chi squared</t>
  </si>
  <si>
    <t>Standard Treatment</t>
  </si>
  <si>
    <t>New treatment</t>
  </si>
  <si>
    <t>Interpretation of Results</t>
  </si>
  <si>
    <t>Pre</t>
  </si>
  <si>
    <t>Post</t>
  </si>
  <si>
    <t>Hypertensive Status by Clinical Trial Site--Observed</t>
  </si>
  <si>
    <t>Site</t>
  </si>
  <si>
    <t>Hypertensive</t>
  </si>
  <si>
    <t>Yes</t>
  </si>
  <si>
    <t>No</t>
  </si>
  <si>
    <t>Chi-squared</t>
  </si>
  <si>
    <t>Sample Data</t>
  </si>
  <si>
    <t>PEF (L/min)</t>
  </si>
  <si>
    <t>Subject</t>
  </si>
  <si>
    <t>Chronic Bronchitis</t>
  </si>
  <si>
    <t>Healthy Children</t>
  </si>
  <si>
    <t>Hypertensive Status by Clinical Trial Site--Expected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</si>
  <si>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</si>
  <si>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</si>
  <si>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</si>
  <si>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</si>
  <si>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</si>
  <si>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</si>
  <si>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</si>
  <si>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</si>
  <si>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</si>
  <si>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</si>
  <si>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</si>
  <si>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</si>
  <si>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</si>
  <si>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</si>
  <si>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</si>
  <si>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</si>
  <si>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We have evidence of a statistically significant difference in means between the groups at an alpha of 0.05, p-value &lt;0.01</t>
  </si>
  <si>
    <t>t-Test: Paired Two Sample for Means</t>
  </si>
  <si>
    <t>Observations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</si>
  <si>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</si>
  <si>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</si>
  <si>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</si>
  <si>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</si>
  <si>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</si>
  <si>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</si>
  <si>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</si>
  <si>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 xml:space="preserve"> No significant difference means between the mean SBP, p-value &gt;0.05</t>
  </si>
  <si>
    <t>t-Test: Two-Sample Assuming Equal Variances</t>
  </si>
  <si>
    <t>Pooled Variance</t>
  </si>
  <si>
    <t>Treatment Group:  The two tailed p-value is 0.001376, which</t>
  </si>
  <si>
    <t>is less than 0.05. So, there is a statiscally significant increase</t>
  </si>
  <si>
    <t>in reps completed after supplementation.</t>
  </si>
  <si>
    <t>statistically</t>
  </si>
  <si>
    <t>significant difference</t>
  </si>
  <si>
    <t>The two-tailed p-value is 0.001005, which is also less than 0.05.</t>
  </si>
  <si>
    <t>So, there is statistically significant increase in reps completed after supplementation</t>
  </si>
  <si>
    <t>Placebo Group:</t>
  </si>
  <si>
    <t>(r-1)(c-1)</t>
  </si>
  <si>
    <t xml:space="preserve">There is a statistically significant difference in the mean systolic blood pressures between the three treatment groups. The New Treatment group shows a lower mean systolic blood pressure compared to the Standard Treatment and Placebo groups, suggesting that the new treatment might be effective in reducing blood pressure. </t>
  </si>
  <si>
    <t xml:space="preserve"> Treatment and Placebo groups, suggesting that the new treatment may be effective in reducing blood pressure</t>
  </si>
  <si>
    <t>Alpha: 0.05</t>
  </si>
  <si>
    <t>p-value &lt; 0.05</t>
  </si>
  <si>
    <t>Degree of Freedom</t>
  </si>
  <si>
    <t xml:space="preserve">The data suggests the distribution of hypertensive patients across the clinical sites doesn't match what would be expected if the sites were independent of hypertensive status. </t>
  </si>
  <si>
    <t>The p- value is less than 0.05, so it is statistically significant.</t>
  </si>
  <si>
    <t xml:space="preserve">Z </t>
  </si>
  <si>
    <t>There is statistically significant evidence to suggest that children with chronic bronchitis have a lower mean PEF than healthy children, indicating restricted PEF in this population.</t>
  </si>
  <si>
    <t>The p-value is less than 0.05, there is statistically significant evidence to suggest the mean PEF in children with chronic bronchitis is lower than the mean PEF in healthy children.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</si>
</sst>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"/>
    <numFmt numFmtId="165" formatCode="0.0000"/>
    <numFmt numFmtId="173" formatCode="0.0000000000"/>
  </numFmts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medium">
        <color theme="9"/>
      </top>
      <bottom style="medium">
        <color theme="9"/>
      </bottom>
      <diagonal/>
    </border>
    <border>
      <left/>
      <right/>
      <top style="medium">
        <color theme="9"/>
      </top>
      <bottom style="medium">
        <color theme="9"/>
      </bottom>
      <diagonal/>
    </border>
    <border>
      <left/>
      <right style="medium">
        <color theme="9"/>
      </right>
      <top style="medium">
        <color theme="9"/>
      </top>
      <bottom style="medium">
        <color theme="9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center"/>
    </xf>
    <xf numFmtId="2" fontId="0" fillId="2" borderId="0" xfId="0" applyNumberFormat="1" applyFill="1"/>
    <xf numFmtId="164" fontId="0" fillId="2" borderId="0" xfId="0" applyNumberFormat="1" applyFill="1"/>
    <xf numFmtId="0" fontId="0" fillId="0" borderId="5" xfId="0" applyBorder="1"/>
    <xf numFmtId="0" fontId="5" fillId="0" borderId="6" xfId="0" applyFont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" fontId="0" fillId="0" borderId="0" xfId="0" applyNumberFormat="1"/>
    <xf numFmtId="16" fontId="0" fillId="0" borderId="1" xfId="0" applyNumberFormat="1" applyBorder="1"/>
    <xf numFmtId="165" fontId="0" fillId="0" borderId="0" xfId="0" applyNumberFormat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0" xfId="0" applyFill="1" applyBorder="1" applyAlignment="1"/>
    <xf numFmtId="0" fontId="0" fillId="0" borderId="5" xfId="0" applyFill="1" applyBorder="1" applyAlignment="1"/>
    <xf numFmtId="0" fontId="5" fillId="0" borderId="6" xfId="0" applyFont="1" applyFill="1" applyBorder="1" applyAlignment="1">
      <alignment horizontal="center"/>
    </xf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9"/>
  <sheetViews>
    <sheetView workbookViewId="0">
      <selection activeCell="E9" sqref="E9"/>
    </sheetView>
  </sheetViews>
  <sheetFormatPr defaultRowHeight="14.4" x14ac:dyDescent="0.3"/>
  <cols>
    <col min="2" max="2" width="12" bestFit="1" customWidth="1"/>
    <col min="5" max="5" width="12.5546875" bestFit="1" customWidth="1"/>
  </cols>
  <sheetData>
    <row r="1" spans="2:5" x14ac:dyDescent="0.3">
      <c r="B1" t="s">
        <v>0</v>
      </c>
    </row>
    <row r="2" spans="2:5" x14ac:dyDescent="0.3">
      <c r="B2" s="2" t="s">
        <v>1</v>
      </c>
      <c r="C2" s="2">
        <v>40</v>
      </c>
    </row>
    <row r="3" spans="2:5" x14ac:dyDescent="0.3">
      <c r="B3" s="2" t="s">
        <v>2</v>
      </c>
      <c r="C3" s="2">
        <v>175</v>
      </c>
      <c r="E3" t="s">
        <v>3</v>
      </c>
    </row>
    <row r="4" spans="2:5" x14ac:dyDescent="0.3">
      <c r="B4" s="2" t="s">
        <v>4</v>
      </c>
      <c r="C4" s="2">
        <v>19.5</v>
      </c>
      <c r="E4" t="s">
        <v>5</v>
      </c>
    </row>
    <row r="5" spans="2:5" x14ac:dyDescent="0.3">
      <c r="B5" s="2"/>
      <c r="C5" s="2"/>
    </row>
    <row r="6" spans="2:5" ht="28.8" x14ac:dyDescent="0.3">
      <c r="B6" s="3" t="s">
        <v>6</v>
      </c>
      <c r="C6" s="2">
        <v>191</v>
      </c>
    </row>
    <row r="8" spans="2:5" x14ac:dyDescent="0.3">
      <c r="D8" t="s">
        <v>7</v>
      </c>
      <c r="E8" s="10">
        <f>(C3-C6)/(C4/SQRT(C2))</f>
        <v>-5.1893787243788791</v>
      </c>
    </row>
    <row r="9" spans="2:5" x14ac:dyDescent="0.3">
      <c r="D9" t="s">
        <v>8</v>
      </c>
      <c r="E9" s="11">
        <f>1-NORMSDIST(ABS(E8))</f>
        <v>1.0549843476592713E-7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8"/>
  <sheetViews>
    <sheetView workbookViewId="0">
      <selection activeCell="M22" sqref="M22"/>
    </sheetView>
  </sheetViews>
  <sheetFormatPr defaultRowHeight="14.4" x14ac:dyDescent="0.3"/>
  <cols>
    <col min="1" max="1" width="16.6640625" customWidth="1"/>
    <col min="2" max="2" width="17.33203125" bestFit="1" customWidth="1"/>
    <col min="3" max="3" width="16" bestFit="1" customWidth="1"/>
    <col min="4" max="4" width="4.44140625" customWidth="1"/>
    <col min="5" max="5" width="28.33203125" customWidth="1"/>
    <col min="6" max="6" width="17.33203125" bestFit="1" customWidth="1"/>
    <col min="7" max="7" width="16" bestFit="1" customWidth="1"/>
  </cols>
  <sheetData>
    <row r="1" spans="1:7" x14ac:dyDescent="0.3">
      <c r="B1" s="26" t="s">
        <v>47</v>
      </c>
      <c r="C1" s="26"/>
    </row>
    <row r="2" spans="1:7" x14ac:dyDescent="0.3">
      <c r="A2" s="5" t="s">
        <v>48</v>
      </c>
      <c r="B2" t="s">
        <v>49</v>
      </c>
      <c r="C2" t="s">
        <v>50</v>
      </c>
      <c r="F2" t="s">
        <v>79</v>
      </c>
    </row>
    <row r="3" spans="1:7" x14ac:dyDescent="0.3">
      <c r="A3">
        <v>1</v>
      </c>
      <c r="B3">
        <v>281</v>
      </c>
      <c r="C3">
        <v>360</v>
      </c>
    </row>
    <row r="4" spans="1:7" x14ac:dyDescent="0.3">
      <c r="A4">
        <v>2</v>
      </c>
      <c r="B4">
        <v>274</v>
      </c>
      <c r="C4">
        <v>372</v>
      </c>
      <c r="F4" t="s">
        <v>49</v>
      </c>
      <c r="G4" t="s">
        <v>50</v>
      </c>
    </row>
    <row r="5" spans="1:7" x14ac:dyDescent="0.3">
      <c r="A5">
        <v>3</v>
      </c>
      <c r="B5">
        <v>305</v>
      </c>
      <c r="C5">
        <v>295</v>
      </c>
      <c r="E5" t="s">
        <v>2</v>
      </c>
      <c r="F5">
        <v>281.75</v>
      </c>
      <c r="G5">
        <v>319.7</v>
      </c>
    </row>
    <row r="6" spans="1:7" x14ac:dyDescent="0.3">
      <c r="A6">
        <v>4</v>
      </c>
      <c r="B6">
        <v>366</v>
      </c>
      <c r="C6">
        <v>382</v>
      </c>
      <c r="E6" t="s">
        <v>58</v>
      </c>
      <c r="F6">
        <v>2262.4078947368421</v>
      </c>
      <c r="G6">
        <v>2725.3789473684187</v>
      </c>
    </row>
    <row r="7" spans="1:7" x14ac:dyDescent="0.3">
      <c r="A7">
        <v>5</v>
      </c>
      <c r="B7">
        <v>315</v>
      </c>
      <c r="C7">
        <v>234</v>
      </c>
      <c r="E7" t="s">
        <v>70</v>
      </c>
      <c r="F7">
        <v>20</v>
      </c>
      <c r="G7">
        <v>20</v>
      </c>
    </row>
    <row r="8" spans="1:7" x14ac:dyDescent="0.3">
      <c r="A8">
        <v>6</v>
      </c>
      <c r="B8">
        <v>224</v>
      </c>
      <c r="C8">
        <v>275</v>
      </c>
      <c r="E8" t="s">
        <v>80</v>
      </c>
      <c r="F8">
        <v>2493.8934210526304</v>
      </c>
    </row>
    <row r="9" spans="1:7" x14ac:dyDescent="0.3">
      <c r="A9">
        <v>7</v>
      </c>
      <c r="B9">
        <v>192</v>
      </c>
      <c r="C9">
        <v>286</v>
      </c>
      <c r="E9" t="s">
        <v>72</v>
      </c>
      <c r="F9">
        <v>0</v>
      </c>
    </row>
    <row r="10" spans="1:7" x14ac:dyDescent="0.3">
      <c r="A10">
        <v>8</v>
      </c>
      <c r="B10">
        <v>229</v>
      </c>
      <c r="C10">
        <v>304</v>
      </c>
      <c r="E10" t="s">
        <v>33</v>
      </c>
      <c r="F10">
        <v>38</v>
      </c>
    </row>
    <row r="11" spans="1:7" x14ac:dyDescent="0.3">
      <c r="A11">
        <v>9</v>
      </c>
      <c r="B11">
        <v>276</v>
      </c>
      <c r="C11">
        <v>333</v>
      </c>
      <c r="E11" t="s">
        <v>73</v>
      </c>
      <c r="F11">
        <v>-2.4031054891885701</v>
      </c>
    </row>
    <row r="12" spans="1:7" x14ac:dyDescent="0.3">
      <c r="A12">
        <v>10</v>
      </c>
      <c r="B12">
        <v>315</v>
      </c>
      <c r="C12">
        <v>401</v>
      </c>
      <c r="E12" t="s">
        <v>74</v>
      </c>
      <c r="F12">
        <v>1.0622329579800799E-2</v>
      </c>
    </row>
    <row r="13" spans="1:7" x14ac:dyDescent="0.3">
      <c r="A13">
        <v>11</v>
      </c>
      <c r="B13">
        <v>184</v>
      </c>
      <c r="C13">
        <v>212</v>
      </c>
      <c r="E13" t="s">
        <v>75</v>
      </c>
      <c r="F13">
        <v>1.6859544601667387</v>
      </c>
    </row>
    <row r="14" spans="1:7" x14ac:dyDescent="0.3">
      <c r="A14">
        <v>12</v>
      </c>
      <c r="B14">
        <v>287</v>
      </c>
      <c r="C14">
        <v>312</v>
      </c>
      <c r="E14" t="s">
        <v>76</v>
      </c>
      <c r="F14">
        <v>2.1244659159601626E-2</v>
      </c>
    </row>
    <row r="15" spans="1:7" x14ac:dyDescent="0.3">
      <c r="A15">
        <v>13</v>
      </c>
      <c r="B15">
        <v>264</v>
      </c>
      <c r="C15">
        <v>324</v>
      </c>
      <c r="E15" t="s">
        <v>77</v>
      </c>
      <c r="F15">
        <v>2.0243941639119702</v>
      </c>
    </row>
    <row r="16" spans="1:7" x14ac:dyDescent="0.3">
      <c r="A16">
        <v>14</v>
      </c>
      <c r="B16">
        <v>296</v>
      </c>
      <c r="C16">
        <v>296</v>
      </c>
    </row>
    <row r="17" spans="1:23" x14ac:dyDescent="0.3">
      <c r="A17">
        <v>15</v>
      </c>
      <c r="B17">
        <v>301</v>
      </c>
      <c r="C17">
        <v>378</v>
      </c>
    </row>
    <row r="18" spans="1:23" x14ac:dyDescent="0.3">
      <c r="A18">
        <v>16</v>
      </c>
      <c r="B18">
        <v>327</v>
      </c>
      <c r="C18">
        <v>384</v>
      </c>
    </row>
    <row r="19" spans="1:23" x14ac:dyDescent="0.3">
      <c r="A19">
        <v>17</v>
      </c>
      <c r="B19">
        <v>350</v>
      </c>
      <c r="C19">
        <v>271</v>
      </c>
    </row>
    <row r="20" spans="1:23" x14ac:dyDescent="0.3">
      <c r="A20">
        <v>18</v>
      </c>
      <c r="B20">
        <v>311</v>
      </c>
      <c r="C20">
        <v>299</v>
      </c>
    </row>
    <row r="21" spans="1:23" x14ac:dyDescent="0.3">
      <c r="A21">
        <v>19</v>
      </c>
      <c r="B21">
        <v>253</v>
      </c>
      <c r="C21">
        <v>371</v>
      </c>
    </row>
    <row r="22" spans="1:23" x14ac:dyDescent="0.3">
      <c r="A22">
        <v>20</v>
      </c>
      <c r="B22">
        <v>285</v>
      </c>
      <c r="C22">
        <v>305</v>
      </c>
    </row>
    <row r="27" spans="1:23" ht="15" thickBot="1" x14ac:dyDescent="0.35"/>
    <row r="28" spans="1:23" ht="30" customHeight="1" thickBot="1" x14ac:dyDescent="0.35">
      <c r="A28" s="4" t="s">
        <v>37</v>
      </c>
      <c r="B28" s="30" t="s">
        <v>99</v>
      </c>
      <c r="C28" s="31"/>
      <c r="D28" s="31"/>
      <c r="E28" s="31"/>
      <c r="F28" s="32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</sheetData>
  <mergeCells count="2">
    <mergeCell ref="B1:C1"/>
    <mergeCell ref="B28:F28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"/>
  <sheetViews>
    <sheetView workbookViewId="0">
      <selection activeCell="F17" sqref="F17"/>
    </sheetView>
  </sheetViews>
  <sheetFormatPr defaultRowHeight="14.4" x14ac:dyDescent="0.3"/>
  <cols>
    <col min="6" max="6" width="19.33203125" bestFit="1" customWidth="1"/>
  </cols>
  <sheetData>
    <row r="1" spans="1:13" x14ac:dyDescent="0.3">
      <c r="A1" t="s">
        <v>9</v>
      </c>
      <c r="B1" t="s">
        <v>10</v>
      </c>
      <c r="C1" t="s">
        <v>11</v>
      </c>
      <c r="D1" t="s">
        <v>12</v>
      </c>
      <c r="G1" t="s">
        <v>52</v>
      </c>
    </row>
    <row r="2" spans="1:13" x14ac:dyDescent="0.3">
      <c r="A2">
        <v>140</v>
      </c>
      <c r="B2">
        <v>141</v>
      </c>
      <c r="C2">
        <v>144</v>
      </c>
      <c r="D2">
        <v>147</v>
      </c>
    </row>
    <row r="3" spans="1:13" ht="15" thickBot="1" x14ac:dyDescent="0.35">
      <c r="A3">
        <v>144</v>
      </c>
      <c r="B3">
        <v>143</v>
      </c>
      <c r="C3">
        <v>145</v>
      </c>
      <c r="D3">
        <v>145</v>
      </c>
      <c r="G3" t="s">
        <v>53</v>
      </c>
    </row>
    <row r="4" spans="1:13" x14ac:dyDescent="0.3">
      <c r="A4">
        <v>146</v>
      </c>
      <c r="B4">
        <v>145</v>
      </c>
      <c r="C4">
        <v>147</v>
      </c>
      <c r="D4">
        <v>148</v>
      </c>
      <c r="F4" s="9"/>
      <c r="G4" s="13" t="s">
        <v>54</v>
      </c>
      <c r="H4" s="13" t="s">
        <v>55</v>
      </c>
      <c r="I4" s="13" t="s">
        <v>56</v>
      </c>
      <c r="J4" s="13" t="s">
        <v>57</v>
      </c>
      <c r="K4" s="13" t="s">
        <v>58</v>
      </c>
    </row>
    <row r="5" spans="1:13" x14ac:dyDescent="0.3">
      <c r="A5">
        <v>141</v>
      </c>
      <c r="B5">
        <v>144</v>
      </c>
      <c r="C5">
        <v>148</v>
      </c>
      <c r="D5">
        <v>149</v>
      </c>
      <c r="G5" t="s">
        <v>9</v>
      </c>
      <c r="H5">
        <v>5</v>
      </c>
      <c r="I5">
        <v>710</v>
      </c>
      <c r="J5">
        <v>142</v>
      </c>
      <c r="K5">
        <v>8.5</v>
      </c>
    </row>
    <row r="6" spans="1:13" x14ac:dyDescent="0.3">
      <c r="A6">
        <v>139</v>
      </c>
      <c r="B6">
        <v>136</v>
      </c>
      <c r="C6">
        <v>144</v>
      </c>
      <c r="D6">
        <v>145</v>
      </c>
      <c r="G6" t="s">
        <v>10</v>
      </c>
      <c r="H6">
        <v>5</v>
      </c>
      <c r="I6">
        <v>709</v>
      </c>
      <c r="J6">
        <v>141.80000000000001</v>
      </c>
      <c r="K6">
        <v>12.7</v>
      </c>
    </row>
    <row r="7" spans="1:13" x14ac:dyDescent="0.3">
      <c r="G7" t="s">
        <v>11</v>
      </c>
      <c r="H7">
        <v>5</v>
      </c>
      <c r="I7">
        <v>728</v>
      </c>
      <c r="J7">
        <v>145.6</v>
      </c>
      <c r="K7">
        <v>3.3</v>
      </c>
    </row>
    <row r="8" spans="1:13" ht="15" thickBot="1" x14ac:dyDescent="0.35">
      <c r="G8" s="12" t="s">
        <v>12</v>
      </c>
      <c r="H8" s="12">
        <v>5</v>
      </c>
      <c r="I8" s="12">
        <v>734</v>
      </c>
      <c r="J8" s="12">
        <v>146.80000000000001</v>
      </c>
      <c r="K8" s="12">
        <v>3.2</v>
      </c>
    </row>
    <row r="11" spans="1:13" ht="15" thickBot="1" x14ac:dyDescent="0.35">
      <c r="G11" t="s">
        <v>59</v>
      </c>
    </row>
    <row r="12" spans="1:13" x14ac:dyDescent="0.3">
      <c r="F12" s="9"/>
      <c r="G12" s="13" t="s">
        <v>60</v>
      </c>
      <c r="H12" s="13" t="s">
        <v>61</v>
      </c>
      <c r="I12" s="13" t="s">
        <v>33</v>
      </c>
      <c r="J12" s="13" t="s">
        <v>62</v>
      </c>
      <c r="K12" s="13" t="s">
        <v>63</v>
      </c>
      <c r="L12" s="13" t="s">
        <v>64</v>
      </c>
      <c r="M12" s="13" t="s">
        <v>65</v>
      </c>
    </row>
    <row r="13" spans="1:13" x14ac:dyDescent="0.3">
      <c r="G13" t="s">
        <v>66</v>
      </c>
      <c r="H13">
        <v>96.149999999999963</v>
      </c>
      <c r="I13">
        <v>3</v>
      </c>
      <c r="J13">
        <v>32.04999999999999</v>
      </c>
      <c r="K13">
        <v>4.6281588447653412</v>
      </c>
      <c r="L13">
        <v>1.6297433465060785E-2</v>
      </c>
      <c r="M13">
        <v>3.2388715174535854</v>
      </c>
    </row>
    <row r="14" spans="1:13" x14ac:dyDescent="0.3">
      <c r="G14" t="s">
        <v>67</v>
      </c>
      <c r="H14">
        <v>110.8</v>
      </c>
      <c r="I14">
        <v>16</v>
      </c>
      <c r="J14">
        <v>6.9249999999999998</v>
      </c>
    </row>
    <row r="16" spans="1:13" ht="15" thickBot="1" x14ac:dyDescent="0.35">
      <c r="G16" s="12" t="s">
        <v>28</v>
      </c>
      <c r="H16" s="12">
        <v>206.94999999999996</v>
      </c>
      <c r="I16" s="12">
        <v>19</v>
      </c>
      <c r="J16" s="12"/>
      <c r="K16" s="12"/>
      <c r="L16" s="12"/>
      <c r="M16" s="12"/>
    </row>
    <row r="17" spans="6:6" x14ac:dyDescent="0.3">
      <c r="F17" t="s">
        <v>68</v>
      </c>
    </row>
  </sheetData>
  <dataConsolidate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>
      <selection activeCell="J7" sqref="J7"/>
    </sheetView>
  </sheetViews>
  <sheetFormatPr defaultRowHeight="14.4" x14ac:dyDescent="0.3"/>
  <cols>
    <col min="4" max="5" width="34.33203125" bestFit="1" customWidth="1"/>
    <col min="6" max="6" width="12.6640625" bestFit="1" customWidth="1"/>
    <col min="7" max="7" width="12" bestFit="1" customWidth="1"/>
  </cols>
  <sheetData>
    <row r="1" spans="1:7" x14ac:dyDescent="0.3">
      <c r="A1" t="s">
        <v>13</v>
      </c>
    </row>
    <row r="2" spans="1:7" x14ac:dyDescent="0.3">
      <c r="A2" t="s">
        <v>14</v>
      </c>
      <c r="B2" t="s">
        <v>15</v>
      </c>
    </row>
    <row r="3" spans="1:7" x14ac:dyDescent="0.3">
      <c r="A3">
        <v>120</v>
      </c>
      <c r="B3">
        <v>122</v>
      </c>
      <c r="D3" t="s">
        <v>69</v>
      </c>
    </row>
    <row r="4" spans="1:7" ht="15" thickBot="1" x14ac:dyDescent="0.35">
      <c r="A4">
        <v>145</v>
      </c>
      <c r="B4">
        <v>142</v>
      </c>
      <c r="G4" s="9"/>
    </row>
    <row r="5" spans="1:7" x14ac:dyDescent="0.3">
      <c r="A5">
        <v>130</v>
      </c>
      <c r="B5">
        <v>135</v>
      </c>
      <c r="D5" s="13"/>
      <c r="E5" s="13" t="s">
        <v>14</v>
      </c>
      <c r="F5" s="13" t="s">
        <v>15</v>
      </c>
    </row>
    <row r="6" spans="1:7" x14ac:dyDescent="0.3">
      <c r="A6">
        <v>160</v>
      </c>
      <c r="B6">
        <v>158</v>
      </c>
      <c r="D6" t="s">
        <v>2</v>
      </c>
      <c r="E6">
        <v>139.42857142857142</v>
      </c>
      <c r="F6">
        <v>140.28571428571428</v>
      </c>
    </row>
    <row r="7" spans="1:7" x14ac:dyDescent="0.3">
      <c r="A7">
        <v>152</v>
      </c>
      <c r="B7">
        <v>155</v>
      </c>
      <c r="D7" t="s">
        <v>58</v>
      </c>
      <c r="E7">
        <v>211.95238095238096</v>
      </c>
      <c r="F7">
        <v>166.9047619047619</v>
      </c>
    </row>
    <row r="8" spans="1:7" x14ac:dyDescent="0.3">
      <c r="A8">
        <v>143</v>
      </c>
      <c r="B8">
        <v>140</v>
      </c>
      <c r="D8" t="s">
        <v>70</v>
      </c>
      <c r="E8">
        <v>7</v>
      </c>
      <c r="F8">
        <v>7</v>
      </c>
    </row>
    <row r="9" spans="1:7" x14ac:dyDescent="0.3">
      <c r="A9">
        <v>126</v>
      </c>
      <c r="B9">
        <v>130</v>
      </c>
      <c r="D9" t="s">
        <v>71</v>
      </c>
      <c r="E9">
        <v>0.97575076855315845</v>
      </c>
    </row>
    <row r="10" spans="1:7" x14ac:dyDescent="0.3">
      <c r="D10" t="s">
        <v>72</v>
      </c>
      <c r="E10">
        <v>0</v>
      </c>
    </row>
    <row r="11" spans="1:7" x14ac:dyDescent="0.3">
      <c r="D11" t="s">
        <v>33</v>
      </c>
      <c r="E11">
        <v>6</v>
      </c>
    </row>
    <row r="12" spans="1:7" x14ac:dyDescent="0.3">
      <c r="D12" t="s">
        <v>73</v>
      </c>
      <c r="E12">
        <v>-0.65991201759608975</v>
      </c>
    </row>
    <row r="13" spans="1:7" x14ac:dyDescent="0.3">
      <c r="D13" t="s">
        <v>74</v>
      </c>
      <c r="E13">
        <v>0.26690384015022789</v>
      </c>
    </row>
    <row r="14" spans="1:7" x14ac:dyDescent="0.3">
      <c r="D14" t="s">
        <v>75</v>
      </c>
      <c r="E14">
        <v>1.9431802805153031</v>
      </c>
    </row>
    <row r="15" spans="1:7" x14ac:dyDescent="0.3">
      <c r="D15" t="s">
        <v>76</v>
      </c>
      <c r="E15">
        <v>0.53380768030045578</v>
      </c>
    </row>
    <row r="16" spans="1:7" ht="15" thickBot="1" x14ac:dyDescent="0.35">
      <c r="D16" s="12" t="s">
        <v>77</v>
      </c>
      <c r="E16" s="12">
        <v>2.4469118511449697</v>
      </c>
      <c r="F16" s="12"/>
    </row>
    <row r="18" spans="4:4" x14ac:dyDescent="0.3">
      <c r="D18" t="s">
        <v>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6"/>
  <sheetViews>
    <sheetView workbookViewId="0">
      <selection activeCell="D3" sqref="D3:F16"/>
    </sheetView>
  </sheetViews>
  <sheetFormatPr defaultRowHeight="14.4" x14ac:dyDescent="0.3"/>
  <cols>
    <col min="1" max="1" width="12.6640625" bestFit="1" customWidth="1"/>
    <col min="5" max="5" width="42.5546875" bestFit="1" customWidth="1"/>
    <col min="6" max="6" width="13" bestFit="1" customWidth="1"/>
    <col min="7" max="7" width="12" bestFit="1" customWidth="1"/>
  </cols>
  <sheetData>
    <row r="1" spans="1:7" x14ac:dyDescent="0.3">
      <c r="A1" t="s">
        <v>16</v>
      </c>
    </row>
    <row r="2" spans="1:7" x14ac:dyDescent="0.3">
      <c r="A2" t="s">
        <v>17</v>
      </c>
      <c r="B2" t="s">
        <v>18</v>
      </c>
    </row>
    <row r="3" spans="1:7" x14ac:dyDescent="0.3">
      <c r="A3">
        <v>125</v>
      </c>
      <c r="B3">
        <v>145</v>
      </c>
      <c r="D3" t="s">
        <v>79</v>
      </c>
    </row>
    <row r="4" spans="1:7" ht="15" thickBot="1" x14ac:dyDescent="0.35">
      <c r="A4">
        <v>130</v>
      </c>
      <c r="B4">
        <v>140</v>
      </c>
    </row>
    <row r="5" spans="1:7" x14ac:dyDescent="0.3">
      <c r="A5">
        <v>135</v>
      </c>
      <c r="B5">
        <v>132</v>
      </c>
      <c r="D5" s="13"/>
      <c r="E5" s="13" t="s">
        <v>17</v>
      </c>
      <c r="F5" s="13" t="s">
        <v>18</v>
      </c>
      <c r="G5" s="9"/>
    </row>
    <row r="6" spans="1:7" x14ac:dyDescent="0.3">
      <c r="A6">
        <v>121</v>
      </c>
      <c r="B6">
        <v>129</v>
      </c>
      <c r="D6" t="s">
        <v>2</v>
      </c>
      <c r="E6">
        <v>130.77777777777777</v>
      </c>
      <c r="F6">
        <v>140.11111111111111</v>
      </c>
    </row>
    <row r="7" spans="1:7" x14ac:dyDescent="0.3">
      <c r="A7">
        <v>140</v>
      </c>
      <c r="B7">
        <v>145</v>
      </c>
      <c r="D7" t="s">
        <v>58</v>
      </c>
      <c r="E7">
        <v>90.694444444444443</v>
      </c>
      <c r="F7">
        <v>141.86111111111111</v>
      </c>
    </row>
    <row r="8" spans="1:7" x14ac:dyDescent="0.3">
      <c r="A8">
        <v>137</v>
      </c>
      <c r="B8">
        <v>150</v>
      </c>
      <c r="D8" t="s">
        <v>70</v>
      </c>
      <c r="E8">
        <v>9</v>
      </c>
      <c r="F8">
        <v>9</v>
      </c>
    </row>
    <row r="9" spans="1:7" x14ac:dyDescent="0.3">
      <c r="A9">
        <v>129</v>
      </c>
      <c r="B9">
        <v>160</v>
      </c>
      <c r="D9" t="s">
        <v>80</v>
      </c>
      <c r="E9">
        <v>116.27777777777777</v>
      </c>
    </row>
    <row r="10" spans="1:7" x14ac:dyDescent="0.3">
      <c r="A10">
        <v>145</v>
      </c>
      <c r="B10">
        <v>140</v>
      </c>
      <c r="D10" t="s">
        <v>72</v>
      </c>
      <c r="E10">
        <v>0</v>
      </c>
    </row>
    <row r="11" spans="1:7" x14ac:dyDescent="0.3">
      <c r="A11">
        <v>115</v>
      </c>
      <c r="B11">
        <v>120</v>
      </c>
      <c r="D11" t="s">
        <v>33</v>
      </c>
      <c r="E11">
        <v>16</v>
      </c>
    </row>
    <row r="12" spans="1:7" x14ac:dyDescent="0.3">
      <c r="D12" t="s">
        <v>73</v>
      </c>
      <c r="E12">
        <v>-1.8360929873494936</v>
      </c>
    </row>
    <row r="13" spans="1:7" x14ac:dyDescent="0.3">
      <c r="D13" t="s">
        <v>74</v>
      </c>
      <c r="E13">
        <v>4.2498398749748506E-2</v>
      </c>
    </row>
    <row r="14" spans="1:7" x14ac:dyDescent="0.3">
      <c r="D14" t="s">
        <v>75</v>
      </c>
      <c r="E14">
        <v>1.7458836762762506</v>
      </c>
    </row>
    <row r="15" spans="1:7" x14ac:dyDescent="0.3">
      <c r="D15" t="s">
        <v>76</v>
      </c>
      <c r="E15">
        <v>8.4996797499497012E-2</v>
      </c>
    </row>
    <row r="16" spans="1:7" ht="15" thickBot="1" x14ac:dyDescent="0.35">
      <c r="D16" s="12" t="s">
        <v>77</v>
      </c>
      <c r="E16" s="12">
        <v>2.119905299221255</v>
      </c>
      <c r="F16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9"/>
  <sheetViews>
    <sheetView workbookViewId="0">
      <selection activeCell="C20" sqref="C20"/>
    </sheetView>
  </sheetViews>
  <sheetFormatPr defaultRowHeight="14.4" x14ac:dyDescent="0.3"/>
  <cols>
    <col min="1" max="1" width="13.5546875" customWidth="1"/>
    <col min="2" max="2" width="11.6640625" bestFit="1" customWidth="1"/>
    <col min="3" max="3" width="10.44140625" customWidth="1"/>
    <col min="4" max="4" width="10.5546875" bestFit="1" customWidth="1"/>
    <col min="6" max="6" width="11.6640625" bestFit="1" customWidth="1"/>
    <col min="9" max="9" width="14.33203125" customWidth="1"/>
    <col min="10" max="10" width="11.33203125" customWidth="1"/>
    <col min="12" max="12" width="12.33203125" customWidth="1"/>
    <col min="14" max="14" width="11.6640625" customWidth="1"/>
  </cols>
  <sheetData>
    <row r="1" spans="1:15" x14ac:dyDescent="0.3">
      <c r="A1" s="2" t="s">
        <v>19</v>
      </c>
      <c r="B1" s="2"/>
      <c r="C1" s="2"/>
      <c r="D1" s="2"/>
      <c r="E1" s="2"/>
      <c r="F1" s="2"/>
      <c r="G1" s="2"/>
      <c r="I1" s="2" t="s">
        <v>20</v>
      </c>
      <c r="J1" s="2"/>
      <c r="K1" s="2"/>
      <c r="L1" s="2"/>
      <c r="M1" s="2"/>
      <c r="N1" s="2"/>
      <c r="O1" s="2"/>
    </row>
    <row r="2" spans="1:15" x14ac:dyDescent="0.3">
      <c r="A2" s="2"/>
      <c r="B2" s="24" t="s">
        <v>21</v>
      </c>
      <c r="C2" s="24"/>
      <c r="D2" s="24"/>
      <c r="E2" s="24"/>
      <c r="F2" s="24"/>
      <c r="G2" s="2"/>
      <c r="I2" s="2"/>
      <c r="J2" s="24" t="s">
        <v>21</v>
      </c>
      <c r="K2" s="24"/>
      <c r="L2" s="24"/>
      <c r="M2" s="24"/>
      <c r="N2" s="24"/>
      <c r="O2" s="2"/>
    </row>
    <row r="3" spans="1:15" x14ac:dyDescent="0.3">
      <c r="A3" s="2" t="s">
        <v>22</v>
      </c>
      <c r="B3" s="2" t="s">
        <v>23</v>
      </c>
      <c r="C3" s="2" t="s">
        <v>24</v>
      </c>
      <c r="D3" s="2" t="s">
        <v>25</v>
      </c>
      <c r="E3" s="2" t="s">
        <v>26</v>
      </c>
      <c r="F3" s="2" t="s">
        <v>27</v>
      </c>
      <c r="G3" s="2" t="s">
        <v>28</v>
      </c>
      <c r="I3" s="2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</row>
    <row r="4" spans="1:15" x14ac:dyDescent="0.3">
      <c r="A4" s="2" t="s">
        <v>17</v>
      </c>
      <c r="B4" s="16">
        <v>10</v>
      </c>
      <c r="C4" s="17">
        <v>17</v>
      </c>
      <c r="D4" s="18">
        <v>35</v>
      </c>
      <c r="E4" s="19">
        <v>28</v>
      </c>
      <c r="F4" s="20">
        <v>10</v>
      </c>
      <c r="G4" s="14">
        <f>SUM(B4:F4)</f>
        <v>100</v>
      </c>
      <c r="I4" s="2" t="s">
        <v>17</v>
      </c>
      <c r="J4" s="16">
        <f>(G4*B6)/G6</f>
        <v>11</v>
      </c>
      <c r="K4" s="17">
        <f>(G4*C6)/G6</f>
        <v>21</v>
      </c>
      <c r="L4" s="18">
        <f>(G4*D6)/G6</f>
        <v>38.5</v>
      </c>
      <c r="M4" s="19">
        <f>(G4*E6)/G6</f>
        <v>20</v>
      </c>
      <c r="N4" s="20">
        <f>(G4*F6)/G6</f>
        <v>9.5</v>
      </c>
      <c r="O4" s="15">
        <f>SUM(J4:N4)</f>
        <v>100</v>
      </c>
    </row>
    <row r="5" spans="1:15" x14ac:dyDescent="0.3">
      <c r="A5" s="2" t="s">
        <v>18</v>
      </c>
      <c r="B5" s="16">
        <v>12</v>
      </c>
      <c r="C5" s="16">
        <v>25</v>
      </c>
      <c r="D5" s="16">
        <v>42</v>
      </c>
      <c r="E5" s="16">
        <v>12</v>
      </c>
      <c r="F5" s="16">
        <v>9</v>
      </c>
      <c r="G5" s="14">
        <f>SUM(B5:F5)</f>
        <v>100</v>
      </c>
      <c r="I5" s="2" t="s">
        <v>18</v>
      </c>
      <c r="J5" s="16">
        <f>(G5*B6)/G6</f>
        <v>11</v>
      </c>
      <c r="K5" s="16">
        <f>(G5*C6)/G6</f>
        <v>21</v>
      </c>
      <c r="L5" s="16">
        <f>(G5*D6)/G6</f>
        <v>38.5</v>
      </c>
      <c r="M5" s="16">
        <f>(G5*E6)/G6</f>
        <v>20</v>
      </c>
      <c r="N5" s="16">
        <f>(G5*F6)/G6</f>
        <v>9.5</v>
      </c>
      <c r="O5" s="15">
        <f>SUM(J5:N5)</f>
        <v>100</v>
      </c>
    </row>
    <row r="6" spans="1:15" x14ac:dyDescent="0.3">
      <c r="A6" s="2" t="s">
        <v>28</v>
      </c>
      <c r="B6" s="14">
        <f>SUM(B4:B5)</f>
        <v>22</v>
      </c>
      <c r="C6" s="14">
        <f t="shared" ref="C6:F6" si="0">SUM(C4:C5)</f>
        <v>42</v>
      </c>
      <c r="D6" s="14">
        <f t="shared" si="0"/>
        <v>77</v>
      </c>
      <c r="E6" s="14">
        <f t="shared" si="0"/>
        <v>40</v>
      </c>
      <c r="F6" s="14">
        <f t="shared" si="0"/>
        <v>19</v>
      </c>
      <c r="G6" s="14">
        <f>SUM(G4:G5)</f>
        <v>200</v>
      </c>
      <c r="I6" s="2" t="s">
        <v>28</v>
      </c>
      <c r="J6" s="15">
        <f>SUM(J4:J5)</f>
        <v>22</v>
      </c>
      <c r="K6" s="15">
        <f>SUM(K4:K5)</f>
        <v>42</v>
      </c>
      <c r="L6" s="15">
        <f>SUM(L4:L5)</f>
        <v>77</v>
      </c>
      <c r="M6" s="15">
        <f>SUM(M4:M5)</f>
        <v>40</v>
      </c>
      <c r="N6" s="15">
        <f t="shared" ref="N6:O6" si="1">SUM(N4:N5)</f>
        <v>19</v>
      </c>
      <c r="O6" s="15">
        <f t="shared" si="1"/>
        <v>200</v>
      </c>
    </row>
    <row r="8" spans="1:15" ht="16.2" x14ac:dyDescent="0.3">
      <c r="A8" s="25" t="s">
        <v>29</v>
      </c>
      <c r="B8" s="26"/>
      <c r="C8" s="26"/>
      <c r="D8" s="26"/>
      <c r="E8" s="26"/>
      <c r="F8" s="26"/>
    </row>
    <row r="9" spans="1:15" x14ac:dyDescent="0.3">
      <c r="B9" t="s">
        <v>23</v>
      </c>
      <c r="C9" t="s">
        <v>24</v>
      </c>
      <c r="D9" t="s">
        <v>30</v>
      </c>
      <c r="E9" t="s">
        <v>31</v>
      </c>
      <c r="F9" t="s">
        <v>32</v>
      </c>
    </row>
    <row r="10" spans="1:15" x14ac:dyDescent="0.3">
      <c r="A10" t="s">
        <v>17</v>
      </c>
      <c r="B10">
        <f>(B4-J4)^2/J4</f>
        <v>9.0909090909090912E-2</v>
      </c>
      <c r="C10">
        <f t="shared" ref="C10:F10" si="2">(C4-K4)^2/K4</f>
        <v>0.76190476190476186</v>
      </c>
      <c r="D10">
        <f t="shared" si="2"/>
        <v>0.31818181818181818</v>
      </c>
      <c r="E10" s="23">
        <f t="shared" si="2"/>
        <v>3.2</v>
      </c>
      <c r="F10">
        <f t="shared" si="2"/>
        <v>2.6315789473684209E-2</v>
      </c>
    </row>
    <row r="11" spans="1:15" x14ac:dyDescent="0.3">
      <c r="A11" t="s">
        <v>18</v>
      </c>
      <c r="B11">
        <f>(B5-J5)^2/J5</f>
        <v>9.0909090909090912E-2</v>
      </c>
      <c r="C11">
        <f t="shared" ref="C11:F11" si="3">(C5-K5)^2/K5</f>
        <v>0.76190476190476186</v>
      </c>
      <c r="D11">
        <f t="shared" si="3"/>
        <v>0.31818181818181818</v>
      </c>
      <c r="E11">
        <f t="shared" si="3"/>
        <v>3.2</v>
      </c>
      <c r="F11">
        <f t="shared" si="3"/>
        <v>2.6315789473684209E-2</v>
      </c>
    </row>
    <row r="17" spans="2:5" x14ac:dyDescent="0.3">
      <c r="B17" s="2" t="s">
        <v>33</v>
      </c>
      <c r="C17" s="22">
        <f>(2-1)*(5-1)</f>
        <v>4</v>
      </c>
      <c r="D17" t="s">
        <v>89</v>
      </c>
      <c r="E17" s="21"/>
    </row>
    <row r="18" spans="2:5" x14ac:dyDescent="0.3">
      <c r="B18" s="2" t="s">
        <v>34</v>
      </c>
      <c r="C18" s="2">
        <f>SUM(B10:F11)</f>
        <v>8.7946229209387106</v>
      </c>
    </row>
    <row r="19" spans="2:5" x14ac:dyDescent="0.3">
      <c r="B19" s="2" t="s">
        <v>8</v>
      </c>
      <c r="C19" s="2">
        <f>CHIDIST(C18,C17)</f>
        <v>6.6443022136301058E-2</v>
      </c>
    </row>
  </sheetData>
  <mergeCells count="3">
    <mergeCell ref="B2:F2"/>
    <mergeCell ref="J2:N2"/>
    <mergeCell ref="A8:F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26"/>
  <sheetViews>
    <sheetView tabSelected="1" workbookViewId="0">
      <selection activeCell="G15" sqref="G15"/>
    </sheetView>
  </sheetViews>
  <sheetFormatPr defaultRowHeight="14.4" x14ac:dyDescent="0.3"/>
  <cols>
    <col min="1" max="1" width="18.6640625" bestFit="1" customWidth="1"/>
    <col min="3" max="3" width="15" bestFit="1" customWidth="1"/>
  </cols>
  <sheetData>
    <row r="1" spans="1:19" x14ac:dyDescent="0.3">
      <c r="A1" t="s">
        <v>35</v>
      </c>
      <c r="B1" t="s">
        <v>18</v>
      </c>
      <c r="C1" t="s">
        <v>36</v>
      </c>
    </row>
    <row r="2" spans="1:19" x14ac:dyDescent="0.3">
      <c r="A2">
        <v>124</v>
      </c>
      <c r="B2">
        <v>134</v>
      </c>
      <c r="C2">
        <v>114</v>
      </c>
    </row>
    <row r="3" spans="1:19" x14ac:dyDescent="0.3">
      <c r="A3">
        <v>111</v>
      </c>
      <c r="B3">
        <v>143</v>
      </c>
      <c r="C3">
        <v>117</v>
      </c>
    </row>
    <row r="4" spans="1:19" x14ac:dyDescent="0.3">
      <c r="A4">
        <v>133</v>
      </c>
      <c r="B4">
        <v>148</v>
      </c>
      <c r="C4">
        <v>121</v>
      </c>
      <c r="M4" t="s">
        <v>52</v>
      </c>
    </row>
    <row r="5" spans="1:19" x14ac:dyDescent="0.3">
      <c r="A5">
        <v>125</v>
      </c>
      <c r="B5">
        <v>142</v>
      </c>
      <c r="C5">
        <v>124</v>
      </c>
    </row>
    <row r="6" spans="1:19" ht="15" thickBot="1" x14ac:dyDescent="0.35">
      <c r="A6">
        <v>128</v>
      </c>
      <c r="B6">
        <v>150</v>
      </c>
      <c r="C6">
        <v>122</v>
      </c>
      <c r="M6" t="s">
        <v>53</v>
      </c>
    </row>
    <row r="7" spans="1:19" x14ac:dyDescent="0.3">
      <c r="A7">
        <v>115</v>
      </c>
      <c r="B7">
        <v>160</v>
      </c>
      <c r="C7">
        <v>128</v>
      </c>
      <c r="M7" s="39" t="s">
        <v>54</v>
      </c>
      <c r="N7" s="39" t="s">
        <v>55</v>
      </c>
      <c r="O7" s="39" t="s">
        <v>56</v>
      </c>
      <c r="P7" s="39" t="s">
        <v>57</v>
      </c>
      <c r="Q7" s="39" t="s">
        <v>58</v>
      </c>
    </row>
    <row r="8" spans="1:19" x14ac:dyDescent="0.3">
      <c r="M8" s="37" t="s">
        <v>35</v>
      </c>
      <c r="N8" s="37">
        <v>6</v>
      </c>
      <c r="O8" s="37">
        <v>736</v>
      </c>
      <c r="P8" s="37">
        <v>122.66666666666667</v>
      </c>
      <c r="Q8" s="37">
        <v>67.466666666666669</v>
      </c>
    </row>
    <row r="9" spans="1:19" x14ac:dyDescent="0.3">
      <c r="M9" s="37" t="s">
        <v>18</v>
      </c>
      <c r="N9" s="37">
        <v>6</v>
      </c>
      <c r="O9" s="37">
        <v>877</v>
      </c>
      <c r="P9" s="37">
        <v>146.16666666666666</v>
      </c>
      <c r="Q9" s="37">
        <v>76.966666666666669</v>
      </c>
    </row>
    <row r="10" spans="1:19" ht="15" thickBot="1" x14ac:dyDescent="0.35">
      <c r="M10" s="38" t="s">
        <v>36</v>
      </c>
      <c r="N10" s="38">
        <v>6</v>
      </c>
      <c r="O10" s="38">
        <v>726</v>
      </c>
      <c r="P10" s="38">
        <v>121</v>
      </c>
      <c r="Q10" s="38">
        <v>24.8</v>
      </c>
    </row>
    <row r="11" spans="1:19" ht="29.4" thickBot="1" x14ac:dyDescent="0.35">
      <c r="A11" s="4" t="s">
        <v>37</v>
      </c>
      <c r="B11" s="27" t="s">
        <v>90</v>
      </c>
      <c r="C11" s="28"/>
      <c r="D11" s="28"/>
      <c r="E11" s="28"/>
      <c r="F11" s="28"/>
      <c r="G11" s="28"/>
      <c r="H11" s="28"/>
      <c r="I11" s="28"/>
      <c r="J11" s="28"/>
      <c r="K11" s="29"/>
    </row>
    <row r="12" spans="1:19" x14ac:dyDescent="0.3">
      <c r="B12" t="s">
        <v>91</v>
      </c>
    </row>
    <row r="13" spans="1:19" ht="15" customHeight="1" thickBot="1" x14ac:dyDescent="0.35">
      <c r="M13" t="s">
        <v>59</v>
      </c>
    </row>
    <row r="14" spans="1:19" x14ac:dyDescent="0.3">
      <c r="B14" t="s">
        <v>92</v>
      </c>
      <c r="M14" s="39" t="s">
        <v>60</v>
      </c>
      <c r="N14" s="39" t="s">
        <v>61</v>
      </c>
      <c r="O14" s="39" t="s">
        <v>33</v>
      </c>
      <c r="P14" s="39" t="s">
        <v>62</v>
      </c>
      <c r="Q14" s="39" t="s">
        <v>63</v>
      </c>
      <c r="R14" s="39" t="s">
        <v>64</v>
      </c>
      <c r="S14" s="39" t="s">
        <v>65</v>
      </c>
    </row>
    <row r="15" spans="1:19" x14ac:dyDescent="0.3">
      <c r="B15" t="s">
        <v>93</v>
      </c>
      <c r="M15" s="37" t="s">
        <v>66</v>
      </c>
      <c r="N15" s="37">
        <v>2376.7777777777778</v>
      </c>
      <c r="O15" s="37">
        <v>2</v>
      </c>
      <c r="P15" s="37">
        <v>1188.3888888888889</v>
      </c>
      <c r="Q15" s="37">
        <v>21.066574748867442</v>
      </c>
      <c r="R15" s="37">
        <v>4.4057840060927479E-5</v>
      </c>
      <c r="S15" s="37">
        <v>3.6823203436732408</v>
      </c>
    </row>
    <row r="16" spans="1:19" x14ac:dyDescent="0.3">
      <c r="M16" s="37" t="s">
        <v>67</v>
      </c>
      <c r="N16" s="37">
        <v>846.16666666666663</v>
      </c>
      <c r="O16" s="37">
        <v>15</v>
      </c>
      <c r="P16" s="37">
        <v>56.411111111111111</v>
      </c>
      <c r="Q16" s="37"/>
      <c r="R16" s="37"/>
      <c r="S16" s="37"/>
    </row>
    <row r="17" spans="1:19" x14ac:dyDescent="0.3">
      <c r="M17" s="37"/>
      <c r="N17" s="37"/>
      <c r="O17" s="37"/>
      <c r="P17" s="37"/>
      <c r="Q17" s="37"/>
      <c r="R17" s="37"/>
      <c r="S17" s="37"/>
    </row>
    <row r="18" spans="1:19" ht="15" thickBot="1" x14ac:dyDescent="0.35">
      <c r="M18" s="38" t="s">
        <v>28</v>
      </c>
      <c r="N18" s="38">
        <v>3222.9444444444443</v>
      </c>
      <c r="O18" s="38">
        <v>17</v>
      </c>
      <c r="P18" s="38"/>
      <c r="Q18" s="38"/>
      <c r="R18" s="38"/>
      <c r="S18" s="38"/>
    </row>
    <row r="19" spans="1:19" x14ac:dyDescent="0.3">
      <c r="A19" s="9"/>
      <c r="B19" s="9"/>
      <c r="C19" s="9"/>
      <c r="D19" s="9"/>
      <c r="E19" s="9"/>
    </row>
    <row r="26" spans="1:19" x14ac:dyDescent="0.3">
      <c r="A26" s="9"/>
      <c r="B26" s="9"/>
      <c r="C26" s="9"/>
      <c r="D26" s="9"/>
      <c r="E26" s="9"/>
      <c r="F26" s="9"/>
      <c r="G26" s="9"/>
    </row>
  </sheetData>
  <mergeCells count="1">
    <mergeCell ref="B11:K11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5"/>
  <sheetViews>
    <sheetView workbookViewId="0">
      <selection activeCell="I72" sqref="I72"/>
    </sheetView>
  </sheetViews>
  <sheetFormatPr defaultRowHeight="14.4" x14ac:dyDescent="0.3"/>
  <cols>
    <col min="1" max="1" width="15" customWidth="1"/>
    <col min="3" max="3" width="2.33203125" customWidth="1"/>
    <col min="7" max="7" width="15.6640625" customWidth="1"/>
    <col min="10" max="10" width="15.6640625" customWidth="1"/>
  </cols>
  <sheetData>
    <row r="1" spans="1:13" x14ac:dyDescent="0.3">
      <c r="A1" s="26" t="s">
        <v>22</v>
      </c>
      <c r="B1" s="26"/>
      <c r="D1" s="26" t="s">
        <v>18</v>
      </c>
      <c r="E1" s="26"/>
      <c r="F1" s="1"/>
    </row>
    <row r="2" spans="1:13" x14ac:dyDescent="0.3">
      <c r="A2" s="5" t="s">
        <v>38</v>
      </c>
      <c r="B2" s="5" t="s">
        <v>39</v>
      </c>
      <c r="C2" s="5"/>
      <c r="D2" s="5" t="s">
        <v>38</v>
      </c>
      <c r="E2" s="5" t="s">
        <v>39</v>
      </c>
      <c r="F2" s="5"/>
      <c r="G2" t="s">
        <v>69</v>
      </c>
      <c r="K2" t="s">
        <v>69</v>
      </c>
    </row>
    <row r="3" spans="1:13" ht="15" thickBot="1" x14ac:dyDescent="0.35">
      <c r="A3">
        <v>2</v>
      </c>
      <c r="B3">
        <v>5</v>
      </c>
      <c r="D3">
        <v>6</v>
      </c>
      <c r="E3">
        <v>10</v>
      </c>
    </row>
    <row r="4" spans="1:13" x14ac:dyDescent="0.3">
      <c r="A4">
        <v>14</v>
      </c>
      <c r="B4">
        <v>19</v>
      </c>
      <c r="D4">
        <v>6</v>
      </c>
      <c r="E4">
        <v>8</v>
      </c>
      <c r="G4" s="13"/>
      <c r="H4" s="13" t="s">
        <v>38</v>
      </c>
      <c r="I4" s="13" t="s">
        <v>39</v>
      </c>
      <c r="J4" s="9"/>
      <c r="K4" s="13"/>
      <c r="L4" s="13" t="s">
        <v>38</v>
      </c>
      <c r="M4" s="13" t="s">
        <v>39</v>
      </c>
    </row>
    <row r="5" spans="1:13" x14ac:dyDescent="0.3">
      <c r="A5">
        <v>10</v>
      </c>
      <c r="B5">
        <v>16</v>
      </c>
      <c r="D5">
        <v>2</v>
      </c>
      <c r="E5">
        <v>3</v>
      </c>
      <c r="G5" t="s">
        <v>2</v>
      </c>
      <c r="H5">
        <v>7.4117647058823533</v>
      </c>
      <c r="I5">
        <v>9.6470588235294112</v>
      </c>
      <c r="K5" t="s">
        <v>2</v>
      </c>
      <c r="L5">
        <v>9.5</v>
      </c>
      <c r="M5">
        <v>11.944444444444445</v>
      </c>
    </row>
    <row r="6" spans="1:13" x14ac:dyDescent="0.3">
      <c r="A6">
        <v>16</v>
      </c>
      <c r="B6">
        <v>15</v>
      </c>
      <c r="D6">
        <v>15</v>
      </c>
      <c r="E6">
        <v>15</v>
      </c>
      <c r="G6" t="s">
        <v>58</v>
      </c>
      <c r="H6">
        <v>18.507352941176471</v>
      </c>
      <c r="I6">
        <v>29.367647058823536</v>
      </c>
      <c r="K6" t="s">
        <v>58</v>
      </c>
      <c r="L6">
        <v>30.382352941176471</v>
      </c>
      <c r="M6">
        <v>36.408496732026137</v>
      </c>
    </row>
    <row r="7" spans="1:13" x14ac:dyDescent="0.3">
      <c r="A7">
        <v>10</v>
      </c>
      <c r="B7">
        <v>9</v>
      </c>
      <c r="D7">
        <v>8</v>
      </c>
      <c r="E7">
        <v>6</v>
      </c>
      <c r="G7" t="s">
        <v>70</v>
      </c>
      <c r="H7">
        <v>17</v>
      </c>
      <c r="I7">
        <v>17</v>
      </c>
      <c r="K7" t="s">
        <v>70</v>
      </c>
      <c r="L7">
        <v>18</v>
      </c>
      <c r="M7">
        <v>18</v>
      </c>
    </row>
    <row r="8" spans="1:13" x14ac:dyDescent="0.3">
      <c r="A8">
        <v>6</v>
      </c>
      <c r="B8">
        <v>10</v>
      </c>
      <c r="D8">
        <v>6</v>
      </c>
      <c r="E8">
        <v>10</v>
      </c>
      <c r="G8" t="s">
        <v>71</v>
      </c>
      <c r="H8">
        <v>0.9047096364062196</v>
      </c>
      <c r="K8" t="s">
        <v>71</v>
      </c>
      <c r="L8">
        <v>0.90112116622478533</v>
      </c>
    </row>
    <row r="9" spans="1:13" x14ac:dyDescent="0.3">
      <c r="A9">
        <v>1</v>
      </c>
      <c r="B9">
        <v>2</v>
      </c>
      <c r="D9">
        <v>20</v>
      </c>
      <c r="E9">
        <v>20</v>
      </c>
      <c r="G9" t="s">
        <v>72</v>
      </c>
      <c r="H9">
        <v>0</v>
      </c>
      <c r="K9" t="s">
        <v>72</v>
      </c>
      <c r="L9">
        <v>0</v>
      </c>
    </row>
    <row r="10" spans="1:13" x14ac:dyDescent="0.3">
      <c r="A10">
        <v>9</v>
      </c>
      <c r="B10">
        <v>12</v>
      </c>
      <c r="D10">
        <v>3</v>
      </c>
      <c r="E10">
        <v>5</v>
      </c>
      <c r="G10" t="s">
        <v>33</v>
      </c>
      <c r="H10">
        <v>16</v>
      </c>
      <c r="K10" t="s">
        <v>33</v>
      </c>
      <c r="L10">
        <v>17</v>
      </c>
    </row>
    <row r="11" spans="1:13" x14ac:dyDescent="0.3">
      <c r="A11">
        <v>9</v>
      </c>
      <c r="B11">
        <v>12</v>
      </c>
      <c r="D11">
        <v>13</v>
      </c>
      <c r="E11">
        <v>17</v>
      </c>
      <c r="G11" t="s">
        <v>73</v>
      </c>
      <c r="H11">
        <v>-3.8632971150926512</v>
      </c>
      <c r="K11" t="s">
        <v>73</v>
      </c>
      <c r="L11">
        <v>-3.9626115222585065</v>
      </c>
    </row>
    <row r="12" spans="1:13" x14ac:dyDescent="0.3">
      <c r="A12">
        <v>11</v>
      </c>
      <c r="B12">
        <v>17</v>
      </c>
      <c r="D12">
        <v>10</v>
      </c>
      <c r="E12">
        <v>16</v>
      </c>
      <c r="G12" t="s">
        <v>74</v>
      </c>
      <c r="H12">
        <v>6.8810032928173846E-4</v>
      </c>
      <c r="K12" t="s">
        <v>74</v>
      </c>
      <c r="L12">
        <v>5.0273317937768154E-4</v>
      </c>
    </row>
    <row r="13" spans="1:13" x14ac:dyDescent="0.3">
      <c r="A13">
        <v>10</v>
      </c>
      <c r="B13">
        <v>12</v>
      </c>
      <c r="D13">
        <v>10</v>
      </c>
      <c r="E13">
        <v>8</v>
      </c>
      <c r="G13" t="s">
        <v>75</v>
      </c>
      <c r="H13">
        <v>1.7458836762762506</v>
      </c>
      <c r="K13" t="s">
        <v>75</v>
      </c>
      <c r="L13">
        <v>1.7396067260750732</v>
      </c>
    </row>
    <row r="14" spans="1:13" x14ac:dyDescent="0.3">
      <c r="A14">
        <v>5</v>
      </c>
      <c r="B14">
        <v>6</v>
      </c>
      <c r="D14">
        <v>14</v>
      </c>
      <c r="E14">
        <v>15</v>
      </c>
      <c r="G14" t="s">
        <v>76</v>
      </c>
      <c r="H14">
        <v>1.3762006585634769E-3</v>
      </c>
      <c r="K14" t="s">
        <v>76</v>
      </c>
      <c r="L14">
        <v>1.0054663587553631E-3</v>
      </c>
    </row>
    <row r="15" spans="1:13" ht="15" thickBot="1" x14ac:dyDescent="0.35">
      <c r="A15">
        <v>2</v>
      </c>
      <c r="B15">
        <v>3</v>
      </c>
      <c r="D15">
        <v>2</v>
      </c>
      <c r="E15">
        <v>5</v>
      </c>
      <c r="G15" s="12" t="s">
        <v>77</v>
      </c>
      <c r="H15" s="12">
        <v>2.119905299221255</v>
      </c>
      <c r="I15" s="12"/>
      <c r="K15" s="12" t="s">
        <v>77</v>
      </c>
      <c r="L15" s="12">
        <v>2.109815577833317</v>
      </c>
      <c r="M15" s="12"/>
    </row>
    <row r="16" spans="1:13" x14ac:dyDescent="0.3">
      <c r="A16">
        <v>3</v>
      </c>
      <c r="B16">
        <v>2</v>
      </c>
      <c r="D16">
        <v>21</v>
      </c>
      <c r="E16">
        <v>25</v>
      </c>
      <c r="G16" t="s">
        <v>22</v>
      </c>
      <c r="K16" t="s">
        <v>18</v>
      </c>
    </row>
    <row r="17" spans="1:23" x14ac:dyDescent="0.3">
      <c r="A17">
        <v>6</v>
      </c>
      <c r="B17">
        <v>10</v>
      </c>
      <c r="D17">
        <v>7</v>
      </c>
      <c r="E17">
        <v>12</v>
      </c>
    </row>
    <row r="18" spans="1:23" x14ac:dyDescent="0.3">
      <c r="A18">
        <v>8</v>
      </c>
      <c r="B18">
        <v>11</v>
      </c>
      <c r="D18">
        <v>12</v>
      </c>
      <c r="E18">
        <v>20</v>
      </c>
      <c r="L18" t="s">
        <v>88</v>
      </c>
    </row>
    <row r="19" spans="1:23" x14ac:dyDescent="0.3">
      <c r="A19">
        <v>4</v>
      </c>
      <c r="B19">
        <v>3</v>
      </c>
      <c r="D19">
        <v>8</v>
      </c>
      <c r="E19">
        <v>10</v>
      </c>
      <c r="G19" t="s">
        <v>81</v>
      </c>
      <c r="L19" t="s">
        <v>86</v>
      </c>
    </row>
    <row r="20" spans="1:23" x14ac:dyDescent="0.3">
      <c r="D20">
        <v>8</v>
      </c>
      <c r="E20">
        <v>10</v>
      </c>
      <c r="G20" t="s">
        <v>82</v>
      </c>
      <c r="I20" t="s">
        <v>84</v>
      </c>
      <c r="J20" t="s">
        <v>85</v>
      </c>
      <c r="L20" t="s">
        <v>87</v>
      </c>
    </row>
    <row r="21" spans="1:23" x14ac:dyDescent="0.3">
      <c r="G21" t="s">
        <v>83</v>
      </c>
    </row>
    <row r="24" spans="1:23" ht="15" thickBot="1" x14ac:dyDescent="0.35"/>
    <row r="25" spans="1:23" ht="30" customHeight="1" thickBot="1" x14ac:dyDescent="0.35">
      <c r="A25" s="4" t="s">
        <v>37</v>
      </c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</sheetData>
  <mergeCells count="3">
    <mergeCell ref="A1:B1"/>
    <mergeCell ref="D1:E1"/>
    <mergeCell ref="B25:L25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8"/>
  <sheetViews>
    <sheetView workbookViewId="0">
      <selection activeCell="F20" sqref="F20"/>
    </sheetView>
  </sheetViews>
  <sheetFormatPr defaultRowHeight="14.4" x14ac:dyDescent="0.3"/>
  <cols>
    <col min="1" max="1" width="18.33203125" customWidth="1"/>
    <col min="2" max="4" width="8.6640625" customWidth="1"/>
  </cols>
  <sheetData>
    <row r="1" spans="1:11" x14ac:dyDescent="0.3">
      <c r="A1" t="s">
        <v>40</v>
      </c>
      <c r="G1" t="s">
        <v>51</v>
      </c>
    </row>
    <row r="2" spans="1:11" x14ac:dyDescent="0.3">
      <c r="B2" s="33" t="s">
        <v>41</v>
      </c>
      <c r="C2" s="33"/>
      <c r="D2" s="33"/>
      <c r="H2" s="33" t="s">
        <v>41</v>
      </c>
      <c r="I2" s="33"/>
      <c r="J2" s="33"/>
    </row>
    <row r="3" spans="1:11" x14ac:dyDescent="0.3">
      <c r="A3" s="5" t="s">
        <v>42</v>
      </c>
      <c r="B3" s="6">
        <v>1</v>
      </c>
      <c r="C3" s="6">
        <v>2</v>
      </c>
      <c r="D3" s="6">
        <v>3</v>
      </c>
      <c r="E3" t="s">
        <v>28</v>
      </c>
      <c r="G3" s="5" t="s">
        <v>42</v>
      </c>
      <c r="H3" s="6">
        <v>1</v>
      </c>
      <c r="I3" s="6">
        <v>2</v>
      </c>
      <c r="J3" s="6">
        <v>3</v>
      </c>
      <c r="K3" t="s">
        <v>28</v>
      </c>
    </row>
    <row r="4" spans="1:11" x14ac:dyDescent="0.3">
      <c r="A4" s="5" t="s">
        <v>43</v>
      </c>
      <c r="B4" s="7">
        <v>17</v>
      </c>
      <c r="C4" s="7">
        <v>23</v>
      </c>
      <c r="D4" s="7">
        <v>35</v>
      </c>
      <c r="E4">
        <f>SUM(B4:D4)</f>
        <v>75</v>
      </c>
      <c r="G4" s="5" t="s">
        <v>43</v>
      </c>
      <c r="H4" s="7">
        <f>SUM(E4*B6)/E6</f>
        <v>25</v>
      </c>
      <c r="I4" s="7">
        <f>SUM(E4*C6)/E6</f>
        <v>25</v>
      </c>
      <c r="J4" s="7">
        <f>SUM(E4*D6)/E6</f>
        <v>25</v>
      </c>
      <c r="K4" s="7">
        <f>SUM(H4:J4)</f>
        <v>75</v>
      </c>
    </row>
    <row r="5" spans="1:11" x14ac:dyDescent="0.3">
      <c r="A5" s="5" t="s">
        <v>44</v>
      </c>
      <c r="B5" s="7">
        <v>83</v>
      </c>
      <c r="C5" s="7">
        <v>77</v>
      </c>
      <c r="D5" s="7">
        <v>65</v>
      </c>
      <c r="E5">
        <f>SUM(B5:D5)</f>
        <v>225</v>
      </c>
      <c r="G5" s="5" t="s">
        <v>44</v>
      </c>
      <c r="H5" s="7">
        <f>(E5*B6)/E6</f>
        <v>75</v>
      </c>
      <c r="I5" s="7">
        <f>(E5*C6)/E6</f>
        <v>75</v>
      </c>
      <c r="J5" s="7">
        <f>(E5*D6)/E6</f>
        <v>75</v>
      </c>
      <c r="K5">
        <f>SUM(H5:J5)</f>
        <v>225</v>
      </c>
    </row>
    <row r="6" spans="1:11" x14ac:dyDescent="0.3">
      <c r="A6" s="5" t="s">
        <v>28</v>
      </c>
      <c r="B6">
        <f>SUM(B4:B5)</f>
        <v>100</v>
      </c>
      <c r="C6">
        <f>SUM(C4:C5)</f>
        <v>100</v>
      </c>
      <c r="D6">
        <f>SUM(D4:D5)</f>
        <v>100</v>
      </c>
      <c r="E6">
        <f>SUM(E4:E5)</f>
        <v>300</v>
      </c>
      <c r="G6" s="5" t="s">
        <v>28</v>
      </c>
      <c r="H6">
        <f>SUM(H4:H5)</f>
        <v>100</v>
      </c>
      <c r="I6">
        <f>SUM(I4:I5)</f>
        <v>100</v>
      </c>
      <c r="J6">
        <f>SUM(J4:J5)</f>
        <v>100</v>
      </c>
      <c r="K6">
        <f>SUM(K4:K5)</f>
        <v>300</v>
      </c>
    </row>
    <row r="8" spans="1:11" x14ac:dyDescent="0.3">
      <c r="A8" s="5" t="s">
        <v>42</v>
      </c>
      <c r="B8" s="6">
        <v>1</v>
      </c>
      <c r="C8" s="6">
        <v>2</v>
      </c>
      <c r="D8" s="6">
        <v>3</v>
      </c>
    </row>
    <row r="9" spans="1:11" x14ac:dyDescent="0.3">
      <c r="A9" s="5" t="s">
        <v>43</v>
      </c>
      <c r="B9" s="7">
        <f>(B4-H4)^2/H4</f>
        <v>2.56</v>
      </c>
      <c r="C9" s="7">
        <f>(C4-H4)^2/H4</f>
        <v>0.16</v>
      </c>
      <c r="D9" s="7">
        <f>(D4-I4)^2/I4</f>
        <v>4</v>
      </c>
    </row>
    <row r="10" spans="1:11" x14ac:dyDescent="0.3">
      <c r="A10" s="5" t="s">
        <v>44</v>
      </c>
      <c r="B10" s="7">
        <f>(B5-H5)^2/H5</f>
        <v>0.85333333333333339</v>
      </c>
      <c r="C10" s="7">
        <f t="shared" ref="C10:D10" si="0">(C5-I5)^2/I5</f>
        <v>5.3333333333333337E-2</v>
      </c>
      <c r="D10" s="7">
        <f t="shared" si="0"/>
        <v>1.3333333333333333</v>
      </c>
    </row>
    <row r="12" spans="1:11" x14ac:dyDescent="0.3">
      <c r="A12" s="5" t="s">
        <v>45</v>
      </c>
      <c r="B12">
        <f>SUM(B9:D10)</f>
        <v>8.9600000000000009</v>
      </c>
    </row>
    <row r="13" spans="1:11" x14ac:dyDescent="0.3">
      <c r="A13" s="5" t="s">
        <v>8</v>
      </c>
      <c r="B13">
        <f>CHIDIST(B12,B14)</f>
        <v>1.1333413154667387E-2</v>
      </c>
    </row>
    <row r="14" spans="1:11" x14ac:dyDescent="0.3">
      <c r="A14" s="5" t="s">
        <v>94</v>
      </c>
      <c r="B14">
        <v>2</v>
      </c>
    </row>
    <row r="16" spans="1:11" ht="15" thickBot="1" x14ac:dyDescent="0.35"/>
    <row r="17" spans="1:23" ht="30" customHeight="1" thickBot="1" x14ac:dyDescent="0.35">
      <c r="A17" s="4" t="s">
        <v>37</v>
      </c>
      <c r="B17" s="30" t="s">
        <v>95</v>
      </c>
      <c r="C17" s="31"/>
      <c r="D17" s="31"/>
      <c r="E17" s="31"/>
      <c r="F17" s="31"/>
      <c r="G17" s="31"/>
      <c r="H17" s="31"/>
      <c r="I17" s="31"/>
      <c r="J17" s="31"/>
      <c r="K17" s="3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B18" t="s">
        <v>96</v>
      </c>
    </row>
  </sheetData>
  <mergeCells count="3">
    <mergeCell ref="B2:D2"/>
    <mergeCell ref="H2:J2"/>
    <mergeCell ref="B17:K17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2"/>
  <sheetViews>
    <sheetView zoomScaleNormal="100" workbookViewId="0">
      <selection activeCell="B13" sqref="B13"/>
    </sheetView>
  </sheetViews>
  <sheetFormatPr defaultRowHeight="14.4" x14ac:dyDescent="0.3"/>
  <cols>
    <col min="1" max="1" width="14.5546875" customWidth="1"/>
    <col min="4" max="4" width="12.5546875" bestFit="1" customWidth="1"/>
  </cols>
  <sheetData>
    <row r="1" spans="1:23" x14ac:dyDescent="0.3">
      <c r="A1" s="2" t="s">
        <v>46</v>
      </c>
      <c r="B1" s="2"/>
    </row>
    <row r="2" spans="1:23" x14ac:dyDescent="0.3">
      <c r="A2" s="2" t="s">
        <v>1</v>
      </c>
      <c r="B2" s="2">
        <v>40</v>
      </c>
    </row>
    <row r="3" spans="1:23" x14ac:dyDescent="0.3">
      <c r="A3" s="2" t="s">
        <v>2</v>
      </c>
      <c r="B3" s="2">
        <v>279</v>
      </c>
    </row>
    <row r="4" spans="1:23" x14ac:dyDescent="0.3">
      <c r="A4" s="2" t="s">
        <v>4</v>
      </c>
      <c r="B4" s="2">
        <v>71</v>
      </c>
    </row>
    <row r="5" spans="1:23" x14ac:dyDescent="0.3">
      <c r="A5" s="2"/>
      <c r="B5" s="2"/>
    </row>
    <row r="6" spans="1:23" ht="28.8" x14ac:dyDescent="0.3">
      <c r="A6" s="3" t="s">
        <v>6</v>
      </c>
      <c r="B6" s="2">
        <v>306</v>
      </c>
    </row>
    <row r="7" spans="1:23" x14ac:dyDescent="0.3">
      <c r="A7" s="2"/>
      <c r="B7" s="2"/>
    </row>
    <row r="8" spans="1:23" x14ac:dyDescent="0.3">
      <c r="C8" t="s">
        <v>97</v>
      </c>
      <c r="D8">
        <f>(B3-B6)/(B4/SQRT(B2))</f>
        <v>-2.4051125866069367</v>
      </c>
    </row>
    <row r="9" spans="1:23" x14ac:dyDescent="0.3">
      <c r="C9" t="s">
        <v>8</v>
      </c>
      <c r="D9" s="40">
        <f>1-NORMSDIST(ABS(D8))</f>
        <v>8.0837420113906155E-3</v>
      </c>
    </row>
    <row r="11" spans="1:23" ht="15" thickBot="1" x14ac:dyDescent="0.35"/>
    <row r="12" spans="1:23" ht="30" customHeight="1" thickBot="1" x14ac:dyDescent="0.35">
      <c r="A12" s="4" t="s">
        <v>37</v>
      </c>
      <c r="B12" s="34" t="s">
        <v>98</v>
      </c>
      <c r="C12" s="35"/>
      <c r="D12" s="35"/>
      <c r="E12" s="35"/>
      <c r="F12" s="35"/>
      <c r="G12" s="35"/>
      <c r="H12" s="35"/>
      <c r="I12" s="35"/>
      <c r="J12" s="35"/>
      <c r="K12" s="35"/>
      <c r="L12" s="3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</sheetData>
  <mergeCells count="1">
    <mergeCell ref="B12:L12"/>
  </mergeCells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bf42e85-45a6-43ef-8ad4-3889c6165739">
      <Terms xmlns="http://schemas.microsoft.com/office/infopath/2007/PartnerControls"/>
    </lcf76f155ced4ddcb4097134ff3c332f>
    <TaxCatchAll xmlns="ecf2d835-4b15-498e-85c4-5ee559ff71b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8223D9D067E84ABC313C706DE615A4" ma:contentTypeVersion="11" ma:contentTypeDescription="Create a new document." ma:contentTypeScope="" ma:versionID="c9cccaaeedcbedf65f81c033da4315bb">
  <xsd:schema xmlns:xsd="http://www.w3.org/2001/XMLSchema" xmlns:xs="http://www.w3.org/2001/XMLSchema" xmlns:p="http://schemas.microsoft.com/office/2006/metadata/properties" xmlns:ns2="9bf42e85-45a6-43ef-8ad4-3889c6165739" xmlns:ns3="ecf2d835-4b15-498e-85c4-5ee559ff71b5" targetNamespace="http://schemas.microsoft.com/office/2006/metadata/properties" ma:root="true" ma:fieldsID="88b0a7e75985981d36695a6dfbc2e9a6" ns2:_="" ns3:_="">
    <xsd:import namespace="9bf42e85-45a6-43ef-8ad4-3889c6165739"/>
    <xsd:import namespace="ecf2d835-4b15-498e-85c4-5ee559ff71b5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f42e85-45a6-43ef-8ad4-3889c6165739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0eec0a79-46cb-4568-9b1b-2d720bd32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f2d835-4b15-498e-85c4-5ee559ff71b5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62bacc6a-e46f-46dd-9a24-35d4722a346d}" ma:internalName="TaxCatchAll" ma:showField="CatchAllData" ma:web="ecf2d835-4b15-498e-85c4-5ee559ff71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B456D88-AB56-421F-9B98-3A40812750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A79011-A6D5-4DEC-BB04-FDAE4A7859DB}">
  <ds:schemaRefs>
    <ds:schemaRef ds:uri="http://schemas.microsoft.com/office/2006/metadata/properties"/>
    <ds:schemaRef ds:uri="http://schemas.microsoft.com/office/infopath/2007/PartnerControls"/>
    <ds:schemaRef ds:uri="9bf42e85-45a6-43ef-8ad4-3889c6165739"/>
    <ds:schemaRef ds:uri="ecf2d835-4b15-498e-85c4-5ee559ff71b5"/>
  </ds:schemaRefs>
</ds:datastoreItem>
</file>

<file path=customXml/itemProps3.xml><?xml version="1.0" encoding="utf-8"?>
<ds:datastoreItem xmlns:ds="http://schemas.openxmlformats.org/officeDocument/2006/customXml" ds:itemID="{07E6936B-36BE-4E9F-8EDB-6FB111E5C6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f42e85-45a6-43ef-8ad4-3889c6165739"/>
    <ds:schemaRef ds:uri="ecf2d835-4b15-498e-85c4-5ee559ff71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Exercise</vt:lpstr>
      <vt:lpstr>Location</vt:lpstr>
      <vt:lpstr>SBP</vt:lpstr>
      <vt:lpstr>Medication</vt:lpstr>
      <vt:lpstr>Symptoms</vt:lpstr>
      <vt:lpstr>HW Data 1</vt:lpstr>
      <vt:lpstr>HW Data 2</vt:lpstr>
      <vt:lpstr>HW Data 3</vt:lpstr>
      <vt:lpstr>HW Data 4</vt:lpstr>
      <vt:lpstr>HW Data 5</vt:lpstr>
      <vt:lpstr>'HW Data 3'!Print_Area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Sakeenah Ali</cp:lastModifiedBy>
  <cp:revision/>
  <dcterms:created xsi:type="dcterms:W3CDTF">2017-06-12T16:17:31Z</dcterms:created>
  <dcterms:modified xsi:type="dcterms:W3CDTF">2024-11-15T12:05:59Z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0x010100878223D9D067E84ABC313C706DE615A4</vt:lpwstr>
  </property>
  <property fmtid="{D5CDD505-2E9C-101B-9397-08002B2CF9AE}" pid="3" name="Order">
    <vt:r8>3938100</vt:r8>
  </property>
  <property fmtid="{D5CDD505-2E9C-101B-9397-08002B2CF9AE}" pid="4" name="MediaServiceImageTags">
    <vt:lpwstr/>
  </property>
</Properties>
</file>