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9155" windowHeight="12330" activeTab="1"/>
  </bookViews>
  <sheets>
    <sheet name="lab2" sheetId="1" r:id="rId1"/>
    <sheet name="lab6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110" i="2"/>
  <c r="B109"/>
  <c r="B107"/>
  <c r="B106"/>
  <c r="B104"/>
  <c r="B102"/>
  <c r="B101"/>
  <c r="B99"/>
  <c r="B98"/>
  <c r="B90"/>
  <c r="C90"/>
  <c r="D90"/>
  <c r="C91"/>
  <c r="D91"/>
  <c r="C89"/>
  <c r="B89"/>
  <c r="B86"/>
  <c r="C86"/>
  <c r="D86"/>
  <c r="B87"/>
  <c r="B91" s="1"/>
  <c r="C87"/>
  <c r="D87"/>
  <c r="D85"/>
  <c r="D89" s="1"/>
  <c r="C73"/>
  <c r="B73"/>
  <c r="G63"/>
  <c r="G62"/>
  <c r="B55"/>
  <c r="B59" s="1"/>
  <c r="B74" s="1"/>
  <c r="C55"/>
  <c r="C59" s="1"/>
  <c r="C74" s="1"/>
  <c r="D55"/>
  <c r="B54"/>
  <c r="B62" s="1"/>
  <c r="C46"/>
  <c r="B46"/>
  <c r="D36"/>
  <c r="B36"/>
  <c r="B25"/>
  <c r="B29" s="1"/>
  <c r="C6"/>
  <c r="C25" s="1"/>
  <c r="D6"/>
  <c r="D23" s="1"/>
  <c r="B6"/>
  <c r="B24" s="1"/>
  <c r="F3"/>
  <c r="B11" s="1"/>
  <c r="F4"/>
  <c r="B12" s="1"/>
  <c r="F2"/>
  <c r="B10" s="1"/>
  <c r="B83" i="1"/>
  <c r="L80"/>
  <c r="L79"/>
  <c r="L78"/>
  <c r="J79"/>
  <c r="J78"/>
  <c r="J77"/>
  <c r="J70"/>
  <c r="J71"/>
  <c r="J72"/>
  <c r="J73"/>
  <c r="J74"/>
  <c r="J75"/>
  <c r="J76"/>
  <c r="J69"/>
  <c r="G77"/>
  <c r="G70"/>
  <c r="G71"/>
  <c r="G72"/>
  <c r="G73"/>
  <c r="G74"/>
  <c r="G75"/>
  <c r="G76"/>
  <c r="G69"/>
  <c r="C77"/>
  <c r="C70"/>
  <c r="C71"/>
  <c r="C72"/>
  <c r="C73"/>
  <c r="C74"/>
  <c r="C75"/>
  <c r="C76"/>
  <c r="C69"/>
  <c r="B76"/>
  <c r="B75"/>
  <c r="B74"/>
  <c r="B73"/>
  <c r="B72"/>
  <c r="B71"/>
  <c r="B70"/>
  <c r="B69"/>
  <c r="E65"/>
  <c r="E64"/>
  <c r="E63"/>
  <c r="C64"/>
  <c r="C63"/>
  <c r="F61"/>
  <c r="F58"/>
  <c r="F59"/>
  <c r="F60"/>
  <c r="F57"/>
  <c r="C61"/>
  <c r="C58"/>
  <c r="C59"/>
  <c r="C60"/>
  <c r="C57"/>
  <c r="C53"/>
  <c r="B60"/>
  <c r="B59"/>
  <c r="B58"/>
  <c r="B57"/>
  <c r="C54"/>
  <c r="C52"/>
  <c r="C47"/>
  <c r="B47"/>
  <c r="C48"/>
  <c r="B48"/>
  <c r="C46"/>
  <c r="B46"/>
  <c r="C44"/>
  <c r="B44"/>
  <c r="R15"/>
  <c r="Q15"/>
  <c r="R14"/>
  <c r="Q14"/>
  <c r="R12"/>
  <c r="Q12"/>
  <c r="R3"/>
  <c r="R4"/>
  <c r="R5"/>
  <c r="R6"/>
  <c r="R7"/>
  <c r="R8"/>
  <c r="R9"/>
  <c r="R10"/>
  <c r="R11"/>
  <c r="R2"/>
  <c r="Q3"/>
  <c r="Q4"/>
  <c r="Q5"/>
  <c r="Q6"/>
  <c r="Q7"/>
  <c r="Q8"/>
  <c r="Q9"/>
  <c r="Q10"/>
  <c r="Q11"/>
  <c r="Q2"/>
  <c r="C45"/>
  <c r="B45"/>
  <c r="C43"/>
  <c r="B43"/>
  <c r="C40"/>
  <c r="B40"/>
  <c r="M12"/>
  <c r="L12"/>
  <c r="M3"/>
  <c r="M4"/>
  <c r="M5"/>
  <c r="M6"/>
  <c r="M7"/>
  <c r="M8"/>
  <c r="M9"/>
  <c r="M10"/>
  <c r="M11"/>
  <c r="M2"/>
  <c r="L3"/>
  <c r="L4"/>
  <c r="L5"/>
  <c r="L6"/>
  <c r="L7"/>
  <c r="L8"/>
  <c r="L9"/>
  <c r="L10"/>
  <c r="L11"/>
  <c r="L2"/>
  <c r="B93" i="2" l="1"/>
  <c r="D63"/>
  <c r="B63"/>
  <c r="D56"/>
  <c r="C63"/>
  <c r="B17"/>
  <c r="C17" s="1"/>
  <c r="D24"/>
  <c r="D28" s="1"/>
  <c r="D47" s="1"/>
  <c r="C36"/>
  <c r="D54"/>
  <c r="B56"/>
  <c r="D59"/>
  <c r="D74" s="1"/>
  <c r="G64"/>
  <c r="C56"/>
  <c r="D25"/>
  <c r="D29" s="1"/>
  <c r="D48" s="1"/>
  <c r="B18"/>
  <c r="C24"/>
  <c r="C28" s="1"/>
  <c r="C47" s="1"/>
  <c r="C54"/>
  <c r="C62" s="1"/>
  <c r="B28"/>
  <c r="B47" s="1"/>
  <c r="C11"/>
  <c r="D11" s="1"/>
  <c r="C12"/>
  <c r="D12" s="1"/>
  <c r="C29"/>
  <c r="C48" s="1"/>
  <c r="B48"/>
  <c r="B33"/>
  <c r="C10"/>
  <c r="D10" s="1"/>
  <c r="D31"/>
  <c r="D27"/>
  <c r="D46" s="1"/>
  <c r="B50"/>
  <c r="F6"/>
  <c r="C18"/>
  <c r="D18" s="1"/>
  <c r="C32"/>
  <c r="C23"/>
  <c r="C31" s="1"/>
  <c r="D32"/>
  <c r="B19"/>
  <c r="D17"/>
  <c r="B23"/>
  <c r="B31" s="1"/>
  <c r="C64" l="1"/>
  <c r="C60"/>
  <c r="C75" s="1"/>
  <c r="D58"/>
  <c r="D73" s="1"/>
  <c r="B77" s="1"/>
  <c r="B60"/>
  <c r="B75" s="1"/>
  <c r="D60"/>
  <c r="D75" s="1"/>
  <c r="D64"/>
  <c r="D35"/>
  <c r="D37" s="1"/>
  <c r="F63"/>
  <c r="H63" s="1"/>
  <c r="D33"/>
  <c r="C19"/>
  <c r="D19" s="1"/>
  <c r="D20" s="1"/>
  <c r="D13"/>
  <c r="B32"/>
  <c r="B35" s="1"/>
  <c r="B37" s="1"/>
  <c r="C33"/>
  <c r="C35" s="1"/>
  <c r="C37" s="1"/>
  <c r="B64" l="1"/>
  <c r="F64" s="1"/>
  <c r="H64" s="1"/>
  <c r="B39"/>
  <c r="D62"/>
  <c r="F62" s="1"/>
  <c r="H62" s="1"/>
  <c r="B66" l="1"/>
</calcChain>
</file>

<file path=xl/sharedStrings.xml><?xml version="1.0" encoding="utf-8"?>
<sst xmlns="http://schemas.openxmlformats.org/spreadsheetml/2006/main" count="209" uniqueCount="80">
  <si>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</si>
  <si>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</si>
  <si>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</si>
  <si>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</si>
  <si>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</si>
  <si>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</si>
  <si>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</si>
  <si>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</si>
  <si>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</si>
  <si>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</si>
  <si>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01</t>
  </si>
  <si>
    <t>00</t>
  </si>
  <si>
    <t>111</t>
  </si>
  <si>
    <t>110</t>
  </si>
  <si>
    <t>101</t>
  </si>
  <si>
    <t>100</t>
  </si>
  <si>
    <t>011</t>
  </si>
  <si>
    <t>010</t>
  </si>
  <si>
    <t>001</t>
  </si>
  <si>
    <t>000</t>
  </si>
  <si>
    <t>0101</t>
  </si>
  <si>
    <t>0100</t>
  </si>
  <si>
    <t>0001</t>
  </si>
  <si>
    <t>0000</t>
  </si>
  <si>
    <t>Icp</t>
  </si>
  <si>
    <t>H1</t>
  </si>
  <si>
    <t>H2</t>
  </si>
  <si>
    <t>Kbe1</t>
  </si>
  <si>
    <t>Kcc1</t>
  </si>
  <si>
    <t>Kbe2</t>
  </si>
  <si>
    <t>Kcc2</t>
  </si>
  <si>
    <t>D</t>
  </si>
  <si>
    <t>P0</t>
  </si>
  <si>
    <t>ШФ</t>
  </si>
  <si>
    <t>Х</t>
  </si>
  <si>
    <t>Ii</t>
  </si>
  <si>
    <t>p(1)</t>
  </si>
  <si>
    <t>p(0)</t>
  </si>
  <si>
    <t>1 symbol</t>
  </si>
  <si>
    <t>2 symbols</t>
  </si>
  <si>
    <t>a1</t>
  </si>
  <si>
    <t>a2</t>
  </si>
  <si>
    <t>a1a1</t>
  </si>
  <si>
    <t>a1a2</t>
  </si>
  <si>
    <t>a2a1</t>
  </si>
  <si>
    <t>a2a2</t>
  </si>
  <si>
    <t>1</t>
  </si>
  <si>
    <t xml:space="preserve">p1 = </t>
  </si>
  <si>
    <t xml:space="preserve">P0 = </t>
  </si>
  <si>
    <t>3 symbols</t>
  </si>
  <si>
    <t>00011</t>
  </si>
  <si>
    <t>00010</t>
  </si>
  <si>
    <t>00001</t>
  </si>
  <si>
    <t>00000</t>
  </si>
  <si>
    <t xml:space="preserve">p(1) = </t>
  </si>
  <si>
    <t xml:space="preserve">p(0) = </t>
  </si>
  <si>
    <t>p(ai)</t>
  </si>
  <si>
    <t xml:space="preserve">p(bj) </t>
  </si>
  <si>
    <t>log2(p(ai))</t>
  </si>
  <si>
    <t>p*log</t>
  </si>
  <si>
    <t xml:space="preserve">H(A) = </t>
  </si>
  <si>
    <t>p(bj)</t>
  </si>
  <si>
    <t>log2(p(bj))</t>
  </si>
  <si>
    <t xml:space="preserve">H(B) = </t>
  </si>
  <si>
    <t>p(ai/bj)</t>
  </si>
  <si>
    <t xml:space="preserve">p(A,B) </t>
  </si>
  <si>
    <t>log2</t>
  </si>
  <si>
    <t>Σ</t>
  </si>
  <si>
    <t>Η(Α/Β)</t>
  </si>
  <si>
    <t>p(bj/ai)</t>
  </si>
  <si>
    <t>log</t>
  </si>
  <si>
    <t>Η(B/A)</t>
  </si>
  <si>
    <t>H(A,B)</t>
  </si>
  <si>
    <t xml:space="preserve">ΔIA </t>
  </si>
  <si>
    <t>ΔIB</t>
  </si>
  <si>
    <t>I(A,B)</t>
  </si>
  <si>
    <t>I(B,A)</t>
  </si>
  <si>
    <t>R</t>
  </si>
  <si>
    <t>C</t>
  </si>
  <si>
    <t>H_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</si>
</sst>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164" fontId="0" fillId="0" borderId="0" xfId="0" applyNumberFormat="1"/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right" wrapText="1"/>
    </xf>
    <xf numFmtId="0" fontId="1" fillId="2" borderId="3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right" wrapText="1"/>
    </xf>
    <xf numFmtId="0" fontId="0" fillId="0" borderId="3" xfId="0" applyBorder="1"/>
    <xf numFmtId="0" fontId="0" fillId="2" borderId="3" xfId="0" applyFill="1" applyBorder="1"/>
    <xf numFmtId="0" fontId="1" fillId="0" borderId="3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right" wrapText="1"/>
    </xf>
    <xf numFmtId="0" fontId="0" fillId="0" borderId="3" xfId="0" applyFill="1" applyBorder="1"/>
    <xf numFmtId="0" fontId="0" fillId="0" borderId="4" xfId="0" applyFill="1" applyBorder="1"/>
    <xf numFmtId="49" fontId="0" fillId="0" borderId="0" xfId="0" applyNumberFormat="1"/>
    <xf numFmtId="49" fontId="0" fillId="0" borderId="3" xfId="0" applyNumberFormat="1" applyBorder="1" applyAlignment="1">
      <alignment horizontal="right"/>
    </xf>
    <xf numFmtId="49" fontId="0" fillId="0" borderId="3" xfId="0" applyNumberFormat="1" applyFill="1" applyBorder="1" applyAlignment="1">
      <alignment horizontal="right"/>
    </xf>
    <xf numFmtId="49" fontId="0" fillId="2" borderId="3" xfId="0" applyNumberFormat="1" applyFill="1" applyBorder="1" applyAlignment="1">
      <alignment horizontal="right"/>
    </xf>
    <xf numFmtId="49" fontId="3" fillId="0" borderId="3" xfId="0" applyNumberFormat="1" applyFont="1" applyBorder="1" applyAlignment="1">
      <alignment horizontal="right"/>
    </xf>
    <xf numFmtId="164" fontId="0" fillId="0" borderId="3" xfId="0" applyNumberFormat="1" applyBorder="1"/>
    <xf numFmtId="0" fontId="0" fillId="0" borderId="5" xfId="0" applyBorder="1"/>
    <xf numFmtId="49" fontId="1" fillId="0" borderId="1" xfId="0" applyNumberFormat="1" applyFont="1" applyBorder="1" applyAlignment="1">
      <alignment horizontal="center" vertical="top" wrapText="1"/>
    </xf>
    <xf numFmtId="49" fontId="1" fillId="0" borderId="2" xfId="0" applyNumberFormat="1" applyFont="1" applyBorder="1" applyAlignment="1">
      <alignment horizontal="center" vertical="top" wrapText="1"/>
    </xf>
    <xf numFmtId="0" fontId="0" fillId="2" borderId="0" xfId="0" applyFill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83"/>
  <sheetViews>
    <sheetView topLeftCell="A49" workbookViewId="0">
      <selection activeCell="P54" sqref="P54"/>
    </sheetView>
  </sheetViews>
  <sheetFormatPr defaultRowHeight="15"/>
  <sheetData>
    <row r="1" spans="2:18" ht="15.75" thickBot="1">
      <c r="G1" t="s">
        <v>33</v>
      </c>
      <c r="H1" t="s">
        <v>34</v>
      </c>
      <c r="J1" s="10" t="s">
        <v>33</v>
      </c>
      <c r="K1" s="10" t="s">
        <v>34</v>
      </c>
      <c r="L1" s="14" t="s">
        <v>35</v>
      </c>
      <c r="M1" s="10"/>
      <c r="O1" s="22" t="s">
        <v>33</v>
      </c>
      <c r="P1" s="22" t="s">
        <v>34</v>
      </c>
      <c r="Q1" s="15" t="s">
        <v>36</v>
      </c>
    </row>
    <row r="2" spans="2:18" ht="19.5" thickBot="1">
      <c r="B2" s="1" t="s">
        <v>0</v>
      </c>
      <c r="C2" s="4">
        <v>5.2600000000000001E-2</v>
      </c>
      <c r="D2" s="3"/>
      <c r="E2" s="3"/>
      <c r="F2" s="6" t="s">
        <v>0</v>
      </c>
      <c r="G2" s="17" t="s">
        <v>20</v>
      </c>
      <c r="H2" s="20" t="s">
        <v>18</v>
      </c>
      <c r="J2" s="10">
        <v>4</v>
      </c>
      <c r="K2" s="10">
        <v>3</v>
      </c>
      <c r="L2" s="21">
        <f>C2*J2</f>
        <v>0.2104</v>
      </c>
      <c r="M2" s="21">
        <f>C2*K2</f>
        <v>0.1578</v>
      </c>
      <c r="O2" s="10">
        <v>2</v>
      </c>
      <c r="P2" s="10">
        <v>1</v>
      </c>
      <c r="Q2" s="10">
        <f>C2*O2</f>
        <v>0.1052</v>
      </c>
      <c r="R2" s="10">
        <f>C2*P2</f>
        <v>5.2600000000000001E-2</v>
      </c>
    </row>
    <row r="3" spans="2:18" ht="19.5" thickBot="1">
      <c r="B3" s="2" t="s">
        <v>1</v>
      </c>
      <c r="C3" s="5">
        <v>0.15790000000000001</v>
      </c>
      <c r="D3" s="3"/>
      <c r="E3" s="3"/>
      <c r="F3" s="6" t="s">
        <v>1</v>
      </c>
      <c r="G3" s="17" t="s">
        <v>12</v>
      </c>
      <c r="H3" s="20">
        <v>111</v>
      </c>
      <c r="J3" s="10">
        <v>3</v>
      </c>
      <c r="K3" s="10">
        <v>3</v>
      </c>
      <c r="L3" s="21">
        <f t="shared" ref="L3:L11" si="0">C3*J3</f>
        <v>0.47370000000000001</v>
      </c>
      <c r="M3" s="21">
        <f t="shared" ref="M3:M11" si="1">C3*K3</f>
        <v>0.47370000000000001</v>
      </c>
      <c r="O3" s="10">
        <v>3</v>
      </c>
      <c r="P3" s="10">
        <v>3</v>
      </c>
      <c r="Q3" s="10">
        <f t="shared" ref="Q3:Q11" si="2">C3*O3</f>
        <v>0.47370000000000001</v>
      </c>
      <c r="R3" s="10">
        <f t="shared" ref="R3:R11" si="3">C3*P3</f>
        <v>0.47370000000000001</v>
      </c>
    </row>
    <row r="4" spans="2:18" ht="19.5" thickBot="1">
      <c r="B4" s="2" t="s">
        <v>2</v>
      </c>
      <c r="C4" s="5">
        <v>0.15790000000000001</v>
      </c>
      <c r="D4" s="3"/>
      <c r="E4" s="3"/>
      <c r="F4" s="6" t="s">
        <v>2</v>
      </c>
      <c r="G4" s="17" t="s">
        <v>13</v>
      </c>
      <c r="H4" s="20" t="s">
        <v>10</v>
      </c>
      <c r="J4" s="10">
        <v>3</v>
      </c>
      <c r="K4" s="10">
        <v>2</v>
      </c>
      <c r="L4" s="21">
        <f t="shared" si="0"/>
        <v>0.47370000000000001</v>
      </c>
      <c r="M4" s="21">
        <f t="shared" si="1"/>
        <v>0.31580000000000003</v>
      </c>
      <c r="O4" s="10">
        <v>2</v>
      </c>
      <c r="P4" s="10">
        <v>1</v>
      </c>
      <c r="Q4" s="10">
        <f t="shared" si="2"/>
        <v>0.31580000000000003</v>
      </c>
      <c r="R4" s="10">
        <f t="shared" si="3"/>
        <v>0.15790000000000001</v>
      </c>
    </row>
    <row r="5" spans="2:18" ht="19.5" thickBot="1">
      <c r="B5" s="2" t="s">
        <v>3</v>
      </c>
      <c r="C5" s="5">
        <v>5.2600000000000001E-2</v>
      </c>
      <c r="D5" s="3"/>
      <c r="E5" s="3"/>
      <c r="F5" s="6" t="s">
        <v>3</v>
      </c>
      <c r="G5" s="17" t="s">
        <v>21</v>
      </c>
      <c r="H5" s="20">
        <v>1001</v>
      </c>
      <c r="J5" s="10">
        <v>4</v>
      </c>
      <c r="K5" s="10">
        <v>4</v>
      </c>
      <c r="L5" s="21">
        <f t="shared" si="0"/>
        <v>0.2104</v>
      </c>
      <c r="M5" s="21">
        <f t="shared" si="1"/>
        <v>0.2104</v>
      </c>
      <c r="O5" s="10">
        <v>1</v>
      </c>
      <c r="P5" s="10">
        <v>2</v>
      </c>
      <c r="Q5" s="10">
        <f t="shared" si="2"/>
        <v>5.2600000000000001E-2</v>
      </c>
      <c r="R5" s="10">
        <f t="shared" si="3"/>
        <v>0.1052</v>
      </c>
    </row>
    <row r="6" spans="2:18" ht="19.5" thickBot="1">
      <c r="B6" s="2" t="s">
        <v>4</v>
      </c>
      <c r="C6" s="5">
        <v>5.2600000000000001E-2</v>
      </c>
      <c r="D6" s="3"/>
      <c r="E6" s="3"/>
      <c r="F6" s="6" t="s">
        <v>4</v>
      </c>
      <c r="G6" s="17" t="s">
        <v>18</v>
      </c>
      <c r="H6" s="20">
        <v>1000</v>
      </c>
      <c r="J6" s="10">
        <v>3</v>
      </c>
      <c r="K6" s="10">
        <v>4</v>
      </c>
      <c r="L6" s="21">
        <f t="shared" si="0"/>
        <v>0.1578</v>
      </c>
      <c r="M6" s="21">
        <f t="shared" si="1"/>
        <v>0.2104</v>
      </c>
      <c r="O6" s="10">
        <v>1</v>
      </c>
      <c r="P6" s="10">
        <v>1</v>
      </c>
      <c r="Q6" s="10">
        <f t="shared" si="2"/>
        <v>5.2600000000000001E-2</v>
      </c>
      <c r="R6" s="10">
        <f t="shared" si="3"/>
        <v>5.2600000000000001E-2</v>
      </c>
    </row>
    <row r="7" spans="2:18" ht="19.5" thickBot="1">
      <c r="B7" s="2" t="s">
        <v>5</v>
      </c>
      <c r="C7" s="5">
        <v>5.2600000000000001E-2</v>
      </c>
      <c r="D7" s="3"/>
      <c r="E7" s="3"/>
      <c r="F7" s="6" t="s">
        <v>5</v>
      </c>
      <c r="G7" s="17" t="s">
        <v>22</v>
      </c>
      <c r="H7" s="20">
        <v>11001</v>
      </c>
      <c r="J7" s="10">
        <v>4</v>
      </c>
      <c r="K7" s="10">
        <v>5</v>
      </c>
      <c r="L7" s="21">
        <f t="shared" si="0"/>
        <v>0.2104</v>
      </c>
      <c r="M7" s="21">
        <f t="shared" si="1"/>
        <v>0.26300000000000001</v>
      </c>
      <c r="O7" s="10">
        <v>1</v>
      </c>
      <c r="P7" s="10">
        <v>3</v>
      </c>
      <c r="Q7" s="10">
        <f t="shared" si="2"/>
        <v>5.2600000000000001E-2</v>
      </c>
      <c r="R7" s="10">
        <f t="shared" si="3"/>
        <v>0.1578</v>
      </c>
    </row>
    <row r="8" spans="2:18" ht="19.5" thickBot="1">
      <c r="B8" s="2" t="s">
        <v>6</v>
      </c>
      <c r="C8" s="5">
        <v>0.15790000000000001</v>
      </c>
      <c r="D8" s="3"/>
      <c r="E8" s="3"/>
      <c r="F8" s="6" t="s">
        <v>6</v>
      </c>
      <c r="G8" s="17" t="s">
        <v>14</v>
      </c>
      <c r="H8" s="20">
        <v>101</v>
      </c>
      <c r="J8" s="10">
        <v>3</v>
      </c>
      <c r="K8" s="10">
        <v>3</v>
      </c>
      <c r="L8" s="21">
        <f t="shared" si="0"/>
        <v>0.47370000000000001</v>
      </c>
      <c r="M8" s="21">
        <f t="shared" si="1"/>
        <v>0.47370000000000001</v>
      </c>
      <c r="O8" s="10">
        <v>2</v>
      </c>
      <c r="P8" s="10">
        <v>2</v>
      </c>
      <c r="Q8" s="10">
        <f t="shared" si="2"/>
        <v>0.31580000000000003</v>
      </c>
      <c r="R8" s="10">
        <f t="shared" si="3"/>
        <v>0.31580000000000003</v>
      </c>
    </row>
    <row r="9" spans="2:18" ht="19.5" thickBot="1">
      <c r="B9" s="2" t="s">
        <v>7</v>
      </c>
      <c r="C9" s="5">
        <v>5.2600000000000001E-2</v>
      </c>
      <c r="D9" s="3"/>
      <c r="E9" s="3"/>
      <c r="F9" s="6" t="s">
        <v>7</v>
      </c>
      <c r="G9" s="17" t="s">
        <v>23</v>
      </c>
      <c r="H9" s="20">
        <v>11000</v>
      </c>
      <c r="J9" s="10">
        <v>4</v>
      </c>
      <c r="K9" s="10">
        <v>5</v>
      </c>
      <c r="L9" s="21">
        <f t="shared" si="0"/>
        <v>0.2104</v>
      </c>
      <c r="M9" s="21">
        <f t="shared" si="1"/>
        <v>0.26300000000000001</v>
      </c>
      <c r="O9" s="10">
        <v>0</v>
      </c>
      <c r="P9" s="10">
        <v>2</v>
      </c>
      <c r="Q9" s="10">
        <f t="shared" si="2"/>
        <v>0</v>
      </c>
      <c r="R9" s="10">
        <f t="shared" si="3"/>
        <v>0.1052</v>
      </c>
    </row>
    <row r="10" spans="2:18" ht="19.5" thickBot="1">
      <c r="B10" s="2" t="s">
        <v>8</v>
      </c>
      <c r="C10" s="5">
        <v>0.1053</v>
      </c>
      <c r="D10" s="3"/>
      <c r="E10" s="3"/>
      <c r="F10" s="6" t="s">
        <v>8</v>
      </c>
      <c r="G10" s="17" t="s">
        <v>16</v>
      </c>
      <c r="H10" s="20" t="s">
        <v>19</v>
      </c>
      <c r="J10" s="10">
        <v>3</v>
      </c>
      <c r="K10" s="10">
        <v>3</v>
      </c>
      <c r="L10" s="21">
        <f t="shared" si="0"/>
        <v>0.31590000000000001</v>
      </c>
      <c r="M10" s="21">
        <f t="shared" si="1"/>
        <v>0.31590000000000001</v>
      </c>
      <c r="O10" s="10">
        <v>2</v>
      </c>
      <c r="P10" s="10">
        <v>0</v>
      </c>
      <c r="Q10" s="10">
        <f t="shared" si="2"/>
        <v>0.21060000000000001</v>
      </c>
      <c r="R10" s="10">
        <f t="shared" si="3"/>
        <v>0</v>
      </c>
    </row>
    <row r="11" spans="2:18" ht="19.5" thickBot="1">
      <c r="B11" s="2" t="s">
        <v>9</v>
      </c>
      <c r="C11" s="5">
        <v>0.15790000000000001</v>
      </c>
      <c r="D11" s="3"/>
      <c r="E11" s="3"/>
      <c r="F11" s="6" t="s">
        <v>9</v>
      </c>
      <c r="G11" s="17" t="s">
        <v>15</v>
      </c>
      <c r="H11" s="20">
        <v>1101</v>
      </c>
      <c r="J11" s="10">
        <v>3</v>
      </c>
      <c r="K11" s="10">
        <v>4</v>
      </c>
      <c r="L11" s="21">
        <f t="shared" si="0"/>
        <v>0.47370000000000001</v>
      </c>
      <c r="M11" s="21">
        <f t="shared" si="1"/>
        <v>0.63160000000000005</v>
      </c>
      <c r="O11" s="10">
        <v>1</v>
      </c>
      <c r="P11" s="10">
        <v>3</v>
      </c>
      <c r="Q11" s="10">
        <f t="shared" si="2"/>
        <v>0.15790000000000001</v>
      </c>
      <c r="R11" s="10">
        <f t="shared" si="3"/>
        <v>0.47370000000000001</v>
      </c>
    </row>
    <row r="12" spans="2:18">
      <c r="E12" s="3"/>
      <c r="L12" s="3">
        <f>SUM(L2:L11)</f>
        <v>3.2100999999999997</v>
      </c>
      <c r="M12" s="3">
        <f>SUM(M2:M11)</f>
        <v>3.3153000000000001</v>
      </c>
      <c r="Q12" s="15">
        <f>SUM(Q2:Q11)</f>
        <v>1.7367999999999999</v>
      </c>
      <c r="R12" s="15">
        <f>SUM(R2:R11)</f>
        <v>1.8945000000000001</v>
      </c>
    </row>
    <row r="14" spans="2:18">
      <c r="P14" t="s">
        <v>36</v>
      </c>
      <c r="Q14" s="3">
        <f>Q12/L12</f>
        <v>0.54104233512974675</v>
      </c>
      <c r="R14" s="3">
        <f>R12/M12</f>
        <v>0.5714414985069225</v>
      </c>
    </row>
    <row r="15" spans="2:18" ht="18.75">
      <c r="B15" s="8" t="s">
        <v>1</v>
      </c>
      <c r="C15" s="9">
        <v>0.15790000000000001</v>
      </c>
      <c r="D15" s="10">
        <v>1</v>
      </c>
      <c r="F15" s="8" t="s">
        <v>1</v>
      </c>
      <c r="G15" s="9">
        <v>0.15790000000000001</v>
      </c>
      <c r="H15" s="11">
        <v>1</v>
      </c>
      <c r="I15" s="17">
        <v>11</v>
      </c>
      <c r="P15" t="s">
        <v>37</v>
      </c>
      <c r="Q15" s="3">
        <f>1-Q14</f>
        <v>0.45895766487025325</v>
      </c>
      <c r="R15" s="3">
        <f>1-R14</f>
        <v>0.4285585014930775</v>
      </c>
    </row>
    <row r="16" spans="2:18" ht="18.75">
      <c r="B16" s="8" t="s">
        <v>2</v>
      </c>
      <c r="C16" s="9">
        <v>0.15790000000000001</v>
      </c>
      <c r="D16" s="10">
        <v>1</v>
      </c>
      <c r="F16" s="8" t="s">
        <v>2</v>
      </c>
      <c r="G16" s="9">
        <v>0.15790000000000001</v>
      </c>
      <c r="H16" s="11">
        <v>1</v>
      </c>
      <c r="I16" s="17">
        <v>11</v>
      </c>
    </row>
    <row r="17" spans="2:11" ht="18.75">
      <c r="B17" s="8" t="s">
        <v>6</v>
      </c>
      <c r="C17" s="9">
        <v>0.15790000000000001</v>
      </c>
      <c r="D17" s="10">
        <v>1</v>
      </c>
      <c r="F17" s="12" t="s">
        <v>6</v>
      </c>
      <c r="G17" s="13">
        <v>0.15790000000000001</v>
      </c>
      <c r="H17" s="14">
        <v>1</v>
      </c>
      <c r="I17" s="18">
        <v>10</v>
      </c>
    </row>
    <row r="18" spans="2:11" ht="18.75">
      <c r="B18" s="8" t="s">
        <v>9</v>
      </c>
      <c r="C18" s="9">
        <v>0.15790000000000001</v>
      </c>
      <c r="D18" s="10">
        <v>1</v>
      </c>
      <c r="F18" s="12" t="s">
        <v>9</v>
      </c>
      <c r="G18" s="13">
        <v>0.15790000000000001</v>
      </c>
      <c r="H18" s="14">
        <v>1</v>
      </c>
      <c r="I18" s="18">
        <v>10</v>
      </c>
    </row>
    <row r="19" spans="2:11" ht="18.75">
      <c r="B19" s="6" t="s">
        <v>8</v>
      </c>
      <c r="C19" s="7">
        <v>0.1053</v>
      </c>
      <c r="D19" s="10">
        <v>0</v>
      </c>
      <c r="F19" s="8" t="s">
        <v>8</v>
      </c>
      <c r="G19" s="9">
        <v>0.1053</v>
      </c>
      <c r="H19" s="11">
        <v>0</v>
      </c>
      <c r="I19" s="18" t="s">
        <v>10</v>
      </c>
    </row>
    <row r="20" spans="2:11" ht="18.75">
      <c r="B20" s="6" t="s">
        <v>0</v>
      </c>
      <c r="C20" s="7">
        <v>5.2600000000000001E-2</v>
      </c>
      <c r="D20" s="10">
        <v>0</v>
      </c>
      <c r="F20" s="8" t="s">
        <v>0</v>
      </c>
      <c r="G20" s="9">
        <v>5.2600000000000001E-2</v>
      </c>
      <c r="H20" s="11">
        <v>0</v>
      </c>
      <c r="I20" s="18" t="s">
        <v>10</v>
      </c>
    </row>
    <row r="21" spans="2:11" ht="18.75">
      <c r="B21" s="6" t="s">
        <v>3</v>
      </c>
      <c r="C21" s="7">
        <v>5.2600000000000001E-2</v>
      </c>
      <c r="D21" s="10">
        <v>0</v>
      </c>
      <c r="F21" s="8" t="s">
        <v>3</v>
      </c>
      <c r="G21" s="9">
        <v>5.2600000000000001E-2</v>
      </c>
      <c r="H21" s="11">
        <v>0</v>
      </c>
      <c r="I21" s="18" t="s">
        <v>10</v>
      </c>
    </row>
    <row r="22" spans="2:11" ht="18.75">
      <c r="B22" s="6" t="s">
        <v>4</v>
      </c>
      <c r="C22" s="7">
        <v>5.2600000000000001E-2</v>
      </c>
      <c r="D22" s="10">
        <v>0</v>
      </c>
      <c r="F22" s="6" t="s">
        <v>4</v>
      </c>
      <c r="G22" s="7">
        <v>5.2600000000000001E-2</v>
      </c>
      <c r="H22" s="10">
        <v>0</v>
      </c>
      <c r="I22" s="17" t="s">
        <v>11</v>
      </c>
    </row>
    <row r="23" spans="2:11" ht="18.75">
      <c r="B23" s="6" t="s">
        <v>5</v>
      </c>
      <c r="C23" s="7">
        <v>5.2600000000000001E-2</v>
      </c>
      <c r="D23" s="10">
        <v>0</v>
      </c>
      <c r="F23" s="6" t="s">
        <v>5</v>
      </c>
      <c r="G23" s="7">
        <v>5.2600000000000001E-2</v>
      </c>
      <c r="H23" s="10">
        <v>0</v>
      </c>
      <c r="I23" s="17" t="s">
        <v>11</v>
      </c>
    </row>
    <row r="24" spans="2:11" ht="18.75">
      <c r="B24" s="6" t="s">
        <v>7</v>
      </c>
      <c r="C24" s="7">
        <v>5.2600000000000001E-2</v>
      </c>
      <c r="D24" s="10">
        <v>0</v>
      </c>
      <c r="F24" s="6" t="s">
        <v>7</v>
      </c>
      <c r="G24" s="7">
        <v>5.2600000000000001E-2</v>
      </c>
      <c r="H24" s="10">
        <v>0</v>
      </c>
      <c r="I24" s="17" t="s">
        <v>11</v>
      </c>
    </row>
    <row r="27" spans="2:11" ht="18.75">
      <c r="B27" s="8" t="s">
        <v>1</v>
      </c>
      <c r="C27" s="9">
        <v>0.15790000000000001</v>
      </c>
      <c r="D27" s="19">
        <v>11</v>
      </c>
      <c r="E27" s="17" t="s">
        <v>12</v>
      </c>
      <c r="G27" s="12" t="s">
        <v>1</v>
      </c>
      <c r="H27" s="13">
        <v>0.15790000000000001</v>
      </c>
      <c r="I27" s="18">
        <v>11</v>
      </c>
      <c r="J27" s="18" t="s">
        <v>12</v>
      </c>
      <c r="K27" s="18" t="s">
        <v>12</v>
      </c>
    </row>
    <row r="28" spans="2:11" ht="18.75">
      <c r="B28" s="12" t="s">
        <v>2</v>
      </c>
      <c r="C28" s="13">
        <v>0.15790000000000001</v>
      </c>
      <c r="D28" s="18">
        <v>11</v>
      </c>
      <c r="E28" s="17" t="s">
        <v>13</v>
      </c>
      <c r="G28" s="12" t="s">
        <v>2</v>
      </c>
      <c r="H28" s="13">
        <v>0.15790000000000001</v>
      </c>
      <c r="I28" s="18">
        <v>11</v>
      </c>
      <c r="J28" s="18" t="s">
        <v>13</v>
      </c>
      <c r="K28" s="18" t="s">
        <v>13</v>
      </c>
    </row>
    <row r="29" spans="2:11" ht="18.75">
      <c r="B29" s="8" t="s">
        <v>6</v>
      </c>
      <c r="C29" s="9">
        <v>0.15790000000000001</v>
      </c>
      <c r="D29" s="19">
        <v>10</v>
      </c>
      <c r="E29" s="17" t="s">
        <v>14</v>
      </c>
      <c r="G29" s="12" t="s">
        <v>6</v>
      </c>
      <c r="H29" s="13">
        <v>0.15790000000000001</v>
      </c>
      <c r="I29" s="18">
        <v>10</v>
      </c>
      <c r="J29" s="18" t="s">
        <v>14</v>
      </c>
      <c r="K29" s="18" t="s">
        <v>14</v>
      </c>
    </row>
    <row r="30" spans="2:11" ht="18.75">
      <c r="B30" s="12" t="s">
        <v>9</v>
      </c>
      <c r="C30" s="13">
        <v>0.15790000000000001</v>
      </c>
      <c r="D30" s="18">
        <v>10</v>
      </c>
      <c r="E30" s="17" t="s">
        <v>15</v>
      </c>
      <c r="G30" s="12" t="s">
        <v>9</v>
      </c>
      <c r="H30" s="13">
        <v>0.15790000000000001</v>
      </c>
      <c r="I30" s="18">
        <v>10</v>
      </c>
      <c r="J30" s="18" t="s">
        <v>15</v>
      </c>
      <c r="K30" s="18" t="s">
        <v>15</v>
      </c>
    </row>
    <row r="31" spans="2:11" ht="18.75">
      <c r="B31" s="8" t="s">
        <v>8</v>
      </c>
      <c r="C31" s="9">
        <v>0.1053</v>
      </c>
      <c r="D31" s="19" t="s">
        <v>10</v>
      </c>
      <c r="E31" s="17" t="s">
        <v>16</v>
      </c>
      <c r="G31" s="12" t="s">
        <v>8</v>
      </c>
      <c r="H31" s="13">
        <v>0.1053</v>
      </c>
      <c r="I31" s="18" t="s">
        <v>10</v>
      </c>
      <c r="J31" s="18" t="s">
        <v>16</v>
      </c>
      <c r="K31" s="18" t="s">
        <v>16</v>
      </c>
    </row>
    <row r="32" spans="2:11" ht="18.75">
      <c r="B32" s="12" t="s">
        <v>0</v>
      </c>
      <c r="C32" s="13">
        <v>5.2600000000000001E-2</v>
      </c>
      <c r="D32" s="18" t="s">
        <v>10</v>
      </c>
      <c r="E32" s="17" t="s">
        <v>17</v>
      </c>
      <c r="G32" s="8" t="s">
        <v>0</v>
      </c>
      <c r="H32" s="9">
        <v>5.2600000000000001E-2</v>
      </c>
      <c r="I32" s="19" t="s">
        <v>10</v>
      </c>
      <c r="J32" s="19" t="s">
        <v>17</v>
      </c>
      <c r="K32" s="18" t="s">
        <v>20</v>
      </c>
    </row>
    <row r="33" spans="1:11" ht="18.75">
      <c r="B33" s="12" t="s">
        <v>3</v>
      </c>
      <c r="C33" s="13">
        <v>5.2600000000000001E-2</v>
      </c>
      <c r="D33" s="18" t="s">
        <v>10</v>
      </c>
      <c r="E33" s="17" t="s">
        <v>17</v>
      </c>
      <c r="G33" s="12" t="s">
        <v>3</v>
      </c>
      <c r="H33" s="13">
        <v>5.2600000000000001E-2</v>
      </c>
      <c r="I33" s="18" t="s">
        <v>10</v>
      </c>
      <c r="J33" s="18" t="s">
        <v>17</v>
      </c>
      <c r="K33" s="18" t="s">
        <v>21</v>
      </c>
    </row>
    <row r="34" spans="1:11" ht="18.75">
      <c r="B34" s="8" t="s">
        <v>4</v>
      </c>
      <c r="C34" s="9">
        <v>5.2600000000000001E-2</v>
      </c>
      <c r="D34" s="19" t="s">
        <v>11</v>
      </c>
      <c r="E34" s="17" t="s">
        <v>18</v>
      </c>
      <c r="G34" s="12" t="s">
        <v>4</v>
      </c>
      <c r="H34" s="13">
        <v>5.2600000000000001E-2</v>
      </c>
      <c r="I34" s="18" t="s">
        <v>11</v>
      </c>
      <c r="J34" s="18" t="s">
        <v>18</v>
      </c>
      <c r="K34" s="18" t="s">
        <v>18</v>
      </c>
    </row>
    <row r="35" spans="1:11" ht="18.75">
      <c r="B35" s="12" t="s">
        <v>5</v>
      </c>
      <c r="C35" s="13">
        <v>5.2600000000000001E-2</v>
      </c>
      <c r="D35" s="18" t="s">
        <v>11</v>
      </c>
      <c r="E35" s="17" t="s">
        <v>19</v>
      </c>
      <c r="G35" s="8" t="s">
        <v>5</v>
      </c>
      <c r="H35" s="9">
        <v>5.2600000000000001E-2</v>
      </c>
      <c r="I35" s="19" t="s">
        <v>11</v>
      </c>
      <c r="J35" s="19" t="s">
        <v>19</v>
      </c>
      <c r="K35" s="18" t="s">
        <v>22</v>
      </c>
    </row>
    <row r="36" spans="1:11" ht="18.75">
      <c r="B36" s="12" t="s">
        <v>7</v>
      </c>
      <c r="C36" s="13">
        <v>5.2600000000000001E-2</v>
      </c>
      <c r="D36" s="18" t="s">
        <v>11</v>
      </c>
      <c r="E36" s="17" t="s">
        <v>19</v>
      </c>
      <c r="G36" s="12" t="s">
        <v>7</v>
      </c>
      <c r="H36" s="13">
        <v>5.2600000000000001E-2</v>
      </c>
      <c r="I36" s="18" t="s">
        <v>11</v>
      </c>
      <c r="J36" s="18" t="s">
        <v>19</v>
      </c>
      <c r="K36" s="18" t="s">
        <v>23</v>
      </c>
    </row>
    <row r="39" spans="1:11">
      <c r="B39" t="s">
        <v>33</v>
      </c>
      <c r="C39" t="s">
        <v>34</v>
      </c>
    </row>
    <row r="40" spans="1:11">
      <c r="A40" s="10" t="s">
        <v>24</v>
      </c>
      <c r="B40" s="21">
        <f>L12</f>
        <v>3.2100999999999997</v>
      </c>
      <c r="C40" s="21">
        <f>M12</f>
        <v>3.3153000000000001</v>
      </c>
    </row>
    <row r="41" spans="1:11">
      <c r="A41" s="10" t="s">
        <v>25</v>
      </c>
      <c r="B41" s="10">
        <v>3.1415999999999999</v>
      </c>
      <c r="C41" s="10">
        <v>3.1415999999999999</v>
      </c>
    </row>
    <row r="42" spans="1:11">
      <c r="A42" s="10" t="s">
        <v>26</v>
      </c>
      <c r="B42" s="10">
        <v>0.999</v>
      </c>
      <c r="C42" s="10">
        <v>0.999</v>
      </c>
    </row>
    <row r="43" spans="1:11">
      <c r="A43" s="10" t="s">
        <v>27</v>
      </c>
      <c r="B43" s="21">
        <f>B41/B40</f>
        <v>0.97866110090028358</v>
      </c>
      <c r="C43" s="21">
        <f>C41/C40</f>
        <v>0.9476065514433083</v>
      </c>
    </row>
    <row r="44" spans="1:11">
      <c r="A44" s="10" t="s">
        <v>28</v>
      </c>
      <c r="B44" s="21">
        <f>3.32/B40</f>
        <v>1.0342356935921</v>
      </c>
      <c r="C44" s="21">
        <f>3.32/C40</f>
        <v>1.0014176695924952</v>
      </c>
    </row>
    <row r="45" spans="1:11">
      <c r="A45" s="10" t="s">
        <v>29</v>
      </c>
      <c r="B45" s="21">
        <f>B42/B40</f>
        <v>0.31120525840316504</v>
      </c>
      <c r="C45" s="21">
        <f>C42/C40</f>
        <v>0.30133019636232011</v>
      </c>
    </row>
    <row r="46" spans="1:11">
      <c r="A46" s="10" t="s">
        <v>30</v>
      </c>
      <c r="B46" s="21">
        <f>1/B40</f>
        <v>0.31151677517834336</v>
      </c>
      <c r="C46" s="21">
        <f>1/C40</f>
        <v>0.30163182819051065</v>
      </c>
    </row>
    <row r="47" spans="1:11">
      <c r="A47" s="10" t="s">
        <v>31</v>
      </c>
      <c r="B47" s="21">
        <f>1-B41/3.32</f>
        <v>5.3734939759036093E-2</v>
      </c>
      <c r="C47" s="21">
        <f>1-C41/3.32</f>
        <v>5.3734939759036093E-2</v>
      </c>
    </row>
    <row r="48" spans="1:11">
      <c r="A48" s="10" t="s">
        <v>32</v>
      </c>
      <c r="B48" s="21">
        <f>Q15</f>
        <v>0.45895766487025325</v>
      </c>
      <c r="C48" s="21">
        <f>R15</f>
        <v>0.4285585014930775</v>
      </c>
    </row>
    <row r="51" spans="1:6">
      <c r="A51" t="s">
        <v>38</v>
      </c>
    </row>
    <row r="52" spans="1:6">
      <c r="A52" t="s">
        <v>40</v>
      </c>
      <c r="B52">
        <v>0.85</v>
      </c>
      <c r="C52" s="3">
        <f>B52*LOG(B52,2)</f>
        <v>-0.19929546559146952</v>
      </c>
    </row>
    <row r="53" spans="1:6">
      <c r="A53" t="s">
        <v>41</v>
      </c>
      <c r="B53">
        <v>0.15</v>
      </c>
      <c r="C53" s="3">
        <f>B53*LOG(B53,2)</f>
        <v>-0.41054483912493089</v>
      </c>
    </row>
    <row r="54" spans="1:6">
      <c r="C54" s="3">
        <f>SUM(C52:C53)</f>
        <v>-0.60984030471640038</v>
      </c>
    </row>
    <row r="56" spans="1:6">
      <c r="A56" t="s">
        <v>39</v>
      </c>
    </row>
    <row r="57" spans="1:6">
      <c r="A57" t="s">
        <v>42</v>
      </c>
      <c r="B57">
        <f>B52*B52</f>
        <v>0.72249999999999992</v>
      </c>
      <c r="C57" s="3">
        <f>B57*LOG(B57,2)</f>
        <v>-0.33880229150549823</v>
      </c>
      <c r="D57" s="16" t="s">
        <v>46</v>
      </c>
      <c r="E57">
        <v>1</v>
      </c>
      <c r="F57">
        <f>B57*E57</f>
        <v>0.72249999999999992</v>
      </c>
    </row>
    <row r="58" spans="1:6">
      <c r="A58" t="s">
        <v>43</v>
      </c>
      <c r="B58">
        <f>B52*B53</f>
        <v>0.1275</v>
      </c>
      <c r="C58" s="3">
        <f t="shared" ref="C58:C60" si="4">B58*LOG(B58,2)</f>
        <v>-0.37885743309491166</v>
      </c>
      <c r="D58" s="16" t="s">
        <v>10</v>
      </c>
      <c r="E58">
        <v>2</v>
      </c>
      <c r="F58">
        <f t="shared" ref="F58:F60" si="5">B58*E58</f>
        <v>0.255</v>
      </c>
    </row>
    <row r="59" spans="1:6">
      <c r="A59" t="s">
        <v>44</v>
      </c>
      <c r="B59">
        <f>B58</f>
        <v>0.1275</v>
      </c>
      <c r="C59" s="3">
        <f t="shared" si="4"/>
        <v>-0.37885743309491166</v>
      </c>
      <c r="D59" s="16" t="s">
        <v>18</v>
      </c>
      <c r="E59">
        <v>3</v>
      </c>
      <c r="F59">
        <f t="shared" si="5"/>
        <v>0.38250000000000001</v>
      </c>
    </row>
    <row r="60" spans="1:6">
      <c r="A60" t="s">
        <v>45</v>
      </c>
      <c r="B60">
        <f>B53*B53</f>
        <v>2.2499999999999999E-2</v>
      </c>
      <c r="C60" s="3">
        <f t="shared" si="4"/>
        <v>-0.12316345173747927</v>
      </c>
      <c r="D60" s="16" t="s">
        <v>19</v>
      </c>
      <c r="E60">
        <v>3</v>
      </c>
      <c r="F60">
        <f t="shared" si="5"/>
        <v>6.7500000000000004E-2</v>
      </c>
    </row>
    <row r="61" spans="1:6">
      <c r="C61" s="3">
        <f>SUM(C57:C60)</f>
        <v>-1.219680609432801</v>
      </c>
      <c r="F61">
        <f>SUM(F57:F60)</f>
        <v>1.4274999999999998</v>
      </c>
    </row>
    <row r="63" spans="1:6">
      <c r="B63" t="s">
        <v>47</v>
      </c>
      <c r="C63">
        <f>(1-B60)/F61</f>
        <v>0.68476357267950971</v>
      </c>
      <c r="E63">
        <f>C63*LOG(C63,2)</f>
        <v>-0.37410149908878593</v>
      </c>
    </row>
    <row r="64" spans="1:6">
      <c r="B64" t="s">
        <v>48</v>
      </c>
      <c r="C64">
        <f>1-C63</f>
        <v>0.31523642732049029</v>
      </c>
      <c r="E64">
        <f>C64*LOG(C64,2)</f>
        <v>-0.52502432754110373</v>
      </c>
    </row>
    <row r="65" spans="1:12">
      <c r="E65">
        <f>SUM(E63:E64)</f>
        <v>-0.8991258266298896</v>
      </c>
    </row>
    <row r="68" spans="1:12" ht="15.75" thickBot="1">
      <c r="A68" t="s">
        <v>49</v>
      </c>
    </row>
    <row r="69" spans="1:12" ht="19.5" thickBot="1">
      <c r="A69">
        <v>111</v>
      </c>
      <c r="B69">
        <f>B52*B52*B52</f>
        <v>0.61412499999999992</v>
      </c>
      <c r="C69" s="3">
        <f>B69*LOG(B69,2)</f>
        <v>-0.43197292166951023</v>
      </c>
      <c r="D69" s="23" t="s">
        <v>46</v>
      </c>
      <c r="F69">
        <v>1</v>
      </c>
      <c r="G69">
        <f>B69*F69</f>
        <v>0.61412499999999992</v>
      </c>
      <c r="I69">
        <v>1</v>
      </c>
      <c r="J69">
        <f>B69*I69</f>
        <v>0.61412499999999992</v>
      </c>
    </row>
    <row r="70" spans="1:12" ht="19.5" thickBot="1">
      <c r="A70">
        <v>112</v>
      </c>
      <c r="B70">
        <f>B52*B52*B53</f>
        <v>0.10837499999999999</v>
      </c>
      <c r="C70" s="3">
        <f t="shared" ref="C70:C76" si="6">B70*LOG(B70,2)</f>
        <v>-0.3474389899935873</v>
      </c>
      <c r="D70" s="24" t="s">
        <v>16</v>
      </c>
      <c r="F70">
        <v>3</v>
      </c>
      <c r="G70">
        <f t="shared" ref="G70:G76" si="7">B70*F70</f>
        <v>0.32512499999999994</v>
      </c>
      <c r="I70">
        <v>2</v>
      </c>
      <c r="J70">
        <f t="shared" ref="J70:J76" si="8">B70*I70</f>
        <v>0.21674999999999997</v>
      </c>
    </row>
    <row r="71" spans="1:12" ht="19.5" thickBot="1">
      <c r="A71">
        <v>121</v>
      </c>
      <c r="B71">
        <f>B70</f>
        <v>0.10837499999999999</v>
      </c>
      <c r="C71" s="3">
        <f t="shared" si="6"/>
        <v>-0.3474389899935873</v>
      </c>
      <c r="D71" s="24" t="s">
        <v>17</v>
      </c>
      <c r="F71">
        <v>3</v>
      </c>
      <c r="G71">
        <f t="shared" si="7"/>
        <v>0.32512499999999994</v>
      </c>
      <c r="I71">
        <v>1</v>
      </c>
      <c r="J71">
        <f t="shared" si="8"/>
        <v>0.10837499999999999</v>
      </c>
    </row>
    <row r="72" spans="1:12" ht="19.5" thickBot="1">
      <c r="A72">
        <v>211</v>
      </c>
      <c r="B72">
        <f>B71</f>
        <v>0.10837499999999999</v>
      </c>
      <c r="C72" s="3">
        <f t="shared" si="6"/>
        <v>-0.3474389899935873</v>
      </c>
      <c r="D72" s="24" t="s">
        <v>18</v>
      </c>
      <c r="F72">
        <v>3</v>
      </c>
      <c r="G72">
        <f t="shared" si="7"/>
        <v>0.32512499999999994</v>
      </c>
      <c r="I72">
        <v>1</v>
      </c>
      <c r="J72">
        <f t="shared" si="8"/>
        <v>0.10837499999999999</v>
      </c>
    </row>
    <row r="73" spans="1:12" ht="19.5" thickBot="1">
      <c r="A73">
        <v>122</v>
      </c>
      <c r="B73">
        <f>B52*B53*B53</f>
        <v>1.9125E-2</v>
      </c>
      <c r="C73" s="3">
        <f t="shared" si="6"/>
        <v>-0.10917308195266545</v>
      </c>
      <c r="D73" s="24" t="s">
        <v>50</v>
      </c>
      <c r="F73">
        <v>5</v>
      </c>
      <c r="G73">
        <f t="shared" si="7"/>
        <v>9.5625000000000002E-2</v>
      </c>
      <c r="I73">
        <v>2</v>
      </c>
      <c r="J73">
        <f t="shared" si="8"/>
        <v>3.8249999999999999E-2</v>
      </c>
    </row>
    <row r="74" spans="1:12" ht="19.5" thickBot="1">
      <c r="A74">
        <v>212</v>
      </c>
      <c r="B74">
        <f>B73</f>
        <v>1.9125E-2</v>
      </c>
      <c r="C74" s="3">
        <f t="shared" si="6"/>
        <v>-0.10917308195266545</v>
      </c>
      <c r="D74" s="24" t="s">
        <v>51</v>
      </c>
      <c r="F74">
        <v>5</v>
      </c>
      <c r="G74">
        <f t="shared" si="7"/>
        <v>9.5625000000000002E-2</v>
      </c>
      <c r="I74">
        <v>1</v>
      </c>
      <c r="J74">
        <f t="shared" si="8"/>
        <v>1.9125E-2</v>
      </c>
    </row>
    <row r="75" spans="1:12" ht="19.5" thickBot="1">
      <c r="A75">
        <v>221</v>
      </c>
      <c r="B75">
        <f>B74</f>
        <v>1.9125E-2</v>
      </c>
      <c r="C75" s="3">
        <f t="shared" si="6"/>
        <v>-0.10917308195266545</v>
      </c>
      <c r="D75" s="24" t="s">
        <v>52</v>
      </c>
      <c r="F75">
        <v>5</v>
      </c>
      <c r="G75">
        <f t="shared" si="7"/>
        <v>9.5625000000000002E-2</v>
      </c>
      <c r="I75">
        <v>1</v>
      </c>
      <c r="J75">
        <f t="shared" si="8"/>
        <v>1.9125E-2</v>
      </c>
    </row>
    <row r="76" spans="1:12" ht="19.5" thickBot="1">
      <c r="A76">
        <v>222</v>
      </c>
      <c r="B76">
        <f>B53*B53*B53</f>
        <v>3.375E-3</v>
      </c>
      <c r="C76" s="3">
        <f t="shared" si="6"/>
        <v>-2.7711776640932839E-2</v>
      </c>
      <c r="D76" s="24" t="s">
        <v>53</v>
      </c>
      <c r="F76">
        <v>5</v>
      </c>
      <c r="G76">
        <f t="shared" si="7"/>
        <v>1.6875000000000001E-2</v>
      </c>
      <c r="I76">
        <v>0</v>
      </c>
      <c r="J76">
        <f t="shared" si="8"/>
        <v>0</v>
      </c>
    </row>
    <row r="77" spans="1:12">
      <c r="C77" s="3">
        <f>SUM(C69:C76)</f>
        <v>-1.8295209141492015</v>
      </c>
      <c r="G77">
        <f>SUM(G69:G76)</f>
        <v>1.8932499999999999</v>
      </c>
      <c r="J77">
        <f>SUM(J69:J76)</f>
        <v>1.1241249999999998</v>
      </c>
    </row>
    <row r="78" spans="1:12">
      <c r="I78" t="s">
        <v>54</v>
      </c>
      <c r="J78" s="3">
        <f>J77/G77</f>
        <v>0.59375412650204673</v>
      </c>
      <c r="L78" s="3">
        <f>J78*LOG(J78,2)</f>
        <v>-0.44654018901679987</v>
      </c>
    </row>
    <row r="79" spans="1:12">
      <c r="I79" t="s">
        <v>55</v>
      </c>
      <c r="J79" s="3">
        <f>1-J78</f>
        <v>0.40624587349795327</v>
      </c>
      <c r="L79" s="3">
        <f>J79*LOG(J79,2)</f>
        <v>-0.52794695512082201</v>
      </c>
    </row>
    <row r="80" spans="1:12">
      <c r="L80" s="3">
        <f>SUM(L78:L79)</f>
        <v>-0.97448714413762194</v>
      </c>
    </row>
    <row r="83" spans="2:2">
      <c r="B83">
        <f>LOG(12,2)</f>
        <v>3.5849625007211565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0"/>
  <sheetViews>
    <sheetView tabSelected="1" topLeftCell="A73" workbookViewId="0">
      <selection activeCell="A111" sqref="A111"/>
    </sheetView>
  </sheetViews>
  <sheetFormatPr defaultRowHeight="15"/>
  <sheetData>
    <row r="1" spans="1:6">
      <c r="F1" t="s">
        <v>56</v>
      </c>
    </row>
    <row r="2" spans="1:6">
      <c r="B2">
        <v>0</v>
      </c>
      <c r="C2">
        <v>0</v>
      </c>
      <c r="D2">
        <v>0.05</v>
      </c>
      <c r="F2">
        <f>SUM(B2:D2)</f>
        <v>0.05</v>
      </c>
    </row>
    <row r="3" spans="1:6">
      <c r="A3" t="s">
        <v>65</v>
      </c>
      <c r="B3">
        <v>0.15</v>
      </c>
      <c r="C3">
        <v>0.05</v>
      </c>
      <c r="D3">
        <v>0.1</v>
      </c>
      <c r="F3">
        <f t="shared" ref="F3:F4" si="0">SUM(B3:D3)</f>
        <v>0.30000000000000004</v>
      </c>
    </row>
    <row r="4" spans="1:6">
      <c r="B4">
        <v>0.1</v>
      </c>
      <c r="C4">
        <v>0.15</v>
      </c>
      <c r="D4">
        <v>0.4</v>
      </c>
      <c r="F4">
        <f t="shared" si="0"/>
        <v>0.65</v>
      </c>
    </row>
    <row r="6" spans="1:6">
      <c r="A6" t="s">
        <v>57</v>
      </c>
      <c r="B6">
        <f>SUM(B2:B4)</f>
        <v>0.25</v>
      </c>
      <c r="C6">
        <f t="shared" ref="C6:D6" si="1">SUM(C2:C4)</f>
        <v>0.2</v>
      </c>
      <c r="D6">
        <f t="shared" si="1"/>
        <v>0.55000000000000004</v>
      </c>
      <c r="F6">
        <f>SUM(F2:F4)</f>
        <v>1</v>
      </c>
    </row>
    <row r="9" spans="1:6">
      <c r="B9" s="10" t="s">
        <v>56</v>
      </c>
      <c r="C9" s="10" t="s">
        <v>58</v>
      </c>
      <c r="D9" s="10" t="s">
        <v>59</v>
      </c>
    </row>
    <row r="10" spans="1:6">
      <c r="B10" s="10">
        <f>F2</f>
        <v>0.05</v>
      </c>
      <c r="C10" s="21">
        <f>LOG(B10,2)</f>
        <v>-4.3219280948873626</v>
      </c>
      <c r="D10" s="21">
        <f>B10*C10</f>
        <v>-0.21609640474436814</v>
      </c>
    </row>
    <row r="11" spans="1:6">
      <c r="B11" s="10">
        <f t="shared" ref="B11:B12" si="2">F3</f>
        <v>0.30000000000000004</v>
      </c>
      <c r="C11" s="21">
        <f t="shared" ref="C11:C12" si="3">LOG(B11,2)</f>
        <v>-1.7369655941662061</v>
      </c>
      <c r="D11" s="21">
        <f t="shared" ref="D11:D12" si="4">B11*C11</f>
        <v>-0.52108967824986185</v>
      </c>
    </row>
    <row r="12" spans="1:6">
      <c r="B12" s="10">
        <f t="shared" si="2"/>
        <v>0.65</v>
      </c>
      <c r="C12" s="21">
        <f t="shared" si="3"/>
        <v>-0.62148837674627011</v>
      </c>
      <c r="D12" s="21">
        <f t="shared" si="4"/>
        <v>-0.40396744488507558</v>
      </c>
    </row>
    <row r="13" spans="1:6">
      <c r="B13" s="10"/>
      <c r="C13" s="21" t="s">
        <v>60</v>
      </c>
      <c r="D13" s="21">
        <f>-SUM(D10:D12)</f>
        <v>1.1411535278793057</v>
      </c>
    </row>
    <row r="16" spans="1:6">
      <c r="B16" s="10" t="s">
        <v>61</v>
      </c>
      <c r="C16" s="10" t="s">
        <v>62</v>
      </c>
      <c r="D16" s="10" t="s">
        <v>59</v>
      </c>
    </row>
    <row r="17" spans="1:8">
      <c r="B17" s="10">
        <f>B6</f>
        <v>0.25</v>
      </c>
      <c r="C17" s="21">
        <f>LOG(B17,2)</f>
        <v>-2</v>
      </c>
      <c r="D17" s="21">
        <f>B17*C17</f>
        <v>-0.5</v>
      </c>
    </row>
    <row r="18" spans="1:8">
      <c r="B18" s="10">
        <f>C6</f>
        <v>0.2</v>
      </c>
      <c r="C18" s="21">
        <f t="shared" ref="C18:C19" si="5">LOG(B18,2)</f>
        <v>-2.3219280948873622</v>
      </c>
      <c r="D18" s="21">
        <f t="shared" ref="D18:D19" si="6">B18*C18</f>
        <v>-0.46438561897747244</v>
      </c>
    </row>
    <row r="19" spans="1:8">
      <c r="B19" s="10">
        <f>D6</f>
        <v>0.55000000000000004</v>
      </c>
      <c r="C19" s="21">
        <f t="shared" si="5"/>
        <v>-0.86249647625006509</v>
      </c>
      <c r="D19" s="21">
        <f t="shared" si="6"/>
        <v>-0.47437306193753581</v>
      </c>
    </row>
    <row r="20" spans="1:8">
      <c r="B20" s="10"/>
      <c r="C20" s="10" t="s">
        <v>63</v>
      </c>
      <c r="D20" s="21">
        <f>-SUM(D17:D19)</f>
        <v>1.4387586809150084</v>
      </c>
    </row>
    <row r="22" spans="1:8">
      <c r="A22" s="25"/>
      <c r="B22" s="25"/>
      <c r="C22" s="25"/>
      <c r="D22" s="25"/>
      <c r="E22" s="25"/>
      <c r="F22" s="25"/>
      <c r="G22" s="25"/>
      <c r="H22" s="25"/>
    </row>
    <row r="23" spans="1:8">
      <c r="B23">
        <f>B2/B$6</f>
        <v>0</v>
      </c>
      <c r="C23">
        <f t="shared" ref="C23:D23" si="7">C2/C$6</f>
        <v>0</v>
      </c>
      <c r="D23" s="3">
        <f t="shared" si="7"/>
        <v>9.0909090909090912E-2</v>
      </c>
    </row>
    <row r="24" spans="1:8">
      <c r="A24" t="s">
        <v>64</v>
      </c>
      <c r="B24">
        <f t="shared" ref="B24:D24" si="8">B3/B$6</f>
        <v>0.6</v>
      </c>
      <c r="C24">
        <f t="shared" si="8"/>
        <v>0.25</v>
      </c>
      <c r="D24" s="3">
        <f t="shared" si="8"/>
        <v>0.18181818181818182</v>
      </c>
    </row>
    <row r="25" spans="1:8">
      <c r="B25">
        <f t="shared" ref="B25:D25" si="9">B4/B$6</f>
        <v>0.4</v>
      </c>
      <c r="C25">
        <f t="shared" si="9"/>
        <v>0.74999999999999989</v>
      </c>
      <c r="D25" s="3">
        <f t="shared" si="9"/>
        <v>0.72727272727272729</v>
      </c>
    </row>
    <row r="27" spans="1:8">
      <c r="B27">
        <v>0</v>
      </c>
      <c r="C27">
        <v>0</v>
      </c>
      <c r="D27">
        <f t="shared" ref="D27" si="10">LOG(D23,2)</f>
        <v>-3.4594316186372978</v>
      </c>
    </row>
    <row r="28" spans="1:8">
      <c r="A28" t="s">
        <v>66</v>
      </c>
      <c r="B28">
        <f t="shared" ref="B28:D28" si="11">LOG(B24,2)</f>
        <v>-0.73696559416620622</v>
      </c>
      <c r="C28">
        <f t="shared" si="11"/>
        <v>-2</v>
      </c>
      <c r="D28">
        <f t="shared" si="11"/>
        <v>-2.4594316186372973</v>
      </c>
    </row>
    <row r="29" spans="1:8">
      <c r="B29">
        <f t="shared" ref="B29:D29" si="12">LOG(B25,2)</f>
        <v>-1.3219280948873622</v>
      </c>
      <c r="C29">
        <f t="shared" si="12"/>
        <v>-0.41503749927884404</v>
      </c>
      <c r="D29">
        <f t="shared" si="12"/>
        <v>-0.45943161863729726</v>
      </c>
    </row>
    <row r="31" spans="1:8">
      <c r="B31">
        <f>B23*B27</f>
        <v>0</v>
      </c>
      <c r="C31">
        <f t="shared" ref="C31:D31" si="13">C23*C27</f>
        <v>0</v>
      </c>
      <c r="D31">
        <f t="shared" si="13"/>
        <v>-0.31449378351248164</v>
      </c>
    </row>
    <row r="32" spans="1:8">
      <c r="A32" t="s">
        <v>59</v>
      </c>
      <c r="B32">
        <f t="shared" ref="B32:D32" si="14">B24*B28</f>
        <v>-0.44217935649972373</v>
      </c>
      <c r="C32">
        <f t="shared" si="14"/>
        <v>-0.5</v>
      </c>
      <c r="D32">
        <f t="shared" si="14"/>
        <v>-0.44716938520678134</v>
      </c>
    </row>
    <row r="33" spans="1:4">
      <c r="B33">
        <f t="shared" ref="B33:D33" si="15">B25*B29</f>
        <v>-0.52877123795494485</v>
      </c>
      <c r="C33">
        <f t="shared" si="15"/>
        <v>-0.311278124459133</v>
      </c>
      <c r="D33">
        <f t="shared" si="15"/>
        <v>-0.33413208628167074</v>
      </c>
    </row>
    <row r="35" spans="1:4">
      <c r="A35" t="s">
        <v>67</v>
      </c>
      <c r="B35">
        <f>SUM(B31:B33)</f>
        <v>-0.97095059445466858</v>
      </c>
      <c r="C35">
        <f>SUM(C31:C33)</f>
        <v>-0.81127812445913294</v>
      </c>
      <c r="D35">
        <f>SUM(D31:D33)</f>
        <v>-1.0957952550009338</v>
      </c>
    </row>
    <row r="36" spans="1:4">
      <c r="A36" t="s">
        <v>57</v>
      </c>
      <c r="B36">
        <f>B6</f>
        <v>0.25</v>
      </c>
      <c r="C36">
        <f>C6</f>
        <v>0.2</v>
      </c>
      <c r="D36">
        <f>D6</f>
        <v>0.55000000000000004</v>
      </c>
    </row>
    <row r="37" spans="1:4">
      <c r="B37">
        <f>B35*B36</f>
        <v>-0.24273764861366715</v>
      </c>
      <c r="C37">
        <f t="shared" ref="C37:D37" si="16">C35*C36</f>
        <v>-0.1622556248918266</v>
      </c>
      <c r="D37">
        <f t="shared" si="16"/>
        <v>-0.60268739025051365</v>
      </c>
    </row>
    <row r="39" spans="1:4">
      <c r="A39" t="s">
        <v>68</v>
      </c>
      <c r="B39" s="3">
        <f>-SUM(B37:D37)</f>
        <v>1.0076806637560074</v>
      </c>
    </row>
    <row r="42" spans="1:4">
      <c r="B42">
        <v>0</v>
      </c>
      <c r="C42">
        <v>0</v>
      </c>
      <c r="D42">
        <v>0.05</v>
      </c>
    </row>
    <row r="43" spans="1:4">
      <c r="A43" t="s">
        <v>65</v>
      </c>
      <c r="B43">
        <v>0.15</v>
      </c>
      <c r="C43">
        <v>0.05</v>
      </c>
      <c r="D43">
        <v>0.1</v>
      </c>
    </row>
    <row r="44" spans="1:4">
      <c r="B44">
        <v>0.1</v>
      </c>
      <c r="C44">
        <v>0.15</v>
      </c>
      <c r="D44">
        <v>0.4</v>
      </c>
    </row>
    <row r="46" spans="1:4">
      <c r="B46">
        <f>B42*B27</f>
        <v>0</v>
      </c>
      <c r="C46">
        <f>C42*C27</f>
        <v>0</v>
      </c>
      <c r="D46">
        <f>D42*D27</f>
        <v>-0.1729715809318649</v>
      </c>
    </row>
    <row r="47" spans="1:4">
      <c r="A47" t="s">
        <v>59</v>
      </c>
      <c r="B47">
        <f>B43*B28</f>
        <v>-0.11054483912493093</v>
      </c>
      <c r="C47">
        <f>C43*C28</f>
        <v>-0.1</v>
      </c>
      <c r="D47">
        <f>D43*D28</f>
        <v>-0.24594316186372975</v>
      </c>
    </row>
    <row r="48" spans="1:4">
      <c r="B48">
        <f>B44*B29</f>
        <v>-0.13219280948873621</v>
      </c>
      <c r="C48">
        <f>C44*C29</f>
        <v>-6.2255624891826601E-2</v>
      </c>
      <c r="D48">
        <f>D44*D29</f>
        <v>-0.18377264745491892</v>
      </c>
    </row>
    <row r="50" spans="1:8">
      <c r="A50" t="s">
        <v>68</v>
      </c>
      <c r="B50" s="3">
        <f>-SUM(B46:D48)</f>
        <v>1.0076806637560074</v>
      </c>
    </row>
    <row r="52" spans="1:8">
      <c r="A52" s="25"/>
      <c r="B52" s="25"/>
      <c r="C52" s="25"/>
      <c r="D52" s="25"/>
      <c r="E52" s="25"/>
      <c r="F52" s="25"/>
      <c r="G52" s="25"/>
      <c r="H52" s="25"/>
    </row>
    <row r="54" spans="1:8">
      <c r="B54" s="3">
        <f>B2/$F2</f>
        <v>0</v>
      </c>
      <c r="C54" s="3">
        <f t="shared" ref="C54:D54" si="17">C2/$F2</f>
        <v>0</v>
      </c>
      <c r="D54" s="3">
        <f t="shared" si="17"/>
        <v>1</v>
      </c>
    </row>
    <row r="55" spans="1:8">
      <c r="A55" t="s">
        <v>69</v>
      </c>
      <c r="B55" s="3">
        <f t="shared" ref="B55:D55" si="18">B3/$F3</f>
        <v>0.49999999999999989</v>
      </c>
      <c r="C55" s="3">
        <f t="shared" si="18"/>
        <v>0.16666666666666666</v>
      </c>
      <c r="D55" s="3">
        <f t="shared" si="18"/>
        <v>0.33333333333333331</v>
      </c>
    </row>
    <row r="56" spans="1:8">
      <c r="B56" s="3">
        <f t="shared" ref="B56:D56" si="19">B4/$F4</f>
        <v>0.15384615384615385</v>
      </c>
      <c r="C56" s="3">
        <f t="shared" si="19"/>
        <v>0.23076923076923075</v>
      </c>
      <c r="D56" s="3">
        <f t="shared" si="19"/>
        <v>0.61538461538461542</v>
      </c>
    </row>
    <row r="58" spans="1:8">
      <c r="B58">
        <v>0</v>
      </c>
      <c r="C58">
        <v>0</v>
      </c>
      <c r="D58">
        <f t="shared" ref="D58" si="20">LOG(D54,2)</f>
        <v>0</v>
      </c>
    </row>
    <row r="59" spans="1:8">
      <c r="A59" t="s">
        <v>70</v>
      </c>
      <c r="B59">
        <f t="shared" ref="B59:D59" si="21">LOG(B55,2)</f>
        <v>-1.0000000000000002</v>
      </c>
      <c r="C59">
        <f t="shared" si="21"/>
        <v>-2.5849625007211561</v>
      </c>
      <c r="D59">
        <f t="shared" si="21"/>
        <v>-1.5849625007211563</v>
      </c>
    </row>
    <row r="60" spans="1:8">
      <c r="B60">
        <f t="shared" ref="B60:D60" si="22">LOG(B56,2)</f>
        <v>-2.7004397181410922</v>
      </c>
      <c r="C60">
        <f t="shared" si="22"/>
        <v>-2.1154772174199361</v>
      </c>
      <c r="D60">
        <f t="shared" si="22"/>
        <v>-0.70043971814109218</v>
      </c>
    </row>
    <row r="61" spans="1:8">
      <c r="F61" t="s">
        <v>67</v>
      </c>
      <c r="G61" t="s">
        <v>56</v>
      </c>
    </row>
    <row r="62" spans="1:8">
      <c r="B62">
        <f>B54*B58</f>
        <v>0</v>
      </c>
      <c r="C62">
        <f t="shared" ref="C62:D62" si="23">C54*C58</f>
        <v>0</v>
      </c>
      <c r="D62">
        <f t="shared" si="23"/>
        <v>0</v>
      </c>
      <c r="F62">
        <f>SUM(B62:D62)</f>
        <v>0</v>
      </c>
      <c r="G62">
        <f>F2</f>
        <v>0.05</v>
      </c>
      <c r="H62">
        <f>F62*G62</f>
        <v>0</v>
      </c>
    </row>
    <row r="63" spans="1:8">
      <c r="A63" t="s">
        <v>59</v>
      </c>
      <c r="B63">
        <f t="shared" ref="B63:D63" si="24">B55*B59</f>
        <v>-0.5</v>
      </c>
      <c r="C63">
        <f t="shared" si="24"/>
        <v>-0.43082708345352599</v>
      </c>
      <c r="D63">
        <f t="shared" si="24"/>
        <v>-0.52832083357371873</v>
      </c>
      <c r="F63">
        <f t="shared" ref="F63:F64" si="25">SUM(B63:D63)</f>
        <v>-1.4591479170272446</v>
      </c>
      <c r="G63">
        <f t="shared" ref="G63:G64" si="26">F3</f>
        <v>0.30000000000000004</v>
      </c>
      <c r="H63">
        <f t="shared" ref="H63:H64" si="27">F63*G63</f>
        <v>-0.43774437510817343</v>
      </c>
    </row>
    <row r="64" spans="1:8">
      <c r="B64">
        <f t="shared" ref="B64:D64" si="28">B56*B60</f>
        <v>-0.4154522643293988</v>
      </c>
      <c r="C64">
        <f t="shared" si="28"/>
        <v>-0.4881870501738314</v>
      </c>
      <c r="D64">
        <f t="shared" si="28"/>
        <v>-0.43103982654836442</v>
      </c>
      <c r="F64">
        <f t="shared" si="25"/>
        <v>-1.3346791410515946</v>
      </c>
      <c r="G64">
        <f t="shared" si="26"/>
        <v>0.65</v>
      </c>
      <c r="H64">
        <f t="shared" si="27"/>
        <v>-0.86754144168353653</v>
      </c>
    </row>
    <row r="66" spans="1:8">
      <c r="A66" t="s">
        <v>71</v>
      </c>
      <c r="B66" s="3">
        <f>-SUM(H62:H64)</f>
        <v>1.3052858167917099</v>
      </c>
    </row>
    <row r="69" spans="1:8">
      <c r="B69">
        <v>0</v>
      </c>
      <c r="C69">
        <v>0</v>
      </c>
      <c r="D69">
        <v>0.05</v>
      </c>
    </row>
    <row r="70" spans="1:8">
      <c r="A70" t="s">
        <v>65</v>
      </c>
      <c r="B70">
        <v>0.15</v>
      </c>
      <c r="C70">
        <v>0.05</v>
      </c>
      <c r="D70">
        <v>0.1</v>
      </c>
    </row>
    <row r="71" spans="1:8">
      <c r="B71">
        <v>0.1</v>
      </c>
      <c r="C71">
        <v>0.15</v>
      </c>
      <c r="D71">
        <v>0.4</v>
      </c>
    </row>
    <row r="73" spans="1:8">
      <c r="B73">
        <f>B69*B58</f>
        <v>0</v>
      </c>
      <c r="C73">
        <f t="shared" ref="C73:D73" si="29">C69*C58</f>
        <v>0</v>
      </c>
      <c r="D73">
        <f t="shared" si="29"/>
        <v>0</v>
      </c>
    </row>
    <row r="74" spans="1:8">
      <c r="A74" t="s">
        <v>59</v>
      </c>
      <c r="B74">
        <f t="shared" ref="B74:D74" si="30">B70*B59</f>
        <v>-0.15000000000000002</v>
      </c>
      <c r="C74">
        <f t="shared" si="30"/>
        <v>-0.12924812503605781</v>
      </c>
      <c r="D74">
        <f t="shared" si="30"/>
        <v>-0.15849625007211565</v>
      </c>
    </row>
    <row r="75" spans="1:8">
      <c r="B75">
        <f t="shared" ref="B75:D75" si="31">B71*B60</f>
        <v>-0.27004397181410922</v>
      </c>
      <c r="C75">
        <f t="shared" si="31"/>
        <v>-0.31732158261299043</v>
      </c>
      <c r="D75">
        <f t="shared" si="31"/>
        <v>-0.28017588725643688</v>
      </c>
    </row>
    <row r="77" spans="1:8">
      <c r="A77" t="s">
        <v>71</v>
      </c>
      <c r="B77" s="3">
        <f>-SUM(B73:D75)</f>
        <v>1.3052858167917101</v>
      </c>
    </row>
    <row r="79" spans="1:8">
      <c r="A79" s="25"/>
      <c r="B79" s="25"/>
      <c r="C79" s="25"/>
      <c r="D79" s="25"/>
      <c r="E79" s="25"/>
      <c r="F79" s="25"/>
      <c r="G79" s="25"/>
      <c r="H79" s="25"/>
    </row>
    <row r="81" spans="1:8">
      <c r="B81">
        <v>0</v>
      </c>
      <c r="C81">
        <v>0</v>
      </c>
      <c r="D81">
        <v>0.05</v>
      </c>
    </row>
    <row r="82" spans="1:8">
      <c r="A82" t="s">
        <v>65</v>
      </c>
      <c r="B82">
        <v>0.15</v>
      </c>
      <c r="C82">
        <v>0.05</v>
      </c>
      <c r="D82">
        <v>0.1</v>
      </c>
    </row>
    <row r="83" spans="1:8">
      <c r="B83">
        <v>0.1</v>
      </c>
      <c r="C83">
        <v>0.15</v>
      </c>
      <c r="D83">
        <v>0.4</v>
      </c>
    </row>
    <row r="85" spans="1:8">
      <c r="B85">
        <v>0</v>
      </c>
      <c r="C85">
        <v>0</v>
      </c>
      <c r="D85">
        <f t="shared" ref="D85" si="32">LOG(D81,2)</f>
        <v>-4.3219280948873626</v>
      </c>
    </row>
    <row r="86" spans="1:8">
      <c r="A86" t="s">
        <v>70</v>
      </c>
      <c r="B86">
        <f t="shared" ref="B86:D86" si="33">LOG(B82,2)</f>
        <v>-2.7369655941662061</v>
      </c>
      <c r="C86">
        <f t="shared" si="33"/>
        <v>-4.3219280948873626</v>
      </c>
      <c r="D86">
        <f t="shared" si="33"/>
        <v>-3.3219280948873622</v>
      </c>
    </row>
    <row r="87" spans="1:8">
      <c r="B87">
        <f t="shared" ref="B87:D87" si="34">LOG(B83,2)</f>
        <v>-3.3219280948873622</v>
      </c>
      <c r="C87">
        <f t="shared" si="34"/>
        <v>-2.7369655941662061</v>
      </c>
      <c r="D87">
        <f t="shared" si="34"/>
        <v>-1.3219280948873622</v>
      </c>
    </row>
    <row r="89" spans="1:8">
      <c r="B89">
        <f>B81*B85</f>
        <v>0</v>
      </c>
      <c r="C89">
        <f t="shared" ref="C89:D89" si="35">C81*C85</f>
        <v>0</v>
      </c>
      <c r="D89">
        <f t="shared" si="35"/>
        <v>-0.21609640474436814</v>
      </c>
    </row>
    <row r="90" spans="1:8">
      <c r="A90" t="s">
        <v>59</v>
      </c>
      <c r="B90">
        <f t="shared" ref="B90:D90" si="36">B82*B86</f>
        <v>-0.41054483912493089</v>
      </c>
      <c r="C90">
        <f t="shared" si="36"/>
        <v>-0.21609640474436814</v>
      </c>
      <c r="D90">
        <f t="shared" si="36"/>
        <v>-0.33219280948873625</v>
      </c>
    </row>
    <row r="91" spans="1:8">
      <c r="B91">
        <f t="shared" ref="B91:D91" si="37">B83*B87</f>
        <v>-0.33219280948873625</v>
      </c>
      <c r="C91">
        <f t="shared" si="37"/>
        <v>-0.41054483912493089</v>
      </c>
      <c r="D91">
        <f t="shared" si="37"/>
        <v>-0.52877123795494485</v>
      </c>
    </row>
    <row r="93" spans="1:8">
      <c r="A93" t="s">
        <v>72</v>
      </c>
      <c r="B93" s="3">
        <f>-SUM(B89:D91)</f>
        <v>2.4464393446710155</v>
      </c>
    </row>
    <row r="96" spans="1:8">
      <c r="A96" s="25"/>
      <c r="B96" s="25"/>
      <c r="C96" s="25"/>
      <c r="D96" s="25"/>
      <c r="E96" s="25"/>
      <c r="F96" s="25"/>
      <c r="G96" s="25"/>
      <c r="H96" s="25"/>
    </row>
    <row r="98" spans="1:2">
      <c r="A98" t="s">
        <v>73</v>
      </c>
      <c r="B98" s="26">
        <f>B77*1998</f>
        <v>2607.9610619498367</v>
      </c>
    </row>
    <row r="99" spans="1:2">
      <c r="A99" t="s">
        <v>74</v>
      </c>
      <c r="B99" s="26">
        <f>1998*B50</f>
        <v>2013.3459661845027</v>
      </c>
    </row>
    <row r="101" spans="1:2">
      <c r="A101" t="s">
        <v>75</v>
      </c>
      <c r="B101" s="26">
        <f>1998*D20-B98</f>
        <v>266.67878251835009</v>
      </c>
    </row>
    <row r="102" spans="1:2">
      <c r="A102" t="s">
        <v>76</v>
      </c>
      <c r="B102" s="26">
        <f>1998*D13-B99</f>
        <v>266.67878251835009</v>
      </c>
    </row>
    <row r="104" spans="1:2">
      <c r="A104" t="s">
        <v>76</v>
      </c>
      <c r="B104" s="26">
        <f>1998*(D13+D20-B93)</f>
        <v>266.67878251835043</v>
      </c>
    </row>
    <row r="106" spans="1:2">
      <c r="A106" t="s">
        <v>77</v>
      </c>
      <c r="B106">
        <f>B104/0.011</f>
        <v>24243.525683486405</v>
      </c>
    </row>
    <row r="107" spans="1:2">
      <c r="A107" t="s">
        <v>78</v>
      </c>
      <c r="B107">
        <f>1998*LOG(3,2)/0.011</f>
        <v>287886.8251309882</v>
      </c>
    </row>
    <row r="109" spans="1:2">
      <c r="A109" t="s">
        <v>79</v>
      </c>
      <c r="B109">
        <f>1998*D13/0.011</f>
        <v>207274.9771548048</v>
      </c>
    </row>
    <row r="110" spans="1:2">
      <c r="A110" t="s">
        <v>31</v>
      </c>
      <c r="B110">
        <f>1-D13/LOG(3,2)</f>
        <v>0.28001228586791038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lab2</vt:lpstr>
      <vt:lpstr>lab6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2023-09-24T00:50:34Z</dcterms:created>
  <dcterms:modified xsi:type="dcterms:W3CDTF">2023-09-24T14:10:34Z</dcterms:modified>
</cp:coreProperties>
</file>