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<sst xmlns="http://schemas.openxmlformats.org/spreadsheetml/2006/main" count="1119" uniqueCount="300">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</sst>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K20" activePane="bottomRight" state="frozen"/>
      <selection pane="topLeft" activeCell="A1" activeCellId="0" sqref="A1"/>
      <selection pane="topRight" activeCell="K1" activeCellId="0" sqref="K1"/>
      <selection pane="bottomLeft" activeCell="A20" activeCellId="0" sqref="A20"/>
      <selection pane="bottomRight" activeCell="R46" activeCellId="0" sqref="R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134</v>
      </c>
      <c r="D11" s="1" t="s">
        <v>27</v>
      </c>
      <c r="E11" s="4" t="s">
        <v>28</v>
      </c>
      <c r="F11" s="1" t="s">
        <v>55</v>
      </c>
      <c r="G11" s="1" t="n">
        <v>100</v>
      </c>
      <c r="H11" s="1" t="n">
        <v>1</v>
      </c>
      <c r="I11" s="3" t="n">
        <v>1980</v>
      </c>
      <c r="J11" s="5" t="s">
        <v>30</v>
      </c>
      <c r="K11" s="6" t="n">
        <v>7</v>
      </c>
      <c r="L11" s="6" t="s">
        <v>31</v>
      </c>
      <c r="M11" s="7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10</v>
      </c>
      <c r="R11" s="1" t="n">
        <f aca="false">VLOOKUP(E11,dropdowns!A:C,3,0)</f>
        <v>4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hasegawa_m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56</v>
      </c>
      <c r="B12" s="1" t="s">
        <v>54</v>
      </c>
      <c r="C12" s="2" t="n">
        <v>135</v>
      </c>
      <c r="D12" s="1" t="s">
        <v>27</v>
      </c>
      <c r="E12" s="4" t="s">
        <v>36</v>
      </c>
      <c r="F12" s="1" t="s">
        <v>55</v>
      </c>
      <c r="G12" s="1" t="n">
        <v>125</v>
      </c>
      <c r="H12" s="1" t="n">
        <v>1</v>
      </c>
      <c r="I12" s="3" t="n">
        <v>1980</v>
      </c>
      <c r="J12" s="5" t="s">
        <v>30</v>
      </c>
      <c r="K12" s="6" t="n">
        <v>10</v>
      </c>
      <c r="L12" s="6" t="s">
        <v>37</v>
      </c>
      <c r="M12" s="7" t="str">
        <f aca="false">VLOOKUP(L12,dropdowns!E:F,2,0)</f>
        <v>bitmask(TOWNZONE_CENTRE, TOWNZONE_INNER_SUBURB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14</v>
      </c>
      <c r="R12" s="1" t="n">
        <f aca="false">VLOOKUP(E12,dropdowns!A:C,3,0)</f>
        <v>5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hasegawa_l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57</v>
      </c>
      <c r="B13" s="1" t="s">
        <v>58</v>
      </c>
      <c r="C13" s="2" t="n">
        <v>26</v>
      </c>
      <c r="D13" s="1" t="s">
        <v>27</v>
      </c>
      <c r="E13" s="4" t="s">
        <v>59</v>
      </c>
      <c r="F13" s="1" t="s">
        <v>60</v>
      </c>
      <c r="G13" s="1" t="n">
        <v>75</v>
      </c>
      <c r="H13" s="1" t="n">
        <v>1</v>
      </c>
      <c r="I13" s="3" t="n">
        <v>1960</v>
      </c>
      <c r="J13" s="5" t="s">
        <v>30</v>
      </c>
      <c r="K13" s="1" t="n">
        <v>5</v>
      </c>
      <c r="L13" s="6" t="s">
        <v>61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hayashi_s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58</v>
      </c>
      <c r="C14" s="2" t="n">
        <v>28</v>
      </c>
      <c r="D14" s="1" t="s">
        <v>27</v>
      </c>
      <c r="E14" s="4" t="s">
        <v>28</v>
      </c>
      <c r="F14" s="1" t="s">
        <v>60</v>
      </c>
      <c r="G14" s="1" t="n">
        <v>100</v>
      </c>
      <c r="H14" s="1" t="n">
        <v>1</v>
      </c>
      <c r="I14" s="3" t="n">
        <v>1960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hayashi_m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29</v>
      </c>
      <c r="D15" s="1" t="s">
        <v>27</v>
      </c>
      <c r="E15" s="4" t="s">
        <v>59</v>
      </c>
      <c r="F15" s="1" t="s">
        <v>65</v>
      </c>
      <c r="G15" s="1" t="n">
        <v>75</v>
      </c>
      <c r="H15" s="1" t="n">
        <v>1</v>
      </c>
      <c r="I15" s="3" t="n">
        <v>1955</v>
      </c>
      <c r="J15" s="5" t="s">
        <v>30</v>
      </c>
      <c r="K15" s="1" t="n">
        <v>5</v>
      </c>
      <c r="L15" s="6" t="s">
        <v>61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hirano_s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32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1955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hirano_m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33</v>
      </c>
      <c r="D17" s="1" t="s">
        <v>27</v>
      </c>
      <c r="E17" s="4" t="s">
        <v>59</v>
      </c>
      <c r="F17" s="1" t="s">
        <v>69</v>
      </c>
      <c r="G17" s="1" t="n">
        <v>75</v>
      </c>
      <c r="H17" s="1" t="n">
        <v>1</v>
      </c>
      <c r="I17" s="3" t="n">
        <v>1945</v>
      </c>
      <c r="J17" s="5" t="s">
        <v>30</v>
      </c>
      <c r="K17" s="1" t="n">
        <v>5</v>
      </c>
      <c r="L17" s="6" t="s">
        <v>61</v>
      </c>
      <c r="M17" s="7" t="str">
        <f aca="false">VLOOKUP(L17,dropdowns!E:F,2,0)</f>
        <v>ALL_TOWNZONES &amp; ~bitmask(TOWNZONE_EDGE)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hirata_s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68</v>
      </c>
      <c r="C18" s="2" t="n">
        <v>34</v>
      </c>
      <c r="D18" s="1" t="s">
        <v>27</v>
      </c>
      <c r="E18" s="4" t="s">
        <v>28</v>
      </c>
      <c r="F18" s="1" t="s">
        <v>69</v>
      </c>
      <c r="G18" s="1" t="n">
        <v>100</v>
      </c>
      <c r="H18" s="1" t="n">
        <v>1</v>
      </c>
      <c r="I18" s="3" t="n">
        <v>1945</v>
      </c>
      <c r="J18" s="5" t="s">
        <v>30</v>
      </c>
      <c r="K18" s="1" t="n">
        <v>7</v>
      </c>
      <c r="L18" s="6" t="s">
        <v>31</v>
      </c>
      <c r="M18" s="7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4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hirata_m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2" t="n">
        <v>44</v>
      </c>
      <c r="D19" s="1" t="s">
        <v>27</v>
      </c>
      <c r="E19" s="4" t="s">
        <v>28</v>
      </c>
      <c r="F19" s="1" t="s">
        <v>73</v>
      </c>
      <c r="G19" s="1" t="n">
        <v>100</v>
      </c>
      <c r="H19" s="1" t="n">
        <v>1</v>
      </c>
      <c r="I19" s="3" t="n">
        <v>1965</v>
      </c>
      <c r="J19" s="5" t="s">
        <v>30</v>
      </c>
      <c r="K19" s="1" t="n">
        <v>7</v>
      </c>
      <c r="L19" s="6" t="s">
        <v>31</v>
      </c>
      <c r="M19" s="7" t="str">
        <f aca="false">VLOOKUP(L19,dropdowns!E:F,2,0)</f>
        <v>bitmask(TOWNZONE_CENTRE, TOWNZONE_INNER_SUBURB, TOWNZONE_OUTER_SUBURB )</v>
      </c>
      <c r="N19" s="1" t="n">
        <v>27</v>
      </c>
      <c r="O19" s="1" t="n">
        <v>4</v>
      </c>
      <c r="P19" s="4" t="s">
        <v>32</v>
      </c>
      <c r="Q19" s="1" t="n">
        <f aca="false">VLOOKUP(E19,dropdowns!A:C,2,0)</f>
        <v>10</v>
      </c>
      <c r="R19" s="1" t="n">
        <f aca="false">VLOOKUP(E19,dropdowns!A:C,3,0)</f>
        <v>4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imai_m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138</v>
      </c>
      <c r="D20" s="1" t="s">
        <v>27</v>
      </c>
      <c r="E20" s="4" t="s">
        <v>28</v>
      </c>
      <c r="F20" s="1" t="s">
        <v>76</v>
      </c>
      <c r="G20" s="1" t="n">
        <v>100</v>
      </c>
      <c r="H20" s="1" t="n">
        <v>1</v>
      </c>
      <c r="I20" s="3" t="n">
        <v>1980</v>
      </c>
      <c r="J20" s="5" t="s">
        <v>30</v>
      </c>
      <c r="K20" s="1" t="n">
        <v>7</v>
      </c>
      <c r="L20" s="6" t="s">
        <v>31</v>
      </c>
      <c r="M20" s="7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inoue_m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78</v>
      </c>
      <c r="C21" s="2" t="n">
        <v>49</v>
      </c>
      <c r="D21" s="1" t="s">
        <v>27</v>
      </c>
      <c r="E21" s="4" t="s">
        <v>36</v>
      </c>
      <c r="F21" s="1" t="s">
        <v>79</v>
      </c>
      <c r="G21" s="1" t="n">
        <v>125</v>
      </c>
      <c r="H21" s="1" t="n">
        <v>1</v>
      </c>
      <c r="I21" s="3" t="n">
        <v>2000</v>
      </c>
      <c r="J21" s="5" t="s">
        <v>30</v>
      </c>
      <c r="K21" s="1" t="n">
        <v>10</v>
      </c>
      <c r="L21" s="6" t="s">
        <v>37</v>
      </c>
      <c r="M21" s="7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4" t="s">
        <v>32</v>
      </c>
      <c r="Q21" s="1" t="n">
        <v>14</v>
      </c>
      <c r="R21" s="1" t="n">
        <v>5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kaneko_l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80</v>
      </c>
      <c r="B22" s="1" t="s">
        <v>78</v>
      </c>
      <c r="C22" s="2" t="n">
        <v>56</v>
      </c>
      <c r="D22" s="1" t="s">
        <v>27</v>
      </c>
      <c r="E22" s="4" t="s">
        <v>39</v>
      </c>
      <c r="F22" s="1" t="s">
        <v>79</v>
      </c>
      <c r="G22" s="1" t="n">
        <v>150</v>
      </c>
      <c r="H22" s="1" t="n">
        <v>1</v>
      </c>
      <c r="I22" s="3" t="n">
        <v>2000</v>
      </c>
      <c r="J22" s="5" t="s">
        <v>30</v>
      </c>
      <c r="K22" s="1" t="n">
        <v>15</v>
      </c>
      <c r="L22" s="6" t="s">
        <v>40</v>
      </c>
      <c r="M22" s="7" t="str">
        <f aca="false">VLOOKUP(L22,dropdowns!E:F,2,0)</f>
        <v>bitmask(TOWNZONE_CENTRE)</v>
      </c>
      <c r="N22" s="1" t="n">
        <v>27</v>
      </c>
      <c r="O22" s="1" t="n">
        <v>4</v>
      </c>
      <c r="P22" s="4" t="s">
        <v>32</v>
      </c>
      <c r="Q22" s="1" t="n">
        <v>16</v>
      </c>
      <c r="R22" s="1" t="n">
        <v>6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kaneko_x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82</v>
      </c>
      <c r="C23" s="2" t="n">
        <v>57</v>
      </c>
      <c r="D23" s="1" t="s">
        <v>27</v>
      </c>
      <c r="E23" s="4" t="s">
        <v>59</v>
      </c>
      <c r="F23" s="1" t="s">
        <v>83</v>
      </c>
      <c r="G23" s="1" t="n">
        <v>75</v>
      </c>
      <c r="H23" s="1" t="n">
        <v>1</v>
      </c>
      <c r="I23" s="3" t="n">
        <v>1950</v>
      </c>
      <c r="J23" s="5" t="s">
        <v>30</v>
      </c>
      <c r="K23" s="1" t="n">
        <v>5</v>
      </c>
      <c r="L23" s="6" t="s">
        <v>61</v>
      </c>
      <c r="M23" s="7" t="str">
        <f aca="false">VLOOKUP(L23,dropdowns!E:F,2,0)</f>
        <v>ALL_TOWNZONES &amp; ~bitmask(TOWNZONE_EDGE)</v>
      </c>
      <c r="N23" s="1" t="n">
        <v>27</v>
      </c>
      <c r="O23" s="1" t="n">
        <v>4</v>
      </c>
      <c r="P23" s="4" t="s">
        <v>32</v>
      </c>
      <c r="Q23" s="1" t="n">
        <f aca="false">VLOOKUP(E23,dropdowns!A:C,2,0)</f>
        <v>6</v>
      </c>
      <c r="R23" s="1" t="n">
        <f aca="false">VLOOKUP(E23,dropdowns!A:C,3,0)</f>
        <v>2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kimura_s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84</v>
      </c>
      <c r="B24" s="1" t="s">
        <v>82</v>
      </c>
      <c r="C24" s="2" t="n">
        <v>65</v>
      </c>
      <c r="D24" s="1" t="s">
        <v>27</v>
      </c>
      <c r="E24" s="4" t="s">
        <v>28</v>
      </c>
      <c r="F24" s="1" t="s">
        <v>83</v>
      </c>
      <c r="G24" s="1" t="n">
        <v>100</v>
      </c>
      <c r="H24" s="1" t="n">
        <v>1</v>
      </c>
      <c r="I24" s="3" t="n">
        <v>1950</v>
      </c>
      <c r="J24" s="5" t="s">
        <v>30</v>
      </c>
      <c r="K24" s="1" t="n">
        <v>7</v>
      </c>
      <c r="L24" s="6" t="s">
        <v>31</v>
      </c>
      <c r="M24" s="7" t="str">
        <f aca="false">VLOOKUP(L24,dropdowns!E:F,2,0)</f>
        <v>bitmask(TOWNZONE_CENTRE, TOWNZONE_INNER_SUBURB, TOWNZONE_OUTER_SUBURB 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10</v>
      </c>
      <c r="R24" s="1" t="n">
        <f aca="false">VLOOKUP(E24,dropdowns!A:C,3,0)</f>
        <v>4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kimura_m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86</v>
      </c>
      <c r="C25" s="2" t="n">
        <v>74</v>
      </c>
      <c r="D25" s="1" t="s">
        <v>27</v>
      </c>
      <c r="E25" s="4" t="s">
        <v>28</v>
      </c>
      <c r="F25" s="1" t="s">
        <v>87</v>
      </c>
      <c r="G25" s="1" t="n">
        <v>100</v>
      </c>
      <c r="H25" s="1" t="n">
        <v>1</v>
      </c>
      <c r="I25" s="3" t="n">
        <v>1980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kono_m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88</v>
      </c>
      <c r="B26" s="1" t="s">
        <v>86</v>
      </c>
      <c r="C26" s="2" t="n">
        <v>75</v>
      </c>
      <c r="D26" s="1" t="s">
        <v>27</v>
      </c>
      <c r="E26" s="4" t="s">
        <v>36</v>
      </c>
      <c r="F26" s="1" t="s">
        <v>87</v>
      </c>
      <c r="G26" s="1" t="n">
        <v>125</v>
      </c>
      <c r="H26" s="1" t="n">
        <v>1</v>
      </c>
      <c r="I26" s="3" t="n">
        <v>1980</v>
      </c>
      <c r="J26" s="5" t="s">
        <v>30</v>
      </c>
      <c r="K26" s="1" t="n">
        <v>10</v>
      </c>
      <c r="L26" s="6" t="s">
        <v>37</v>
      </c>
      <c r="M26" s="7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4" t="s">
        <v>32</v>
      </c>
      <c r="Q26" s="1" t="n">
        <v>14</v>
      </c>
      <c r="R26" s="1" t="n">
        <v>5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kono_l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90</v>
      </c>
      <c r="C27" s="2" t="n">
        <v>40</v>
      </c>
      <c r="D27" s="1" t="s">
        <v>27</v>
      </c>
      <c r="E27" s="4" t="s">
        <v>59</v>
      </c>
      <c r="F27" s="1" t="s">
        <v>91</v>
      </c>
      <c r="G27" s="1" t="n">
        <v>75</v>
      </c>
      <c r="H27" s="1" t="n">
        <v>1</v>
      </c>
      <c r="I27" s="3" t="n">
        <v>1950</v>
      </c>
      <c r="J27" s="5" t="s">
        <v>30</v>
      </c>
      <c r="K27" s="1" t="n">
        <v>5</v>
      </c>
      <c r="L27" s="6" t="s">
        <v>61</v>
      </c>
      <c r="M27" s="7" t="str">
        <f aca="false">VLOOKUP(L27,dropdowns!E:F,2,0)</f>
        <v>ALL_TOWNZONES &amp; ~bitmask(TOWNZONE_EDGE)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6</v>
      </c>
      <c r="R27" s="1" t="n">
        <f aca="false">VLOOKUP(E27,dropdowns!A:C,3,0)</f>
        <v>2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mori_s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92</v>
      </c>
      <c r="B28" s="1" t="s">
        <v>90</v>
      </c>
      <c r="C28" s="2" t="n">
        <v>41</v>
      </c>
      <c r="D28" s="1" t="s">
        <v>27</v>
      </c>
      <c r="E28" s="4" t="s">
        <v>28</v>
      </c>
      <c r="F28" s="1" t="s">
        <v>91</v>
      </c>
      <c r="G28" s="1" t="n">
        <v>100</v>
      </c>
      <c r="H28" s="1" t="n">
        <v>1</v>
      </c>
      <c r="I28" s="3" t="n">
        <v>1950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mori_m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42</v>
      </c>
      <c r="D29" s="1" t="s">
        <v>27</v>
      </c>
      <c r="E29" s="4" t="s">
        <v>59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61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murakami_s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43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murakami_m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85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1960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nagoya_m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91</v>
      </c>
      <c r="D32" s="1" t="s">
        <v>27</v>
      </c>
      <c r="E32" s="4" t="s">
        <v>59</v>
      </c>
      <c r="F32" s="1" t="s">
        <v>102</v>
      </c>
      <c r="G32" s="1" t="n">
        <v>75</v>
      </c>
      <c r="H32" s="1" t="n">
        <v>1</v>
      </c>
      <c r="I32" s="3" t="n">
        <v>1945</v>
      </c>
      <c r="J32" s="5" t="s">
        <v>30</v>
      </c>
      <c r="K32" s="1" t="n">
        <v>5</v>
      </c>
      <c r="L32" s="6" t="s">
        <v>61</v>
      </c>
      <c r="M32" s="7" t="str">
        <f aca="false">VLOOKUP(L32,dropdowns!E:F,2,0)</f>
        <v>ALL_TOWNZONES &amp; ~bitmask(TOWNZONE_EDGE)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6</v>
      </c>
      <c r="R32" s="1" t="n">
        <f aca="false">VLOOKUP(E32,dropdowns!A:C,3,0)</f>
        <v>2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nakamura_s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94</v>
      </c>
      <c r="D33" s="1" t="s">
        <v>27</v>
      </c>
      <c r="E33" s="4" t="s">
        <v>28</v>
      </c>
      <c r="F33" s="1" t="s">
        <v>102</v>
      </c>
      <c r="G33" s="1" t="n">
        <v>100</v>
      </c>
      <c r="H33" s="1" t="n">
        <v>1</v>
      </c>
      <c r="I33" s="3" t="n">
        <v>1945</v>
      </c>
      <c r="J33" s="5" t="s">
        <v>30</v>
      </c>
      <c r="K33" s="1" t="n">
        <v>7</v>
      </c>
      <c r="L33" s="6" t="s">
        <v>31</v>
      </c>
      <c r="M33" s="7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4" t="s">
        <v>32</v>
      </c>
      <c r="Q33" s="1" t="n">
        <f aca="false">VLOOKUP(E33,dropdowns!A:C,2,0)</f>
        <v>10</v>
      </c>
      <c r="R33" s="1" t="n">
        <f aca="false">VLOOKUP(E33,dropdowns!A:C,3,0)</f>
        <v>4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nakamura_m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105</v>
      </c>
      <c r="C34" s="2" t="n">
        <v>37</v>
      </c>
      <c r="D34" s="1" t="s">
        <v>27</v>
      </c>
      <c r="E34" s="4" t="s">
        <v>28</v>
      </c>
      <c r="F34" s="1" t="s">
        <v>106</v>
      </c>
      <c r="G34" s="1" t="n">
        <v>100</v>
      </c>
      <c r="H34" s="1" t="n">
        <v>1</v>
      </c>
      <c r="I34" s="3" t="n">
        <v>1950</v>
      </c>
      <c r="J34" s="5" t="s">
        <v>30</v>
      </c>
      <c r="K34" s="1" t="n">
        <v>7</v>
      </c>
      <c r="L34" s="6" t="s">
        <v>31</v>
      </c>
      <c r="M34" s="7" t="str">
        <f aca="false">VLOOKUP(L34,dropdowns!E:F,2,0)</f>
        <v>bitmask(TOWNZONE_CENTRE, TOWNZONE_INNER_SUBURB, TOWNZONE_OUTER_SUBURB )</v>
      </c>
      <c r="N34" s="1" t="n">
        <v>27</v>
      </c>
      <c r="O34" s="1" t="n">
        <v>4</v>
      </c>
      <c r="P34" s="4" t="s">
        <v>32</v>
      </c>
      <c r="Q34" s="1" t="n">
        <f aca="false">VLOOKUP(E34,dropdowns!A:C,2,0)</f>
        <v>10</v>
      </c>
      <c r="R34" s="1" t="n">
        <f aca="false">VLOOKUP(E34,dropdowns!A:C,3,0)</f>
        <v>4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nakayama_m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107</v>
      </c>
      <c r="B35" s="1" t="s">
        <v>108</v>
      </c>
      <c r="C35" s="2" t="n">
        <v>120</v>
      </c>
      <c r="D35" s="1" t="s">
        <v>27</v>
      </c>
      <c r="E35" s="4" t="s">
        <v>28</v>
      </c>
      <c r="F35" s="1" t="s">
        <v>109</v>
      </c>
      <c r="G35" s="1" t="n">
        <v>100</v>
      </c>
      <c r="H35" s="1" t="n">
        <v>1</v>
      </c>
      <c r="I35" s="3" t="n">
        <v>1955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f aca="false">VLOOKUP(E35,dropdowns!A:C,2,0)</f>
        <v>10</v>
      </c>
      <c r="R35" s="1" t="n">
        <f aca="false">VLOOKUP(E35,dropdowns!A:C,3,0)</f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okada_office_tower_m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110</v>
      </c>
      <c r="B36" s="1" t="s">
        <v>108</v>
      </c>
      <c r="C36" s="2" t="n">
        <v>121</v>
      </c>
      <c r="D36" s="1" t="s">
        <v>27</v>
      </c>
      <c r="E36" s="4" t="s">
        <v>36</v>
      </c>
      <c r="F36" s="1" t="s">
        <v>109</v>
      </c>
      <c r="G36" s="1" t="n">
        <v>125</v>
      </c>
      <c r="H36" s="1" t="n">
        <v>1</v>
      </c>
      <c r="I36" s="3" t="n">
        <v>1955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okada_office_tower_l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111</v>
      </c>
      <c r="B37" s="1" t="s">
        <v>108</v>
      </c>
      <c r="C37" s="2" t="n">
        <v>122</v>
      </c>
      <c r="D37" s="1" t="s">
        <v>27</v>
      </c>
      <c r="E37" s="4" t="s">
        <v>39</v>
      </c>
      <c r="F37" s="1" t="s">
        <v>109</v>
      </c>
      <c r="G37" s="1" t="n">
        <v>150</v>
      </c>
      <c r="H37" s="1" t="n">
        <v>1</v>
      </c>
      <c r="I37" s="3" t="n">
        <v>1955</v>
      </c>
      <c r="J37" s="5" t="s">
        <v>30</v>
      </c>
      <c r="K37" s="1" t="n">
        <v>15</v>
      </c>
      <c r="L37" s="6" t="s">
        <v>40</v>
      </c>
      <c r="M37" s="7" t="str">
        <f aca="false">VLOOKUP(L37,dropdowns!E:F,2,0)</f>
        <v>bitmask(TOWNZONE_CENTRE)</v>
      </c>
      <c r="N37" s="1" t="n">
        <v>27</v>
      </c>
      <c r="O37" s="1" t="n">
        <v>4</v>
      </c>
      <c r="P37" s="4" t="s">
        <v>32</v>
      </c>
      <c r="Q37" s="1" t="n">
        <v>16</v>
      </c>
      <c r="R37" s="1" t="n">
        <v>6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okada_office_tower_x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115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1945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v>10</v>
      </c>
      <c r="R38" s="1" t="n"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old_office_building_m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116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1945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old_office_building_l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117</v>
      </c>
      <c r="C40" s="2" t="n">
        <v>45</v>
      </c>
      <c r="D40" s="1" t="s">
        <v>27</v>
      </c>
      <c r="E40" s="4" t="s">
        <v>28</v>
      </c>
      <c r="F40" s="1" t="s">
        <v>118</v>
      </c>
      <c r="G40" s="1" t="n">
        <v>100</v>
      </c>
      <c r="H40" s="1" t="n">
        <v>1</v>
      </c>
      <c r="I40" s="3" t="n">
        <v>1960</v>
      </c>
      <c r="J40" s="5" t="s">
        <v>30</v>
      </c>
      <c r="K40" s="1" t="n">
        <v>7</v>
      </c>
      <c r="L40" s="6" t="s">
        <v>31</v>
      </c>
      <c r="M40" s="7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4" t="s">
        <v>32</v>
      </c>
      <c r="Q40" s="1" t="n">
        <v>10</v>
      </c>
      <c r="R40" s="1" t="n">
        <v>4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osaka_m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119</v>
      </c>
      <c r="B41" s="1" t="s">
        <v>120</v>
      </c>
      <c r="C41" s="2" t="n">
        <v>139</v>
      </c>
      <c r="D41" s="1" t="s">
        <v>27</v>
      </c>
      <c r="E41" s="4" t="s">
        <v>28</v>
      </c>
      <c r="F41" s="1" t="s">
        <v>121</v>
      </c>
      <c r="G41" s="1" t="n">
        <v>100</v>
      </c>
      <c r="H41" s="1" t="n">
        <v>1</v>
      </c>
      <c r="I41" s="3" t="n">
        <v>1965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shibata_m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122</v>
      </c>
      <c r="B42" s="1" t="s">
        <v>120</v>
      </c>
      <c r="C42" s="2" t="n">
        <v>140</v>
      </c>
      <c r="D42" s="1" t="s">
        <v>27</v>
      </c>
      <c r="E42" s="4" t="s">
        <v>36</v>
      </c>
      <c r="F42" s="1" t="s">
        <v>121</v>
      </c>
      <c r="G42" s="1" t="n">
        <v>125</v>
      </c>
      <c r="H42" s="1" t="n">
        <v>1</v>
      </c>
      <c r="I42" s="3" t="n">
        <v>1965</v>
      </c>
      <c r="J42" s="5" t="s">
        <v>30</v>
      </c>
      <c r="K42" s="1" t="n">
        <v>10</v>
      </c>
      <c r="L42" s="6" t="s">
        <v>37</v>
      </c>
      <c r="M42" s="7" t="str">
        <f aca="false">VLOOKUP(L42,dropdowns!E:F,2,0)</f>
        <v>bitmask(TOWNZONE_CENTRE, TOWNZONE_INNER_SUBURB )</v>
      </c>
      <c r="N42" s="1" t="n">
        <v>27</v>
      </c>
      <c r="O42" s="1" t="n">
        <v>4</v>
      </c>
      <c r="P42" s="4" t="s">
        <v>32</v>
      </c>
      <c r="Q42" s="1" t="n">
        <v>14</v>
      </c>
      <c r="R42" s="1" t="n">
        <v>5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shibata_l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2" t="n">
        <v>136</v>
      </c>
      <c r="D43" s="1" t="s">
        <v>27</v>
      </c>
      <c r="E43" s="4" t="s">
        <v>28</v>
      </c>
      <c r="F43" s="1" t="s">
        <v>125</v>
      </c>
      <c r="G43" s="1" t="n">
        <v>100</v>
      </c>
      <c r="H43" s="1" t="n">
        <v>1</v>
      </c>
      <c r="I43" s="3" t="n">
        <v>1980</v>
      </c>
      <c r="J43" s="5" t="s">
        <v>30</v>
      </c>
      <c r="K43" s="1" t="n">
        <v>7</v>
      </c>
      <c r="L43" s="6" t="s">
        <v>31</v>
      </c>
      <c r="M43" s="7" t="str">
        <f aca="false">VLOOKUP(L43,dropdowns!E:F,2,0)</f>
        <v>bitmask(TOWNZONE_CENTRE, TOWNZONE_INNER_SUBURB, TOWNZONE_OUTER_SUBURB )</v>
      </c>
      <c r="N43" s="1" t="n">
        <v>27</v>
      </c>
      <c r="O43" s="1" t="n">
        <v>4</v>
      </c>
      <c r="P43" s="4" t="s">
        <v>32</v>
      </c>
      <c r="Q43" s="1" t="n">
        <v>10</v>
      </c>
      <c r="R43" s="1" t="n">
        <v>4</v>
      </c>
      <c r="S43" s="4" t="s">
        <v>33</v>
      </c>
      <c r="T43" s="1" t="str">
        <f aca="false">IF(NOT(D43="1X1"),"none",IF(E43="skyscraper",CONCATENATE(A43,"_c"),IF(E43="landmark",CONCATENATE(A43,"_k"),IF(E43="house",CONCATENATE(A43,"_h"),A43))))</f>
        <v>suzuki_m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124</v>
      </c>
      <c r="C44" s="2" t="n">
        <v>137</v>
      </c>
      <c r="D44" s="1" t="s">
        <v>27</v>
      </c>
      <c r="E44" s="4" t="s">
        <v>36</v>
      </c>
      <c r="F44" s="1" t="s">
        <v>125</v>
      </c>
      <c r="G44" s="1" t="n">
        <v>125</v>
      </c>
      <c r="H44" s="1" t="n">
        <v>1</v>
      </c>
      <c r="I44" s="3" t="n">
        <v>1980</v>
      </c>
      <c r="J44" s="5" t="s">
        <v>30</v>
      </c>
      <c r="K44" s="1" t="n">
        <v>10</v>
      </c>
      <c r="L44" s="6" t="s">
        <v>37</v>
      </c>
      <c r="M44" s="7" t="str">
        <f aca="false">VLOOKUP(L44,dropdowns!E:F,2,0)</f>
        <v>bitmask(TOWNZONE_CENTRE, TOWNZONE_INNER_SUBURB )</v>
      </c>
      <c r="N44" s="1" t="n">
        <v>27</v>
      </c>
      <c r="O44" s="1" t="n">
        <v>4</v>
      </c>
      <c r="P44" s="4" t="s">
        <v>32</v>
      </c>
      <c r="Q44" s="1" t="n">
        <v>14</v>
      </c>
      <c r="R44" s="1" t="n">
        <v>5</v>
      </c>
      <c r="S44" s="4" t="s">
        <v>33</v>
      </c>
      <c r="T44" s="1" t="str">
        <f aca="false">IF(NOT(D44="1X1"),"none",IF(E44="skyscraper",CONCATENATE(A44,"_c"),IF(E44="landmark",CONCATENATE(A44,"_k"),IF(E44="house",CONCATENATE(A44,"_h"),A44))))</f>
        <v>suzuki_l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127</v>
      </c>
      <c r="B45" s="1" t="s">
        <v>128</v>
      </c>
      <c r="C45" s="2" t="n">
        <v>141</v>
      </c>
      <c r="D45" s="1" t="s">
        <v>27</v>
      </c>
      <c r="E45" s="4" t="s">
        <v>28</v>
      </c>
      <c r="F45" s="1" t="s">
        <v>129</v>
      </c>
      <c r="G45" s="1" t="n">
        <v>100</v>
      </c>
      <c r="H45" s="1" t="n">
        <v>1</v>
      </c>
      <c r="I45" s="3" t="n">
        <v>2000</v>
      </c>
      <c r="J45" s="5" t="s">
        <v>30</v>
      </c>
      <c r="K45" s="1" t="n">
        <v>10</v>
      </c>
      <c r="L45" s="6" t="s">
        <v>37</v>
      </c>
      <c r="M45" s="7" t="str">
        <f aca="false">VLOOKUP(L45,dropdowns!E:F,2,0)</f>
        <v>bitmask(TOWNZONE_CENTRE, TOWNZONE_INNER_SUBURB )</v>
      </c>
      <c r="N45" s="1" t="n">
        <v>27</v>
      </c>
      <c r="O45" s="1" t="n">
        <v>4</v>
      </c>
      <c r="P45" s="4" t="s">
        <v>32</v>
      </c>
      <c r="Q45" s="1" t="n">
        <v>14</v>
      </c>
      <c r="R45" s="1" t="n">
        <v>5</v>
      </c>
      <c r="S45" s="4" t="s">
        <v>33</v>
      </c>
      <c r="T45" s="1" t="str">
        <f aca="false">IF(NOT(D45="1X1"),"none",IF(E45="skyscraper",CONCATENATE(A45,"_c"),IF(E45="landmark",CONCATENATE(A45,"_k"),IF(E45="house",CONCATENATE(A45,"_h"),A45))))</f>
        <v>tanaguchi_m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128</v>
      </c>
      <c r="C46" s="2" t="n">
        <v>142</v>
      </c>
      <c r="D46" s="1" t="s">
        <v>27</v>
      </c>
      <c r="E46" s="4" t="s">
        <v>39</v>
      </c>
      <c r="F46" s="1" t="s">
        <v>129</v>
      </c>
      <c r="G46" s="1" t="n">
        <v>150</v>
      </c>
      <c r="H46" s="1" t="n">
        <v>1</v>
      </c>
      <c r="I46" s="3" t="n">
        <v>2000</v>
      </c>
      <c r="J46" s="5" t="s">
        <v>30</v>
      </c>
      <c r="K46" s="1" t="n">
        <v>15</v>
      </c>
      <c r="L46" s="6" t="s">
        <v>40</v>
      </c>
      <c r="M46" s="7" t="str">
        <f aca="false">VLOOKUP(L46,dropdowns!E:F,2,0)</f>
        <v>bitmask(TOWNZONE_CENTRE)</v>
      </c>
      <c r="N46" s="1" t="n">
        <v>27</v>
      </c>
      <c r="O46" s="1" t="n">
        <v>4</v>
      </c>
      <c r="P46" s="4" t="s">
        <v>32</v>
      </c>
      <c r="Q46" s="1" t="n">
        <v>16</v>
      </c>
      <c r="R46" s="1" t="n">
        <v>6</v>
      </c>
      <c r="S46" s="4" t="s">
        <v>33</v>
      </c>
      <c r="T46" s="1" t="str">
        <f aca="false">IF(NOT(D46="1X1"),"none",IF(E46="skyscraper",CONCATENATE(A46,"_c"),IF(E46="landmark",CONCATENATE(A46,"_k"),IF(E46="house",CONCATENATE(A46,"_h"),A46))))</f>
        <v>tanaguchi_x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131</v>
      </c>
      <c r="B47" s="1" t="s">
        <v>132</v>
      </c>
      <c r="C47" s="2" t="n">
        <v>132</v>
      </c>
      <c r="D47" s="1" t="s">
        <v>27</v>
      </c>
      <c r="E47" s="4" t="s">
        <v>28</v>
      </c>
      <c r="F47" s="1" t="s">
        <v>133</v>
      </c>
      <c r="G47" s="1" t="n">
        <v>100</v>
      </c>
      <c r="H47" s="1" t="n">
        <v>1</v>
      </c>
      <c r="I47" s="3" t="n">
        <v>1980</v>
      </c>
      <c r="J47" s="5" t="s">
        <v>30</v>
      </c>
      <c r="K47" s="1" t="n">
        <v>7</v>
      </c>
      <c r="L47" s="6" t="s">
        <v>31</v>
      </c>
      <c r="M47" s="7" t="str">
        <f aca="false">VLOOKUP(L47,dropdowns!E:F,2,0)</f>
        <v>bitmask(TOWNZONE_CENTRE, TOWNZONE_INNER_SUBURB, TOWNZONE_OUTER_SUBURB )</v>
      </c>
      <c r="N47" s="1" t="n">
        <v>27</v>
      </c>
      <c r="O47" s="1" t="n">
        <v>4</v>
      </c>
      <c r="P47" s="4" t="s">
        <v>32</v>
      </c>
      <c r="Q47" s="1" t="n">
        <v>10</v>
      </c>
      <c r="R47" s="1" t="n">
        <v>4</v>
      </c>
      <c r="S47" s="4" t="s">
        <v>33</v>
      </c>
      <c r="T47" s="1" t="str">
        <f aca="false">IF(NOT(D47="1X1"),"none",IF(E47="skyscraper",CONCATENATE(A47,"_c"),IF(E47="landmark",CONCATENATE(A47,"_k"),IF(E47="house",CONCATENATE(A47,"_h"),A47))))</f>
        <v>tanaka_m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132</v>
      </c>
      <c r="C48" s="2" t="n">
        <v>133</v>
      </c>
      <c r="D48" s="1" t="s">
        <v>27</v>
      </c>
      <c r="E48" s="4" t="s">
        <v>36</v>
      </c>
      <c r="F48" s="1" t="s">
        <v>133</v>
      </c>
      <c r="G48" s="1" t="n">
        <v>125</v>
      </c>
      <c r="H48" s="1" t="n">
        <v>1</v>
      </c>
      <c r="I48" s="3" t="n">
        <v>1980</v>
      </c>
      <c r="J48" s="5" t="s">
        <v>30</v>
      </c>
      <c r="K48" s="1" t="n">
        <v>10</v>
      </c>
      <c r="L48" s="6" t="s">
        <v>37</v>
      </c>
      <c r="M48" s="7" t="str">
        <f aca="false">VLOOKUP(L48,dropdowns!E:F,2,0)</f>
        <v>bitmask(TOWNZONE_CENTRE, TOWNZONE_INNER_SUBURB )</v>
      </c>
      <c r="N48" s="1" t="n">
        <v>27</v>
      </c>
      <c r="O48" s="1" t="n">
        <v>4</v>
      </c>
      <c r="P48" s="4" t="s">
        <v>32</v>
      </c>
      <c r="Q48" s="1" t="n">
        <v>14</v>
      </c>
      <c r="R48" s="1" t="n">
        <v>5</v>
      </c>
      <c r="S48" s="4" t="s">
        <v>33</v>
      </c>
      <c r="T48" s="1" t="str">
        <f aca="false">IF(NOT(D48="1X1"),"none",IF(E48="skyscraper",CONCATENATE(A48,"_c"),IF(E48="landmark",CONCATENATE(A48,"_k"),IF(E48="house",CONCATENATE(A48,"_h"),A48))))</f>
        <v>tanaka_l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135</v>
      </c>
      <c r="B49" s="1" t="s">
        <v>136</v>
      </c>
      <c r="C49" s="2" t="n">
        <v>143</v>
      </c>
      <c r="D49" s="1" t="s">
        <v>27</v>
      </c>
      <c r="E49" s="4" t="s">
        <v>28</v>
      </c>
      <c r="F49" s="1" t="s">
        <v>137</v>
      </c>
      <c r="G49" s="1" t="n">
        <v>100</v>
      </c>
      <c r="H49" s="1" t="n">
        <v>1</v>
      </c>
      <c r="I49" s="3" t="n">
        <v>1960</v>
      </c>
      <c r="J49" s="5" t="s">
        <v>30</v>
      </c>
      <c r="K49" s="1" t="n">
        <v>7</v>
      </c>
      <c r="L49" s="6" t="s">
        <v>31</v>
      </c>
      <c r="M49" s="7" t="str">
        <f aca="false">VLOOKUP(L49,dropdowns!E:F,2,0)</f>
        <v>bitmask(TOWNZONE_CENTRE, TOWNZONE_INNER_SUBURB, TOWNZONE_OUTER_SUBURB )</v>
      </c>
      <c r="N49" s="1" t="n">
        <v>27</v>
      </c>
      <c r="O49" s="1" t="n">
        <v>4</v>
      </c>
      <c r="P49" s="4" t="s">
        <v>32</v>
      </c>
      <c r="Q49" s="1" t="n">
        <v>10</v>
      </c>
      <c r="R49" s="1" t="n">
        <v>4</v>
      </c>
      <c r="S49" s="4" t="s">
        <v>33</v>
      </c>
      <c r="T49" s="1" t="str">
        <f aca="false">IF(NOT(D49="1X1"),"none",IF(E49="skyscraper",CONCATENATE(A49,"_c"),IF(E49="landmark",CONCATENATE(A49,"_k"),IF(E49="house",CONCATENATE(A49,"_h"),A49))))</f>
        <v>tetsui_m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136</v>
      </c>
      <c r="C50" s="2" t="n">
        <v>144</v>
      </c>
      <c r="D50" s="1" t="s">
        <v>27</v>
      </c>
      <c r="E50" s="4" t="s">
        <v>36</v>
      </c>
      <c r="F50" s="1" t="s">
        <v>137</v>
      </c>
      <c r="G50" s="1" t="n">
        <v>125</v>
      </c>
      <c r="H50" s="1" t="n">
        <v>1</v>
      </c>
      <c r="I50" s="3" t="n">
        <v>1960</v>
      </c>
      <c r="J50" s="5" t="s">
        <v>30</v>
      </c>
      <c r="K50" s="1" t="n">
        <v>10</v>
      </c>
      <c r="L50" s="6" t="s">
        <v>37</v>
      </c>
      <c r="M50" s="7" t="str">
        <f aca="false">VLOOKUP(L50,dropdowns!E:F,2,0)</f>
        <v>bitmask(TOWNZONE_CENTRE, TOWNZONE_INNER_SUBURB )</v>
      </c>
      <c r="N50" s="1" t="n">
        <v>27</v>
      </c>
      <c r="O50" s="1" t="n">
        <v>4</v>
      </c>
      <c r="P50" s="4" t="s">
        <v>32</v>
      </c>
      <c r="Q50" s="1" t="n">
        <v>14</v>
      </c>
      <c r="R50" s="1" t="n">
        <v>5</v>
      </c>
      <c r="S50" s="4" t="s">
        <v>33</v>
      </c>
      <c r="T50" s="1" t="str">
        <f aca="false">IF(NOT(D50="1X1"),"none",IF(E50="skyscraper",CONCATENATE(A50,"_c"),IF(E50="landmark",CONCATENATE(A50,"_k"),IF(E50="house",CONCATENATE(A50,"_h"),A50))))</f>
        <v>tetsui_l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139</v>
      </c>
      <c r="B51" s="1" t="s">
        <v>140</v>
      </c>
      <c r="C51" s="2" t="n">
        <v>145</v>
      </c>
      <c r="D51" s="1" t="s">
        <v>27</v>
      </c>
      <c r="E51" s="4" t="s">
        <v>28</v>
      </c>
      <c r="F51" s="1" t="s">
        <v>141</v>
      </c>
      <c r="G51" s="1" t="n">
        <v>100</v>
      </c>
      <c r="H51" s="1" t="n">
        <v>1</v>
      </c>
      <c r="I51" s="3" t="n">
        <v>1960</v>
      </c>
      <c r="J51" s="5" t="s">
        <v>30</v>
      </c>
      <c r="K51" s="1" t="n">
        <v>7</v>
      </c>
      <c r="L51" s="6" t="s">
        <v>31</v>
      </c>
      <c r="M51" s="7" t="str">
        <f aca="false">VLOOKUP(L51,dropdowns!E:F,2,0)</f>
        <v>bitmask(TOWNZONE_CENTRE, TOWNZONE_INNER_SUBURB, TOWNZONE_OUTER_SUBURB )</v>
      </c>
      <c r="N51" s="1" t="n">
        <v>27</v>
      </c>
      <c r="O51" s="1" t="n">
        <v>4</v>
      </c>
      <c r="P51" s="4" t="s">
        <v>32</v>
      </c>
      <c r="Q51" s="1" t="n">
        <v>10</v>
      </c>
      <c r="R51" s="1" t="n">
        <v>4</v>
      </c>
      <c r="S51" s="4" t="s">
        <v>33</v>
      </c>
      <c r="T51" s="1" t="str">
        <f aca="false">IF(NOT(D51="1X1"),"none",IF(E51="skyscraper",CONCATENATE(A51,"_c"),IF(E51="landmark",CONCATENATE(A51,"_k"),IF(E51="house",CONCATENATE(A51,"_h"),A51))))</f>
        <v>toki_m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140</v>
      </c>
      <c r="C52" s="2" t="n">
        <v>146</v>
      </c>
      <c r="D52" s="1" t="s">
        <v>27</v>
      </c>
      <c r="E52" s="4" t="s">
        <v>36</v>
      </c>
      <c r="F52" s="1" t="s">
        <v>141</v>
      </c>
      <c r="G52" s="1" t="n">
        <v>125</v>
      </c>
      <c r="H52" s="1" t="n">
        <v>1</v>
      </c>
      <c r="I52" s="3" t="n">
        <v>1960</v>
      </c>
      <c r="J52" s="5" t="s">
        <v>30</v>
      </c>
      <c r="K52" s="1" t="n">
        <v>10</v>
      </c>
      <c r="L52" s="6" t="s">
        <v>37</v>
      </c>
      <c r="M52" s="7" t="str">
        <f aca="false">VLOOKUP(L52,dropdowns!E:F,2,0)</f>
        <v>bitmask(TOWNZONE_CENTRE, TOWNZONE_INNER_SUBURB )</v>
      </c>
      <c r="N52" s="1" t="n">
        <v>27</v>
      </c>
      <c r="O52" s="1" t="n">
        <v>4</v>
      </c>
      <c r="P52" s="4" t="s">
        <v>32</v>
      </c>
      <c r="Q52" s="1" t="n">
        <v>14</v>
      </c>
      <c r="R52" s="1" t="n">
        <v>5</v>
      </c>
      <c r="S52" s="4" t="s">
        <v>33</v>
      </c>
      <c r="T52" s="1" t="str">
        <f aca="false">IF(NOT(D52="1X1"),"none",IF(E52="skyscraper",CONCATENATE(A52,"_c"),IF(E52="landmark",CONCATENATE(A52,"_k"),IF(E52="house",CONCATENATE(A52,"_h"),A52))))</f>
        <v>toki_l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143</v>
      </c>
      <c r="B53" s="1" t="s">
        <v>144</v>
      </c>
      <c r="C53" s="2" t="n">
        <v>128</v>
      </c>
      <c r="D53" s="1" t="s">
        <v>27</v>
      </c>
      <c r="E53" s="4" t="s">
        <v>28</v>
      </c>
      <c r="F53" s="1" t="s">
        <v>145</v>
      </c>
      <c r="G53" s="1" t="n">
        <v>100</v>
      </c>
      <c r="H53" s="1" t="n">
        <v>1</v>
      </c>
      <c r="I53" s="3" t="n">
        <v>1970</v>
      </c>
      <c r="J53" s="5" t="s">
        <v>30</v>
      </c>
      <c r="K53" s="1" t="n">
        <v>7</v>
      </c>
      <c r="L53" s="6" t="s">
        <v>31</v>
      </c>
      <c r="M53" s="7" t="str">
        <f aca="false">VLOOKUP(L53,dropdowns!E:F,2,0)</f>
        <v>bitmask(TOWNZONE_CENTRE, TOWNZONE_INNER_SUBURB, TOWNZONE_OUTER_SUBURB )</v>
      </c>
      <c r="N53" s="1" t="n">
        <v>27</v>
      </c>
      <c r="O53" s="1" t="n">
        <v>4</v>
      </c>
      <c r="P53" s="4" t="s">
        <v>32</v>
      </c>
      <c r="Q53" s="1" t="n">
        <f aca="false">VLOOKUP(E53,dropdowns!A:C,2,0)</f>
        <v>10</v>
      </c>
      <c r="R53" s="1" t="n">
        <f aca="false">VLOOKUP(E53,dropdowns!A:C,3,0)</f>
        <v>4</v>
      </c>
      <c r="S53" s="4" t="s">
        <v>33</v>
      </c>
      <c r="T53" s="1" t="str">
        <f aca="false">IF(NOT(D53="1X1"),"none",IF(E53="skyscraper",CONCATENATE(A53,"_c"),IF(E53="landmark",CONCATENATE(A53,"_k"),IF(E53="house",CONCATENATE(A53,"_h"),A53))))</f>
        <v>yamada_electronics_centre_m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146</v>
      </c>
      <c r="B54" s="1" t="s">
        <v>144</v>
      </c>
      <c r="C54" s="2" t="n">
        <v>129</v>
      </c>
      <c r="D54" s="1" t="s">
        <v>27</v>
      </c>
      <c r="E54" s="4" t="s">
        <v>36</v>
      </c>
      <c r="F54" s="1" t="s">
        <v>145</v>
      </c>
      <c r="G54" s="1" t="n">
        <v>125</v>
      </c>
      <c r="H54" s="1" t="n">
        <v>1</v>
      </c>
      <c r="I54" s="3" t="n">
        <v>1970</v>
      </c>
      <c r="J54" s="5" t="s">
        <v>30</v>
      </c>
      <c r="K54" s="1" t="n">
        <v>10</v>
      </c>
      <c r="L54" s="6" t="s">
        <v>37</v>
      </c>
      <c r="M54" s="7" t="str">
        <f aca="false">VLOOKUP(L54,dropdowns!E:F,2,0)</f>
        <v>bitmask(TOWNZONE_CENTRE, TOWNZONE_INNER_SUBURB )</v>
      </c>
      <c r="N54" s="1" t="n">
        <v>27</v>
      </c>
      <c r="O54" s="1" t="n">
        <v>4</v>
      </c>
      <c r="P54" s="4" t="s">
        <v>32</v>
      </c>
      <c r="Q54" s="1" t="n">
        <v>14</v>
      </c>
      <c r="R54" s="1" t="n">
        <v>5</v>
      </c>
      <c r="S54" s="4" t="s">
        <v>33</v>
      </c>
      <c r="T54" s="1" t="str">
        <f aca="false">IF(NOT(D54="1X1"),"none",IF(E54="skyscraper",CONCATENATE(A54,"_c"),IF(E54="landmark",CONCATENATE(A54,"_k"),IF(E54="house",CONCATENATE(A54,"_h"),A54))))</f>
        <v>yamada_electronics_centre_l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147</v>
      </c>
      <c r="B55" s="1" t="s">
        <v>144</v>
      </c>
      <c r="C55" s="2" t="n">
        <v>130</v>
      </c>
      <c r="D55" s="1" t="s">
        <v>27</v>
      </c>
      <c r="E55" s="4" t="s">
        <v>39</v>
      </c>
      <c r="F55" s="1" t="s">
        <v>145</v>
      </c>
      <c r="G55" s="1" t="n">
        <v>150</v>
      </c>
      <c r="H55" s="1" t="n">
        <v>1</v>
      </c>
      <c r="I55" s="3" t="n">
        <v>1970</v>
      </c>
      <c r="J55" s="5" t="s">
        <v>30</v>
      </c>
      <c r="K55" s="1" t="n">
        <v>15</v>
      </c>
      <c r="L55" s="6" t="s">
        <v>40</v>
      </c>
      <c r="M55" s="7" t="str">
        <f aca="false">VLOOKUP(L55,dropdowns!E:F,2,0)</f>
        <v>bitmask(TOWNZONE_CENTRE)</v>
      </c>
      <c r="N55" s="1" t="n">
        <v>27</v>
      </c>
      <c r="O55" s="1" t="n">
        <v>4</v>
      </c>
      <c r="P55" s="4" t="s">
        <v>32</v>
      </c>
      <c r="Q55" s="1" t="n">
        <v>16</v>
      </c>
      <c r="R55" s="1" t="n">
        <v>6</v>
      </c>
      <c r="S55" s="4" t="s">
        <v>33</v>
      </c>
      <c r="T55" s="1" t="str">
        <f aca="false">IF(NOT(D55="1X1"),"none",IF(E55="skyscraper",CONCATENATE(A55,"_c"),IF(E55="landmark",CONCATENATE(A55,"_k"),IF(E55="house",CONCATENATE(A55,"_h"),A55))))</f>
        <v>yamada_electronics_centre_x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148</v>
      </c>
      <c r="B56" s="1" t="s">
        <v>148</v>
      </c>
      <c r="C56" s="2" t="n">
        <v>30</v>
      </c>
      <c r="D56" s="1" t="s">
        <v>27</v>
      </c>
      <c r="E56" s="4" t="s">
        <v>28</v>
      </c>
      <c r="F56" s="1" t="s">
        <v>149</v>
      </c>
      <c r="G56" s="1" t="n">
        <v>100</v>
      </c>
      <c r="H56" s="1" t="n">
        <v>1</v>
      </c>
      <c r="I56" s="3" t="n">
        <v>1970</v>
      </c>
      <c r="J56" s="5" t="s">
        <v>30</v>
      </c>
      <c r="K56" s="1" t="n">
        <v>7</v>
      </c>
      <c r="L56" s="6" t="s">
        <v>31</v>
      </c>
      <c r="M56" s="7" t="str">
        <f aca="false">VLOOKUP(L56,dropdowns!E:F,2,0)</f>
        <v>bitmask(TOWNZONE_CENTRE, TOWNZONE_INNER_SUBURB, TOWNZONE_OUTER_SUBURB )</v>
      </c>
      <c r="N56" s="1" t="n">
        <v>27</v>
      </c>
      <c r="O56" s="1" t="n">
        <v>4</v>
      </c>
      <c r="P56" s="4" t="s">
        <v>32</v>
      </c>
      <c r="Q56" s="1" t="n">
        <v>10</v>
      </c>
      <c r="R56" s="1" t="n">
        <v>4</v>
      </c>
      <c r="S56" s="4" t="s">
        <v>33</v>
      </c>
      <c r="T56" s="1" t="str">
        <f aca="false">IF(NOT(D56="1X1"),"none",IF(E56="skyscraper",CONCATENATE(A56,"_c"),IF(E56="landmark",CONCATENATE(A56,"_k"),IF(E56="house",CONCATENATE(A56,"_h"),A56))))</f>
        <v>yano_m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150</v>
      </c>
      <c r="B57" s="1" t="s">
        <v>150</v>
      </c>
      <c r="C57" s="2" t="n">
        <v>86</v>
      </c>
      <c r="D57" s="1" t="s">
        <v>27</v>
      </c>
      <c r="E57" s="1" t="s">
        <v>151</v>
      </c>
      <c r="F57" s="1" t="s">
        <v>152</v>
      </c>
      <c r="G57" s="1" t="n">
        <v>220</v>
      </c>
      <c r="H57" s="1" t="n">
        <v>1</v>
      </c>
      <c r="I57" s="3" t="n">
        <v>1980</v>
      </c>
      <c r="J57" s="5" t="s">
        <v>30</v>
      </c>
      <c r="K57" s="1" t="n">
        <v>25</v>
      </c>
      <c r="L57" s="6" t="s">
        <v>40</v>
      </c>
      <c r="M57" s="7" t="str">
        <f aca="false">VLOOKUP(L57,dropdowns!E:F,2,0)</f>
        <v>bitmask(TOWNZONE_CENTRE)</v>
      </c>
      <c r="N57" s="1" t="n">
        <v>90</v>
      </c>
      <c r="O57" s="1" t="n">
        <v>5</v>
      </c>
      <c r="P57" s="4" t="s">
        <v>153</v>
      </c>
      <c r="Q57" s="1" t="n">
        <v>16</v>
      </c>
      <c r="R57" s="1" t="n">
        <v>6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bank_building_c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154</v>
      </c>
      <c r="B58" s="1" t="s">
        <v>154</v>
      </c>
      <c r="C58" s="2" t="n">
        <v>81</v>
      </c>
      <c r="D58" s="1" t="s">
        <v>27</v>
      </c>
      <c r="E58" s="1" t="s">
        <v>151</v>
      </c>
      <c r="F58" s="1" t="s">
        <v>155</v>
      </c>
      <c r="G58" s="1" t="n">
        <v>220</v>
      </c>
      <c r="H58" s="1" t="n">
        <v>1</v>
      </c>
      <c r="I58" s="3" t="n">
        <v>1990</v>
      </c>
      <c r="J58" s="5" t="s">
        <v>30</v>
      </c>
      <c r="K58" s="1" t="n">
        <v>25</v>
      </c>
      <c r="L58" s="6" t="s">
        <v>40</v>
      </c>
      <c r="M58" s="7" t="str">
        <f aca="false">VLOOKUP(L58,dropdowns!E:F,2,0)</f>
        <v>bitmask(TOWNZONE_CENTRE)</v>
      </c>
      <c r="N58" s="1" t="n">
        <v>4</v>
      </c>
      <c r="O58" s="1" t="n">
        <v>5</v>
      </c>
      <c r="P58" s="4" t="s">
        <v>153</v>
      </c>
      <c r="Q58" s="1" t="n">
        <v>24</v>
      </c>
      <c r="R58" s="1" t="n">
        <v>10</v>
      </c>
      <c r="S58" s="4" t="s">
        <v>156</v>
      </c>
      <c r="T58" s="1" t="str">
        <f aca="false">IF(NOT(D58="1X1"),"none",IF(E58="skyscraper",CONCATENATE(A58,"_c"),IF(E58="landmark",CONCATENATE(A58,"_k"),IF(E58="house",CONCATENATE(A58,"_h"),A58))))</f>
        <v>enterprise_tower_c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34</v>
      </c>
    </row>
    <row r="59" customFormat="false" ht="12.8" hidden="false" customHeight="false" outlineLevel="0" collapsed="false">
      <c r="A59" s="1" t="s">
        <v>157</v>
      </c>
      <c r="B59" s="1" t="s">
        <v>157</v>
      </c>
      <c r="C59" s="2" t="n">
        <v>82</v>
      </c>
      <c r="D59" s="1" t="s">
        <v>27</v>
      </c>
      <c r="E59" s="1" t="s">
        <v>151</v>
      </c>
      <c r="F59" s="1" t="s">
        <v>158</v>
      </c>
      <c r="G59" s="1" t="n">
        <v>200</v>
      </c>
      <c r="H59" s="1" t="n">
        <v>1</v>
      </c>
      <c r="I59" s="3" t="n">
        <v>1960</v>
      </c>
      <c r="J59" s="5" t="s">
        <v>30</v>
      </c>
      <c r="K59" s="1" t="n">
        <v>25</v>
      </c>
      <c r="L59" s="6" t="s">
        <v>40</v>
      </c>
      <c r="M59" s="7" t="str">
        <f aca="false">VLOOKUP(L59,dropdowns!E:F,2,0)</f>
        <v>bitmask(TOWNZONE_CENTRE)</v>
      </c>
      <c r="N59" s="1" t="n">
        <v>4</v>
      </c>
      <c r="O59" s="1" t="n">
        <v>5</v>
      </c>
      <c r="P59" s="4" t="s">
        <v>153</v>
      </c>
      <c r="Q59" s="1" t="n">
        <v>24</v>
      </c>
      <c r="R59" s="1" t="n">
        <v>10</v>
      </c>
      <c r="S59" s="4" t="s">
        <v>156</v>
      </c>
      <c r="T59" s="1" t="str">
        <f aca="false">IF(NOT(D59="1X1"),"none",IF(E59="skyscraper",CONCATENATE(A59,"_c"),IF(E59="landmark",CONCATENATE(A59,"_k"),IF(E59="house",CONCATENATE(A59,"_h"),A59))))</f>
        <v>insurance_tower_c</v>
      </c>
      <c r="U59" s="1" t="str">
        <f aca="false">IF(D59="1X1","none",IF(E59="skyscraper",CONCATENATE(A59,"_c_north"),IF(E59="landmark",CONCATENATE(A59,"_k_north"),IF(E59="house",CONCATENATE(A59,"_h_north"),CONCATENATE(A59,"_north")))))</f>
        <v>none</v>
      </c>
      <c r="V59" s="1" t="str">
        <f aca="false">IF(OR(D59="1X1",D59="2X1"),"none",IF(E59="skyscraper",CONCATENATE(A59,"_c_east"),IF(E59="landmark",CONCATENATE(A59,"_k_east"),CONCATENATE(A59,"_east"))))</f>
        <v>none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34</v>
      </c>
    </row>
    <row r="60" customFormat="false" ht="12.8" hidden="false" customHeight="false" outlineLevel="0" collapsed="false">
      <c r="A60" s="1" t="s">
        <v>159</v>
      </c>
      <c r="B60" s="1" t="s">
        <v>159</v>
      </c>
      <c r="C60" s="2" t="n">
        <v>38</v>
      </c>
      <c r="D60" s="1" t="s">
        <v>27</v>
      </c>
      <c r="E60" s="1" t="s">
        <v>151</v>
      </c>
      <c r="F60" s="1" t="s">
        <v>160</v>
      </c>
      <c r="G60" s="1" t="n">
        <v>220</v>
      </c>
      <c r="H60" s="1" t="n">
        <v>1</v>
      </c>
      <c r="I60" s="3" t="n">
        <v>2000</v>
      </c>
      <c r="J60" s="5" t="s">
        <v>30</v>
      </c>
      <c r="K60" s="1" t="n">
        <v>25</v>
      </c>
      <c r="L60" s="6" t="s">
        <v>40</v>
      </c>
      <c r="M60" s="7" t="str">
        <f aca="false">VLOOKUP(L60,dropdowns!E:F,2,0)</f>
        <v>bitmask(TOWNZONE_CENTRE)</v>
      </c>
      <c r="N60" s="1" t="n">
        <v>4</v>
      </c>
      <c r="O60" s="1" t="n">
        <v>5</v>
      </c>
      <c r="P60" s="4" t="s">
        <v>153</v>
      </c>
      <c r="Q60" s="1" t="n">
        <v>24</v>
      </c>
      <c r="R60" s="1" t="n">
        <v>10</v>
      </c>
      <c r="S60" s="4" t="s">
        <v>156</v>
      </c>
      <c r="T60" s="1" t="str">
        <f aca="false">IF(NOT(D60="1X1"),"none",IF(E60="skyscraper",CONCATENATE(A60,"_c"),IF(E60="landmark",CONCATENATE(A60,"_k"),IF(E60="house",CONCATENATE(A60,"_h"),A60))))</f>
        <v>kuroi_tower_c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IF(OR(D60="1X1",D60="2X1"),"none",IF(E60="skyscraper",CONCATENATE(A60,"_c_east"),IF(E60="landmark",CONCATENATE(A60,"_k_east"),CONCATENATE(A60,"_east"))))</f>
        <v>none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34</v>
      </c>
    </row>
    <row r="61" customFormat="false" ht="12.8" hidden="false" customHeight="false" outlineLevel="0" collapsed="false">
      <c r="A61" s="1" t="s">
        <v>161</v>
      </c>
      <c r="B61" s="1" t="s">
        <v>161</v>
      </c>
      <c r="C61" s="2" t="n">
        <v>19</v>
      </c>
      <c r="D61" s="1" t="s">
        <v>27</v>
      </c>
      <c r="E61" s="1" t="s">
        <v>151</v>
      </c>
      <c r="F61" s="1" t="s">
        <v>162</v>
      </c>
      <c r="G61" s="1" t="n">
        <v>220</v>
      </c>
      <c r="H61" s="1" t="n">
        <v>1</v>
      </c>
      <c r="I61" s="3" t="n">
        <v>2000</v>
      </c>
      <c r="J61" s="5" t="s">
        <v>30</v>
      </c>
      <c r="K61" s="1" t="n">
        <v>25</v>
      </c>
      <c r="L61" s="6" t="s">
        <v>40</v>
      </c>
      <c r="M61" s="7" t="str">
        <f aca="false">VLOOKUP(L61,dropdowns!E:F,2,0)</f>
        <v>bitmask(TOWNZONE_CENTRE)</v>
      </c>
      <c r="N61" s="1" t="n">
        <v>4</v>
      </c>
      <c r="O61" s="1" t="n">
        <v>5</v>
      </c>
      <c r="P61" s="4" t="s">
        <v>153</v>
      </c>
      <c r="Q61" s="1" t="n">
        <v>24</v>
      </c>
      <c r="R61" s="1" t="n">
        <v>10</v>
      </c>
      <c r="S61" s="4" t="s">
        <v>156</v>
      </c>
      <c r="T61" s="1" t="str">
        <f aca="false">IF(NOT(D61="1X1"),"none",IF(E61="skyscraper",CONCATENATE(A61,"_c"),IF(E61="landmark",CONCATENATE(A61,"_k"),IF(E61="house",CONCATENATE(A61,"_h"),A61))))</f>
        <v>mitsui_tower_c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IF(OR(D61="1X1",D61="2X1"),"none",IF(E61="skyscraper",CONCATENATE(A61,"_c_east"),IF(E61="landmark",CONCATENATE(A61,"_k_east"),CONCATENATE(A61,"_east"))))</f>
        <v>none</v>
      </c>
      <c r="W61" s="1" t="str">
        <f aca="false">IF(OR(D61="1X1",D61="1X2"),"none",IF(E61="skyscraper",CONCATENATE(A61,"_c_west"),IF(E61="landmark",CONCATENATE(A61,"_k_west"),CONCATENATE(A61,"_west"))))</f>
        <v>none</v>
      </c>
      <c r="X61" s="1" t="str">
        <f aca="false">IF(NOT(D61="2X2"),"none",IF(E61="skyscraper",CONCATENATE(A61,"_c_south"),IF(E61="landmark",CONCATENATE(A61,"_k_south"),CONCATENATE(A61,"_south"))))</f>
        <v>none</v>
      </c>
      <c r="Y61" s="1" t="s">
        <v>34</v>
      </c>
    </row>
    <row r="62" customFormat="false" ht="12.8" hidden="false" customHeight="false" outlineLevel="0" collapsed="false">
      <c r="A62" s="1" t="s">
        <v>163</v>
      </c>
      <c r="B62" s="1" t="s">
        <v>163</v>
      </c>
      <c r="C62" s="2" t="n">
        <v>83</v>
      </c>
      <c r="D62" s="1" t="s">
        <v>27</v>
      </c>
      <c r="E62" s="1" t="s">
        <v>151</v>
      </c>
      <c r="F62" s="1" t="s">
        <v>164</v>
      </c>
      <c r="G62" s="1" t="n">
        <v>220</v>
      </c>
      <c r="H62" s="1" t="n">
        <v>1</v>
      </c>
      <c r="I62" s="3" t="n">
        <v>2000</v>
      </c>
      <c r="J62" s="5" t="s">
        <v>30</v>
      </c>
      <c r="K62" s="1" t="n">
        <v>25</v>
      </c>
      <c r="L62" s="6" t="s">
        <v>40</v>
      </c>
      <c r="M62" s="7" t="str">
        <f aca="false">VLOOKUP(L62,dropdowns!E:F,2,0)</f>
        <v>bitmask(TOWNZONE_CENTRE)</v>
      </c>
      <c r="N62" s="1" t="n">
        <v>4</v>
      </c>
      <c r="O62" s="1" t="n">
        <v>5</v>
      </c>
      <c r="P62" s="4" t="s">
        <v>153</v>
      </c>
      <c r="Q62" s="1" t="n">
        <v>24</v>
      </c>
      <c r="R62" s="1" t="n">
        <v>10</v>
      </c>
      <c r="S62" s="4" t="s">
        <v>156</v>
      </c>
      <c r="T62" s="1" t="str">
        <f aca="false">IF(NOT(D62="1X1"),"none",IF(E62="skyscraper",CONCATENATE(A62,"_c"),IF(E62="landmark",CONCATENATE(A62,"_k"),IF(E62="house",CONCATENATE(A62,"_h"),A62))))</f>
        <v>modern_office_tower_c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IF(OR(D62="1X1",D62="2X1"),"none",IF(E62="skyscraper",CONCATENATE(A62,"_c_east"),IF(E62="landmark",CONCATENATE(A62,"_k_east"),CONCATENATE(A62,"_east"))))</f>
        <v>none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34</v>
      </c>
    </row>
    <row r="63" customFormat="false" ht="12.8" hidden="false" customHeight="false" outlineLevel="0" collapsed="false">
      <c r="A63" s="1" t="s">
        <v>165</v>
      </c>
      <c r="B63" s="1" t="s">
        <v>165</v>
      </c>
      <c r="C63" s="2" t="n">
        <v>80</v>
      </c>
      <c r="D63" s="1" t="s">
        <v>27</v>
      </c>
      <c r="E63" s="1" t="s">
        <v>151</v>
      </c>
      <c r="F63" s="1" t="s">
        <v>166</v>
      </c>
      <c r="G63" s="1" t="n">
        <v>220</v>
      </c>
      <c r="H63" s="1" t="n">
        <v>1</v>
      </c>
      <c r="I63" s="3" t="n">
        <v>1990</v>
      </c>
      <c r="J63" s="5" t="s">
        <v>30</v>
      </c>
      <c r="K63" s="1" t="n">
        <v>25</v>
      </c>
      <c r="L63" s="6" t="s">
        <v>40</v>
      </c>
      <c r="M63" s="7" t="str">
        <f aca="false">VLOOKUP(L63,dropdowns!E:F,2,0)</f>
        <v>bitmask(TOWNZONE_CENTRE)</v>
      </c>
      <c r="N63" s="1" t="n">
        <v>4</v>
      </c>
      <c r="O63" s="1" t="n">
        <v>5</v>
      </c>
      <c r="P63" s="4" t="s">
        <v>153</v>
      </c>
      <c r="Q63" s="1" t="n">
        <v>24</v>
      </c>
      <c r="R63" s="1" t="n">
        <v>10</v>
      </c>
      <c r="S63" s="4" t="s">
        <v>156</v>
      </c>
      <c r="T63" s="1" t="str">
        <f aca="false">IF(NOT(D63="1X1"),"none",IF(E63="skyscraper",CONCATENATE(A63,"_c"),IF(E63="landmark",CONCATENATE(A63,"_k"),IF(E63="house",CONCATENATE(A63,"_h"),A63))))</f>
        <v>multimedia_offices_c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IF(OR(D63="1X1",D63="2X1"),"none",IF(E63="skyscraper",CONCATENATE(A63,"_c_east"),IF(E63="landmark",CONCATENATE(A63,"_k_east"),CONCATENATE(A63,"_east"))))</f>
        <v>none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34</v>
      </c>
    </row>
    <row r="64" customFormat="false" ht="12.8" hidden="false" customHeight="false" outlineLevel="0" collapsed="false">
      <c r="A64" s="1" t="s">
        <v>167</v>
      </c>
      <c r="B64" s="1" t="s">
        <v>167</v>
      </c>
      <c r="C64" s="2" t="n">
        <v>78</v>
      </c>
      <c r="D64" s="1" t="s">
        <v>27</v>
      </c>
      <c r="E64" s="1" t="s">
        <v>151</v>
      </c>
      <c r="F64" s="1" t="s">
        <v>168</v>
      </c>
      <c r="G64" s="1" t="n">
        <v>220</v>
      </c>
      <c r="H64" s="1" t="n">
        <v>1</v>
      </c>
      <c r="I64" s="3" t="n">
        <v>2000</v>
      </c>
      <c r="J64" s="5" t="s">
        <v>30</v>
      </c>
      <c r="K64" s="1" t="n">
        <v>25</v>
      </c>
      <c r="L64" s="6" t="s">
        <v>40</v>
      </c>
      <c r="M64" s="7" t="str">
        <f aca="false">VLOOKUP(L64,dropdowns!E:F,2,0)</f>
        <v>bitmask(TOWNZONE_CENTRE)</v>
      </c>
      <c r="N64" s="1" t="n">
        <v>4</v>
      </c>
      <c r="O64" s="1" t="n">
        <v>5</v>
      </c>
      <c r="P64" s="4" t="s">
        <v>153</v>
      </c>
      <c r="Q64" s="1" t="n">
        <v>24</v>
      </c>
      <c r="R64" s="1" t="n">
        <v>10</v>
      </c>
      <c r="S64" s="4" t="s">
        <v>156</v>
      </c>
      <c r="T64" s="1" t="str">
        <f aca="false">IF(NOT(D64="1X1"),"none",IF(E64="skyscraper",CONCATENATE(A64,"_c"),IF(E64="landmark",CONCATENATE(A64,"_k"),IF(E64="house",CONCATENATE(A64,"_h"),A64))))</f>
        <v>office_tower_c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34</v>
      </c>
    </row>
    <row r="65" customFormat="false" ht="12.8" hidden="false" customHeight="false" outlineLevel="0" collapsed="false">
      <c r="A65" s="1" t="s">
        <v>169</v>
      </c>
      <c r="B65" s="1" t="s">
        <v>169</v>
      </c>
      <c r="C65" s="2" t="n">
        <v>84</v>
      </c>
      <c r="D65" s="1" t="s">
        <v>27</v>
      </c>
      <c r="E65" s="1" t="s">
        <v>151</v>
      </c>
      <c r="F65" s="1" t="s">
        <v>170</v>
      </c>
      <c r="G65" s="1" t="n">
        <v>200</v>
      </c>
      <c r="H65" s="1" t="n">
        <v>1</v>
      </c>
      <c r="I65" s="3" t="n">
        <v>1960</v>
      </c>
      <c r="J65" s="5" t="s">
        <v>30</v>
      </c>
      <c r="K65" s="1" t="n">
        <v>25</v>
      </c>
      <c r="L65" s="6" t="s">
        <v>40</v>
      </c>
      <c r="M65" s="7" t="str">
        <f aca="false">VLOOKUP(L65,dropdowns!E:F,2,0)</f>
        <v>bitmask(TOWNZONE_CENTRE)</v>
      </c>
      <c r="N65" s="1" t="n">
        <v>4</v>
      </c>
      <c r="O65" s="1" t="n">
        <v>5</v>
      </c>
      <c r="P65" s="4" t="s">
        <v>153</v>
      </c>
      <c r="Q65" s="1" t="n">
        <v>24</v>
      </c>
      <c r="R65" s="1" t="n">
        <v>10</v>
      </c>
      <c r="S65" s="4" t="s">
        <v>156</v>
      </c>
      <c r="T65" s="1" t="str">
        <f aca="false">IF(NOT(D65="1X1"),"none",IF(E65="skyscraper",CONCATENATE(A65,"_c"),IF(E65="landmark",CONCATENATE(A65,"_k"),IF(E65="house",CONCATENATE(A65,"_h"),A65))))</f>
        <v>sato_building_c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34</v>
      </c>
    </row>
    <row r="66" customFormat="false" ht="12.8" hidden="false" customHeight="false" outlineLevel="0" collapsed="false">
      <c r="A66" s="1" t="s">
        <v>171</v>
      </c>
      <c r="B66" s="1" t="s">
        <v>171</v>
      </c>
      <c r="C66" s="2" t="n">
        <v>87</v>
      </c>
      <c r="D66" s="1" t="s">
        <v>27</v>
      </c>
      <c r="E66" s="1" t="s">
        <v>151</v>
      </c>
      <c r="F66" s="1" t="s">
        <v>172</v>
      </c>
      <c r="G66" s="1" t="n">
        <v>200</v>
      </c>
      <c r="H66" s="1" t="n">
        <v>1</v>
      </c>
      <c r="I66" s="3" t="n">
        <v>1990</v>
      </c>
      <c r="J66" s="5" t="s">
        <v>30</v>
      </c>
      <c r="K66" s="1" t="n">
        <v>25</v>
      </c>
      <c r="L66" s="6" t="s">
        <v>40</v>
      </c>
      <c r="M66" s="7" t="str">
        <f aca="false">VLOOKUP(L66,dropdowns!E:F,2,0)</f>
        <v>bitmask(TOWNZONE_CENTRE)</v>
      </c>
      <c r="N66" s="1" t="n">
        <v>4</v>
      </c>
      <c r="O66" s="1" t="n">
        <v>5</v>
      </c>
      <c r="P66" s="4" t="s">
        <v>153</v>
      </c>
      <c r="Q66" s="1" t="n">
        <v>24</v>
      </c>
      <c r="R66" s="1" t="n">
        <v>10</v>
      </c>
      <c r="S66" s="4" t="s">
        <v>156</v>
      </c>
      <c r="T66" s="1" t="str">
        <f aca="false">IF(NOT(D66="1X1"),"none",IF(E66="skyscraper",CONCATENATE(A66,"_c"),IF(E66="landmark",CONCATENATE(A66,"_k"),IF(E66="house",CONCATENATE(A66,"_h"),A66))))</f>
        <v>sugiyama_office_building_c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IF(OR(D66="1X1",D66="2X1"),"none",IF(E66="skyscraper",CONCATENATE(A66,"_c_east"),IF(E66="landmark",CONCATENATE(A66,"_k_east"),CONCATENATE(A66,"_east"))))</f>
        <v>none</v>
      </c>
      <c r="W66" s="1" t="str">
        <f aca="false">IF(OR(D66="1X1",D66="1X2"),"none",IF(E66="skyscraper",CONCATENATE(A66,"_c_west"),IF(E66="landmark",CONCATENATE(A66,"_k_west"),CONCATENATE(A66,"_west"))))</f>
        <v>none</v>
      </c>
      <c r="X66" s="1" t="str">
        <f aca="false">IF(NOT(D66="2X2"),"none",IF(E66="skyscraper",CONCATENATE(A66,"_c_south"),IF(E66="landmark",CONCATENATE(A66,"_k_south"),CONCATENATE(A66,"_south"))))</f>
        <v>none</v>
      </c>
      <c r="Y66" s="1" t="s">
        <v>34</v>
      </c>
    </row>
    <row r="67" customFormat="false" ht="12.8" hidden="false" customHeight="false" outlineLevel="0" collapsed="false">
      <c r="A67" s="1" t="s">
        <v>173</v>
      </c>
      <c r="B67" s="1" t="s">
        <v>173</v>
      </c>
      <c r="C67" s="2" t="n">
        <v>76</v>
      </c>
      <c r="D67" s="1" t="s">
        <v>174</v>
      </c>
      <c r="E67" s="1" t="s">
        <v>151</v>
      </c>
      <c r="F67" s="1" t="s">
        <v>175</v>
      </c>
      <c r="G67" s="1" t="n">
        <v>255</v>
      </c>
      <c r="H67" s="1" t="n">
        <v>1</v>
      </c>
      <c r="I67" s="3" t="n">
        <v>2006</v>
      </c>
      <c r="J67" s="5" t="s">
        <v>30</v>
      </c>
      <c r="K67" s="1" t="n">
        <v>25</v>
      </c>
      <c r="L67" s="6" t="s">
        <v>40</v>
      </c>
      <c r="M67" s="7" t="str">
        <f aca="false">VLOOKUP(L67,dropdowns!E:F,2,0)</f>
        <v>bitmask(TOWNZONE_CENTRE)</v>
      </c>
      <c r="N67" s="1" t="n">
        <v>7</v>
      </c>
      <c r="O67" s="1" t="n">
        <v>5</v>
      </c>
      <c r="P67" s="4" t="s">
        <v>153</v>
      </c>
      <c r="Q67" s="1" t="n">
        <v>24</v>
      </c>
      <c r="R67" s="1" t="n">
        <v>10</v>
      </c>
      <c r="S67" s="4" t="s">
        <v>156</v>
      </c>
      <c r="T67" s="1" t="str">
        <f aca="false">IF(NOT(D67="1X1"),"none",IF(E67="skyscraper",CONCATENATE(A67,"_c"),IF(E67="landmark",CONCATENATE(A67,"_k"),IF(E67="house",CONCATENATE(A67,"_h"),A67))))</f>
        <v>none</v>
      </c>
      <c r="U67" s="1" t="str">
        <f aca="false">IF(D67="1X1","none",IF(E67="skyscraper",CONCATENATE(A67,"_c_north"),IF(E67="landmark",CONCATENATE(A67,"_k_north"),IF(E67="house",CONCATENATE(A67,"_h_north"),CONCATENATE(A67,"_north")))))</f>
        <v>tsuno_building_c_north</v>
      </c>
      <c r="V67" s="1" t="str">
        <f aca="false">IF(OR(D67="1X1",D67="2X1"),"none",IF(E67="skyscraper",CONCATENATE(A67,"_c_east"),IF(E67="landmark",CONCATENATE(A67,"_k_east"),CONCATENATE(A67,"_east"))))</f>
        <v>tsuno_building_c_east</v>
      </c>
      <c r="W67" s="1" t="str">
        <f aca="false">IF(OR(D67="1X1",D67="1X2"),"none",IF(E67="skyscraper",CONCATENATE(A67,"_c_west"),IF(E67="landmark",CONCATENATE(A67,"_k_west"),CONCATENATE(A67,"_west"))))</f>
        <v>none</v>
      </c>
      <c r="X67" s="1" t="str">
        <f aca="false">IF(NOT(D67="2X2"),"none",IF(E67="skyscraper",CONCATENATE(A67,"_c_south"),IF(E67="landmark",CONCATENATE(A67,"_k_south"),CONCATENATE(A67,"_south"))))</f>
        <v>none</v>
      </c>
      <c r="Y67" s="1" t="s">
        <v>34</v>
      </c>
    </row>
    <row r="68" customFormat="false" ht="12.8" hidden="false" customHeight="false" outlineLevel="0" collapsed="false">
      <c r="A68" s="1" t="s">
        <v>176</v>
      </c>
      <c r="B68" s="1" t="s">
        <v>176</v>
      </c>
      <c r="C68" s="2" t="n">
        <v>89</v>
      </c>
      <c r="D68" s="1" t="s">
        <v>27</v>
      </c>
      <c r="E68" s="1" t="s">
        <v>151</v>
      </c>
      <c r="F68" s="1" t="s">
        <v>177</v>
      </c>
      <c r="G68" s="1" t="n">
        <v>200</v>
      </c>
      <c r="H68" s="1" t="n">
        <v>1</v>
      </c>
      <c r="I68" s="3" t="n">
        <v>1955</v>
      </c>
      <c r="J68" s="5" t="n">
        <v>1989</v>
      </c>
      <c r="K68" s="1" t="n">
        <v>25</v>
      </c>
      <c r="L68" s="6" t="s">
        <v>40</v>
      </c>
      <c r="M68" s="7" t="str">
        <f aca="false">VLOOKUP(L68,dropdowns!E:F,2,0)</f>
        <v>bitmask(TOWNZONE_CENTRE)</v>
      </c>
      <c r="N68" s="1" t="n">
        <v>4</v>
      </c>
      <c r="O68" s="1" t="n">
        <v>5</v>
      </c>
      <c r="P68" s="4" t="s">
        <v>153</v>
      </c>
      <c r="Q68" s="1" t="n">
        <v>24</v>
      </c>
      <c r="R68" s="1" t="n">
        <v>10</v>
      </c>
      <c r="S68" s="4" t="s">
        <v>156</v>
      </c>
      <c r="T68" s="1" t="str">
        <f aca="false">IF(NOT(D68="1X1"),"none",IF(E68="skyscraper",CONCATENATE(A68,"_c"),IF(E68="landmark",CONCATENATE(A68,"_k"),IF(E68="house",CONCATENATE(A68,"_h"),A68))))</f>
        <v>ueda_office_block_c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IF(OR(D68="1X1",D68="2X1"),"none",IF(E68="skyscraper",CONCATENATE(A68,"_c_east"),IF(E68="landmark",CONCATENATE(A68,"_k_east"),CONCATENATE(A68,"_east"))))</f>
        <v>none</v>
      </c>
      <c r="W68" s="1" t="str">
        <f aca="false">IF(OR(D68="1X1",D68="1X2"),"none",IF(E68="skyscraper",CONCATENATE(A68,"_c_west"),IF(E68="landmark",CONCATENATE(A68,"_k_west"),CONCATENATE(A68,"_west"))))</f>
        <v>none</v>
      </c>
      <c r="X68" s="1" t="str">
        <f aca="false">IF(NOT(D68="2X2"),"none",IF(E68="skyscraper",CONCATENATE(A68,"_c_south"),IF(E68="landmark",CONCATENATE(A68,"_k_south"),CONCATENATE(A68,"_south"))))</f>
        <v>none</v>
      </c>
      <c r="Y68" s="1" t="s">
        <v>34</v>
      </c>
    </row>
    <row r="69" customFormat="false" ht="12.8" hidden="false" customHeight="false" outlineLevel="0" collapsed="false">
      <c r="A69" s="1" t="s">
        <v>178</v>
      </c>
      <c r="B69" s="1" t="s">
        <v>178</v>
      </c>
      <c r="C69" s="2" t="n">
        <v>36</v>
      </c>
      <c r="D69" s="1" t="s">
        <v>27</v>
      </c>
      <c r="E69" s="1" t="s">
        <v>151</v>
      </c>
      <c r="F69" s="1" t="s">
        <v>179</v>
      </c>
      <c r="G69" s="1" t="n">
        <v>180</v>
      </c>
      <c r="H69" s="1" t="n">
        <v>1</v>
      </c>
      <c r="I69" s="3" t="n">
        <v>1965</v>
      </c>
      <c r="J69" s="5" t="s">
        <v>30</v>
      </c>
      <c r="K69" s="1" t="n">
        <v>25</v>
      </c>
      <c r="L69" s="6" t="s">
        <v>40</v>
      </c>
      <c r="M69" s="7" t="str">
        <f aca="false">VLOOKUP(L69,dropdowns!E:F,2,0)</f>
        <v>bitmask(TOWNZONE_CENTRE)</v>
      </c>
      <c r="N69" s="1" t="n">
        <v>4</v>
      </c>
      <c r="O69" s="1" t="n">
        <v>5</v>
      </c>
      <c r="P69" s="4" t="s">
        <v>153</v>
      </c>
      <c r="Q69" s="1" t="n">
        <v>12</v>
      </c>
      <c r="R69" s="1" t="n">
        <v>5</v>
      </c>
      <c r="S69" s="4" t="s">
        <v>156</v>
      </c>
      <c r="T69" s="1" t="str">
        <f aca="false">IF(NOT(D69="1X1"),"none",IF(E69="skyscraper",CONCATENATE(A69,"_c"),IF(E69="landmark",CONCATENATE(A69,"_k"),IF(E69="house",CONCATENATE(A69,"_h"),A69))))</f>
        <v>yamaguchi_office_c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IF(OR(D69="1X1",D69="2X1"),"none",IF(E69="skyscraper",CONCATENATE(A69,"_c_east"),IF(E69="landmark",CONCATENATE(A69,"_k_east"),CONCATENATE(A69,"_east"))))</f>
        <v>none</v>
      </c>
      <c r="W69" s="1" t="str">
        <f aca="false">IF(OR(D69="1X1",D69="1X2"),"none",IF(E69="skyscraper",CONCATENATE(A69,"_c_west"),IF(E69="landmark",CONCATENATE(A69,"_k_west"),CONCATENATE(A69,"_west"))))</f>
        <v>none</v>
      </c>
      <c r="X69" s="1" t="str">
        <f aca="false">IF(NOT(D69="2X2"),"none",IF(E69="skyscraper",CONCATENATE(A69,"_c_south"),IF(E69="landmark",CONCATENATE(A69,"_k_south"),CONCATENATE(A69,"_south"))))</f>
        <v>none</v>
      </c>
      <c r="Y69" s="1" t="s">
        <v>34</v>
      </c>
    </row>
    <row r="70" customFormat="false" ht="12.8" hidden="false" customHeight="false" outlineLevel="0" collapsed="false">
      <c r="A70" s="1" t="s">
        <v>180</v>
      </c>
      <c r="B70" s="1" t="s">
        <v>180</v>
      </c>
      <c r="C70" s="2" t="n">
        <v>101</v>
      </c>
      <c r="D70" s="1" t="s">
        <v>174</v>
      </c>
      <c r="E70" s="1" t="s">
        <v>151</v>
      </c>
      <c r="F70" s="1" t="s">
        <v>181</v>
      </c>
      <c r="G70" s="1" t="n">
        <v>255</v>
      </c>
      <c r="H70" s="1" t="n">
        <v>1</v>
      </c>
      <c r="I70" s="3" t="n">
        <v>1990</v>
      </c>
      <c r="J70" s="5" t="s">
        <v>30</v>
      </c>
      <c r="K70" s="1" t="n">
        <v>25</v>
      </c>
      <c r="L70" s="6" t="s">
        <v>40</v>
      </c>
      <c r="M70" s="7" t="str">
        <f aca="false">VLOOKUP(L70,dropdowns!E:F,2,0)</f>
        <v>bitmask(TOWNZONE_CENTRE)</v>
      </c>
      <c r="N70" s="1" t="n">
        <v>7</v>
      </c>
      <c r="O70" s="1" t="n">
        <v>5</v>
      </c>
      <c r="P70" s="4" t="s">
        <v>153</v>
      </c>
      <c r="Q70" s="1" t="n">
        <v>24</v>
      </c>
      <c r="R70" s="1" t="n">
        <v>10</v>
      </c>
      <c r="S70" s="4" t="s">
        <v>156</v>
      </c>
      <c r="T70" s="1" t="str">
        <f aca="false">IF(NOT(D70="1X1"),"none",IF(E70="skyscraper",CONCATENATE(A70,"_c"),IF(E70="landmark",CONCATENATE(A70,"_k"),IF(E70="house",CONCATENATE(A70,"_h"),A70))))</f>
        <v>none</v>
      </c>
      <c r="U70" s="1" t="str">
        <f aca="false">IF(D70="1X1","none",IF(E70="skyscraper",CONCATENATE(A70,"_c_north"),IF(E70="landmark",CONCATENATE(A70,"_k_north"),IF(E70="house",CONCATENATE(A70,"_h_north"),CONCATENATE(A70,"_north")))))</f>
        <v>yamashiro_office_building_c_north</v>
      </c>
      <c r="V70" s="1" t="str">
        <f aca="false">IF(OR(D70="1X1",D70="2X1"),"none",IF(E70="skyscraper",CONCATENATE(A70,"_c_east"),IF(E70="landmark",CONCATENATE(A70,"_k_east"),CONCATENATE(A70,"_east"))))</f>
        <v>yamashiro_office_building_c_east</v>
      </c>
      <c r="W70" s="1" t="str">
        <f aca="false">IF(OR(D70="1X1",D70="1X2"),"none",IF(E70="skyscraper",CONCATENATE(A70,"_c_west"),IF(E70="landmark",CONCATENATE(A70,"_k_west"),CONCATENATE(A70,"_west"))))</f>
        <v>none</v>
      </c>
      <c r="X70" s="1" t="str">
        <f aca="false">IF(NOT(D70="2X2"),"none",IF(E70="skyscraper",CONCATENATE(A70,"_c_south"),IF(E70="landmark",CONCATENATE(A70,"_k_south"),CONCATENATE(A70,"_south"))))</f>
        <v>none</v>
      </c>
      <c r="Y70" s="1" t="s">
        <v>34</v>
      </c>
    </row>
    <row r="71" customFormat="false" ht="12.8" hidden="false" customHeight="false" outlineLevel="0" collapsed="false">
      <c r="A71" s="1" t="s">
        <v>182</v>
      </c>
      <c r="B71" s="1" t="s">
        <v>182</v>
      </c>
      <c r="C71" s="2" t="n">
        <v>47</v>
      </c>
      <c r="D71" s="1" t="s">
        <v>27</v>
      </c>
      <c r="E71" s="1" t="s">
        <v>151</v>
      </c>
      <c r="F71" s="1" t="s">
        <v>183</v>
      </c>
      <c r="G71" s="1" t="n">
        <v>220</v>
      </c>
      <c r="H71" s="1" t="n">
        <v>1</v>
      </c>
      <c r="I71" s="3" t="n">
        <v>2000</v>
      </c>
      <c r="J71" s="5" t="s">
        <v>30</v>
      </c>
      <c r="K71" s="1" t="n">
        <v>25</v>
      </c>
      <c r="L71" s="6" t="s">
        <v>40</v>
      </c>
      <c r="M71" s="7" t="str">
        <f aca="false">VLOOKUP(L71,dropdowns!E:F,2,0)</f>
        <v>bitmask(TOWNZONE_CENTRE)</v>
      </c>
      <c r="N71" s="1" t="n">
        <v>4</v>
      </c>
      <c r="O71" s="1" t="n">
        <v>5</v>
      </c>
      <c r="P71" s="4" t="s">
        <v>153</v>
      </c>
      <c r="Q71" s="1" t="n">
        <v>24</v>
      </c>
      <c r="R71" s="1" t="n">
        <v>10</v>
      </c>
      <c r="S71" s="4" t="s">
        <v>156</v>
      </c>
      <c r="T71" s="1" t="str">
        <f aca="false">IF(NOT(D71="1X1"),"none",IF(E71="skyscraper",CONCATENATE(A71,"_c"),IF(E71="landmark",CONCATENATE(A71,"_k"),IF(E71="house",CONCATENATE(A71,"_h"),A71))))</f>
        <v>yamashita_building_c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IF(OR(D71="1X1",D71="2X1"),"none",IF(E71="skyscraper",CONCATENATE(A71,"_c_east"),IF(E71="landmark",CONCATENATE(A71,"_k_east"),CONCATENATE(A71,"_east"))))</f>
        <v>none</v>
      </c>
      <c r="W71" s="1" t="str">
        <f aca="false">IF(OR(D71="1X1",D71="1X2"),"none",IF(E71="skyscraper",CONCATENATE(A71,"_c_west"),IF(E71="landmark",CONCATENATE(A71,"_k_west"),CONCATENATE(A71,"_west"))))</f>
        <v>none</v>
      </c>
      <c r="X71" s="1" t="str">
        <f aca="false">IF(NOT(D71="2X2"),"none",IF(E71="skyscraper",CONCATENATE(A71,"_c_south"),IF(E71="landmark",CONCATENATE(A71,"_k_south"),CONCATENATE(A71,"_south"))))</f>
        <v>none</v>
      </c>
      <c r="Y71" s="1" t="s">
        <v>34</v>
      </c>
    </row>
    <row r="72" customFormat="false" ht="12.8" hidden="false" customHeight="false" outlineLevel="0" collapsed="false">
      <c r="A72" s="1" t="s">
        <v>184</v>
      </c>
      <c r="B72" s="1" t="s">
        <v>184</v>
      </c>
      <c r="C72" s="2" t="n">
        <v>6</v>
      </c>
      <c r="D72" s="1" t="s">
        <v>27</v>
      </c>
      <c r="E72" s="1" t="s">
        <v>185</v>
      </c>
      <c r="F72" s="1" t="s">
        <v>186</v>
      </c>
      <c r="G72" s="1" t="n">
        <v>40</v>
      </c>
      <c r="H72" s="1" t="n">
        <v>1</v>
      </c>
      <c r="I72" s="3" t="n">
        <v>1945</v>
      </c>
      <c r="J72" s="5" t="s">
        <v>30</v>
      </c>
      <c r="K72" s="1" t="n">
        <v>5</v>
      </c>
      <c r="L72" s="6" t="s">
        <v>61</v>
      </c>
      <c r="M72" s="7" t="str">
        <f aca="false">VLOOKUP(L72,dropdowns!E:F,2,0)</f>
        <v>ALL_TOWNZONES &amp; ~bitmask(TOWNZONE_EDGE)</v>
      </c>
      <c r="N72" s="1" t="n">
        <v>6</v>
      </c>
      <c r="O72" s="1" t="n">
        <v>0</v>
      </c>
      <c r="P72" s="4" t="s">
        <v>32</v>
      </c>
      <c r="Q72" s="1" t="n">
        <v>4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dense_townhouses_h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IF(OR(D72="1X1",D72="2X1"),"none",IF(E72="skyscraper",CONCATENATE(A72,"_c_east"),IF(E72="landmark",CONCATENATE(A72,"_k_east"),CONCATENATE(A72,"_east"))))</f>
        <v>none</v>
      </c>
      <c r="W72" s="1" t="str">
        <f aca="false">IF(OR(D72="1X1",D72="1X2"),"none",IF(E72="skyscraper",CONCATENATE(A72,"_c_west"),IF(E72="landmark",CONCATENATE(A72,"_k_west"),CONCATENATE(A72,"_west"))))</f>
        <v>none</v>
      </c>
      <c r="X72" s="1" t="str">
        <f aca="false">IF(NOT(D72="2X2"),"none",IF(E72="skyscraper",CONCATENATE(A72,"_c_south"),IF(E72="landmark",CONCATENATE(A72,"_k_south"),CONCATENATE(A72,"_south"))))</f>
        <v>none</v>
      </c>
      <c r="Y72" s="1" t="s">
        <v>34</v>
      </c>
    </row>
    <row r="73" customFormat="false" ht="12.8" hidden="false" customHeight="false" outlineLevel="0" collapsed="false">
      <c r="A73" s="1" t="s">
        <v>187</v>
      </c>
      <c r="B73" s="1" t="s">
        <v>187</v>
      </c>
      <c r="C73" s="2" t="n">
        <v>5</v>
      </c>
      <c r="D73" s="1" t="s">
        <v>27</v>
      </c>
      <c r="E73" s="1" t="s">
        <v>185</v>
      </c>
      <c r="F73" s="1" t="s">
        <v>188</v>
      </c>
      <c r="G73" s="1" t="n">
        <v>40</v>
      </c>
      <c r="H73" s="1" t="n">
        <v>1</v>
      </c>
      <c r="I73" s="3" t="n">
        <v>1700</v>
      </c>
      <c r="J73" s="5" t="n">
        <v>1944</v>
      </c>
      <c r="K73" s="1" t="n">
        <v>7</v>
      </c>
      <c r="L73" s="6" t="s">
        <v>37</v>
      </c>
      <c r="M73" s="7" t="str">
        <f aca="false">VLOOKUP(L73,dropdowns!E:F,2,0)</f>
        <v>bitmask(TOWNZONE_CENTRE, TOWNZONE_INNER_SUBURB )</v>
      </c>
      <c r="N73" s="1" t="n">
        <v>6</v>
      </c>
      <c r="O73" s="1" t="n">
        <v>0</v>
      </c>
      <c r="P73" s="4" t="s">
        <v>32</v>
      </c>
      <c r="Q73" s="1" t="n">
        <v>2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dense_wooden_h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IF(OR(D73="1X1",D73="2X1"),"none",IF(E73="skyscraper",CONCATENATE(A73,"_c_east"),IF(E73="landmark",CONCATENATE(A73,"_k_east"),CONCATENATE(A73,"_east"))))</f>
        <v>none</v>
      </c>
      <c r="W73" s="1" t="str">
        <f aca="false">IF(OR(D73="1X1",D73="1X2"),"none",IF(E73="skyscraper",CONCATENATE(A73,"_c_west"),IF(E73="landmark",CONCATENATE(A73,"_k_west"),CONCATENATE(A73,"_west"))))</f>
        <v>none</v>
      </c>
      <c r="X73" s="1" t="str">
        <f aca="false">IF(NOT(D73="2X2"),"none",IF(E73="skyscraper",CONCATENATE(A73,"_c_south"),IF(E73="landmark",CONCATENATE(A73,"_k_south"),CONCATENATE(A73,"_south"))))</f>
        <v>none</v>
      </c>
      <c r="Y73" s="1" t="s">
        <v>32</v>
      </c>
    </row>
    <row r="74" customFormat="false" ht="12.8" hidden="false" customHeight="false" outlineLevel="0" collapsed="false">
      <c r="A74" s="1" t="s">
        <v>189</v>
      </c>
      <c r="B74" s="1" t="s">
        <v>189</v>
      </c>
      <c r="C74" s="2" t="n">
        <v>212</v>
      </c>
      <c r="D74" s="1" t="s">
        <v>190</v>
      </c>
      <c r="E74" s="1" t="s">
        <v>185</v>
      </c>
      <c r="F74" s="1" t="s">
        <v>191</v>
      </c>
      <c r="G74" s="1" t="n">
        <v>15</v>
      </c>
      <c r="H74" s="1" t="n">
        <v>5</v>
      </c>
      <c r="I74" s="3" t="n">
        <v>1700</v>
      </c>
      <c r="J74" s="5" t="s">
        <v>30</v>
      </c>
      <c r="K74" s="1" t="n">
        <v>7</v>
      </c>
      <c r="L74" s="6" t="s">
        <v>192</v>
      </c>
      <c r="M74" s="7" t="str">
        <f aca="false">VLOOKUP(L74,dropdowns!E:F,2,0)</f>
        <v>bitmask(TOWNZONE_OUTSKIRT, TOWNZONE_EDGE )</v>
      </c>
      <c r="N74" s="1" t="n">
        <v>20</v>
      </c>
      <c r="O74" s="1" t="n">
        <v>6</v>
      </c>
      <c r="P74" s="4" t="s">
        <v>193</v>
      </c>
      <c r="Q74" s="1" t="n">
        <v>6</v>
      </c>
      <c r="R74" s="1" t="n">
        <v>2</v>
      </c>
      <c r="S74" s="4" t="s">
        <v>194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farm_h_north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farm_h_east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farm_h_west</v>
      </c>
      <c r="X74" s="1" t="str">
        <f aca="false">IF(NOT(D74="2X2"),"none",IF(E74="skyscraper",CONCATENATE(A74,"_c_south"),IF(E74="landmark",CONCATENATE(A74,"_k_south"),IF(E74="house",CONCATENATE(A74,"_h_south"),CONCATENATE(A74,"_south")))))</f>
        <v>farm_h_south</v>
      </c>
      <c r="Y74" s="1" t="s">
        <v>189</v>
      </c>
    </row>
    <row r="75" customFormat="false" ht="12.8" hidden="false" customHeight="false" outlineLevel="0" collapsed="false">
      <c r="A75" s="1" t="s">
        <v>195</v>
      </c>
      <c r="B75" s="1" t="s">
        <v>195</v>
      </c>
      <c r="C75" s="2" t="n">
        <v>14</v>
      </c>
      <c r="D75" s="1" t="s">
        <v>27</v>
      </c>
      <c r="E75" s="1" t="s">
        <v>185</v>
      </c>
      <c r="F75" s="1" t="s">
        <v>196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192</v>
      </c>
      <c r="M75" s="7" t="str">
        <f aca="false">VLOOKUP(L75,dropdowns!E:F,2,0)</f>
        <v>bitmask(TOWNZONE_OUTSKIRT, TOWNZONE_EDGE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large_wooden_farmhouse_h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197</v>
      </c>
      <c r="B76" s="1" t="s">
        <v>197</v>
      </c>
      <c r="C76" s="2" t="n">
        <v>12</v>
      </c>
      <c r="D76" s="1" t="s">
        <v>27</v>
      </c>
      <c r="E76" s="1" t="s">
        <v>185</v>
      </c>
      <c r="F76" s="1" t="s">
        <v>198</v>
      </c>
      <c r="G76" s="1" t="n">
        <v>20</v>
      </c>
      <c r="H76" s="1" t="n">
        <v>1</v>
      </c>
      <c r="I76" s="3" t="n">
        <v>1700</v>
      </c>
      <c r="J76" s="5" t="n">
        <v>1944</v>
      </c>
      <c r="K76" s="1" t="n">
        <v>5</v>
      </c>
      <c r="L76" s="6" t="s">
        <v>192</v>
      </c>
      <c r="M76" s="7" t="str">
        <f aca="false">VLOOKUP(L76,dropdowns!E:F,2,0)</f>
        <v>bitmask(TOWNZONE_OUTSKIRT, TOWNZONE_EDGE )</v>
      </c>
      <c r="N76" s="1" t="n">
        <v>6</v>
      </c>
      <c r="O76" s="1" t="n">
        <v>0</v>
      </c>
      <c r="P76" s="4" t="s">
        <v>32</v>
      </c>
      <c r="Q76" s="1" t="n">
        <v>1</v>
      </c>
      <c r="R76" s="1" t="n">
        <v>1</v>
      </c>
      <c r="S76" s="4" t="s">
        <v>33</v>
      </c>
      <c r="T76" s="1" t="str">
        <f aca="false">IF(NOT(D76="1X1"),"none",IF(E76="skyscraper",CONCATENATE(A76,"_c"),IF(E76="landmark",CONCATENATE(A76,"_k"),IF(E76="house",CONCATENATE(A76,"_h"),A76))))</f>
        <v>large_wooden_house_h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32</v>
      </c>
    </row>
    <row r="77" customFormat="false" ht="12.8" hidden="false" customHeight="false" outlineLevel="0" collapsed="false">
      <c r="A77" s="1" t="s">
        <v>199</v>
      </c>
      <c r="B77" s="1" t="s">
        <v>199</v>
      </c>
      <c r="C77" s="2" t="n">
        <v>13</v>
      </c>
      <c r="D77" s="1" t="s">
        <v>27</v>
      </c>
      <c r="E77" s="1" t="s">
        <v>185</v>
      </c>
      <c r="F77" s="1" t="s">
        <v>200</v>
      </c>
      <c r="G77" s="1" t="n">
        <v>20</v>
      </c>
      <c r="H77" s="1" t="n">
        <v>1</v>
      </c>
      <c r="I77" s="3" t="n">
        <v>1700</v>
      </c>
      <c r="J77" s="5" t="n">
        <v>1944</v>
      </c>
      <c r="K77" s="1" t="n">
        <v>5</v>
      </c>
      <c r="L77" s="6" t="s">
        <v>192</v>
      </c>
      <c r="M77" s="7" t="str">
        <f aca="false">VLOOKUP(L77,dropdowns!E:F,2,0)</f>
        <v>bitmask(TOWNZONE_OUTSKIRT, TOWNZONE_EDGE )</v>
      </c>
      <c r="N77" s="1" t="n">
        <v>6</v>
      </c>
      <c r="O77" s="1" t="n">
        <v>0</v>
      </c>
      <c r="P77" s="4" t="s">
        <v>32</v>
      </c>
      <c r="Q77" s="1" t="n">
        <v>1</v>
      </c>
      <c r="R77" s="1" t="n">
        <v>1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long_wooden_house_h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none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32</v>
      </c>
    </row>
    <row r="78" customFormat="false" ht="12.8" hidden="false" customHeight="false" outlineLevel="0" collapsed="false">
      <c r="A78" s="1" t="s">
        <v>201</v>
      </c>
      <c r="B78" s="1" t="s">
        <v>201</v>
      </c>
      <c r="C78" s="2" t="n">
        <v>16</v>
      </c>
      <c r="D78" s="1" t="s">
        <v>27</v>
      </c>
      <c r="E78" s="1" t="s">
        <v>185</v>
      </c>
      <c r="F78" s="1" t="s">
        <v>202</v>
      </c>
      <c r="G78" s="1" t="n">
        <v>20</v>
      </c>
      <c r="H78" s="1" t="n">
        <v>1</v>
      </c>
      <c r="I78" s="3" t="n">
        <v>1700</v>
      </c>
      <c r="J78" s="5" t="n">
        <v>1988</v>
      </c>
      <c r="K78" s="1" t="n">
        <v>5</v>
      </c>
      <c r="L78" s="6" t="s">
        <v>203</v>
      </c>
      <c r="M78" s="7" t="str">
        <f aca="false">VLOOKUP(L78,dropdowns!E:F,2,0)</f>
        <v>bitmask(TOWNZONE_INNER_SUBURB, TOWNZONE_OUTER_SUBURB )</v>
      </c>
      <c r="N78" s="1" t="n">
        <v>6</v>
      </c>
      <c r="O78" s="1" t="n">
        <v>0</v>
      </c>
      <c r="P78" s="4" t="s">
        <v>32</v>
      </c>
      <c r="Q78" s="1" t="n">
        <v>1</v>
      </c>
      <c r="R78" s="1" t="n">
        <v>1</v>
      </c>
      <c r="S78" s="4" t="s">
        <v>33</v>
      </c>
      <c r="T78" s="1" t="str">
        <f aca="false">IF(NOT(D78="1X1"),"none",IF(E78="skyscraper",CONCATENATE(A78,"_c"),IF(E78="landmark",CONCATENATE(A78,"_k"),IF(E78="house",CONCATENATE(A78,"_h"),A78))))</f>
        <v>long_wooden_townhouses_h</v>
      </c>
      <c r="U78" s="1" t="str">
        <f aca="false">IF(D78="1X1","none",IF(E78="skyscraper",CONCATENATE(A78,"_c_north"),IF(E78="landmark",CONCATENATE(A78,"_k_north"),IF(E78="house",CONCATENATE(A78,"_h_north"),CONCATENATE(A78,"_north")))))</f>
        <v>none</v>
      </c>
      <c r="V78" s="1" t="str">
        <f aca="false">IF(OR(D78="1X1",D78="2X1"),"none",IF(E78="skyscraper",CONCATENATE(A78,"_c_east"),IF(E78="landmark",CONCATENATE(A78,"_k_east"),IF(E78="house",CONCATENATE(A78,"_h_east"),CONCATENATE(A78,"_east")))))</f>
        <v>none</v>
      </c>
      <c r="W78" s="1" t="str">
        <f aca="false">IF(OR(D78="1X1",D78="1X2"),"none",IF(E78="skyscraper",CONCATENATE(A78,"_c_west"),IF(E78="landmark",CONCATENATE(A78,"_k_west"),IF(E78="house",CONCATENATE(A78,"_h_west"),CONCATENATE(A78,"_west")))))</f>
        <v>none</v>
      </c>
      <c r="X78" s="1" t="str">
        <f aca="false">IF(NOT(D78="2X2"),"none",IF(E78="skyscraper",CONCATENATE(A78,"_c_south"),IF(E78="landmark",CONCATENATE(A78,"_k_south"),IF(E78="house",CONCATENATE(A78,"_h_south"),CONCATENATE(A78,"_south")))))</f>
        <v>none</v>
      </c>
      <c r="Y78" s="1" t="s">
        <v>32</v>
      </c>
    </row>
    <row r="79" customFormat="false" ht="12.8" hidden="false" customHeight="false" outlineLevel="0" collapsed="false">
      <c r="A79" s="1" t="s">
        <v>204</v>
      </c>
      <c r="B79" s="1" t="s">
        <v>204</v>
      </c>
      <c r="C79" s="2" t="n">
        <v>2</v>
      </c>
      <c r="D79" s="1" t="s">
        <v>27</v>
      </c>
      <c r="E79" s="1" t="s">
        <v>185</v>
      </c>
      <c r="F79" s="1" t="s">
        <v>205</v>
      </c>
      <c r="G79" s="1" t="n">
        <v>20</v>
      </c>
      <c r="H79" s="1" t="n">
        <v>5</v>
      </c>
      <c r="I79" s="3" t="n">
        <v>1870</v>
      </c>
      <c r="J79" s="5" t="s">
        <v>30</v>
      </c>
      <c r="K79" s="1" t="n">
        <v>5</v>
      </c>
      <c r="L79" s="6" t="s">
        <v>206</v>
      </c>
      <c r="M79" s="7" t="str">
        <f aca="false">VLOOKUP(L79,dropdowns!E:F,2,0)</f>
        <v>bitmask(TOWNZONE_OUTER_SUBURB , TOWNZONE_OUTSKIRT, TOWNZONE_EDGE )</v>
      </c>
      <c r="N79" s="1" t="n">
        <v>6</v>
      </c>
      <c r="O79" s="1" t="n">
        <v>0</v>
      </c>
      <c r="P79" s="4" t="s">
        <v>32</v>
      </c>
      <c r="Q79" s="1" t="n">
        <v>2</v>
      </c>
      <c r="R79" s="1" t="n">
        <v>1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naganuma_h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207</v>
      </c>
    </row>
    <row r="80" customFormat="false" ht="12.8" hidden="false" customHeight="false" outlineLevel="0" collapsed="false">
      <c r="A80" s="1" t="s">
        <v>208</v>
      </c>
      <c r="B80" s="1" t="s">
        <v>208</v>
      </c>
      <c r="C80" s="2" t="n">
        <v>1</v>
      </c>
      <c r="D80" s="1" t="s">
        <v>27</v>
      </c>
      <c r="E80" s="1" t="s">
        <v>185</v>
      </c>
      <c r="F80" s="1" t="s">
        <v>209</v>
      </c>
      <c r="G80" s="1" t="n">
        <v>20</v>
      </c>
      <c r="H80" s="1" t="n">
        <v>5</v>
      </c>
      <c r="I80" s="3" t="n">
        <v>1870</v>
      </c>
      <c r="J80" s="5" t="s">
        <v>30</v>
      </c>
      <c r="K80" s="1" t="n">
        <v>5</v>
      </c>
      <c r="L80" s="6" t="s">
        <v>206</v>
      </c>
      <c r="M80" s="7" t="str">
        <f aca="false">VLOOKUP(L80,dropdowns!E:F,2,0)</f>
        <v>bitmask(TOWNZONE_OUTER_SUBURB , TOWNZONE_OUTSKIRT, TOWNZONE_EDGE )</v>
      </c>
      <c r="N80" s="1" t="n">
        <v>6</v>
      </c>
      <c r="O80" s="1" t="n">
        <v>0</v>
      </c>
      <c r="P80" s="4" t="s">
        <v>32</v>
      </c>
      <c r="Q80" s="1" t="n">
        <v>2</v>
      </c>
      <c r="R80" s="1" t="n">
        <v>1</v>
      </c>
      <c r="S80" s="4" t="s">
        <v>33</v>
      </c>
      <c r="T80" s="1" t="str">
        <f aca="false">IF(NOT(D80="1X1"),"none",IF(E80="skyscraper",CONCATENATE(A80,"_c"),IF(E80="landmark",CONCATENATE(A80,"_k"),IF(E80="house",CONCATENATE(A80,"_h"),A80))))</f>
        <v>nishikawa_h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IF(OR(D80="1X1",D80="2X1"),"none",IF(E80="skyscraper",CONCATENATE(A80,"_c_east"),IF(E80="landmark",CONCATENATE(A80,"_k_east"),IF(E80="house",CONCATENATE(A80,"_h_east"),CONCATENATE(A80,"_east")))))</f>
        <v>none</v>
      </c>
      <c r="W80" s="1" t="str">
        <f aca="false">IF(OR(D80="1X1",D80="1X2"),"none",IF(E80="skyscraper",CONCATENATE(A80,"_c_west"),IF(E80="landmark",CONCATENATE(A80,"_k_west"),IF(E80="house",CONCATENATE(A80,"_h_west"),CONCATENATE(A80,"_west")))))</f>
        <v>none</v>
      </c>
      <c r="X80" s="1" t="str">
        <f aca="false">IF(NOT(D80="2X2"),"none",IF(E80="skyscraper",CONCATENATE(A80,"_c_south"),IF(E80="landmark",CONCATENATE(A80,"_k_south"),IF(E80="house",CONCATENATE(A80,"_h_south"),CONCATENATE(A80,"_south")))))</f>
        <v>none</v>
      </c>
      <c r="Y80" s="1" t="s">
        <v>207</v>
      </c>
    </row>
    <row r="81" customFormat="false" ht="12.8" hidden="false" customHeight="false" outlineLevel="0" collapsed="false">
      <c r="A81" s="1" t="s">
        <v>210</v>
      </c>
      <c r="B81" s="1" t="s">
        <v>210</v>
      </c>
      <c r="C81" s="2" t="n">
        <v>58</v>
      </c>
      <c r="D81" s="1" t="s">
        <v>27</v>
      </c>
      <c r="E81" s="1" t="s">
        <v>185</v>
      </c>
      <c r="F81" s="1" t="s">
        <v>211</v>
      </c>
      <c r="G81" s="1" t="n">
        <v>20</v>
      </c>
      <c r="H81" s="1" t="n">
        <v>1</v>
      </c>
      <c r="I81" s="3" t="n">
        <v>1700</v>
      </c>
      <c r="J81" s="5" t="n">
        <v>1944</v>
      </c>
      <c r="K81" s="1" t="n">
        <v>5</v>
      </c>
      <c r="L81" s="6" t="s">
        <v>212</v>
      </c>
      <c r="M81" s="7" t="str">
        <f aca="false">VLOOKUP(L81,dropdowns!E:F,2,0)</f>
        <v>bitmask(TOWNZONE_EDGE )</v>
      </c>
      <c r="N81" s="1" t="n">
        <v>26</v>
      </c>
      <c r="O81" s="1" t="n">
        <v>0</v>
      </c>
      <c r="P81" s="4" t="s">
        <v>32</v>
      </c>
      <c r="Q81" s="1" t="n">
        <v>2</v>
      </c>
      <c r="R81" s="1" t="n">
        <v>1</v>
      </c>
      <c r="S81" s="4" t="s">
        <v>213</v>
      </c>
      <c r="T81" s="1" t="str">
        <f aca="false">IF(NOT(D81="1X1"),"none",IF(E81="skyscraper",CONCATENATE(A81,"_c"),IF(E81="landmark",CONCATENATE(A81,"_k"),IF(E81="house",CONCATENATE(A81,"_h"),A81))))</f>
        <v>old_villa_h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IF(OR(D81="1X1",D81="2X1"),"none",IF(E81="skyscraper",CONCATENATE(A81,"_c_east"),IF(E81="landmark",CONCATENATE(A81,"_k_east"),IF(E81="house",CONCATENATE(A81,"_h_east"),CONCATENATE(A81,"_east")))))</f>
        <v>none</v>
      </c>
      <c r="W81" s="1" t="str">
        <f aca="false">IF(OR(D81="1X1",D81="1X2"),"none",IF(E81="skyscraper",CONCATENATE(A81,"_c_west"),IF(E81="landmark",CONCATENATE(A81,"_k_west"),IF(E81="house",CONCATENATE(A81,"_h_west"),CONCATENATE(A81,"_west")))))</f>
        <v>none</v>
      </c>
      <c r="X81" s="1" t="str">
        <f aca="false">IF(NOT(D81="2X2"),"none",IF(E81="skyscraper",CONCATENATE(A81,"_c_south"),IF(E81="landmark",CONCATENATE(A81,"_k_south"),IF(E81="house",CONCATENATE(A81,"_h_south"),CONCATENATE(A81,"_south")))))</f>
        <v>none</v>
      </c>
      <c r="Y81" s="1" t="s">
        <v>32</v>
      </c>
    </row>
    <row r="82" customFormat="false" ht="12.8" hidden="false" customHeight="false" outlineLevel="0" collapsed="false">
      <c r="A82" s="1" t="s">
        <v>214</v>
      </c>
      <c r="B82" s="1" t="s">
        <v>214</v>
      </c>
      <c r="C82" s="2" t="n">
        <v>0</v>
      </c>
      <c r="D82" s="1" t="s">
        <v>27</v>
      </c>
      <c r="E82" s="1" t="s">
        <v>185</v>
      </c>
      <c r="F82" s="1" t="s">
        <v>215</v>
      </c>
      <c r="G82" s="1" t="n">
        <v>20</v>
      </c>
      <c r="H82" s="1" t="n">
        <v>1</v>
      </c>
      <c r="I82" s="3" t="n">
        <v>1900</v>
      </c>
      <c r="J82" s="5" t="s">
        <v>30</v>
      </c>
      <c r="K82" s="1" t="n">
        <v>5</v>
      </c>
      <c r="L82" s="6" t="s">
        <v>61</v>
      </c>
      <c r="M82" s="7" t="str">
        <f aca="false">VLOOKUP(L82,dropdowns!E:F,2,0)</f>
        <v>ALL_TOWNZONES &amp; ~bitmask(TOWNZONE_EDGE)</v>
      </c>
      <c r="N82" s="1" t="n">
        <v>6</v>
      </c>
      <c r="O82" s="1" t="n">
        <v>0</v>
      </c>
      <c r="P82" s="4" t="s">
        <v>32</v>
      </c>
      <c r="Q82" s="1" t="n">
        <v>3</v>
      </c>
      <c r="R82" s="1" t="n">
        <v>1</v>
      </c>
      <c r="S82" s="4" t="s">
        <v>216</v>
      </c>
      <c r="T82" s="1" t="str">
        <f aca="false">IF(NOT(D82="1X1"),"none",IF(E82="skyscraper",CONCATENATE(A82,"_c"),IF(E82="landmark",CONCATENATE(A82,"_k"),IF(E82="house",CONCATENATE(A82,"_h"),A82))))</f>
        <v>shotengai_h</v>
      </c>
      <c r="U82" s="1" t="str">
        <f aca="false">IF(D82="1X1","none",IF(E82="skyscraper",CONCATENATE(A82,"_c_north"),IF(E82="landmark",CONCATENATE(A82,"_k_north"),IF(E82="house",CONCATENATE(A82,"_h_north"),CONCATENATE(A82,"_north")))))</f>
        <v>none</v>
      </c>
      <c r="V82" s="1" t="str">
        <f aca="false">IF(OR(D82="1X1",D82="2X1"),"none",IF(E82="skyscraper",CONCATENATE(A82,"_c_east"),IF(E82="landmark",CONCATENATE(A82,"_k_east"),IF(E82="house",CONCATENATE(A82,"_h_east"),CONCATENATE(A82,"_east")))))</f>
        <v>none</v>
      </c>
      <c r="W82" s="1" t="str">
        <f aca="false">IF(OR(D82="1X1",D82="1X2"),"none",IF(E82="skyscraper",CONCATENATE(A82,"_c_west"),IF(E82="landmark",CONCATENATE(A82,"_k_west"),IF(E82="house",CONCATENATE(A82,"_h_west"),CONCATENATE(A82,"_west")))))</f>
        <v>none</v>
      </c>
      <c r="X82" s="1" t="str">
        <f aca="false">IF(NOT(D82="2X2"),"none",IF(E82="skyscraper",CONCATENATE(A82,"_c_south"),IF(E82="landmark",CONCATENATE(A82,"_k_south"),IF(E82="house",CONCATENATE(A82,"_h_south"),CONCATENATE(A82,"_south")))))</f>
        <v>none</v>
      </c>
      <c r="Y82" s="1" t="s">
        <v>214</v>
      </c>
    </row>
    <row r="83" customFormat="false" ht="12.8" hidden="false" customHeight="false" outlineLevel="0" collapsed="false">
      <c r="A83" s="1" t="s">
        <v>217</v>
      </c>
      <c r="B83" s="1" t="s">
        <v>217</v>
      </c>
      <c r="C83" s="2" t="n">
        <v>18</v>
      </c>
      <c r="D83" s="1" t="s">
        <v>27</v>
      </c>
      <c r="E83" s="1" t="s">
        <v>185</v>
      </c>
      <c r="F83" s="1" t="s">
        <v>218</v>
      </c>
      <c r="G83" s="1" t="n">
        <v>20</v>
      </c>
      <c r="H83" s="1" t="n">
        <v>1</v>
      </c>
      <c r="I83" s="3" t="n">
        <v>1700</v>
      </c>
      <c r="J83" s="5" t="n">
        <v>1944</v>
      </c>
      <c r="K83" s="1" t="n">
        <v>5</v>
      </c>
      <c r="L83" s="6" t="s">
        <v>203</v>
      </c>
      <c r="M83" s="7" t="str">
        <f aca="false">VLOOKUP(L83,dropdowns!E:F,2,0)</f>
        <v>bitmask(TOWNZONE_INNER_SUBURB, TOWNZONE_OUTER_SUBURB )</v>
      </c>
      <c r="N83" s="1" t="n">
        <v>6</v>
      </c>
      <c r="O83" s="1" t="n">
        <v>0</v>
      </c>
      <c r="P83" s="4" t="s">
        <v>32</v>
      </c>
      <c r="Q83" s="1" t="n">
        <v>1</v>
      </c>
      <c r="R83" s="1" t="n">
        <v>1</v>
      </c>
      <c r="S83" s="4" t="s">
        <v>216</v>
      </c>
      <c r="T83" s="1" t="str">
        <f aca="false">IF(NOT(D83="1X1"),"none",IF(E83="skyscraper",CONCATENATE(A83,"_c"),IF(E83="landmark",CONCATENATE(A83,"_k"),IF(E83="house",CONCATENATE(A83,"_h"),A83))))</f>
        <v>three_wooden_houses_h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IF(OR(D83="1X1",D83="2X1"),"none",IF(E83="skyscraper",CONCATENATE(A83,"_c_east"),IF(E83="landmark",CONCATENATE(A83,"_k_east"),IF(E83="house",CONCATENATE(A83,"_h_east"),CONCATENATE(A83,"_east")))))</f>
        <v>none</v>
      </c>
      <c r="W83" s="1" t="str">
        <f aca="false">IF(OR(D83="1X1",D83="1X2"),"none",IF(E83="skyscraper",CONCATENATE(A83,"_c_west"),IF(E83="landmark",CONCATENATE(A83,"_k_west"),IF(E83="house",CONCATENATE(A83,"_h_west"),CONCATENATE(A83,"_west")))))</f>
        <v>none</v>
      </c>
      <c r="X83" s="1" t="str">
        <f aca="false">IF(NOT(D83="2X2"),"none",IF(E83="skyscraper",CONCATENATE(A83,"_c_south"),IF(E83="landmark",CONCATENATE(A83,"_k_south"),IF(E83="house",CONCATENATE(A83,"_h_south"),CONCATENATE(A83,"_south")))))</f>
        <v>none</v>
      </c>
      <c r="Y83" s="1" t="s">
        <v>32</v>
      </c>
    </row>
    <row r="84" customFormat="false" ht="12.8" hidden="false" customHeight="false" outlineLevel="0" collapsed="false">
      <c r="A84" s="1" t="s">
        <v>219</v>
      </c>
      <c r="B84" s="1" t="s">
        <v>219</v>
      </c>
      <c r="C84" s="2" t="n">
        <v>22</v>
      </c>
      <c r="D84" s="1" t="s">
        <v>27</v>
      </c>
      <c r="E84" s="1" t="s">
        <v>185</v>
      </c>
      <c r="F84" s="1" t="s">
        <v>220</v>
      </c>
      <c r="G84" s="1" t="n">
        <v>20</v>
      </c>
      <c r="H84" s="1" t="n">
        <v>1</v>
      </c>
      <c r="I84" s="3" t="n">
        <v>1945</v>
      </c>
      <c r="J84" s="5" t="s">
        <v>30</v>
      </c>
      <c r="K84" s="1" t="n">
        <v>5</v>
      </c>
      <c r="L84" s="6" t="s">
        <v>221</v>
      </c>
      <c r="M84" s="7" t="str">
        <f aca="false">VLOOKUP(L84,dropdowns!E:F,2,0)</f>
        <v>bitmask(TOWNZONE_OUTER_SUBURB , TOWNZONE_OUTSKIRT)</v>
      </c>
      <c r="N84" s="1" t="n">
        <v>26</v>
      </c>
      <c r="O84" s="1" t="n">
        <v>0</v>
      </c>
      <c r="P84" s="4" t="s">
        <v>32</v>
      </c>
      <c r="Q84" s="1" t="n">
        <v>2</v>
      </c>
      <c r="R84" s="1" t="n">
        <v>1</v>
      </c>
      <c r="S84" s="4" t="s">
        <v>33</v>
      </c>
      <c r="T84" s="1" t="str">
        <f aca="false">IF(NOT(D84="1X1"),"none",IF(E84="skyscraper",CONCATENATE(A84,"_c"),IF(E84="landmark",CONCATENATE(A84,"_k"),IF(E84="house",CONCATENATE(A84,"_h"),A84))))</f>
        <v>townhouses_h</v>
      </c>
      <c r="U84" s="1" t="str">
        <f aca="false">IF(D84="1X1","none",IF(E84="skyscraper",CONCATENATE(A84,"_c_north"),IF(E84="landmark",CONCATENATE(A84,"_k_north"),IF(E84="house",CONCATENATE(A84,"_h_north"),CONCATENATE(A84,"_north")))))</f>
        <v>none</v>
      </c>
      <c r="V84" s="1" t="str">
        <f aca="false">IF(OR(D84="1X1",D84="2X1"),"none",IF(E84="skyscraper",CONCATENATE(A84,"_c_east"),IF(E84="landmark",CONCATENATE(A84,"_k_east"),IF(E84="house",CONCATENATE(A84,"_h_east"),CONCATENATE(A84,"_east")))))</f>
        <v>none</v>
      </c>
      <c r="W84" s="1" t="str">
        <f aca="false">IF(OR(D84="1X1",D84="1X2"),"none",IF(E84="skyscraper",CONCATENATE(A84,"_c_west"),IF(E84="landmark",CONCATENATE(A84,"_k_west"),IF(E84="house",CONCATENATE(A84,"_h_west"),CONCATENATE(A84,"_west")))))</f>
        <v>none</v>
      </c>
      <c r="X84" s="1" t="str">
        <f aca="false">IF(NOT(D84="2X2"),"none",IF(E84="skyscraper",CONCATENATE(A84,"_c_south"),IF(E84="landmark",CONCATENATE(A84,"_k_south"),IF(E84="house",CONCATENATE(A84,"_h_south"),CONCATENATE(A84,"_south")))))</f>
        <v>none</v>
      </c>
      <c r="Y84" s="1" t="s">
        <v>34</v>
      </c>
    </row>
    <row r="85" customFormat="false" ht="12.8" hidden="false" customHeight="false" outlineLevel="0" collapsed="false">
      <c r="A85" s="1" t="s">
        <v>222</v>
      </c>
      <c r="B85" s="1" t="s">
        <v>222</v>
      </c>
      <c r="C85" s="2" t="n">
        <v>21</v>
      </c>
      <c r="D85" s="1" t="s">
        <v>27</v>
      </c>
      <c r="E85" s="1" t="s">
        <v>185</v>
      </c>
      <c r="F85" s="1" t="s">
        <v>223</v>
      </c>
      <c r="G85" s="1" t="n">
        <v>20</v>
      </c>
      <c r="H85" s="1" t="n">
        <v>1</v>
      </c>
      <c r="I85" s="3" t="n">
        <v>1700</v>
      </c>
      <c r="J85" s="5" t="n">
        <v>1944</v>
      </c>
      <c r="K85" s="1" t="n">
        <v>5</v>
      </c>
      <c r="L85" s="6" t="s">
        <v>203</v>
      </c>
      <c r="M85" s="7" t="str">
        <f aca="false">VLOOKUP(L85,dropdowns!E:F,2,0)</f>
        <v>bitmask(TOWNZONE_INNER_SUBURB, TOWNZONE_OUTER_SUBURB )</v>
      </c>
      <c r="N85" s="1" t="n">
        <v>6</v>
      </c>
      <c r="O85" s="1" t="n">
        <v>0</v>
      </c>
      <c r="P85" s="4" t="s">
        <v>32</v>
      </c>
      <c r="Q85" s="1" t="n">
        <v>1</v>
      </c>
      <c r="R85" s="1" t="n">
        <v>1</v>
      </c>
      <c r="S85" s="4" t="s">
        <v>33</v>
      </c>
      <c r="T85" s="1" t="str">
        <f aca="false">IF(NOT(D85="1X1"),"none",IF(E85="skyscraper",CONCATENATE(A85,"_c"),IF(E85="landmark",CONCATENATE(A85,"_k"),IF(E85="house",CONCATENATE(A85,"_h"),A85))))</f>
        <v>triple_wooden_townhouses_h</v>
      </c>
      <c r="U85" s="1" t="str">
        <f aca="false">IF(D85="1X1","none",IF(E85="skyscraper",CONCATENATE(A85,"_c_north"),IF(E85="landmark",CONCATENATE(A85,"_k_north"),IF(E85="house",CONCATENATE(A85,"_h_north"),CONCATENATE(A85,"_north")))))</f>
        <v>none</v>
      </c>
      <c r="V85" s="1" t="str">
        <f aca="false">IF(OR(D85="1X1",D85="2X1"),"none",IF(E85="skyscraper",CONCATENATE(A85,"_c_east"),IF(E85="landmark",CONCATENATE(A85,"_k_east"),IF(E85="house",CONCATENATE(A85,"_h_east"),CONCATENATE(A85,"_east")))))</f>
        <v>none</v>
      </c>
      <c r="W85" s="1" t="str">
        <f aca="false">IF(OR(D85="1X1",D85="1X2"),"none",IF(E85="skyscraper",CONCATENATE(A85,"_c_west"),IF(E85="landmark",CONCATENATE(A85,"_k_west"),IF(E85="house",CONCATENATE(A85,"_h_west"),CONCATENATE(A85,"_west")))))</f>
        <v>none</v>
      </c>
      <c r="X85" s="1" t="str">
        <f aca="false">IF(NOT(D85="2X2"),"none",IF(E85="skyscraper",CONCATENATE(A85,"_c_south"),IF(E85="landmark",CONCATENATE(A85,"_k_south"),IF(E85="house",CONCATENATE(A85,"_h_south"),CONCATENATE(A85,"_south")))))</f>
        <v>none</v>
      </c>
      <c r="Y85" s="1" t="s">
        <v>32</v>
      </c>
    </row>
    <row r="86" customFormat="false" ht="12.8" hidden="false" customHeight="false" outlineLevel="0" collapsed="false">
      <c r="A86" s="1" t="s">
        <v>224</v>
      </c>
      <c r="B86" s="1" t="s">
        <v>224</v>
      </c>
      <c r="C86" s="2" t="n">
        <v>3</v>
      </c>
      <c r="D86" s="1" t="s">
        <v>27</v>
      </c>
      <c r="E86" s="1" t="s">
        <v>185</v>
      </c>
      <c r="F86" s="1" t="s">
        <v>225</v>
      </c>
      <c r="G86" s="1" t="n">
        <v>20</v>
      </c>
      <c r="H86" s="1" t="n">
        <v>1</v>
      </c>
      <c r="I86" s="3" t="n">
        <v>1700</v>
      </c>
      <c r="J86" s="5" t="n">
        <v>1944</v>
      </c>
      <c r="K86" s="1" t="n">
        <v>5</v>
      </c>
      <c r="L86" s="6" t="s">
        <v>203</v>
      </c>
      <c r="M86" s="7" t="str">
        <f aca="false">VLOOKUP(L86,dropdowns!E:F,2,0)</f>
        <v>bitmask(TOWNZONE_INNER_SUBURB, TOWNZONE_OUTER_SUBURB )</v>
      </c>
      <c r="N86" s="1" t="n">
        <v>6</v>
      </c>
      <c r="O86" s="1" t="n">
        <v>0</v>
      </c>
      <c r="P86" s="4" t="s">
        <v>32</v>
      </c>
      <c r="Q86" s="1" t="n">
        <v>1</v>
      </c>
      <c r="R86" s="1" t="n">
        <v>1</v>
      </c>
      <c r="S86" s="4" t="s">
        <v>33</v>
      </c>
      <c r="T86" s="1" t="str">
        <f aca="false">IF(NOT(D86="1X1"),"none",IF(E86="skyscraper",CONCATENATE(A86,"_c"),IF(E86="landmark",CONCATENATE(A86,"_k"),IF(E86="house",CONCATENATE(A86,"_h"),A86))))</f>
        <v>twin_wooden_houses_h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IF(OR(D86="1X1",D86="2X1"),"none",IF(E86="skyscraper",CONCATENATE(A86,"_c_east"),IF(E86="landmark",CONCATENATE(A86,"_k_east"),IF(E86="house",CONCATENATE(A86,"_h_east"),CONCATENATE(A86,"_east")))))</f>
        <v>none</v>
      </c>
      <c r="W86" s="1" t="str">
        <f aca="false">IF(OR(D86="1X1",D86="1X2"),"none",IF(E86="skyscraper",CONCATENATE(A86,"_c_west"),IF(E86="landmark",CONCATENATE(A86,"_k_west"),IF(E86="house",CONCATENATE(A86,"_h_west"),CONCATENATE(A86,"_west")))))</f>
        <v>none</v>
      </c>
      <c r="X86" s="1" t="str">
        <f aca="false">IF(NOT(D86="2X2"),"none",IF(E86="skyscraper",CONCATENATE(A86,"_c_south"),IF(E86="landmark",CONCATENATE(A86,"_k_south"),IF(E86="house",CONCATENATE(A86,"_h_south"),CONCATENATE(A86,"_south")))))</f>
        <v>none</v>
      </c>
      <c r="Y86" s="1" t="s">
        <v>32</v>
      </c>
    </row>
    <row r="87" customFormat="false" ht="12.8" hidden="false" customHeight="false" outlineLevel="0" collapsed="false">
      <c r="A87" s="1" t="s">
        <v>226</v>
      </c>
      <c r="B87" s="1" t="s">
        <v>226</v>
      </c>
      <c r="C87" s="2" t="n">
        <v>4</v>
      </c>
      <c r="D87" s="1" t="s">
        <v>27</v>
      </c>
      <c r="E87" s="1" t="s">
        <v>185</v>
      </c>
      <c r="F87" s="1" t="s">
        <v>227</v>
      </c>
      <c r="G87" s="1" t="n">
        <v>20</v>
      </c>
      <c r="H87" s="1" t="n">
        <v>1</v>
      </c>
      <c r="I87" s="3" t="n">
        <v>1700</v>
      </c>
      <c r="J87" s="5" t="n">
        <v>1944</v>
      </c>
      <c r="K87" s="1" t="n">
        <v>5</v>
      </c>
      <c r="L87" s="6" t="s">
        <v>203</v>
      </c>
      <c r="M87" s="7" t="str">
        <f aca="false">VLOOKUP(L87,dropdowns!E:F,2,0)</f>
        <v>bitmask(TOWNZONE_INNER_SUBURB, TOWNZONE_OUTER_SUBURB )</v>
      </c>
      <c r="N87" s="1" t="n">
        <v>6</v>
      </c>
      <c r="O87" s="1" t="n">
        <v>0</v>
      </c>
      <c r="P87" s="4" t="s">
        <v>32</v>
      </c>
      <c r="Q87" s="1" t="n">
        <v>1</v>
      </c>
      <c r="R87" s="1" t="n">
        <v>1</v>
      </c>
      <c r="S87" s="4" t="s">
        <v>33</v>
      </c>
      <c r="T87" s="1" t="str">
        <f aca="false">IF(NOT(D87="1X1"),"none",IF(E87="skyscraper",CONCATENATE(A87,"_c"),IF(E87="landmark",CONCATENATE(A87,"_k"),IF(E87="house",CONCATENATE(A87,"_h"),A87))))</f>
        <v>two_small_wooden_houses_h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IF(OR(D87="1X1",D87="2X1"),"none",IF(E87="skyscraper",CONCATENATE(A87,"_c_east"),IF(E87="landmark",CONCATENATE(A87,"_k_east"),IF(E87="house",CONCATENATE(A87,"_h_east"),CONCATENATE(A87,"_east")))))</f>
        <v>none</v>
      </c>
      <c r="W87" s="1" t="str">
        <f aca="false">IF(OR(D87="1X1",D87="1X2"),"none",IF(E87="skyscraper",CONCATENATE(A87,"_c_west"),IF(E87="landmark",CONCATENATE(A87,"_k_west"),IF(E87="house",CONCATENATE(A87,"_h_west"),CONCATENATE(A87,"_west")))))</f>
        <v>none</v>
      </c>
      <c r="X87" s="1" t="str">
        <f aca="false">IF(NOT(D87="2X2"),"none",IF(E87="skyscraper",CONCATENATE(A87,"_c_south"),IF(E87="landmark",CONCATENATE(A87,"_k_south"),IF(E87="house",CONCATENATE(A87,"_h_south"),CONCATENATE(A87,"_south")))))</f>
        <v>none</v>
      </c>
      <c r="Y87" s="1" t="s">
        <v>32</v>
      </c>
    </row>
    <row r="88" customFormat="false" ht="12.8" hidden="false" customHeight="false" outlineLevel="0" collapsed="false">
      <c r="A88" s="1" t="s">
        <v>228</v>
      </c>
      <c r="B88" s="1" t="s">
        <v>228</v>
      </c>
      <c r="C88" s="2" t="n">
        <v>8</v>
      </c>
      <c r="D88" s="1" t="s">
        <v>27</v>
      </c>
      <c r="E88" s="1" t="s">
        <v>185</v>
      </c>
      <c r="F88" s="1" t="s">
        <v>229</v>
      </c>
      <c r="G88" s="1" t="n">
        <v>20</v>
      </c>
      <c r="H88" s="1" t="n">
        <v>1</v>
      </c>
      <c r="I88" s="3" t="n">
        <v>1700</v>
      </c>
      <c r="J88" s="5" t="n">
        <v>1944</v>
      </c>
      <c r="K88" s="1" t="n">
        <v>5</v>
      </c>
      <c r="L88" s="6" t="s">
        <v>203</v>
      </c>
      <c r="M88" s="7" t="str">
        <f aca="false">VLOOKUP(L88,dropdowns!E:F,2,0)</f>
        <v>bitmask(TOWNZONE_INNER_SUBURB, TOWNZONE_OUTER_SUBURB )</v>
      </c>
      <c r="N88" s="1" t="n">
        <v>6</v>
      </c>
      <c r="O88" s="1" t="n">
        <v>0</v>
      </c>
      <c r="P88" s="4" t="s">
        <v>32</v>
      </c>
      <c r="Q88" s="1" t="n">
        <v>1</v>
      </c>
      <c r="R88" s="1" t="n">
        <v>1</v>
      </c>
      <c r="S88" s="4" t="s">
        <v>33</v>
      </c>
      <c r="T88" s="1" t="str">
        <f aca="false">IF(NOT(D88="1X1"),"none",IF(E88="skyscraper",CONCATENATE(A88,"_c"),IF(E88="landmark",CONCATENATE(A88,"_k"),IF(E88="house",CONCATENATE(A88,"_h"),A88))))</f>
        <v>two_wooden_houses_h</v>
      </c>
      <c r="U88" s="1" t="str">
        <f aca="false">IF(D88="1X1","none",IF(E88="skyscraper",CONCATENATE(A88,"_c_north"),IF(E88="landmark",CONCATENATE(A88,"_k_north"),IF(E88="house",CONCATENATE(A88,"_h_north"),CONCATENATE(A88,"_north")))))</f>
        <v>none</v>
      </c>
      <c r="V88" s="1" t="str">
        <f aca="false">IF(OR(D88="1X1",D88="2X1"),"none",IF(E88="skyscraper",CONCATENATE(A88,"_c_east"),IF(E88="landmark",CONCATENATE(A88,"_k_east"),IF(E88="house",CONCATENATE(A88,"_h_east"),CONCATENATE(A88,"_east")))))</f>
        <v>none</v>
      </c>
      <c r="W88" s="1" t="str">
        <f aca="false">IF(OR(D88="1X1",D88="1X2"),"none",IF(E88="skyscraper",CONCATENATE(A88,"_c_west"),IF(E88="landmark",CONCATENATE(A88,"_k_west"),IF(E88="house",CONCATENATE(A88,"_h_west"),CONCATENATE(A88,"_west")))))</f>
        <v>none</v>
      </c>
      <c r="X88" s="1" t="str">
        <f aca="false">IF(NOT(D88="2X2"),"none",IF(E88="skyscraper",CONCATENATE(A88,"_c_south"),IF(E88="landmark",CONCATENATE(A88,"_k_south"),IF(E88="house",CONCATENATE(A88,"_h_south"),CONCATENATE(A88,"_south")))))</f>
        <v>none</v>
      </c>
      <c r="Y88" s="1" t="s">
        <v>32</v>
      </c>
    </row>
    <row r="89" customFormat="false" ht="12.8" hidden="false" customHeight="false" outlineLevel="0" collapsed="false">
      <c r="A89" s="1" t="s">
        <v>230</v>
      </c>
      <c r="B89" s="1" t="s">
        <v>230</v>
      </c>
      <c r="C89" s="2" t="n">
        <v>9</v>
      </c>
      <c r="D89" s="1" t="s">
        <v>27</v>
      </c>
      <c r="E89" s="1" t="s">
        <v>185</v>
      </c>
      <c r="F89" s="1" t="s">
        <v>231</v>
      </c>
      <c r="G89" s="1" t="n">
        <v>20</v>
      </c>
      <c r="H89" s="1" t="n">
        <v>1</v>
      </c>
      <c r="I89" s="3" t="n">
        <v>1700</v>
      </c>
      <c r="J89" s="5" t="n">
        <v>1944</v>
      </c>
      <c r="K89" s="1" t="n">
        <v>5</v>
      </c>
      <c r="L89" s="6" t="s">
        <v>192</v>
      </c>
      <c r="M89" s="7" t="str">
        <f aca="false">VLOOKUP(L89,dropdowns!E:F,2,0)</f>
        <v>bitmask(TOWNZONE_OUTSKIRT, TOWNZONE_EDGE )</v>
      </c>
      <c r="N89" s="1" t="n">
        <v>6</v>
      </c>
      <c r="O89" s="1" t="n">
        <v>0</v>
      </c>
      <c r="P89" s="4" t="s">
        <v>32</v>
      </c>
      <c r="Q89" s="1" t="n">
        <v>1</v>
      </c>
      <c r="R89" s="1" t="n">
        <v>1</v>
      </c>
      <c r="S89" s="4" t="s">
        <v>33</v>
      </c>
      <c r="T89" s="1" t="str">
        <f aca="false">IF(NOT(D89="1X1"),"none",IF(E89="skyscraper",CONCATENATE(A89,"_c"),IF(E89="landmark",CONCATENATE(A89,"_k"),IF(E89="house",CONCATENATE(A89,"_h"),A89))))</f>
        <v>wooden_farmhouse_h</v>
      </c>
      <c r="U89" s="1" t="str">
        <f aca="false">IF(D89="1X1","none",IF(E89="skyscraper",CONCATENATE(A89,"_c_north"),IF(E89="landmark",CONCATENATE(A89,"_k_north"),IF(E89="house",CONCATENATE(A89,"_h_north"),CONCATENATE(A89,"_north")))))</f>
        <v>none</v>
      </c>
      <c r="V89" s="1" t="str">
        <f aca="false">IF(OR(D89="1X1",D89="2X1"),"none",IF(E89="skyscraper",CONCATENATE(A89,"_c_east"),IF(E89="landmark",CONCATENATE(A89,"_k_east"),IF(E89="house",CONCATENATE(A89,"_h_east"),CONCATENATE(A89,"_east")))))</f>
        <v>none</v>
      </c>
      <c r="W89" s="1" t="str">
        <f aca="false">IF(OR(D89="1X1",D89="1X2"),"none",IF(E89="skyscraper",CONCATENATE(A89,"_c_west"),IF(E89="landmark",CONCATENATE(A89,"_k_west"),IF(E89="house",CONCATENATE(A89,"_h_west"),CONCATENATE(A89,"_west")))))</f>
        <v>none</v>
      </c>
      <c r="X89" s="1" t="str">
        <f aca="false">IF(NOT(D89="2X2"),"none",IF(E89="skyscraper",CONCATENATE(A89,"_c_south"),IF(E89="landmark",CONCATENATE(A89,"_k_south"),IF(E89="house",CONCATENATE(A89,"_h_south"),CONCATENATE(A89,"_south")))))</f>
        <v>none</v>
      </c>
      <c r="Y89" s="1" t="s">
        <v>32</v>
      </c>
    </row>
    <row r="90" customFormat="false" ht="12.8" hidden="false" customHeight="false" outlineLevel="0" collapsed="false">
      <c r="A90" s="1" t="s">
        <v>232</v>
      </c>
      <c r="B90" s="1" t="s">
        <v>232</v>
      </c>
      <c r="C90" s="2" t="n">
        <v>15</v>
      </c>
      <c r="D90" s="1" t="s">
        <v>27</v>
      </c>
      <c r="E90" s="1" t="s">
        <v>185</v>
      </c>
      <c r="F90" s="1" t="s">
        <v>233</v>
      </c>
      <c r="G90" s="1" t="n">
        <v>20</v>
      </c>
      <c r="H90" s="1" t="n">
        <v>1</v>
      </c>
      <c r="I90" s="3" t="n">
        <v>1700</v>
      </c>
      <c r="J90" s="5" t="n">
        <v>1944</v>
      </c>
      <c r="K90" s="1" t="n">
        <v>5</v>
      </c>
      <c r="L90" s="6" t="s">
        <v>192</v>
      </c>
      <c r="M90" s="7" t="str">
        <f aca="false">VLOOKUP(L90,dropdowns!E:F,2,0)</f>
        <v>bitmask(TOWNZONE_OUTSKIRT, TOWNZONE_EDGE )</v>
      </c>
      <c r="N90" s="1" t="n">
        <v>6</v>
      </c>
      <c r="O90" s="1" t="n">
        <v>0</v>
      </c>
      <c r="P90" s="4" t="s">
        <v>32</v>
      </c>
      <c r="Q90" s="1" t="n">
        <v>1</v>
      </c>
      <c r="R90" s="1" t="n">
        <v>1</v>
      </c>
      <c r="S90" s="4" t="s">
        <v>33</v>
      </c>
      <c r="T90" s="1" t="str">
        <f aca="false">IF(NOT(D90="1X1"),"none",IF(E90="skyscraper",CONCATENATE(A90,"_c"),IF(E90="landmark",CONCATENATE(A90,"_k"),IF(E90="house",CONCATENATE(A90,"_h"),A90))))</f>
        <v>wooden_house_h</v>
      </c>
      <c r="U90" s="1" t="str">
        <f aca="false">IF(D90="1X1","none",IF(E90="skyscraper",CONCATENATE(A90,"_c_north"),IF(E90="landmark",CONCATENATE(A90,"_k_north"),IF(E90="house",CONCATENATE(A90,"_h_north"),CONCATENATE(A90,"_north")))))</f>
        <v>none</v>
      </c>
      <c r="V90" s="1" t="str">
        <f aca="false">IF(OR(D90="1X1",D90="2X1"),"none",IF(E90="skyscraper",CONCATENATE(A90,"_c_east"),IF(E90="landmark",CONCATENATE(A90,"_k_east"),IF(E90="house",CONCATENATE(A90,"_h_east"),CONCATENATE(A90,"_east")))))</f>
        <v>none</v>
      </c>
      <c r="W90" s="1" t="str">
        <f aca="false">IF(OR(D90="1X1",D90="1X2"),"none",IF(E90="skyscraper",CONCATENATE(A90,"_c_west"),IF(E90="landmark",CONCATENATE(A90,"_k_west"),IF(E90="house",CONCATENATE(A90,"_h_west"),CONCATENATE(A90,"_west")))))</f>
        <v>none</v>
      </c>
      <c r="X90" s="1" t="str">
        <f aca="false">IF(NOT(D90="2X2"),"none",IF(E90="skyscraper",CONCATENATE(A90,"_c_south"),IF(E90="landmark",CONCATENATE(A90,"_k_south"),IF(E90="house",CONCATENATE(A90,"_h_south"),CONCATENATE(A90,"_south")))))</f>
        <v>none</v>
      </c>
      <c r="Y90" s="1" t="s">
        <v>32</v>
      </c>
    </row>
    <row r="91" customFormat="false" ht="12.8" hidden="false" customHeight="false" outlineLevel="0" collapsed="false">
      <c r="A91" s="1" t="s">
        <v>234</v>
      </c>
      <c r="B91" s="1" t="s">
        <v>234</v>
      </c>
      <c r="C91" s="2" t="n">
        <v>95</v>
      </c>
      <c r="D91" s="1" t="s">
        <v>27</v>
      </c>
      <c r="E91" s="1" t="s">
        <v>235</v>
      </c>
      <c r="F91" s="1" t="s">
        <v>236</v>
      </c>
      <c r="G91" s="1" t="n">
        <v>50</v>
      </c>
      <c r="H91" s="1" t="n">
        <v>1</v>
      </c>
      <c r="I91" s="2" t="n">
        <v>1950</v>
      </c>
      <c r="J91" s="5" t="s">
        <v>30</v>
      </c>
      <c r="K91" s="1" t="n">
        <v>5</v>
      </c>
      <c r="L91" s="6" t="s">
        <v>237</v>
      </c>
      <c r="M91" s="7" t="str">
        <f aca="false">VLOOKUP(L91,dropdowns!E:F,2,0)</f>
        <v>bitmask(TOWNZONE_INNER_SUBURB, TOWNZONE_OUTER_SUBURB, TOWNZONE_OUTSKIRT)</v>
      </c>
      <c r="N91" s="1" t="n">
        <v>29</v>
      </c>
      <c r="O91" s="1" t="n">
        <v>3</v>
      </c>
      <c r="P91" s="4" t="s">
        <v>193</v>
      </c>
      <c r="Q91" s="1" t="n">
        <v>5</v>
      </c>
      <c r="R91" s="1" t="n">
        <v>3</v>
      </c>
      <c r="S91" s="4" t="s">
        <v>238</v>
      </c>
      <c r="T91" s="1" t="str">
        <f aca="false">IF(NOT(D91="1X1"),"none",IF(E91="skyscraper",CONCATENATE(A91,"_c"),IF(E91="landmark",CONCATENATE(A91,"_k"),IF(E91="house",CONCATENATE(A91,"_h"),A91))))</f>
        <v>convini_k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IF(OR(D91="1X1",D91="2X1"),"none",IF(E91="skyscraper",CONCATENATE(A91,"_c_east"),IF(E91="landmark",CONCATENATE(A91,"_k_east"),IF(E91="house",CONCATENATE(A91,"_h_east"),CONCATENATE(A91,"_east")))))</f>
        <v>none</v>
      </c>
      <c r="W91" s="1" t="str">
        <f aca="false">IF(OR(D91="1X1",D91="1X2"),"none",IF(E91="skyscraper",CONCATENATE(A91,"_c_west"),IF(E91="landmark",CONCATENATE(A91,"_k_west"),IF(E91="house",CONCATENATE(A91,"_h_west"),CONCATENATE(A91,"_west")))))</f>
        <v>none</v>
      </c>
      <c r="X91" s="1" t="str">
        <f aca="false">IF(NOT(D91="2X2"),"none",IF(E91="skyscraper",CONCATENATE(A91,"_c_south"),IF(E91="landmark",CONCATENATE(A91,"_k_south"),IF(E91="house",CONCATENATE(A91,"_h_south"),CONCATENATE(A91,"_south")))))</f>
        <v>none</v>
      </c>
      <c r="Y91" s="1" t="s">
        <v>239</v>
      </c>
    </row>
    <row r="92" customFormat="false" ht="12.8" hidden="false" customHeight="false" outlineLevel="0" collapsed="false">
      <c r="A92" s="1" t="s">
        <v>240</v>
      </c>
      <c r="B92" s="1" t="s">
        <v>240</v>
      </c>
      <c r="C92" s="2" t="n">
        <v>107</v>
      </c>
      <c r="D92" s="1" t="s">
        <v>241</v>
      </c>
      <c r="E92" s="1" t="s">
        <v>235</v>
      </c>
      <c r="F92" s="1" t="s">
        <v>242</v>
      </c>
      <c r="G92" s="1" t="n">
        <v>80</v>
      </c>
      <c r="H92" s="1" t="n">
        <v>3</v>
      </c>
      <c r="I92" s="3" t="n">
        <v>1970</v>
      </c>
      <c r="J92" s="5" t="s">
        <v>30</v>
      </c>
      <c r="K92" s="1" t="n">
        <v>20</v>
      </c>
      <c r="L92" s="6" t="s">
        <v>206</v>
      </c>
      <c r="M92" s="7" t="str">
        <f aca="false">VLOOKUP(L92,dropdowns!E:F,2,0)</f>
        <v>bitmask(TOWNZONE_OUTER_SUBURB , TOWNZONE_OUTSKIRT, TOWNZONE_EDGE )</v>
      </c>
      <c r="N92" s="1" t="n">
        <v>76</v>
      </c>
      <c r="O92" s="1" t="n">
        <v>3</v>
      </c>
      <c r="P92" s="4" t="s">
        <v>193</v>
      </c>
      <c r="Q92" s="1" t="n">
        <v>10</v>
      </c>
      <c r="R92" s="1" t="n">
        <v>2</v>
      </c>
      <c r="S92" s="4" t="s">
        <v>33</v>
      </c>
      <c r="T92" s="1" t="str">
        <f aca="false">IF(NOT(D92="1X1"),"none",IF(E92="skyscraper",CONCATENATE(A92,"_c"),IF(E92="landmark",CONCATENATE(A92,"_k"),IF(E92="house",CONCATENATE(A92,"_h"),A92))))</f>
        <v>none</v>
      </c>
      <c r="U92" s="1" t="str">
        <f aca="false">IF(D92="1X1","none",IF(E92="skyscraper",CONCATENATE(A92,"_c_north"),IF(E92="landmark",CONCATENATE(A92,"_k_north"),IF(E92="house",CONCATENATE(A92,"_h_north"),CONCATENATE(A92,"_north")))))</f>
        <v>fire_station_k_north</v>
      </c>
      <c r="V92" s="1" t="str">
        <f aca="false">IF(OR(D92="1X1",D92="2X1"),"none",IF(E92="skyscraper",CONCATENATE(A92,"_c_east"),IF(E92="landmark",CONCATENATE(A92,"_k_east"),IF(E92="house",CONCATENATE(A92,"_h_east"),CONCATENATE(A92,"_east")))))</f>
        <v>none</v>
      </c>
      <c r="W92" s="1" t="str">
        <f aca="false">IF(OR(D92="1X1",D92="1X2"),"none",IF(E92="skyscraper",CONCATENATE(A92,"_c_west"),IF(E92="landmark",CONCATENATE(A92,"_k_west"),IF(E92="house",CONCATENATE(A92,"_h_west"),CONCATENATE(A92,"_west")))))</f>
        <v>fire_station_k_west</v>
      </c>
      <c r="X92" s="1" t="str">
        <f aca="false">IF(NOT(D92="2X2"),"none",IF(E92="skyscraper",CONCATENATE(A92,"_c_south"),IF(E92="landmark",CONCATENATE(A92,"_k_south"),IF(E92="house",CONCATENATE(A92,"_h_south"),CONCATENATE(A92,"_south")))))</f>
        <v>none</v>
      </c>
      <c r="Y92" s="1" t="s">
        <v>240</v>
      </c>
    </row>
    <row r="93" customFormat="false" ht="12.8" hidden="false" customHeight="false" outlineLevel="0" collapsed="false">
      <c r="A93" s="1" t="s">
        <v>243</v>
      </c>
      <c r="B93" s="1" t="s">
        <v>243</v>
      </c>
      <c r="C93" s="2" t="n">
        <v>200</v>
      </c>
      <c r="D93" s="1" t="s">
        <v>190</v>
      </c>
      <c r="E93" s="1" t="s">
        <v>235</v>
      </c>
      <c r="F93" s="1" t="s">
        <v>244</v>
      </c>
      <c r="G93" s="1" t="n">
        <v>150</v>
      </c>
      <c r="H93" s="1" t="n">
        <v>3</v>
      </c>
      <c r="I93" s="3" t="n">
        <v>1970</v>
      </c>
      <c r="J93" s="5" t="s">
        <v>30</v>
      </c>
      <c r="K93" s="1" t="n">
        <v>20</v>
      </c>
      <c r="L93" s="6" t="s">
        <v>203</v>
      </c>
      <c r="M93" s="7" t="str">
        <f aca="false">VLOOKUP(L93,dropdowns!E:F,2,0)</f>
        <v>bitmask(TOWNZONE_INNER_SUBURB, TOWNZONE_OUTER_SUBURB )</v>
      </c>
      <c r="N93" s="1" t="n">
        <v>20</v>
      </c>
      <c r="O93" s="1" t="n">
        <v>3</v>
      </c>
      <c r="P93" s="4" t="s">
        <v>193</v>
      </c>
      <c r="Q93" s="1" t="n">
        <v>10</v>
      </c>
      <c r="R93" s="1" t="n">
        <v>4</v>
      </c>
      <c r="S93" s="4" t="s">
        <v>245</v>
      </c>
      <c r="T93" s="1" t="str">
        <f aca="false">IF(NOT(D93="1X1"),"none",IF(E93="skyscraper",CONCATENATE(A93,"_c"),IF(E93="landmark",CONCATENATE(A93,"_k"),IF(E93="house",CONCATENATE(A93,"_h"),A93))))</f>
        <v>none</v>
      </c>
      <c r="U93" s="1" t="str">
        <f aca="false">IF(D93="1X1","none",IF(E93="skyscraper",CONCATENATE(A93,"_c_north"),IF(E93="landmark",CONCATENATE(A93,"_k_north"),IF(E93="house",CONCATENATE(A93,"_h_north"),CONCATENATE(A93,"_north")))))</f>
        <v>hospital_k_north</v>
      </c>
      <c r="V93" s="1" t="str">
        <f aca="false">IF(OR(D93="1X1",D93="2X1"),"none",IF(E93="skyscraper",CONCATENATE(A93,"_c_east"),IF(E93="landmark",CONCATENATE(A93,"_k_east"),CONCATENATE(A93,"_east"))))</f>
        <v>hospital_k_east</v>
      </c>
      <c r="W93" s="1" t="str">
        <f aca="false">IF(OR(D93="1X1",D93="1X2"),"none",IF(E93="skyscraper",CONCATENATE(A93,"_c_west"),IF(E93="landmark",CONCATENATE(A93,"_k_west"),CONCATENATE(A93,"_west"))))</f>
        <v>hospital_k_west</v>
      </c>
      <c r="X93" s="1" t="str">
        <f aca="false">IF(NOT(D93="2X2"),"none",IF(E93="skyscraper",CONCATENATE(A93,"_c_south"),IF(E93="landmark",CONCATENATE(A93,"_k_south"),CONCATENATE(A93,"_south"))))</f>
        <v>hospital_k_south</v>
      </c>
      <c r="Y93" s="1" t="s">
        <v>243</v>
      </c>
    </row>
    <row r="94" customFormat="false" ht="12.8" hidden="false" customHeight="false" outlineLevel="0" collapsed="false">
      <c r="A94" s="1" t="s">
        <v>239</v>
      </c>
      <c r="B94" s="1" t="s">
        <v>239</v>
      </c>
      <c r="C94" s="2" t="n">
        <v>93</v>
      </c>
      <c r="D94" s="1" t="s">
        <v>27</v>
      </c>
      <c r="E94" s="1" t="s">
        <v>235</v>
      </c>
      <c r="F94" s="1" t="s">
        <v>246</v>
      </c>
      <c r="G94" s="1" t="n">
        <v>100</v>
      </c>
      <c r="H94" s="1" t="n">
        <v>1</v>
      </c>
      <c r="I94" s="3" t="n">
        <v>1870</v>
      </c>
      <c r="J94" s="5" t="s">
        <v>30</v>
      </c>
      <c r="K94" s="1" t="n">
        <v>10</v>
      </c>
      <c r="L94" s="6" t="s">
        <v>237</v>
      </c>
      <c r="M94" s="7" t="str">
        <f aca="false">VLOOKUP(L94,dropdowns!E:F,2,0)</f>
        <v>bitmask(TOWNZONE_INNER_SUBURB, TOWNZONE_OUTER_SUBURB, TOWNZONE_OUTSKIRT)</v>
      </c>
      <c r="N94" s="1" t="n">
        <v>29</v>
      </c>
      <c r="O94" s="1" t="n">
        <v>3</v>
      </c>
      <c r="P94" s="4" t="s">
        <v>193</v>
      </c>
      <c r="Q94" s="1" t="n">
        <v>16</v>
      </c>
      <c r="R94" s="1" t="n">
        <v>6</v>
      </c>
      <c r="S94" s="4" t="s">
        <v>33</v>
      </c>
      <c r="T94" s="1" t="str">
        <f aca="false">IF(NOT(D94="1X1"),"none",IF(E94="skyscraper",CONCATENATE(A94,"_c"),IF(E94="landmark",CONCATENATE(A94,"_k"),IF(E94="house",CONCATENATE(A94,"_h"),A94))))</f>
        <v>onsen_k</v>
      </c>
      <c r="U94" s="1" t="str">
        <f aca="false">IF(D94="1X1","none",IF(E94="skyscraper",CONCATENATE(A94,"_c_north"),IF(E94="landmark",CONCATENATE(A94,"_k_north"),IF(E94="house",CONCATENATE(A94,"_h_north"),CONCATENATE(A94,"_north")))))</f>
        <v>none</v>
      </c>
      <c r="V94" s="1" t="str">
        <f aca="false">IF(OR(D94="1X1",D94="2X1"),"none",IF(E94="skyscraper",CONCATENATE(A94,"_c_east"),IF(E94="landmark",CONCATENATE(A94,"_k_east"),IF(E94="house",CONCATENATE(A94,"_h_east"),CONCATENATE(A94,"_east")))))</f>
        <v>none</v>
      </c>
      <c r="W94" s="1" t="str">
        <f aca="false">IF(OR(D94="1X1",D94="1X2"),"none",IF(E94="skyscraper",CONCATENATE(A94,"_c_west"),IF(E94="landmark",CONCATENATE(A94,"_k_west"),IF(E94="house",CONCATENATE(A94,"_h_west"),CONCATENATE(A94,"_west")))))</f>
        <v>none</v>
      </c>
      <c r="X94" s="1" t="str">
        <f aca="false">IF(NOT(D94="2X2"),"none",IF(E94="skyscraper",CONCATENATE(A94,"_c_south"),IF(E94="landmark",CONCATENATE(A94,"_k_south"),IF(E94="house",CONCATENATE(A94,"_h_south"),CONCATENATE(A94,"_south")))))</f>
        <v>none</v>
      </c>
      <c r="Y94" s="1" t="s">
        <v>239</v>
      </c>
    </row>
    <row r="95" customFormat="false" ht="12.8" hidden="false" customHeight="false" outlineLevel="0" collapsed="false">
      <c r="A95" s="1" t="s">
        <v>247</v>
      </c>
      <c r="B95" s="1" t="s">
        <v>247</v>
      </c>
      <c r="C95" s="2" t="n">
        <v>11</v>
      </c>
      <c r="D95" s="1" t="s">
        <v>27</v>
      </c>
      <c r="E95" s="1" t="s">
        <v>235</v>
      </c>
      <c r="F95" s="1" t="s">
        <v>248</v>
      </c>
      <c r="G95" s="1" t="n">
        <v>50</v>
      </c>
      <c r="H95" s="1" t="n">
        <v>3</v>
      </c>
      <c r="I95" s="3" t="n">
        <v>1980</v>
      </c>
      <c r="J95" s="5" t="s">
        <v>30</v>
      </c>
      <c r="K95" s="1" t="n">
        <v>10</v>
      </c>
      <c r="L95" s="6" t="s">
        <v>61</v>
      </c>
      <c r="M95" s="7" t="str">
        <f aca="false">VLOOKUP(L95,dropdowns!E:F,2,0)</f>
        <v>ALL_TOWNZONES &amp; ~bitmask(TOWNZONE_EDGE)</v>
      </c>
      <c r="N95" s="1" t="n">
        <v>29</v>
      </c>
      <c r="O95" s="1" t="n">
        <v>3</v>
      </c>
      <c r="P95" s="4" t="s">
        <v>193</v>
      </c>
      <c r="Q95" s="1" t="n">
        <v>20</v>
      </c>
      <c r="R95" s="1" t="n">
        <v>5</v>
      </c>
      <c r="S95" s="4" t="s">
        <v>249</v>
      </c>
      <c r="T95" s="1" t="str">
        <f aca="false">IF(NOT(D95="1X1"),"none",IF(E95="skyscraper",CONCATENATE(A95,"_c"),IF(E95="landmark",CONCATENATE(A95,"_k"),IF(E95="house",CONCATENATE(A95,"_h"),A95))))</f>
        <v>pachinko_k</v>
      </c>
      <c r="U95" s="1" t="str">
        <f aca="false">IF(D95="1X1","none",IF(E95="skyscraper",CONCATENATE(A95,"_c_north"),IF(E95="landmark",CONCATENATE(A95,"_k_north"),IF(E95="house",CONCATENATE(A95,"_h_north"),CONCATENATE(A95,"_north")))))</f>
        <v>none</v>
      </c>
      <c r="V95" s="1" t="str">
        <f aca="false">IF(OR(D95="1X1",D95="2X1"),"none",IF(E95="skyscraper",CONCATENATE(A95,"_c_east"),IF(E95="landmark",CONCATENATE(A95,"_k_east"),CONCATENATE(A95,"_east"))))</f>
        <v>none</v>
      </c>
      <c r="W95" s="1" t="str">
        <f aca="false">IF(OR(D95="1X1",D95="1X2"),"none",IF(E95="skyscraper",CONCATENATE(A95,"_c_west"),IF(E95="landmark",CONCATENATE(A95,"_k_west"),CONCATENATE(A95,"_west"))))</f>
        <v>none</v>
      </c>
      <c r="X95" s="1" t="str">
        <f aca="false">IF(NOT(D95="2X2"),"none",IF(E95="skyscraper",CONCATENATE(A95,"_c_south"),IF(E95="landmark",CONCATENATE(A95,"_k_south"),CONCATENATE(A95,"_south"))))</f>
        <v>none</v>
      </c>
      <c r="Y95" s="1" t="s">
        <v>247</v>
      </c>
    </row>
    <row r="96" customFormat="false" ht="12.8" hidden="false" customHeight="false" outlineLevel="0" collapsed="false">
      <c r="A96" s="1" t="s">
        <v>250</v>
      </c>
      <c r="B96" s="1" t="s">
        <v>250</v>
      </c>
      <c r="C96" s="2" t="n">
        <v>131</v>
      </c>
      <c r="D96" s="1" t="s">
        <v>27</v>
      </c>
      <c r="E96" s="1" t="s">
        <v>235</v>
      </c>
      <c r="F96" s="1" t="s">
        <v>251</v>
      </c>
      <c r="G96" s="1" t="n">
        <v>5</v>
      </c>
      <c r="H96" s="1" t="n">
        <v>1</v>
      </c>
      <c r="I96" s="3" t="n">
        <v>0</v>
      </c>
      <c r="J96" s="5" t="s">
        <v>30</v>
      </c>
      <c r="K96" s="1" t="n">
        <v>50</v>
      </c>
      <c r="L96" s="6" t="s">
        <v>252</v>
      </c>
      <c r="M96" s="7" t="str">
        <f aca="false">VLOOKUP(L96,dropdowns!E:F,2,0)</f>
        <v>ALL_TOWNZONES</v>
      </c>
      <c r="N96" s="1" t="n">
        <v>6</v>
      </c>
      <c r="O96" s="1" t="n">
        <v>3</v>
      </c>
      <c r="P96" s="4" t="s">
        <v>153</v>
      </c>
      <c r="Q96" s="1" t="n">
        <v>10</v>
      </c>
      <c r="R96" s="1" t="n">
        <v>2</v>
      </c>
      <c r="S96" s="4" t="s">
        <v>253</v>
      </c>
      <c r="T96" s="1" t="str">
        <f aca="false">IF(NOT(D96="1X1"),"none",IF(E96="skyscraper",CONCATENATE(A96,"_c"),IF(E96="landmark",CONCATENATE(A96,"_k"),IF(E96="house",CONCATENATE(A96,"_h"),A96))))</f>
        <v>pagoda_k</v>
      </c>
      <c r="U96" s="1" t="str">
        <f aca="false">IF(D96="1X1","none",IF(E96="skyscraper",CONCATENATE(A96,"_c_north"),IF(E96="landmark",CONCATENATE(A96,"_k_north"),IF(E96="house",CONCATENATE(A96,"_h_north"),CONCATENATE(A96,"_north")))))</f>
        <v>none</v>
      </c>
      <c r="V96" s="1" t="str">
        <f aca="false">IF(OR(D96="1X1",D96="2X1"),"none",IF(E96="skyscraper",CONCATENATE(A96,"_c_east"),IF(E96="landmark",CONCATENATE(A96,"_k_east"),CONCATENATE(A96,"_east"))))</f>
        <v>none</v>
      </c>
      <c r="W96" s="1" t="str">
        <f aca="false">IF(OR(D96="1X1",D96="1X2"),"none",IF(E96="skyscraper",CONCATENATE(A96,"_c_west"),IF(E96="landmark",CONCATENATE(A96,"_k_west"),CONCATENATE(A96,"_west"))))</f>
        <v>none</v>
      </c>
      <c r="X96" s="1" t="str">
        <f aca="false">IF(NOT(D96="2X2"),"none",IF(E96="skyscraper",CONCATENATE(A96,"_c_south"),IF(E96="landmark",CONCATENATE(A96,"_k_south"),CONCATENATE(A96,"_south"))))</f>
        <v>none</v>
      </c>
      <c r="Y96" s="1" t="s">
        <v>254</v>
      </c>
    </row>
    <row r="97" customFormat="false" ht="12.8" hidden="false" customHeight="false" outlineLevel="0" collapsed="false">
      <c r="A97" s="1" t="s">
        <v>255</v>
      </c>
      <c r="B97" s="1" t="s">
        <v>255</v>
      </c>
      <c r="C97" s="2" t="n">
        <v>50</v>
      </c>
      <c r="D97" s="1" t="s">
        <v>174</v>
      </c>
      <c r="E97" s="1" t="s">
        <v>235</v>
      </c>
      <c r="F97" s="1" t="s">
        <v>256</v>
      </c>
      <c r="G97" s="1" t="n">
        <v>80</v>
      </c>
      <c r="H97" s="1" t="n">
        <v>1</v>
      </c>
      <c r="I97" s="3" t="n">
        <v>1970</v>
      </c>
      <c r="J97" s="5" t="s">
        <v>30</v>
      </c>
      <c r="K97" s="1" t="n">
        <v>10</v>
      </c>
      <c r="L97" s="6" t="s">
        <v>206</v>
      </c>
      <c r="M97" s="7" t="str">
        <f aca="false">VLOOKUP(L97,dropdowns!E:F,2,0)</f>
        <v>bitmask(TOWNZONE_OUTER_SUBURB , TOWNZONE_OUTSKIRT, TOWNZONE_EDGE )</v>
      </c>
      <c r="N97" s="1" t="n">
        <v>7</v>
      </c>
      <c r="O97" s="1" t="n">
        <v>3</v>
      </c>
      <c r="P97" s="4" t="s">
        <v>193</v>
      </c>
      <c r="Q97" s="1" t="n">
        <v>10</v>
      </c>
      <c r="R97" s="1" t="n">
        <v>2</v>
      </c>
      <c r="S97" s="4" t="s">
        <v>245</v>
      </c>
      <c r="T97" s="1" t="str">
        <f aca="false">IF(NOT(D97="1X1"),"none",IF(E97="skyscraper",CONCATENATE(A97,"_c"),IF(E97="landmark",CONCATENATE(A97,"_k"),IF(E97="house",CONCATENATE(A97,"_h"),A97))))</f>
        <v>none</v>
      </c>
      <c r="U97" s="1" t="str">
        <f aca="false">IF(D97="1X1","none",IF(E97="skyscraper",CONCATENATE(A97,"_c_north"),IF(E97="landmark",CONCATENATE(A97,"_k_north"),IF(E97="house",CONCATENATE(A97,"_h_north"),CONCATENATE(A97,"_north")))))</f>
        <v>petrol_station_large_k_north</v>
      </c>
      <c r="V97" s="1" t="str">
        <f aca="false">IF(OR(D97="1X1",D97="2X1"),"none",IF(E97="skyscraper",CONCATENATE(A97,"_c_east"),IF(E97="landmark",CONCATENATE(A97,"_k_east"),CONCATENATE(A97,"_east"))))</f>
        <v>petrol_station_large_k_east</v>
      </c>
      <c r="W97" s="1" t="str">
        <f aca="false">IF(OR(D97="1X1",D97="1X2"),"none",IF(E97="skyscraper",CONCATENATE(A97,"_c_west"),IF(E97="landmark",CONCATENATE(A97,"_k_west"),CONCATENATE(A97,"_west"))))</f>
        <v>none</v>
      </c>
      <c r="X97" s="1" t="str">
        <f aca="false">IF(NOT(D97="2X2"),"none",IF(E97="skyscraper",CONCATENATE(A97,"_c_south"),IF(E97="landmark",CONCATENATE(A97,"_k_south"),CONCATENATE(A97,"_south"))))</f>
        <v>none</v>
      </c>
      <c r="Y97" s="1" t="s">
        <v>239</v>
      </c>
    </row>
    <row r="98" customFormat="false" ht="12.8" hidden="false" customHeight="false" outlineLevel="0" collapsed="false">
      <c r="A98" s="1" t="s">
        <v>257</v>
      </c>
      <c r="B98" s="1" t="s">
        <v>257</v>
      </c>
      <c r="C98" s="2" t="n">
        <v>110</v>
      </c>
      <c r="D98" s="1" t="s">
        <v>241</v>
      </c>
      <c r="E98" s="1" t="s">
        <v>235</v>
      </c>
      <c r="F98" s="1" t="s">
        <v>258</v>
      </c>
      <c r="G98" s="1" t="n">
        <v>50</v>
      </c>
      <c r="H98" s="1" t="n">
        <v>1</v>
      </c>
      <c r="I98" s="3" t="n">
        <v>1950</v>
      </c>
      <c r="J98" s="5" t="n">
        <v>1989</v>
      </c>
      <c r="K98" s="1" t="n">
        <v>10</v>
      </c>
      <c r="L98" s="6" t="s">
        <v>206</v>
      </c>
      <c r="M98" s="7" t="str">
        <f aca="false">VLOOKUP(L98,dropdowns!E:F,2,0)</f>
        <v>bitmask(TOWNZONE_OUTER_SUBURB , TOWNZONE_OUTSKIRT, TOWNZONE_EDGE )</v>
      </c>
      <c r="N98" s="1" t="n">
        <v>76</v>
      </c>
      <c r="O98" s="1" t="n">
        <v>3</v>
      </c>
      <c r="P98" s="4" t="s">
        <v>193</v>
      </c>
      <c r="Q98" s="1" t="n">
        <v>10</v>
      </c>
      <c r="R98" s="1" t="n">
        <v>2</v>
      </c>
      <c r="S98" s="4" t="s">
        <v>245</v>
      </c>
      <c r="T98" s="1" t="str">
        <f aca="false">IF(NOT(D98="1X1"),"none",IF(E98="skyscraper",CONCATENATE(A98,"_c"),IF(E98="landmark",CONCATENATE(A98,"_k"),IF(E98="house",CONCATENATE(A98,"_h"),A98))))</f>
        <v>none</v>
      </c>
      <c r="U98" s="1" t="str">
        <f aca="false">IF(D98="1X1","none",IF(E98="skyscraper",CONCATENATE(A98,"_c_north"),IF(E98="landmark",CONCATENATE(A98,"_k_north"),IF(E98="house",CONCATENATE(A98,"_h_north"),CONCATENATE(A98,"_north")))))</f>
        <v>petrol_station_old_k_north</v>
      </c>
      <c r="V98" s="1" t="str">
        <f aca="false">IF(OR(D98="1X1",D98="2X1"),"none",IF(E98="skyscraper",CONCATENATE(A98,"_c_east"),IF(E98="landmark",CONCATENATE(A98,"_k_east"),CONCATENATE(A98,"_east"))))</f>
        <v>none</v>
      </c>
      <c r="W98" s="1" t="str">
        <f aca="false">IF(OR(D98="1X1",D98="1X2"),"none",IF(E98="skyscraper",CONCATENATE(A98,"_c_west"),IF(E98="landmark",CONCATENATE(A98,"_k_west"),CONCATENATE(A98,"_west"))))</f>
        <v>petrol_station_old_k_west</v>
      </c>
      <c r="X98" s="1" t="str">
        <f aca="false">IF(NOT(D98="2X2"),"none",IF(E98="skyscraper",CONCATENATE(A98,"_c_south"),IF(E98="landmark",CONCATENATE(A98,"_k_south"),CONCATENATE(A98,"_south"))))</f>
        <v>none</v>
      </c>
      <c r="Y98" s="1" t="s">
        <v>240</v>
      </c>
    </row>
    <row r="99" customFormat="false" ht="12.8" hidden="false" customHeight="false" outlineLevel="0" collapsed="false">
      <c r="A99" s="1" t="s">
        <v>259</v>
      </c>
      <c r="B99" s="1" t="s">
        <v>259</v>
      </c>
      <c r="C99" s="2" t="n">
        <v>105</v>
      </c>
      <c r="D99" s="1" t="s">
        <v>174</v>
      </c>
      <c r="E99" s="1" t="s">
        <v>235</v>
      </c>
      <c r="F99" s="1" t="s">
        <v>260</v>
      </c>
      <c r="G99" s="1" t="n">
        <v>80</v>
      </c>
      <c r="H99" s="1" t="n">
        <v>3</v>
      </c>
      <c r="I99" s="3" t="n">
        <v>1970</v>
      </c>
      <c r="J99" s="5" t="s">
        <v>30</v>
      </c>
      <c r="K99" s="1" t="n">
        <v>20</v>
      </c>
      <c r="L99" s="6" t="s">
        <v>206</v>
      </c>
      <c r="M99" s="7" t="str">
        <f aca="false">VLOOKUP(L99,dropdowns!E:F,2,0)</f>
        <v>bitmask(TOWNZONE_OUTER_SUBURB , TOWNZONE_OUTSKIRT, TOWNZONE_EDGE )</v>
      </c>
      <c r="N99" s="1" t="n">
        <v>7</v>
      </c>
      <c r="O99" s="1" t="n">
        <v>3</v>
      </c>
      <c r="P99" s="4" t="s">
        <v>193</v>
      </c>
      <c r="Q99" s="1" t="n">
        <v>10</v>
      </c>
      <c r="R99" s="1" t="n">
        <v>2</v>
      </c>
      <c r="S99" s="4" t="s">
        <v>156</v>
      </c>
      <c r="T99" s="1" t="str">
        <f aca="false">IF(NOT(D99="1X1"),"none",IF(E99="skyscraper",CONCATENATE(A99,"_c"),IF(E99="landmark",CONCATENATE(A99,"_k"),IF(E99="house",CONCATENATE(A99,"_h"),A99))))</f>
        <v>none</v>
      </c>
      <c r="U99" s="1" t="str">
        <f aca="false">IF(D99="1X1","none",IF(E99="skyscraper",CONCATENATE(A99,"_c_north"),IF(E99="landmark",CONCATENATE(A99,"_k_north"),IF(E99="house",CONCATENATE(A99,"_h_north"),CONCATENATE(A99,"_north")))))</f>
        <v>police_station_k_north</v>
      </c>
      <c r="V99" s="1" t="str">
        <f aca="false">IF(OR(D99="1X1",D99="2X1"),"none",IF(E99="skyscraper",CONCATENATE(A99,"_c_east"),IF(E99="landmark",CONCATENATE(A99,"_k_east"),CONCATENATE(A99,"_east"))))</f>
        <v>police_station_k_east</v>
      </c>
      <c r="W99" s="1" t="str">
        <f aca="false">IF(OR(D99="1X1",D99="1X2"),"none",IF(E99="skyscraper",CONCATENATE(A99,"_c_west"),IF(E99="landmark",CONCATENATE(A99,"_k_west"),CONCATENATE(A99,"_west"))))</f>
        <v>none</v>
      </c>
      <c r="X99" s="1" t="str">
        <f aca="false">IF(NOT(D99="2X2"),"none",IF(E99="skyscraper",CONCATENATE(A99,"_c_south"),IF(E99="landmark",CONCATENATE(A99,"_k_south"),CONCATENATE(A99,"_south"))))</f>
        <v>none</v>
      </c>
      <c r="Y99" s="1" t="s">
        <v>259</v>
      </c>
    </row>
    <row r="100" customFormat="false" ht="12.8" hidden="false" customHeight="false" outlineLevel="0" collapsed="false">
      <c r="A100" s="1" t="s">
        <v>261</v>
      </c>
      <c r="B100" s="1" t="s">
        <v>261</v>
      </c>
      <c r="C100" s="2" t="n">
        <v>216</v>
      </c>
      <c r="D100" s="1" t="s">
        <v>190</v>
      </c>
      <c r="E100" s="1" t="s">
        <v>235</v>
      </c>
      <c r="F100" s="1" t="s">
        <v>262</v>
      </c>
      <c r="G100" s="1" t="n">
        <v>100</v>
      </c>
      <c r="H100" s="1" t="n">
        <v>3</v>
      </c>
      <c r="I100" s="3" t="n">
        <v>1700</v>
      </c>
      <c r="J100" s="5" t="s">
        <v>30</v>
      </c>
      <c r="K100" s="1" t="n">
        <v>20</v>
      </c>
      <c r="L100" s="6" t="s">
        <v>203</v>
      </c>
      <c r="M100" s="7" t="str">
        <f aca="false">VLOOKUP(L100,dropdowns!E:F,2,0)</f>
        <v>bitmask(TOWNZONE_INNER_SUBURB, TOWNZONE_OUTER_SUBURB )</v>
      </c>
      <c r="N100" s="1" t="n">
        <v>20</v>
      </c>
      <c r="O100" s="1" t="n">
        <v>3</v>
      </c>
      <c r="P100" s="4" t="s">
        <v>153</v>
      </c>
      <c r="Q100" s="1" t="n">
        <v>10</v>
      </c>
      <c r="R100" s="1" t="n">
        <v>2</v>
      </c>
      <c r="S100" s="4" t="s">
        <v>249</v>
      </c>
      <c r="T100" s="1" t="str">
        <f aca="false">IF(NOT(D100="1X1"),"none",IF(E100="skyscraper",CONCATENATE(A100,"_c"),IF(E100="landmark",CONCATENATE(A100,"_k"),IF(E100="house",CONCATENATE(A100,"_h"),A100))))</f>
        <v>none</v>
      </c>
      <c r="U100" s="1" t="str">
        <f aca="false">IF(D100="1X1","none",IF(E100="skyscraper",CONCATENATE(A100,"_c_north"),IF(E100="landmark",CONCATENATE(A100,"_k_north"),IF(E100="house",CONCATENATE(A100,"_h_north"),CONCATENATE(A100,"_north")))))</f>
        <v>shiro_k_north</v>
      </c>
      <c r="V100" s="1" t="str">
        <f aca="false">IF(OR(D100="1X1",D100="2X1"),"none",IF(E100="skyscraper",CONCATENATE(A100,"_c_east"),IF(E100="landmark",CONCATENATE(A100,"_k_east"),CONCATENATE(A100,"_east"))))</f>
        <v>shiro_k_east</v>
      </c>
      <c r="W100" s="1" t="str">
        <f aca="false">IF(OR(D100="1X1",D100="1X2"),"none",IF(E100="skyscraper",CONCATENATE(A100,"_c_west"),IF(E100="landmark",CONCATENATE(A100,"_k_west"),CONCATENATE(A100,"_west"))))</f>
        <v>shiro_k_west</v>
      </c>
      <c r="X100" s="1" t="str">
        <f aca="false">IF(NOT(D100="2X2"),"none",IF(E100="skyscraper",CONCATENATE(A100,"_c_south"),IF(E100="landmark",CONCATENATE(A100,"_k_south"),CONCATENATE(A100,"_south"))))</f>
        <v>shiro_k_south</v>
      </c>
      <c r="Y100" s="1" t="s">
        <v>261</v>
      </c>
    </row>
    <row r="101" customFormat="false" ht="12.8" hidden="false" customHeight="false" outlineLevel="0" collapsed="false">
      <c r="A101" s="1" t="s">
        <v>263</v>
      </c>
      <c r="B101" s="1" t="s">
        <v>263</v>
      </c>
      <c r="C101" s="2" t="n">
        <v>7</v>
      </c>
      <c r="D101" s="1" t="s">
        <v>27</v>
      </c>
      <c r="E101" s="1" t="s">
        <v>235</v>
      </c>
      <c r="F101" s="1" t="s">
        <v>264</v>
      </c>
      <c r="G101" s="1" t="n">
        <v>50</v>
      </c>
      <c r="H101" s="1" t="n">
        <v>1</v>
      </c>
      <c r="I101" s="3" t="n">
        <v>1930</v>
      </c>
      <c r="J101" s="5" t="s">
        <v>30</v>
      </c>
      <c r="K101" s="1" t="n">
        <v>10</v>
      </c>
      <c r="L101" s="6" t="s">
        <v>31</v>
      </c>
      <c r="M101" s="7" t="str">
        <f aca="false">VLOOKUP(L101,dropdowns!E:F,2,0)</f>
        <v>bitmask(TOWNZONE_CENTRE, TOWNZONE_INNER_SUBURB, TOWNZONE_OUTER_SUBURB )</v>
      </c>
      <c r="N101" s="1" t="n">
        <v>29</v>
      </c>
      <c r="O101" s="1" t="n">
        <v>3</v>
      </c>
      <c r="P101" s="4" t="s">
        <v>193</v>
      </c>
      <c r="Q101" s="1" t="n">
        <v>10</v>
      </c>
      <c r="R101" s="1" t="n">
        <v>2</v>
      </c>
      <c r="S101" s="4" t="s">
        <v>238</v>
      </c>
      <c r="T101" s="1" t="str">
        <f aca="false">IF(NOT(D101="1X1"),"none",IF(E101="skyscraper",CONCATENATE(A101,"_c"),IF(E101="landmark",CONCATENATE(A101,"_k"),IF(E101="house",CONCATENATE(A101,"_h"),A101))))</f>
        <v>shops_small_k</v>
      </c>
      <c r="U101" s="1" t="str">
        <f aca="false">IF(D101="1X1","none",IF(E101="skyscraper",CONCATENATE(A101,"_c_north"),IF(E101="landmark",CONCATENATE(A101,"_k_north"),IF(E101="house",CONCATENATE(A101,"_h_north"),CONCATENATE(A101,"_north")))))</f>
        <v>none</v>
      </c>
      <c r="V101" s="1" t="str">
        <f aca="false">IF(OR(D101="1X1",D101="2X1"),"none",IF(E101="skyscraper",CONCATENATE(A101,"_c_east"),IF(E101="landmark",CONCATENATE(A101,"_k_east"),CONCATENATE(A101,"_east"))))</f>
        <v>none</v>
      </c>
      <c r="W101" s="1" t="str">
        <f aca="false">IF(OR(D101="1X1",D101="1X2"),"none",IF(E101="skyscraper",CONCATENATE(A101,"_c_west"),IF(E101="landmark",CONCATENATE(A101,"_k_west"),CONCATENATE(A101,"_west"))))</f>
        <v>none</v>
      </c>
      <c r="X101" s="1" t="str">
        <f aca="false">IF(NOT(D101="2X2"),"none",IF(E101="skyscraper",CONCATENATE(A101,"_c_south"),IF(E101="landmark",CONCATENATE(A101,"_k_south"),CONCATENATE(A101,"_south"))))</f>
        <v>none</v>
      </c>
      <c r="Y101" s="1" t="s">
        <v>239</v>
      </c>
    </row>
    <row r="102" customFormat="false" ht="12.8" hidden="false" customHeight="false" outlineLevel="0" collapsed="false">
      <c r="A102" s="1" t="s">
        <v>265</v>
      </c>
      <c r="B102" s="1" t="s">
        <v>265</v>
      </c>
      <c r="C102" s="2" t="n">
        <v>114</v>
      </c>
      <c r="D102" s="1" t="s">
        <v>27</v>
      </c>
      <c r="E102" s="1" t="s">
        <v>235</v>
      </c>
      <c r="F102" s="1" t="s">
        <v>266</v>
      </c>
      <c r="G102" s="1" t="n">
        <v>5</v>
      </c>
      <c r="H102" s="1" t="n">
        <v>1</v>
      </c>
      <c r="I102" s="3" t="n">
        <v>0</v>
      </c>
      <c r="J102" s="5" t="s">
        <v>30</v>
      </c>
      <c r="K102" s="1" t="n">
        <v>20</v>
      </c>
      <c r="L102" s="6" t="s">
        <v>252</v>
      </c>
      <c r="M102" s="7" t="str">
        <f aca="false">VLOOKUP(L102,dropdowns!E:F,2,0)</f>
        <v>ALL_TOWNZONES</v>
      </c>
      <c r="N102" s="1" t="n">
        <v>6</v>
      </c>
      <c r="O102" s="1" t="n">
        <v>3</v>
      </c>
      <c r="P102" s="4" t="s">
        <v>153</v>
      </c>
      <c r="Q102" s="1" t="n">
        <v>1</v>
      </c>
      <c r="R102" s="1" t="n">
        <v>1</v>
      </c>
      <c r="S102" s="4" t="s">
        <v>253</v>
      </c>
      <c r="T102" s="1" t="str">
        <f aca="false">IF(NOT(D102="1X1"),"none",IF(E102="skyscraper",CONCATENATE(A102,"_c"),IF(E102="landmark",CONCATENATE(A102,"_k"),IF(E102="house",CONCATENATE(A102,"_h"),A102))))</f>
        <v>shrine_k</v>
      </c>
      <c r="U102" s="1" t="str">
        <f aca="false">IF(D102="1X1","none",IF(E102="skyscraper",CONCATENATE(A102,"_c_north"),IF(E102="landmark",CONCATENATE(A102,"_k_north"),IF(E102="house",CONCATENATE(A102,"_h_north"),CONCATENATE(A102,"_north")))))</f>
        <v>none</v>
      </c>
      <c r="V102" s="1" t="str">
        <f aca="false">IF(OR(D102="1X1",D102="2X1"),"none",IF(E102="skyscraper",CONCATENATE(A102,"_c_east"),IF(E102="landmark",CONCATENATE(A102,"_k_east"),CONCATENATE(A102,"_east"))))</f>
        <v>none</v>
      </c>
      <c r="W102" s="1" t="str">
        <f aca="false">IF(OR(D102="1X1",D102="1X2"),"none",IF(E102="skyscraper",CONCATENATE(A102,"_c_west"),IF(E102="landmark",CONCATENATE(A102,"_k_west"),CONCATENATE(A102,"_west"))))</f>
        <v>none</v>
      </c>
      <c r="X102" s="1" t="str">
        <f aca="false">IF(NOT(D102="2X2"),"none",IF(E102="skyscraper",CONCATENATE(A102,"_c_south"),IF(E102="landmark",CONCATENATE(A102,"_k_south"),CONCATENATE(A102,"_south"))))</f>
        <v>none</v>
      </c>
      <c r="Y102" s="1" t="s">
        <v>265</v>
      </c>
    </row>
    <row r="103" customFormat="false" ht="12.8" hidden="false" customHeight="false" outlineLevel="0" collapsed="false">
      <c r="A103" s="1" t="s">
        <v>254</v>
      </c>
      <c r="B103" s="1" t="s">
        <v>254</v>
      </c>
      <c r="C103" s="2" t="n">
        <v>113</v>
      </c>
      <c r="D103" s="1" t="s">
        <v>27</v>
      </c>
      <c r="E103" s="1" t="s">
        <v>235</v>
      </c>
      <c r="F103" s="1" t="s">
        <v>267</v>
      </c>
      <c r="G103" s="1" t="n">
        <v>5</v>
      </c>
      <c r="H103" s="1" t="n">
        <v>5</v>
      </c>
      <c r="I103" s="3" t="n">
        <v>0</v>
      </c>
      <c r="J103" s="5" t="s">
        <v>30</v>
      </c>
      <c r="K103" s="1" t="n">
        <v>20</v>
      </c>
      <c r="L103" s="6" t="s">
        <v>252</v>
      </c>
      <c r="M103" s="7" t="str">
        <f aca="false">VLOOKUP(L103,dropdowns!E:F,2,0)</f>
        <v>ALL_TOWNZONES</v>
      </c>
      <c r="N103" s="1" t="n">
        <v>6</v>
      </c>
      <c r="O103" s="1" t="n">
        <v>3</v>
      </c>
      <c r="P103" s="4" t="s">
        <v>153</v>
      </c>
      <c r="Q103" s="1" t="n">
        <v>1</v>
      </c>
      <c r="R103" s="1" t="n">
        <v>1</v>
      </c>
      <c r="S103" s="4" t="s">
        <v>253</v>
      </c>
      <c r="T103" s="1" t="str">
        <f aca="false">IF(NOT(D103="1X1"),"none",IF(E103="skyscraper",CONCATENATE(A103,"_c"),IF(E103="landmark",CONCATENATE(A103,"_k"),IF(E103="house",CONCATENATE(A103,"_h"),A103))))</f>
        <v>shrine_prohibition_k</v>
      </c>
      <c r="U103" s="1" t="str">
        <f aca="false">IF(D103="1X1","none",IF(E103="skyscraper",CONCATENATE(A103,"_c_north"),IF(E103="landmark",CONCATENATE(A103,"_k_north"),IF(E103="house",CONCATENATE(A103,"_h_north"),CONCATENATE(A103,"_north")))))</f>
        <v>none</v>
      </c>
      <c r="V103" s="1" t="str">
        <f aca="false">IF(OR(D103="1X1",D103="2X1"),"none",IF(E103="skyscraper",CONCATENATE(A103,"_c_east"),IF(E103="landmark",CONCATENATE(A103,"_k_east"),CONCATENATE(A103,"_east"))))</f>
        <v>none</v>
      </c>
      <c r="W103" s="1" t="str">
        <f aca="false">IF(OR(D103="1X1",D103="1X2"),"none",IF(E103="skyscraper",CONCATENATE(A103,"_c_west"),IF(E103="landmark",CONCATENATE(A103,"_k_west"),CONCATENATE(A103,"_west"))))</f>
        <v>none</v>
      </c>
      <c r="X103" s="1" t="str">
        <f aca="false">IF(NOT(D103="2X2"),"none",IF(E103="skyscraper",CONCATENATE(A103,"_c_south"),IF(E103="landmark",CONCATENATE(A103,"_k_south"),CONCATENATE(A103,"_south"))))</f>
        <v>none</v>
      </c>
      <c r="Y103" s="1" t="s">
        <v>254</v>
      </c>
    </row>
    <row r="104" customFormat="false" ht="12.8" hidden="false" customHeight="false" outlineLevel="0" collapsed="false">
      <c r="A104" s="1" t="s">
        <v>268</v>
      </c>
      <c r="B104" s="1" t="s">
        <v>268</v>
      </c>
      <c r="C104" s="2" t="n">
        <v>204</v>
      </c>
      <c r="D104" s="1" t="s">
        <v>190</v>
      </c>
      <c r="E104" s="1" t="s">
        <v>235</v>
      </c>
      <c r="F104" s="1" t="s">
        <v>269</v>
      </c>
      <c r="G104" s="1" t="n">
        <v>150</v>
      </c>
      <c r="H104" s="1" t="n">
        <v>3</v>
      </c>
      <c r="I104" s="3" t="n">
        <v>1970</v>
      </c>
      <c r="J104" s="5" t="s">
        <v>30</v>
      </c>
      <c r="K104" s="1" t="n">
        <v>20</v>
      </c>
      <c r="L104" s="6" t="s">
        <v>203</v>
      </c>
      <c r="M104" s="7" t="str">
        <f aca="false">VLOOKUP(L104,dropdowns!E:F,2,0)</f>
        <v>bitmask(TOWNZONE_INNER_SUBURB, TOWNZONE_OUTER_SUBURB )</v>
      </c>
      <c r="N104" s="1" t="n">
        <v>20</v>
      </c>
      <c r="O104" s="1" t="n">
        <v>3</v>
      </c>
      <c r="P104" s="4" t="s">
        <v>193</v>
      </c>
      <c r="Q104" s="1" t="n">
        <v>10</v>
      </c>
      <c r="R104" s="1" t="n">
        <v>4</v>
      </c>
      <c r="S104" s="4" t="s">
        <v>238</v>
      </c>
      <c r="T104" s="1" t="str">
        <f aca="false">IF(NOT(D104="1X1"),"none",IF(E104="skyscraper",CONCATENATE(A104,"_c"),IF(E104="landmark",CONCATENATE(A104,"_k"),IF(E104="house",CONCATENATE(A104,"_h"),A104))))</f>
        <v>none</v>
      </c>
      <c r="U104" s="1" t="str">
        <f aca="false">IF(D104="1X1","none",IF(E104="skyscraper",CONCATENATE(A104,"_c_north"),IF(E104="landmark",CONCATENATE(A104,"_k_north"),IF(E104="house",CONCATENATE(A104,"_h_north"),CONCATENATE(A104,"_north")))))</f>
        <v>stadium_k_north</v>
      </c>
      <c r="V104" s="1" t="str">
        <f aca="false">IF(OR(D104="1X1",D104="2X1"),"none",IF(E104="skyscraper",CONCATENATE(A104,"_c_east"),IF(E104="landmark",CONCATENATE(A104,"_k_east"),CONCATENATE(A104,"_east"))))</f>
        <v>stadium_k_east</v>
      </c>
      <c r="W104" s="1" t="str">
        <f aca="false">IF(OR(D104="1X1",D104="1X2"),"none",IF(E104="skyscraper",CONCATENATE(A104,"_c_west"),IF(E104="landmark",CONCATENATE(A104,"_k_west"),CONCATENATE(A104,"_west"))))</f>
        <v>stadium_k_west</v>
      </c>
      <c r="X104" s="1" t="str">
        <f aca="false">IF(NOT(D104="2X2"),"none",IF(E104="skyscraper",CONCATENATE(A104,"_c_south"),IF(E104="landmark",CONCATENATE(A104,"_k_south"),CONCATENATE(A104,"_south"))))</f>
        <v>stadium_k_south</v>
      </c>
      <c r="Y104" s="1" t="s">
        <v>243</v>
      </c>
    </row>
    <row r="105" customFormat="false" ht="12.8" hidden="false" customHeight="false" outlineLevel="0" collapsed="false">
      <c r="A105" s="1" t="s">
        <v>270</v>
      </c>
      <c r="B105" s="1" t="s">
        <v>270</v>
      </c>
      <c r="C105" s="2" t="n">
        <v>208</v>
      </c>
      <c r="D105" s="1" t="s">
        <v>190</v>
      </c>
      <c r="E105" s="1" t="s">
        <v>235</v>
      </c>
      <c r="F105" s="1" t="s">
        <v>271</v>
      </c>
      <c r="G105" s="1" t="n">
        <v>100</v>
      </c>
      <c r="H105" s="1" t="n">
        <v>3</v>
      </c>
      <c r="I105" s="3" t="n">
        <v>1700</v>
      </c>
      <c r="J105" s="5" t="s">
        <v>30</v>
      </c>
      <c r="K105" s="1" t="n">
        <v>20</v>
      </c>
      <c r="L105" s="6" t="s">
        <v>252</v>
      </c>
      <c r="M105" s="7" t="str">
        <f aca="false">VLOOKUP(L105,dropdowns!E:F,2,0)</f>
        <v>ALL_TOWNZONES</v>
      </c>
      <c r="N105" s="1" t="n">
        <v>20</v>
      </c>
      <c r="O105" s="1" t="n">
        <v>3</v>
      </c>
      <c r="P105" s="4" t="s">
        <v>153</v>
      </c>
      <c r="Q105" s="1" t="n">
        <v>10</v>
      </c>
      <c r="R105" s="1" t="n">
        <v>2</v>
      </c>
      <c r="S105" s="4" t="s">
        <v>249</v>
      </c>
      <c r="T105" s="1" t="str">
        <f aca="false">IF(NOT(D105="1X1"),"none",IF(E105="skyscraper",CONCATENATE(A105,"_c"),IF(E105="landmark",CONCATENATE(A105,"_k"),IF(E105="house",CONCATENATE(A105,"_h"),A105))))</f>
        <v>none</v>
      </c>
      <c r="U105" s="1" t="str">
        <f aca="false">IF(D105="1X1","none",IF(E105="skyscraper",CONCATENATE(A105,"_c_north"),IF(E105="landmark",CONCATENATE(A105,"_k_north"),IF(E105="house",CONCATENATE(A105,"_h_north"),CONCATENATE(A105,"_north")))))</f>
        <v>temple_k_north</v>
      </c>
      <c r="V105" s="1" t="str">
        <f aca="false">IF(OR(D105="1X1",D105="2X1"),"none",IF(E105="skyscraper",CONCATENATE(A105,"_c_east"),IF(E105="landmark",CONCATENATE(A105,"_k_east"),CONCATENATE(A105,"_east"))))</f>
        <v>temple_k_east</v>
      </c>
      <c r="W105" s="1" t="str">
        <f aca="false">IF(OR(D105="1X1",D105="1X2"),"none",IF(E105="skyscraper",CONCATENATE(A105,"_c_west"),IF(E105="landmark",CONCATENATE(A105,"_k_west"),CONCATENATE(A105,"_west"))))</f>
        <v>temple_k_west</v>
      </c>
      <c r="X105" s="1" t="str">
        <f aca="false">IF(NOT(D105="2X2"),"none",IF(E105="skyscraper",CONCATENATE(A105,"_c_south"),IF(E105="landmark",CONCATENATE(A105,"_k_south"),CONCATENATE(A105,"_south"))))</f>
        <v>temple_k_south</v>
      </c>
      <c r="Y105" s="1" t="s">
        <v>270</v>
      </c>
    </row>
    <row r="106" customFormat="false" ht="12.8" hidden="false" customHeight="false" outlineLevel="0" collapsed="false">
      <c r="A106" s="1" t="s">
        <v>272</v>
      </c>
      <c r="B106" s="1" t="s">
        <v>272</v>
      </c>
      <c r="C106" s="2" t="n">
        <v>96</v>
      </c>
      <c r="D106" s="1" t="s">
        <v>27</v>
      </c>
      <c r="E106" s="1" t="s">
        <v>235</v>
      </c>
      <c r="F106" s="1" t="s">
        <v>273</v>
      </c>
      <c r="G106" s="1" t="n">
        <v>60</v>
      </c>
      <c r="H106" s="1" t="n">
        <v>1</v>
      </c>
      <c r="I106" s="3" t="n">
        <v>1955</v>
      </c>
      <c r="J106" s="5" t="s">
        <v>30</v>
      </c>
      <c r="K106" s="1" t="n">
        <v>10</v>
      </c>
      <c r="L106" s="6" t="s">
        <v>237</v>
      </c>
      <c r="M106" s="7" t="str">
        <f aca="false">VLOOKUP(L106,dropdowns!E:F,2,0)</f>
        <v>bitmask(TOWNZONE_INNER_SUBURB, TOWNZONE_OUTER_SUBURB, TOWNZONE_OUTSKIRT)</v>
      </c>
      <c r="N106" s="1" t="n">
        <v>29</v>
      </c>
      <c r="O106" s="1" t="n">
        <v>3</v>
      </c>
      <c r="P106" s="4" t="s">
        <v>32</v>
      </c>
      <c r="Q106" s="1" t="n">
        <v>10</v>
      </c>
      <c r="R106" s="1" t="n">
        <v>4</v>
      </c>
      <c r="S106" s="4" t="s">
        <v>238</v>
      </c>
      <c r="T106" s="1" t="str">
        <f aca="false">IF(NOT(D106="1X1"),"none",IF(E106="skyscraper",CONCATENATE(A106,"_c"),IF(E106="landmark",CONCATENATE(A106,"_k"),IF(E106="house",CONCATENATE(A106,"_h"),A106))))</f>
        <v>yoshinoya_restaurant_k</v>
      </c>
      <c r="U106" s="1" t="str">
        <f aca="false">IF(D106="1X1","none",IF(E106="skyscraper",CONCATENATE(A106,"_c_north"),IF(E106="landmark",CONCATENATE(A106,"_k_north"),IF(E106="house",CONCATENATE(A106,"_h_north"),CONCATENATE(A106,"_north")))))</f>
        <v>none</v>
      </c>
      <c r="V106" s="1" t="str">
        <f aca="false">IF(OR(D106="1X1",D106="2X1"),"none",IF(E106="skyscraper",CONCATENATE(A106,"_c_east"),IF(E106="landmark",CONCATENATE(A106,"_k_east"),CONCATENATE(A106,"_east"))))</f>
        <v>none</v>
      </c>
      <c r="W106" s="1" t="str">
        <f aca="false">IF(OR(D106="1X1",D106="1X2"),"none",IF(E106="skyscraper",CONCATENATE(A106,"_c_west"),IF(E106="landmark",CONCATENATE(A106,"_k_west"),CONCATENATE(A106,"_west"))))</f>
        <v>none</v>
      </c>
      <c r="X106" s="1" t="str">
        <f aca="false">IF(NOT(D106="2X2"),"none",IF(E106="skyscraper",CONCATENATE(A106,"_c_south"),IF(E106="landmark",CONCATENATE(A106,"_k_south"),CONCATENATE(A106,"_south"))))</f>
        <v>none</v>
      </c>
      <c r="Y106" s="1" t="s">
        <v>239</v>
      </c>
    </row>
    <row r="107" customFormat="false" ht="12.8" hidden="false" customHeight="false" outlineLevel="0" collapsed="false">
      <c r="A107" s="1" t="s">
        <v>274</v>
      </c>
      <c r="B107" s="1" t="s">
        <v>274</v>
      </c>
      <c r="C107" s="2" t="n">
        <v>64</v>
      </c>
      <c r="D107" s="1" t="s">
        <v>27</v>
      </c>
      <c r="E107" s="1" t="s">
        <v>235</v>
      </c>
      <c r="F107" s="1" t="s">
        <v>275</v>
      </c>
      <c r="G107" s="1" t="n">
        <v>60</v>
      </c>
      <c r="H107" s="1" t="n">
        <v>1</v>
      </c>
      <c r="I107" s="3" t="n">
        <v>1960</v>
      </c>
      <c r="J107" s="5" t="s">
        <v>30</v>
      </c>
      <c r="K107" s="1" t="n">
        <v>10</v>
      </c>
      <c r="L107" s="6" t="s">
        <v>237</v>
      </c>
      <c r="M107" s="7" t="str">
        <f aca="false">VLOOKUP(L107,dropdowns!E:F,2,0)</f>
        <v>bitmask(TOWNZONE_INNER_SUBURB, TOWNZONE_OUTER_SUBURB, TOWNZONE_OUTSKIRT)</v>
      </c>
      <c r="N107" s="1" t="n">
        <v>29</v>
      </c>
      <c r="O107" s="1" t="n">
        <v>3</v>
      </c>
      <c r="P107" s="4" t="s">
        <v>32</v>
      </c>
      <c r="Q107" s="1" t="n">
        <v>10</v>
      </c>
      <c r="R107" s="1" t="n">
        <v>4</v>
      </c>
      <c r="S107" s="4" t="s">
        <v>238</v>
      </c>
      <c r="T107" s="1" t="str">
        <f aca="false">IF(NOT(D107="1X1"),"none",IF(E107="skyscraper",CONCATENATE(A107,"_c"),IF(E107="landmark",CONCATENATE(A107,"_k"),IF(E107="house",CONCATENATE(A107,"_h"),A107))))</f>
        <v>yoshinoya_sushi_restaurant_k</v>
      </c>
      <c r="U107" s="1" t="str">
        <f aca="false">IF(D107="1X1","none",IF(E107="skyscraper",CONCATENATE(A107,"_c_north"),IF(E107="landmark",CONCATENATE(A107,"_k_north"),IF(E107="house",CONCATENATE(A107,"_h_north"),CONCATENATE(A107,"_north")))))</f>
        <v>none</v>
      </c>
      <c r="V107" s="1" t="str">
        <f aca="false">IF(OR(D107="1X1",D107="2X1"),"none",IF(E107="skyscraper",CONCATENATE(A107,"_c_east"),IF(E107="landmark",CONCATENATE(A107,"_k_east"),CONCATENATE(A107,"_east"))))</f>
        <v>none</v>
      </c>
      <c r="W107" s="1" t="str">
        <f aca="false">IF(OR(D107="1X1",D107="1X2"),"none",IF(E107="skyscraper",CONCATENATE(A107,"_c_west"),IF(E107="landmark",CONCATENATE(A107,"_k_west"),CONCATENATE(A107,"_west"))))</f>
        <v>none</v>
      </c>
      <c r="X107" s="1" t="str">
        <f aca="false">IF(NOT(D107="2X2"),"none",IF(E107="skyscraper",CONCATENATE(A107,"_c_south"),IF(E107="landmark",CONCATENATE(A107,"_k_south"),CONCATENATE(A107,"_south"))))</f>
        <v>none</v>
      </c>
      <c r="Y107" s="1" t="s">
        <v>239</v>
      </c>
    </row>
  </sheetData>
  <conditionalFormatting sqref="C1:C90 C92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56" type="list">
      <formula1>dropdowns!$A:$A</formula1>
      <formula2>0</formula2>
    </dataValidation>
    <dataValidation allowBlank="false" errorStyle="stop" operator="equal" showDropDown="false" showErrorMessage="true" showInputMessage="false" sqref="L2:L107" type="list">
      <formula1>dropdowns!$E:$E</formula1>
      <formula2>0</formula2>
    </dataValidation>
    <dataValidation allowBlank="false" errorStyle="stop" operator="equal" showDropDown="false" showErrorMessage="true" showInputMessage="false" sqref="P2:P107" type="list">
      <formula1>dropdowns!$G:$G</formula1>
      <formula2>0</formula2>
    </dataValidation>
    <dataValidation allowBlank="false" errorStyle="stop" operator="equal" showDropDown="false" showErrorMessage="true" showInputMessage="false" sqref="S2:S10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276</v>
      </c>
      <c r="B1" s="1" t="s">
        <v>277</v>
      </c>
      <c r="C1" s="1" t="s">
        <v>278</v>
      </c>
      <c r="E1" s="1" t="s">
        <v>279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280</v>
      </c>
      <c r="H2" s="1" t="n">
        <f aca="false">COUNTIF(E:E,"FALSE")</f>
        <v>127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281</v>
      </c>
      <c r="H3" s="1" t="n">
        <f aca="false">COUNTIF(E:E,"TRUE")</f>
        <v>129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" t="s">
        <v>288</v>
      </c>
    </row>
    <row r="2" customFormat="false" ht="12.8" hidden="false" customHeight="false" outlineLevel="0" collapsed="false">
      <c r="A2" s="1" t="s">
        <v>59</v>
      </c>
      <c r="B2" s="1" t="n">
        <v>6</v>
      </c>
      <c r="C2" s="1" t="n">
        <v>2</v>
      </c>
      <c r="D2" s="1" t="s">
        <v>245</v>
      </c>
      <c r="E2" s="1" t="s">
        <v>252</v>
      </c>
      <c r="F2" s="6" t="s">
        <v>289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238</v>
      </c>
      <c r="E3" s="1" t="s">
        <v>61</v>
      </c>
      <c r="F3" s="7" t="s">
        <v>290</v>
      </c>
      <c r="G3" s="1" t="s">
        <v>153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249</v>
      </c>
      <c r="E4" s="1" t="s">
        <v>31</v>
      </c>
      <c r="F4" s="7" t="s">
        <v>291</v>
      </c>
      <c r="G4" s="1" t="s">
        <v>193</v>
      </c>
    </row>
    <row r="5" customFormat="false" ht="12.8" hidden="false" customHeight="false" outlineLevel="0" collapsed="false">
      <c r="A5" s="1" t="s">
        <v>39</v>
      </c>
      <c r="D5" s="1" t="s">
        <v>156</v>
      </c>
      <c r="E5" s="1" t="s">
        <v>37</v>
      </c>
      <c r="F5" s="7" t="s">
        <v>292</v>
      </c>
    </row>
    <row r="6" customFormat="false" ht="12.8" hidden="false" customHeight="false" outlineLevel="0" collapsed="false">
      <c r="D6" s="1" t="s">
        <v>216</v>
      </c>
      <c r="E6" s="1" t="s">
        <v>40</v>
      </c>
      <c r="F6" s="7" t="s">
        <v>293</v>
      </c>
    </row>
    <row r="7" customFormat="false" ht="12.8" hidden="false" customHeight="false" outlineLevel="0" collapsed="false">
      <c r="D7" s="1" t="s">
        <v>33</v>
      </c>
      <c r="E7" s="1" t="s">
        <v>237</v>
      </c>
      <c r="F7" s="7" t="s">
        <v>294</v>
      </c>
    </row>
    <row r="8" customFormat="false" ht="12.8" hidden="false" customHeight="false" outlineLevel="0" collapsed="false">
      <c r="D8" s="1" t="s">
        <v>253</v>
      </c>
      <c r="E8" s="1" t="s">
        <v>203</v>
      </c>
      <c r="F8" s="7" t="s">
        <v>295</v>
      </c>
    </row>
    <row r="9" customFormat="false" ht="12.8" hidden="false" customHeight="false" outlineLevel="0" collapsed="false">
      <c r="D9" s="1" t="s">
        <v>213</v>
      </c>
      <c r="E9" s="1" t="s">
        <v>206</v>
      </c>
      <c r="F9" s="7" t="s">
        <v>296</v>
      </c>
    </row>
    <row r="10" customFormat="false" ht="12.8" hidden="false" customHeight="false" outlineLevel="0" collapsed="false">
      <c r="D10" s="1" t="s">
        <v>194</v>
      </c>
      <c r="E10" s="1" t="s">
        <v>221</v>
      </c>
      <c r="F10" s="7" t="s">
        <v>297</v>
      </c>
    </row>
    <row r="11" customFormat="false" ht="12.8" hidden="false" customHeight="false" outlineLevel="0" collapsed="false">
      <c r="E11" s="1" t="s">
        <v>192</v>
      </c>
      <c r="F11" s="7" t="s">
        <v>298</v>
      </c>
    </row>
    <row r="12" customFormat="false" ht="12.8" hidden="false" customHeight="false" outlineLevel="0" collapsed="false">
      <c r="E12" s="1" t="s">
        <v>212</v>
      </c>
      <c r="F12" s="7" t="s">
        <v>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21298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2023-07-21T16:10:12Z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