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<sst xmlns="http://schemas.openxmlformats.org/spreadsheetml/2006/main" count="146" uniqueCount="90">
  <si>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</si>
  <si>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</si>
  <si>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</si>
  <si>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</si>
  <si>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</si>
  <si>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</si>
  <si>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</si>
  <si>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</si>
  <si>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</si>
  <si>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</si>
  <si>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</si>
  <si>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</si>
  <si>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</si>
  <si>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</si>
  <si>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</si>
  <si>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</si>
  <si>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</si>
  <si>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</si>
  <si>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</si>
  <si>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</si>
  <si>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</si>
  <si>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</si>
  <si>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</si>
  <si>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</si>
  <si>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</si>
  <si>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</si>
  <si>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</si>
  <si>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</si>
  <si>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4,3,2,1</t>
  </si>
  <si>
    <t xml:space="preserve">none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</si>
  <si>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</si>
  <si>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</si>
  <si>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</si>
  <si>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</si>
  <si>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</si>
  <si>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</si>
  <si>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</si>
  <si>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</si>
  <si>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</si>
  <si>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</si>
  <si>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</si>
  <si>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</si>
  <si>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all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</si>
  <si>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</si>
  <si>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</si>
  <si>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</si>
  <si>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</si>
  <si>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</si>
  <si>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hirata_s</t>
  </si>
  <si>
    <t xml:space="preserve">hirata</t>
  </si>
  <si>
    <t xml:space="preserve">NAME_APARTMENTS_HIRATA</t>
  </si>
  <si>
    <t xml:space="preserve">hirata_m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</si>
  <si>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</si>
  <si>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</si>
  <si>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</si>
  <si>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</si>
  <si>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</si>
  <si>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</si>
  <si>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</si>
  <si>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</si>
  <si>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</si>
  <si>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</si>
  <si>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</si>
  <si>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</si>
  <si>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</si>
  <si>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</si>
  <si>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</si>
  <si>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</si>
  <si>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</si>
  <si>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</si>
  <si>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</si>
  <si>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</si>
  <si>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</si>
  <si>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</si>
  <si>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2X2</t>
  </si>
  <si>
    <t xml:space="preserve">&lt;height&gt;</t>
  </si>
  <si>
    <t xml:space="preserve">cargo pass</t>
  </si>
  <si>
    <t xml:space="preserve">cargo mail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</si>
  <si>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</si>
  <si>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</si>
  <si>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</si>
  <si>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</si>
  <si>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</si>
  <si>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bitmask(HOUSE_FLAG_NOT_SLOPED,HOUSE_FLAG_PROTECTED)</t>
  </si>
  <si>
    <t xml:space="preserve">4,3,2</t>
  </si>
  <si>
    <t xml:space="preserve">bitmask(TOWNZONE_CENTRE, TOWNZONE_INNER_SUBURB, TOWNZONE_OUTER_SUBURB )</t>
  </si>
  <si>
    <t xml:space="preserve">bitmask(HOUSE_FLAG_NOT_SLOPED)</t>
  </si>
  <si>
    <t xml:space="preserve">bitmask(TOWNZONE_CENTRE, TOWNZONE_INNER_SUBURB )</t>
  </si>
  <si>
    <t xml:space="preserve">4 only</t>
  </si>
  <si>
    <t xml:space="preserve">bitmask(TOWNZONE_CENTRE)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</si>
</sst>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7.83"/>
    <col collapsed="false" customWidth="true" hidden="false" outlineLevel="0" max="3" min="3" style="1" width="3.51"/>
    <col collapsed="false" customWidth="true" hidden="false" outlineLevel="0" max="5" min="5" style="1" width="7.96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9" min="17" style="1" width="14.79"/>
    <col collapsed="false" customWidth="true" hidden="false" outlineLevel="0" max="20" min="20" style="1" width="13.4"/>
    <col collapsed="false" customWidth="true" hidden="false" outlineLevel="0" max="21" min="21" style="1" width="13.81"/>
    <col collapsed="false" customWidth="true" hidden="false" outlineLevel="0" max="22" min="22" style="1" width="13.12"/>
    <col collapsed="false" customWidth="true" hidden="false" outlineLevel="0" max="23" min="23" style="1" width="1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1" t="s">
        <v>23</v>
      </c>
      <c r="B2" s="1" t="s">
        <v>24</v>
      </c>
      <c r="C2" s="1" t="n">
        <v>17</v>
      </c>
      <c r="D2" s="1" t="s">
        <v>25</v>
      </c>
      <c r="E2" s="2" t="s">
        <v>26</v>
      </c>
      <c r="F2" s="1" t="s">
        <v>27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28</v>
      </c>
      <c r="M2" s="2" t="str">
        <f aca="false">VLOOKUP(L2,dropdowns!D:E,2,0)</f>
        <v>ALL_TOWNZONES &amp; ~bitmask(TOWNZONE_EDGE)</v>
      </c>
      <c r="N2" s="1" t="n">
        <v>27</v>
      </c>
      <c r="O2" s="1" t="n">
        <v>4</v>
      </c>
      <c r="P2" s="2" t="s">
        <v>29</v>
      </c>
      <c r="Q2" s="1" t="n">
        <f aca="false">VLOOKUP(E2,dropdowns!A:C,2,0)</f>
        <v>10</v>
      </c>
      <c r="R2" s="1" t="n">
        <f aca="false">VLOOKUP(E2,dropdowns!A:C,3,0)</f>
        <v>4</v>
      </c>
      <c r="S2" s="1" t="str">
        <f aca="false">IF(D2="1X1",A2,"none")</f>
        <v>fukuda_m</v>
      </c>
      <c r="T2" s="1" t="str">
        <f aca="false">IF(D2="1X1","none",CONCATENATE(A2,"_north"))</f>
        <v>none</v>
      </c>
      <c r="U2" s="1" t="str">
        <f aca="false">IF(D2="2X2",CONCATENATE(A2,"_east"),IF(D2="1X2",CONCATENATE(A2,"_east"),"none"))</f>
        <v>none</v>
      </c>
      <c r="V2" s="1" t="str">
        <f aca="false">IF(D2="2X2",CONCATENATE(A2,"_west"),IF(D2="2X1",CONCATENATE(A2,"_west"),"none"))</f>
        <v>none</v>
      </c>
      <c r="W2" s="1" t="str">
        <f aca="false">IF(D2="2X2",CONCATENATE(A2,"_south"),"none")</f>
        <v>none</v>
      </c>
    </row>
    <row r="3" customFormat="false" ht="12.8" hidden="false" customHeight="false" outlineLevel="0" collapsed="false">
      <c r="A3" s="1" t="s">
        <v>30</v>
      </c>
      <c r="B3" s="1" t="s">
        <v>24</v>
      </c>
      <c r="C3" s="1" t="n">
        <v>23</v>
      </c>
      <c r="D3" s="1" t="s">
        <v>25</v>
      </c>
      <c r="E3" s="2" t="s">
        <v>31</v>
      </c>
      <c r="F3" s="1" t="s">
        <v>27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32</v>
      </c>
      <c r="M3" s="2" t="str">
        <f aca="false">VLOOKUP(L3,dropdowns!D:E,2,0)</f>
        <v>bitmask(TOWNZONE_CENTRE, TOWNZONE_INNER_SUBURB )</v>
      </c>
      <c r="N3" s="1" t="n">
        <v>27</v>
      </c>
      <c r="O3" s="1" t="n">
        <v>4</v>
      </c>
      <c r="P3" s="2" t="s">
        <v>29</v>
      </c>
      <c r="Q3" s="1" t="n">
        <f aca="false">VLOOKUP(E3,dropdowns!A:C,2,0)</f>
        <v>14</v>
      </c>
      <c r="R3" s="1" t="n">
        <f aca="false">VLOOKUP(E3,dropdowns!A:C,3,0)</f>
        <v>5</v>
      </c>
      <c r="S3" s="1" t="str">
        <f aca="false">IF(D3="1X1",A3,"none")</f>
        <v>fukuda_l</v>
      </c>
      <c r="T3" s="1" t="str">
        <f aca="false">IF(D3="1X1","none",CONCATENATE(A3,"_north"))</f>
        <v>none</v>
      </c>
      <c r="U3" s="1" t="str">
        <f aca="false">IF(D3="2X2",CONCATENATE(A3,"_east"),IF(D3="1X2",CONCATENATE(A3,"_east"),"none"))</f>
        <v>none</v>
      </c>
      <c r="V3" s="1" t="str">
        <f aca="false">IF(D3="2X2",CONCATENATE(A3,"_west"),IF(D3="2X1",CONCATENATE(A3,"_west"),"none"))</f>
        <v>none</v>
      </c>
      <c r="W3" s="1" t="str">
        <f aca="false">IF(D3="2X2",CONCATENATE(A3,"_south"),"none")</f>
        <v>none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n">
        <v>24</v>
      </c>
      <c r="D4" s="1" t="s">
        <v>25</v>
      </c>
      <c r="E4" s="2" t="s">
        <v>26</v>
      </c>
      <c r="F4" s="1" t="s">
        <v>35</v>
      </c>
      <c r="G4" s="1" t="n">
        <v>100</v>
      </c>
      <c r="H4" s="1" t="n">
        <v>1</v>
      </c>
      <c r="I4" s="1" t="n">
        <v>1960</v>
      </c>
      <c r="J4" s="3" t="s">
        <v>36</v>
      </c>
      <c r="K4" s="3" t="n">
        <v>7</v>
      </c>
      <c r="L4" s="3" t="s">
        <v>28</v>
      </c>
      <c r="M4" s="2" t="str">
        <f aca="false">VLOOKUP(L4,dropdowns!D:E,2,0)</f>
        <v>ALL_TOWNZONES &amp; ~bitmask(TOWNZONE_EDGE)</v>
      </c>
      <c r="N4" s="1" t="n">
        <v>27</v>
      </c>
      <c r="O4" s="1" t="n">
        <v>4</v>
      </c>
      <c r="P4" s="2" t="s">
        <v>29</v>
      </c>
      <c r="Q4" s="1" t="n">
        <f aca="false">VLOOKUP(E4,dropdowns!A:C,2,0)</f>
        <v>10</v>
      </c>
      <c r="R4" s="1" t="n">
        <f aca="false">VLOOKUP(E4,dropdowns!A:C,3,0)</f>
        <v>4</v>
      </c>
      <c r="S4" s="1" t="str">
        <f aca="false">IF(D4="1X1",A4,"none")</f>
        <v>harada_m</v>
      </c>
      <c r="T4" s="1" t="str">
        <f aca="false">IF(D4="1X1","none",CONCATENATE(A4,"_north"))</f>
        <v>none</v>
      </c>
      <c r="U4" s="1" t="str">
        <f aca="false">IF(D4="2X2",CONCATENATE(A4,"_east"),IF(D4="1X2",CONCATENATE(A4,"_east"),"none"))</f>
        <v>none</v>
      </c>
      <c r="V4" s="1" t="str">
        <f aca="false">IF(D4="2X2",CONCATENATE(A4,"_west"),IF(D4="2X1",CONCATENATE(A4,"_west"),"none"))</f>
        <v>none</v>
      </c>
      <c r="W4" s="1" t="str">
        <f aca="false">IF(D4="2X2",CONCATENATE(A4,"_south"),"none")</f>
        <v>none</v>
      </c>
    </row>
    <row r="5" customFormat="false" ht="12.8" hidden="false" customHeight="false" outlineLevel="0" collapsed="false">
      <c r="A5" s="1" t="s">
        <v>37</v>
      </c>
      <c r="B5" s="1" t="s">
        <v>34</v>
      </c>
      <c r="C5" s="1" t="n">
        <v>25</v>
      </c>
      <c r="D5" s="1" t="s">
        <v>25</v>
      </c>
      <c r="E5" s="2" t="s">
        <v>31</v>
      </c>
      <c r="F5" s="1" t="s">
        <v>35</v>
      </c>
      <c r="G5" s="1" t="n">
        <v>125</v>
      </c>
      <c r="H5" s="1" t="n">
        <v>1</v>
      </c>
      <c r="I5" s="1" t="n">
        <v>1960</v>
      </c>
      <c r="J5" s="3" t="s">
        <v>36</v>
      </c>
      <c r="K5" s="3" t="n">
        <v>10</v>
      </c>
      <c r="L5" s="3" t="s">
        <v>32</v>
      </c>
      <c r="M5" s="2" t="str">
        <f aca="false">VLOOKUP(L5,dropdowns!D:E,2,0)</f>
        <v>bitmask(TOWNZONE_CENTRE, TOWNZONE_INNER_SUBURB )</v>
      </c>
      <c r="N5" s="1" t="n">
        <v>27</v>
      </c>
      <c r="O5" s="1" t="n">
        <v>4</v>
      </c>
      <c r="P5" s="2" t="s">
        <v>29</v>
      </c>
      <c r="Q5" s="1" t="n">
        <f aca="false">VLOOKUP(E5,dropdowns!A:C,2,0)</f>
        <v>14</v>
      </c>
      <c r="R5" s="1" t="n">
        <f aca="false">VLOOKUP(E5,dropdowns!A:C,3,0)</f>
        <v>5</v>
      </c>
      <c r="S5" s="1" t="str">
        <f aca="false">IF(D5="1X1",A5,"none")</f>
        <v>harada_l</v>
      </c>
      <c r="T5" s="1" t="str">
        <f aca="false">IF(D5="1X1","none",CONCATENATE(A5,"_north"))</f>
        <v>none</v>
      </c>
      <c r="U5" s="1" t="str">
        <f aca="false">IF(D5="2X2",CONCATENATE(A5,"_east"),IF(D5="1X2",CONCATENATE(A5,"_east"),"none"))</f>
        <v>none</v>
      </c>
      <c r="V5" s="1" t="str">
        <f aca="false">IF(D5="2X2",CONCATENATE(A5,"_west"),IF(D5="2X1",CONCATENATE(A5,"_west"),"none"))</f>
        <v>none</v>
      </c>
      <c r="W5" s="1" t="str">
        <f aca="false">IF(D5="2X2",CONCATENATE(A5,"_south"),"none")</f>
        <v>none</v>
      </c>
    </row>
    <row r="6" customFormat="false" ht="12.8" hidden="false" customHeight="false" outlineLevel="0" collapsed="false">
      <c r="A6" s="1" t="s">
        <v>38</v>
      </c>
      <c r="B6" s="1" t="s">
        <v>39</v>
      </c>
      <c r="C6" s="1" t="n">
        <v>26</v>
      </c>
      <c r="D6" s="1" t="s">
        <v>25</v>
      </c>
      <c r="E6" s="2" t="s">
        <v>40</v>
      </c>
      <c r="F6" s="1" t="s">
        <v>41</v>
      </c>
      <c r="G6" s="1" t="n">
        <v>75</v>
      </c>
      <c r="H6" s="1" t="n">
        <v>1</v>
      </c>
      <c r="I6" s="1" t="n">
        <v>1960</v>
      </c>
      <c r="J6" s="3" t="s">
        <v>36</v>
      </c>
      <c r="K6" s="1" t="n">
        <v>5</v>
      </c>
      <c r="L6" s="3" t="s">
        <v>42</v>
      </c>
      <c r="M6" s="2" t="str">
        <f aca="false">VLOOKUP(L6,dropdowns!D:E,2,0)</f>
        <v>ALL_TOWNZONES</v>
      </c>
      <c r="N6" s="1" t="n">
        <v>27</v>
      </c>
      <c r="O6" s="1" t="n">
        <v>4</v>
      </c>
      <c r="P6" s="2" t="s">
        <v>29</v>
      </c>
      <c r="Q6" s="1" t="n">
        <v>6</v>
      </c>
      <c r="R6" s="1" t="n">
        <v>2</v>
      </c>
      <c r="S6" s="1" t="str">
        <f aca="false">IF(D6="1X1",A6,"none")</f>
        <v>hayashi_s</v>
      </c>
      <c r="T6" s="1" t="str">
        <f aca="false">IF(D6="1X1","none",CONCATENATE(A6,"_north"))</f>
        <v>none</v>
      </c>
      <c r="U6" s="1" t="str">
        <f aca="false">IF(D6="2X2",CONCATENATE(A6,"_east"),IF(D6="1X2",CONCATENATE(A6,"_east"),"none"))</f>
        <v>none</v>
      </c>
      <c r="V6" s="1" t="str">
        <f aca="false">IF(D6="2X2",CONCATENATE(A6,"_west"),IF(D6="2X1",CONCATENATE(A6,"_west"),"none"))</f>
        <v>none</v>
      </c>
      <c r="W6" s="1" t="str">
        <f aca="false">IF(D6="2X2",CONCATENATE(A6,"_south"),"none")</f>
        <v>none</v>
      </c>
    </row>
    <row r="7" customFormat="false" ht="12.8" hidden="false" customHeight="false" outlineLevel="0" collapsed="false">
      <c r="A7" s="1" t="s">
        <v>43</v>
      </c>
      <c r="B7" s="1" t="s">
        <v>39</v>
      </c>
      <c r="C7" s="1" t="n">
        <v>28</v>
      </c>
      <c r="D7" s="1" t="s">
        <v>25</v>
      </c>
      <c r="E7" s="2" t="s">
        <v>26</v>
      </c>
      <c r="F7" s="1" t="s">
        <v>41</v>
      </c>
      <c r="G7" s="1" t="n">
        <v>100</v>
      </c>
      <c r="H7" s="1" t="n">
        <v>1</v>
      </c>
      <c r="I7" s="1" t="n">
        <v>1960</v>
      </c>
      <c r="J7" s="3" t="s">
        <v>36</v>
      </c>
      <c r="K7" s="1" t="n">
        <v>7</v>
      </c>
      <c r="L7" s="3" t="s">
        <v>28</v>
      </c>
      <c r="M7" s="2" t="str">
        <f aca="false">VLOOKUP(L7,dropdowns!D:E,2,0)</f>
        <v>ALL_TOWNZONES &amp; ~bitmask(TOWNZONE_EDGE)</v>
      </c>
      <c r="N7" s="1" t="n">
        <v>27</v>
      </c>
      <c r="O7" s="1" t="n">
        <v>4</v>
      </c>
      <c r="P7" s="2" t="s">
        <v>29</v>
      </c>
      <c r="Q7" s="1" t="n">
        <v>10</v>
      </c>
      <c r="R7" s="1" t="n">
        <v>4</v>
      </c>
      <c r="S7" s="1" t="str">
        <f aca="false">IF(D7="1X1",A7,"none")</f>
        <v>hayashi_m</v>
      </c>
      <c r="T7" s="1" t="str">
        <f aca="false">IF(D7="1X1","none",CONCATENATE(A7,"_north"))</f>
        <v>none</v>
      </c>
      <c r="U7" s="1" t="str">
        <f aca="false">IF(D7="2X2",CONCATENATE(A7,"_east"),IF(D7="1X2",CONCATENATE(A7,"_east"),"none"))</f>
        <v>none</v>
      </c>
      <c r="V7" s="1" t="str">
        <f aca="false">IF(D7="2X2",CONCATENATE(A7,"_west"),IF(D7="2X1",CONCATENATE(A7,"_west"),"none"))</f>
        <v>none</v>
      </c>
      <c r="W7" s="1" t="str">
        <f aca="false">IF(D7="2X2",CONCATENATE(A7,"_south"),"none")</f>
        <v>none</v>
      </c>
    </row>
    <row r="8" customFormat="false" ht="12.8" hidden="false" customHeight="false" outlineLevel="0" collapsed="false">
      <c r="A8" s="1" t="s">
        <v>44</v>
      </c>
      <c r="B8" s="1" t="s">
        <v>45</v>
      </c>
      <c r="C8" s="1" t="n">
        <v>29</v>
      </c>
      <c r="D8" s="1" t="s">
        <v>25</v>
      </c>
      <c r="E8" s="2" t="s">
        <v>40</v>
      </c>
      <c r="F8" s="1" t="s">
        <v>46</v>
      </c>
      <c r="G8" s="1" t="n">
        <v>75</v>
      </c>
      <c r="H8" s="1" t="n">
        <v>1</v>
      </c>
      <c r="I8" s="1" t="n">
        <v>1955</v>
      </c>
      <c r="J8" s="3" t="s">
        <v>36</v>
      </c>
      <c r="K8" s="1" t="n">
        <v>5</v>
      </c>
      <c r="L8" s="3" t="s">
        <v>42</v>
      </c>
      <c r="M8" s="2" t="str">
        <f aca="false">VLOOKUP(L8,dropdowns!D:E,2,0)</f>
        <v>ALL_TOWNZONES</v>
      </c>
      <c r="N8" s="1" t="n">
        <v>27</v>
      </c>
      <c r="O8" s="1" t="n">
        <v>4</v>
      </c>
      <c r="P8" s="2" t="s">
        <v>29</v>
      </c>
      <c r="Q8" s="1" t="n">
        <v>6</v>
      </c>
      <c r="R8" s="1" t="n">
        <v>2</v>
      </c>
      <c r="S8" s="1" t="str">
        <f aca="false">IF(D8="1X1",A8,"none")</f>
        <v>hirano_s</v>
      </c>
      <c r="T8" s="1" t="str">
        <f aca="false">IF(D8="1X1","none",CONCATENATE(A8,"_north"))</f>
        <v>none</v>
      </c>
      <c r="U8" s="1" t="str">
        <f aca="false">IF(D8="2X2",CONCATENATE(A8,"_east"),IF(D8="1X2",CONCATENATE(A8,"_east"),"none"))</f>
        <v>none</v>
      </c>
      <c r="V8" s="1" t="str">
        <f aca="false">IF(D8="2X2",CONCATENATE(A8,"_west"),IF(D8="2X1",CONCATENATE(A8,"_west"),"none"))</f>
        <v>none</v>
      </c>
      <c r="W8" s="1" t="str">
        <f aca="false">IF(D8="2X2",CONCATENATE(A8,"_south"),"none")</f>
        <v>none</v>
      </c>
    </row>
    <row r="9" customFormat="false" ht="12.8" hidden="false" customHeight="false" outlineLevel="0" collapsed="false">
      <c r="A9" s="1" t="s">
        <v>47</v>
      </c>
      <c r="B9" s="1" t="s">
        <v>45</v>
      </c>
      <c r="C9" s="1" t="n">
        <v>32</v>
      </c>
      <c r="D9" s="1" t="s">
        <v>25</v>
      </c>
      <c r="E9" s="2" t="s">
        <v>26</v>
      </c>
      <c r="F9" s="1" t="s">
        <v>46</v>
      </c>
      <c r="G9" s="1" t="n">
        <v>100</v>
      </c>
      <c r="H9" s="1" t="n">
        <v>1</v>
      </c>
      <c r="I9" s="1" t="n">
        <v>1955</v>
      </c>
      <c r="J9" s="3" t="s">
        <v>36</v>
      </c>
      <c r="K9" s="1" t="n">
        <v>7</v>
      </c>
      <c r="L9" s="3" t="s">
        <v>28</v>
      </c>
      <c r="M9" s="2" t="str">
        <f aca="false">VLOOKUP(L9,dropdowns!D:E,2,0)</f>
        <v>ALL_TOWNZONES &amp; ~bitmask(TOWNZONE_EDGE)</v>
      </c>
      <c r="N9" s="1" t="n">
        <v>27</v>
      </c>
      <c r="O9" s="1" t="n">
        <v>4</v>
      </c>
      <c r="P9" s="2" t="s">
        <v>29</v>
      </c>
      <c r="Q9" s="1" t="n">
        <v>10</v>
      </c>
      <c r="R9" s="1" t="n">
        <v>4</v>
      </c>
      <c r="S9" s="1" t="str">
        <f aca="false">IF(D9="1X1",A9,"none")</f>
        <v>hirano_m</v>
      </c>
      <c r="T9" s="1" t="str">
        <f aca="false">IF(D9="1X1","none",CONCATENATE(A9,"_north"))</f>
        <v>none</v>
      </c>
      <c r="U9" s="1" t="str">
        <f aca="false">IF(D9="2X2",CONCATENATE(A9,"_east"),IF(D9="1X2",CONCATENATE(A9,"_east"),"none"))</f>
        <v>none</v>
      </c>
      <c r="V9" s="1" t="str">
        <f aca="false">IF(D9="2X2",CONCATENATE(A9,"_west"),IF(D9="2X1",CONCATENATE(A9,"_west"),"none"))</f>
        <v>none</v>
      </c>
      <c r="W9" s="1" t="str">
        <f aca="false">IF(D9="2X2",CONCATENATE(A9,"_south"),"none")</f>
        <v>none</v>
      </c>
    </row>
    <row r="10" customFormat="false" ht="12.8" hidden="false" customHeight="false" outlineLevel="0" collapsed="false">
      <c r="A10" s="1" t="s">
        <v>48</v>
      </c>
      <c r="B10" s="1" t="s">
        <v>49</v>
      </c>
      <c r="C10" s="1" t="n">
        <v>33</v>
      </c>
      <c r="D10" s="1" t="s">
        <v>25</v>
      </c>
      <c r="E10" s="2" t="s">
        <v>40</v>
      </c>
      <c r="F10" s="1" t="s">
        <v>50</v>
      </c>
      <c r="G10" s="1" t="n">
        <v>75</v>
      </c>
      <c r="H10" s="1" t="n">
        <v>1</v>
      </c>
      <c r="I10" s="1" t="n">
        <v>1945</v>
      </c>
      <c r="J10" s="3" t="s">
        <v>36</v>
      </c>
      <c r="K10" s="1" t="n">
        <v>5</v>
      </c>
      <c r="L10" s="3" t="s">
        <v>42</v>
      </c>
      <c r="M10" s="2" t="str">
        <f aca="false">VLOOKUP(L10,dropdowns!D:E,2,0)</f>
        <v>ALL_TOWNZONES</v>
      </c>
      <c r="N10" s="1" t="n">
        <v>27</v>
      </c>
      <c r="O10" s="0" t="n">
        <v>4</v>
      </c>
      <c r="P10" s="2" t="s">
        <v>29</v>
      </c>
      <c r="Q10" s="1" t="n">
        <v>6</v>
      </c>
      <c r="R10" s="1" t="n">
        <v>2</v>
      </c>
      <c r="S10" s="1" t="str">
        <f aca="false">IF(D10="1X1",A10,"none")</f>
        <v>hirata_s</v>
      </c>
      <c r="T10" s="1" t="str">
        <f aca="false">IF(D10="1X1","none",CONCATENATE(A10,"_north"))</f>
        <v>none</v>
      </c>
      <c r="U10" s="1" t="str">
        <f aca="false">IF(D10="2X2",CONCATENATE(A10,"_east"),IF(D10="1X2",CONCATENATE(A10,"_east"),"none"))</f>
        <v>none</v>
      </c>
      <c r="V10" s="1" t="str">
        <f aca="false">IF(D10="2X2",CONCATENATE(A10,"_west"),IF(D10="2X1",CONCATENATE(A10,"_west"),"none"))</f>
        <v>none</v>
      </c>
      <c r="W10" s="1" t="str">
        <f aca="false">IF(D10="2X2",CONCATENATE(A10,"_south"),"none")</f>
        <v>none</v>
      </c>
    </row>
    <row r="11" customFormat="false" ht="12.8" hidden="false" customHeight="false" outlineLevel="0" collapsed="false">
      <c r="A11" s="1" t="s">
        <v>51</v>
      </c>
      <c r="B11" s="1" t="s">
        <v>49</v>
      </c>
      <c r="C11" s="1" t="n">
        <v>34</v>
      </c>
      <c r="D11" s="1" t="s">
        <v>25</v>
      </c>
      <c r="E11" s="2" t="s">
        <v>26</v>
      </c>
      <c r="F11" s="1" t="s">
        <v>50</v>
      </c>
      <c r="G11" s="1" t="n">
        <v>100</v>
      </c>
      <c r="H11" s="1" t="n">
        <v>1</v>
      </c>
      <c r="I11" s="1" t="n">
        <v>1945</v>
      </c>
      <c r="J11" s="3" t="s">
        <v>36</v>
      </c>
      <c r="K11" s="1" t="n">
        <v>7</v>
      </c>
      <c r="L11" s="3" t="s">
        <v>28</v>
      </c>
      <c r="M11" s="2" t="str">
        <f aca="false">VLOOKUP(L11,dropdowns!D:E,2,0)</f>
        <v>ALL_TOWNZONES &amp; ~bitmask(TOWNZONE_EDGE)</v>
      </c>
      <c r="N11" s="1" t="n">
        <v>27</v>
      </c>
      <c r="O11" s="0" t="n">
        <v>4</v>
      </c>
      <c r="P11" s="2" t="s">
        <v>29</v>
      </c>
      <c r="Q11" s="1" t="n">
        <v>10</v>
      </c>
      <c r="R11" s="1" t="n">
        <v>4</v>
      </c>
      <c r="S11" s="1" t="str">
        <f aca="false">IF(D11="1X1",A11,"none")</f>
        <v>hirata_m</v>
      </c>
      <c r="T11" s="1" t="str">
        <f aca="false">IF(D11="1X1","none",CONCATENATE(A11,"_north"))</f>
        <v>none</v>
      </c>
      <c r="U11" s="1" t="str">
        <f aca="false">IF(D11="2X2",CONCATENATE(A11,"_east"),IF(D11="1X2",CONCATENATE(A11,"_east"),"none"))</f>
        <v>none</v>
      </c>
      <c r="V11" s="1" t="str">
        <f aca="false">IF(D11="2X2",CONCATENATE(A11,"_west"),IF(D11="2X1",CONCATENATE(A11,"_west"),"none"))</f>
        <v>none</v>
      </c>
      <c r="W11" s="1" t="str">
        <f aca="false">IF(D11="2X2",CONCATENATE(A11,"_south"),"none")</f>
        <v>none</v>
      </c>
    </row>
  </sheetData>
  <dataValidations count="3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11" type="list">
      <formula1>dropdowns!$D:$D</formula1>
      <formula2>0</formula2>
    </dataValidation>
    <dataValidation allowBlank="false" errorStyle="stop" operator="equal" showDropDown="false" showErrorMessage="true" showInputMessage="false" sqref="P2:P11" type="list">
      <formula1>dropdowns!$F:$F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52</v>
      </c>
      <c r="B1" s="1" t="s">
        <v>53</v>
      </c>
    </row>
    <row r="2" customFormat="false" ht="12.8" hidden="false" customHeight="false" outlineLevel="0" collapsed="false">
      <c r="A2" s="1" t="s">
        <v>54</v>
      </c>
      <c r="B2" s="1" t="n">
        <v>0</v>
      </c>
    </row>
    <row r="3" customFormat="false" ht="12.8" hidden="false" customHeight="false" outlineLevel="0" collapsed="false">
      <c r="A3" s="1" t="s">
        <v>55</v>
      </c>
      <c r="B3" s="1" t="n">
        <v>1</v>
      </c>
    </row>
    <row r="4" customFormat="false" ht="12.8" hidden="false" customHeight="false" outlineLevel="0" collapsed="false">
      <c r="A4" s="1" t="s">
        <v>56</v>
      </c>
      <c r="B4" s="1" t="n">
        <v>2</v>
      </c>
    </row>
    <row r="5" customFormat="false" ht="12.8" hidden="false" customHeight="false" outlineLevel="0" collapsed="false">
      <c r="A5" s="1" t="s">
        <v>57</v>
      </c>
      <c r="B5" s="1" t="n">
        <v>3</v>
      </c>
    </row>
    <row r="6" customFormat="false" ht="12.8" hidden="false" customHeight="false" outlineLevel="0" collapsed="false">
      <c r="A6" s="1" t="s">
        <v>58</v>
      </c>
      <c r="B6" s="1" t="n">
        <v>4</v>
      </c>
    </row>
    <row r="7" customFormat="false" ht="12.8" hidden="false" customHeight="false" outlineLevel="0" collapsed="false">
      <c r="A7" s="1" t="s">
        <v>59</v>
      </c>
      <c r="B7" s="1" t="n">
        <v>5</v>
      </c>
    </row>
    <row r="8" customFormat="false" ht="12.8" hidden="false" customHeight="false" outlineLevel="0" collapsed="false">
      <c r="A8" s="1" t="s">
        <v>60</v>
      </c>
      <c r="B8" s="1" t="n">
        <v>6</v>
      </c>
    </row>
    <row r="9" customFormat="false" ht="12.8" hidden="false" customHeight="false" outlineLevel="0" collapsed="false">
      <c r="A9" s="1" t="s">
        <v>61</v>
      </c>
      <c r="B9" s="1" t="n">
        <v>7</v>
      </c>
    </row>
    <row r="10" customFormat="false" ht="12.8" hidden="false" customHeight="false" outlineLevel="0" collapsed="false">
      <c r="A10" s="1" t="s">
        <v>62</v>
      </c>
      <c r="B10" s="1" t="n">
        <v>8</v>
      </c>
    </row>
    <row r="11" customFormat="false" ht="12.8" hidden="false" customHeight="false" outlineLevel="0" collapsed="false">
      <c r="A11" s="1" t="s">
        <v>63</v>
      </c>
      <c r="B11" s="1" t="n">
        <v>9</v>
      </c>
    </row>
    <row r="12" customFormat="false" ht="12.8" hidden="false" customHeight="false" outlineLevel="0" collapsed="false">
      <c r="A12" s="1" t="s">
        <v>64</v>
      </c>
      <c r="B12" s="1" t="n">
        <v>10</v>
      </c>
    </row>
    <row r="13" customFormat="false" ht="12.8" hidden="false" customHeight="false" outlineLevel="0" collapsed="false">
      <c r="A13" s="1" t="s">
        <v>65</v>
      </c>
      <c r="B13" s="1" t="n">
        <v>11</v>
      </c>
    </row>
    <row r="14" customFormat="false" ht="12.8" hidden="false" customHeight="false" outlineLevel="0" collapsed="false">
      <c r="A14" s="1" t="s">
        <v>66</v>
      </c>
      <c r="B14" s="1" t="n">
        <v>12</v>
      </c>
    </row>
    <row r="15" customFormat="false" ht="12.8" hidden="false" customHeight="false" outlineLevel="0" collapsed="false">
      <c r="A15" s="1" t="s">
        <v>67</v>
      </c>
      <c r="B15" s="1" t="n">
        <v>13</v>
      </c>
    </row>
    <row r="16" customFormat="false" ht="12.8" hidden="false" customHeight="false" outlineLevel="0" collapsed="false">
      <c r="A16" s="1" t="s">
        <v>68</v>
      </c>
      <c r="B16" s="1" t="n">
        <v>14</v>
      </c>
    </row>
    <row r="17" customFormat="false" ht="12.8" hidden="false" customHeight="false" outlineLevel="0" collapsed="false">
      <c r="A17" s="1" t="s">
        <v>69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">
        <v>74</v>
      </c>
      <c r="D34" s="1" t="n">
        <f aca="false">MAX(IF(C34="ID not in use",0,IF(C34="1X1",1,IF(C34="2X2",4,2)))-1,0)</f>
        <v>3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IF(D34&gt;0,"Multi-tile","ID not in use")</f>
        <v>Multi-tile</v>
      </c>
      <c r="D35" s="1" t="n">
        <f aca="false">IF(C35="Multi-tile",D34-1,MAX(IF(C35="ID not in use",0,IF(C35="1X1",1,IF(C35="2X2",4,2)))-1,0))</f>
        <v>2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IF(D35&gt;0,"Multi-tile","ID not in use")</f>
        <v>Multi-tile</v>
      </c>
      <c r="D36" s="1" t="n">
        <f aca="false">IF(C36="Multi-tile",D35-1,MAX(IF(C36="ID not in use",0,IF(C36="1X1",1,IF(C36="2X2",4,2)))-1,0))</f>
        <v>1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Used</v>
      </c>
      <c r="C37" s="1" t="str">
        <f aca="false">IF(D36&gt;0,"Multi-tile","ID not in use")</f>
        <v>Multi-tile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IF(D37&gt;0,"Multi-tile","ID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IF(D38&gt;0,"Multi-tile","ID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2" style="1" width="18.4"/>
    <col collapsed="false" customWidth="true" hidden="false" outlineLevel="0" max="5" min="5" style="1" width="81.96"/>
    <col collapsed="false" customWidth="true" hidden="false" outlineLevel="0" max="6" min="6" style="1" width="59.02"/>
  </cols>
  <sheetData>
    <row r="1" customFormat="false" ht="12.8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customFormat="false" ht="12.8" hidden="false" customHeight="false" outlineLevel="0" collapsed="false">
      <c r="A2" s="1" t="s">
        <v>40</v>
      </c>
      <c r="B2" s="1" t="n">
        <v>6</v>
      </c>
      <c r="C2" s="1" t="n">
        <v>2</v>
      </c>
      <c r="D2" s="1" t="s">
        <v>42</v>
      </c>
      <c r="E2" s="3" t="s">
        <v>81</v>
      </c>
      <c r="F2" s="1" t="s">
        <v>29</v>
      </c>
    </row>
    <row r="3" customFormat="false" ht="12.8" hidden="false" customHeight="false" outlineLevel="0" collapsed="false">
      <c r="A3" s="1" t="s">
        <v>26</v>
      </c>
      <c r="B3" s="1" t="n">
        <v>10</v>
      </c>
      <c r="C3" s="1" t="n">
        <v>4</v>
      </c>
      <c r="D3" s="1" t="s">
        <v>28</v>
      </c>
      <c r="E3" s="2" t="s">
        <v>82</v>
      </c>
      <c r="F3" s="1" t="s">
        <v>83</v>
      </c>
    </row>
    <row r="4" customFormat="false" ht="12.8" hidden="false" customHeight="false" outlineLevel="0" collapsed="false">
      <c r="A4" s="1" t="s">
        <v>31</v>
      </c>
      <c r="B4" s="1" t="n">
        <v>14</v>
      </c>
      <c r="C4" s="1" t="n">
        <v>5</v>
      </c>
      <c r="D4" s="1" t="s">
        <v>84</v>
      </c>
      <c r="E4" s="2" t="s">
        <v>85</v>
      </c>
      <c r="F4" s="1" t="s">
        <v>86</v>
      </c>
    </row>
    <row r="5" customFormat="false" ht="12.8" hidden="false" customHeight="false" outlineLevel="0" collapsed="false">
      <c r="D5" s="1" t="s">
        <v>32</v>
      </c>
      <c r="E5" s="2" t="s">
        <v>87</v>
      </c>
    </row>
    <row r="6" customFormat="false" ht="12.8" hidden="false" customHeight="false" outlineLevel="0" collapsed="false">
      <c r="D6" s="1" t="s">
        <v>88</v>
      </c>
      <c r="E6" s="2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2023-05-23T23:25:42Z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