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<sst xmlns="http://schemas.openxmlformats.org/spreadsheetml/2006/main" count="969" uniqueCount="269">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</sst>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68" activePane="bottomRight" state="frozen"/>
      <selection pane="topLeft" activeCell="A1" activeCellId="0" sqref="A1"/>
      <selection pane="topRight" activeCell="B1" activeCellId="0" sqref="B1"/>
      <selection pane="bottomLeft" activeCell="A68" activeCellId="0" sqref="A68"/>
      <selection pane="bottomRight" activeCell="N83" activeCellId="0" sqref="N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26</v>
      </c>
      <c r="D11" s="1" t="s">
        <v>27</v>
      </c>
      <c r="E11" s="4" t="s">
        <v>55</v>
      </c>
      <c r="F11" s="1" t="s">
        <v>56</v>
      </c>
      <c r="G11" s="1" t="n">
        <v>75</v>
      </c>
      <c r="H11" s="1" t="n">
        <v>1</v>
      </c>
      <c r="I11" s="3" t="n">
        <v>1960</v>
      </c>
      <c r="J11" s="5" t="s">
        <v>30</v>
      </c>
      <c r="K11" s="1" t="n">
        <v>5</v>
      </c>
      <c r="L11" s="6" t="s">
        <v>57</v>
      </c>
      <c r="M11" s="7" t="str">
        <f aca="false">VLOOKUP(L11,dropdowns!E:F,2,0)</f>
        <v>ALL_TOWNZONES &amp; ~bitmask(TOWNZONE_EDGE)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6</v>
      </c>
      <c r="R11" s="1" t="n">
        <f aca="false">VLOOKUP(E11,dropdowns!A:C,3,0)</f>
        <v>2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hayashi_s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58</v>
      </c>
      <c r="B12" s="1" t="s">
        <v>54</v>
      </c>
      <c r="C12" s="2" t="n">
        <v>28</v>
      </c>
      <c r="D12" s="1" t="s">
        <v>27</v>
      </c>
      <c r="E12" s="4" t="s">
        <v>28</v>
      </c>
      <c r="F12" s="1" t="s">
        <v>56</v>
      </c>
      <c r="G12" s="1" t="n">
        <v>100</v>
      </c>
      <c r="H12" s="1" t="n">
        <v>1</v>
      </c>
      <c r="I12" s="3" t="n">
        <v>1960</v>
      </c>
      <c r="J12" s="5" t="s">
        <v>30</v>
      </c>
      <c r="K12" s="1" t="n">
        <v>7</v>
      </c>
      <c r="L12" s="6" t="s">
        <v>31</v>
      </c>
      <c r="M12" s="7" t="str">
        <f aca="false">VLOOKUP(L12,dropdowns!E:F,2,0)</f>
        <v>bitmask(TOWNZONE_CENTRE, TOWNZONE_INNER_SUBURB, TOWNZONE_OUTER_SUBURB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10</v>
      </c>
      <c r="R12" s="1" t="n">
        <f aca="false">VLOOKUP(E12,dropdowns!A:C,3,0)</f>
        <v>4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hayashi_m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59</v>
      </c>
      <c r="B13" s="1" t="s">
        <v>60</v>
      </c>
      <c r="C13" s="2" t="n">
        <v>29</v>
      </c>
      <c r="D13" s="1" t="s">
        <v>27</v>
      </c>
      <c r="E13" s="4" t="s">
        <v>55</v>
      </c>
      <c r="F13" s="1" t="s">
        <v>61</v>
      </c>
      <c r="G13" s="1" t="n">
        <v>75</v>
      </c>
      <c r="H13" s="1" t="n">
        <v>1</v>
      </c>
      <c r="I13" s="3" t="n">
        <v>1955</v>
      </c>
      <c r="J13" s="5" t="s">
        <v>30</v>
      </c>
      <c r="K13" s="1" t="n">
        <v>5</v>
      </c>
      <c r="L13" s="6" t="s">
        <v>57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hirano_s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60</v>
      </c>
      <c r="C14" s="2" t="n">
        <v>32</v>
      </c>
      <c r="D14" s="1" t="s">
        <v>27</v>
      </c>
      <c r="E14" s="4" t="s">
        <v>28</v>
      </c>
      <c r="F14" s="1" t="s">
        <v>61</v>
      </c>
      <c r="G14" s="1" t="n">
        <v>100</v>
      </c>
      <c r="H14" s="1" t="n">
        <v>1</v>
      </c>
      <c r="I14" s="3" t="n">
        <v>1955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hirano_m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33</v>
      </c>
      <c r="D15" s="1" t="s">
        <v>27</v>
      </c>
      <c r="E15" s="4" t="s">
        <v>55</v>
      </c>
      <c r="F15" s="1" t="s">
        <v>65</v>
      </c>
      <c r="G15" s="1" t="n">
        <v>75</v>
      </c>
      <c r="H15" s="1" t="n">
        <v>1</v>
      </c>
      <c r="I15" s="3" t="n">
        <v>1945</v>
      </c>
      <c r="J15" s="5" t="s">
        <v>30</v>
      </c>
      <c r="K15" s="1" t="n">
        <v>5</v>
      </c>
      <c r="L15" s="6" t="s">
        <v>57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hirata_s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34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1945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hirata_m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44</v>
      </c>
      <c r="D17" s="1" t="s">
        <v>27</v>
      </c>
      <c r="E17" s="4" t="s">
        <v>28</v>
      </c>
      <c r="F17" s="1" t="s">
        <v>69</v>
      </c>
      <c r="G17" s="1" t="n">
        <v>100</v>
      </c>
      <c r="H17" s="1" t="n">
        <v>1</v>
      </c>
      <c r="I17" s="3" t="n">
        <v>1965</v>
      </c>
      <c r="J17" s="5" t="s">
        <v>30</v>
      </c>
      <c r="K17" s="1" t="n">
        <v>7</v>
      </c>
      <c r="L17" s="6" t="s">
        <v>31</v>
      </c>
      <c r="M17" s="7" t="str">
        <f aca="false">VLOOKUP(L17,dropdowns!E:F,2,0)</f>
        <v>bitmask(TOWNZONE_CENTRE, TOWNZONE_INNER_SUBURB, TOWNZONE_OUTER_SUBURB 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10</v>
      </c>
      <c r="R17" s="1" t="n">
        <f aca="false">VLOOKUP(E17,dropdowns!A:C,3,0)</f>
        <v>4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imai_m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71</v>
      </c>
      <c r="C18" s="2" t="n">
        <v>49</v>
      </c>
      <c r="D18" s="1" t="s">
        <v>27</v>
      </c>
      <c r="E18" s="4" t="s">
        <v>36</v>
      </c>
      <c r="F18" s="1" t="s">
        <v>72</v>
      </c>
      <c r="G18" s="1" t="n">
        <v>125</v>
      </c>
      <c r="H18" s="1" t="n">
        <v>1</v>
      </c>
      <c r="I18" s="3" t="n">
        <v>2000</v>
      </c>
      <c r="J18" s="5" t="s">
        <v>30</v>
      </c>
      <c r="K18" s="1" t="n">
        <v>10</v>
      </c>
      <c r="L18" s="6" t="s">
        <v>37</v>
      </c>
      <c r="M18" s="7" t="str">
        <f aca="false">VLOOKUP(L18,dropdowns!E:F,2,0)</f>
        <v>bitmask(TOWNZONE_CENTRE, TOWNZONE_INNER_SUBURB )</v>
      </c>
      <c r="N18" s="1" t="n">
        <v>27</v>
      </c>
      <c r="O18" s="1" t="n">
        <v>4</v>
      </c>
      <c r="P18" s="4" t="s">
        <v>32</v>
      </c>
      <c r="Q18" s="1" t="n">
        <v>14</v>
      </c>
      <c r="R18" s="1" t="n">
        <v>5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kaneko_l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73</v>
      </c>
      <c r="B19" s="1" t="s">
        <v>71</v>
      </c>
      <c r="C19" s="2" t="n">
        <v>56</v>
      </c>
      <c r="D19" s="1" t="s">
        <v>27</v>
      </c>
      <c r="E19" s="4" t="s">
        <v>39</v>
      </c>
      <c r="F19" s="1" t="s">
        <v>72</v>
      </c>
      <c r="G19" s="1" t="n">
        <v>150</v>
      </c>
      <c r="H19" s="1" t="n">
        <v>1</v>
      </c>
      <c r="I19" s="3" t="n">
        <v>2000</v>
      </c>
      <c r="J19" s="5" t="s">
        <v>30</v>
      </c>
      <c r="K19" s="1" t="n">
        <v>15</v>
      </c>
      <c r="L19" s="6" t="s">
        <v>40</v>
      </c>
      <c r="M19" s="7" t="str">
        <f aca="false">VLOOKUP(L19,dropdowns!E:F,2,0)</f>
        <v>bitmask(TOWNZONE_CENTRE)</v>
      </c>
      <c r="N19" s="1" t="n">
        <v>27</v>
      </c>
      <c r="O19" s="1" t="n">
        <v>4</v>
      </c>
      <c r="P19" s="4" t="s">
        <v>32</v>
      </c>
      <c r="Q19" s="1" t="n">
        <v>16</v>
      </c>
      <c r="R19" s="1" t="n">
        <v>6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kaneko_x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57</v>
      </c>
      <c r="D20" s="1" t="s">
        <v>27</v>
      </c>
      <c r="E20" s="4" t="s">
        <v>55</v>
      </c>
      <c r="F20" s="1" t="s">
        <v>76</v>
      </c>
      <c r="G20" s="1" t="n">
        <v>75</v>
      </c>
      <c r="H20" s="1" t="n">
        <v>1</v>
      </c>
      <c r="I20" s="3" t="n">
        <v>1950</v>
      </c>
      <c r="J20" s="5" t="s">
        <v>30</v>
      </c>
      <c r="K20" s="1" t="n">
        <v>5</v>
      </c>
      <c r="L20" s="6" t="s">
        <v>57</v>
      </c>
      <c r="M20" s="7" t="str">
        <f aca="false">VLOOKUP(L20,dropdowns!E:F,2,0)</f>
        <v>ALL_TOWNZONES &amp; ~bitmask(TOWNZONE_EDGE)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6</v>
      </c>
      <c r="R20" s="1" t="n">
        <f aca="false">VLOOKUP(E20,dropdowns!A:C,3,0)</f>
        <v>2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kimura_s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75</v>
      </c>
      <c r="C21" s="2" t="n">
        <v>65</v>
      </c>
      <c r="D21" s="1" t="s">
        <v>27</v>
      </c>
      <c r="E21" s="4" t="s">
        <v>28</v>
      </c>
      <c r="F21" s="1" t="s">
        <v>76</v>
      </c>
      <c r="G21" s="1" t="n">
        <v>100</v>
      </c>
      <c r="H21" s="1" t="n">
        <v>1</v>
      </c>
      <c r="I21" s="3" t="n">
        <v>1950</v>
      </c>
      <c r="J21" s="5" t="s">
        <v>30</v>
      </c>
      <c r="K21" s="1" t="n">
        <v>7</v>
      </c>
      <c r="L21" s="6" t="s">
        <v>31</v>
      </c>
      <c r="M21" s="7" t="str">
        <f aca="false">VLOOKUP(L21,dropdowns!E:F,2,0)</f>
        <v>bitmask(TOWNZONE_CENTRE, TOWNZONE_INNER_SUBURB, TOWNZONE_OUTER_SUBURB )</v>
      </c>
      <c r="N21" s="1" t="n">
        <v>27</v>
      </c>
      <c r="O21" s="1" t="n">
        <v>4</v>
      </c>
      <c r="P21" s="4" t="s">
        <v>32</v>
      </c>
      <c r="Q21" s="1" t="n">
        <f aca="false">VLOOKUP(E21,dropdowns!A:C,2,0)</f>
        <v>10</v>
      </c>
      <c r="R21" s="1" t="n">
        <f aca="false">VLOOKUP(E21,dropdowns!A:C,3,0)</f>
        <v>4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kimura_m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78</v>
      </c>
      <c r="B22" s="1" t="s">
        <v>79</v>
      </c>
      <c r="C22" s="2" t="n">
        <v>74</v>
      </c>
      <c r="D22" s="1" t="s">
        <v>27</v>
      </c>
      <c r="E22" s="4" t="s">
        <v>28</v>
      </c>
      <c r="F22" s="1" t="s">
        <v>80</v>
      </c>
      <c r="G22" s="1" t="n">
        <v>100</v>
      </c>
      <c r="H22" s="1" t="n">
        <v>1</v>
      </c>
      <c r="I22" s="3" t="n">
        <v>1980</v>
      </c>
      <c r="J22" s="5" t="s">
        <v>30</v>
      </c>
      <c r="K22" s="1" t="n">
        <v>7</v>
      </c>
      <c r="L22" s="6" t="s">
        <v>31</v>
      </c>
      <c r="M22" s="7" t="str">
        <f aca="false">VLOOKUP(L22,dropdowns!E:F,2,0)</f>
        <v>bitmask(TOWNZONE_CENTRE, TOWNZONE_INNER_SUBURB, TOWNZONE_OUTER_SUBURB )</v>
      </c>
      <c r="N22" s="1" t="n">
        <v>27</v>
      </c>
      <c r="O22" s="1" t="n">
        <v>4</v>
      </c>
      <c r="P22" s="4" t="s">
        <v>32</v>
      </c>
      <c r="Q22" s="1" t="n">
        <f aca="false">VLOOKUP(E22,dropdowns!A:C,2,0)</f>
        <v>10</v>
      </c>
      <c r="R22" s="1" t="n">
        <f aca="false">VLOOKUP(E22,dropdowns!A:C,3,0)</f>
        <v>4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kono_m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79</v>
      </c>
      <c r="C23" s="2" t="n">
        <v>75</v>
      </c>
      <c r="D23" s="1" t="s">
        <v>27</v>
      </c>
      <c r="E23" s="4" t="s">
        <v>36</v>
      </c>
      <c r="F23" s="1" t="s">
        <v>80</v>
      </c>
      <c r="G23" s="1" t="n">
        <v>125</v>
      </c>
      <c r="H23" s="1" t="n">
        <v>1</v>
      </c>
      <c r="I23" s="3" t="n">
        <v>1980</v>
      </c>
      <c r="J23" s="5" t="s">
        <v>30</v>
      </c>
      <c r="K23" s="1" t="n">
        <v>10</v>
      </c>
      <c r="L23" s="6" t="s">
        <v>37</v>
      </c>
      <c r="M23" s="7" t="str">
        <f aca="false">VLOOKUP(L23,dropdowns!E:F,2,0)</f>
        <v>bitmask(TOWNZONE_CENTRE, TOWNZONE_INNER_SUBURB )</v>
      </c>
      <c r="N23" s="1" t="n">
        <v>27</v>
      </c>
      <c r="O23" s="1" t="n">
        <v>4</v>
      </c>
      <c r="P23" s="4" t="s">
        <v>32</v>
      </c>
      <c r="Q23" s="1" t="n">
        <v>14</v>
      </c>
      <c r="R23" s="1" t="n">
        <v>5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kono_l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82</v>
      </c>
      <c r="B24" s="1" t="s">
        <v>83</v>
      </c>
      <c r="C24" s="2" t="n">
        <v>40</v>
      </c>
      <c r="D24" s="1" t="s">
        <v>27</v>
      </c>
      <c r="E24" s="4" t="s">
        <v>55</v>
      </c>
      <c r="F24" s="1" t="s">
        <v>84</v>
      </c>
      <c r="G24" s="1" t="n">
        <v>75</v>
      </c>
      <c r="H24" s="1" t="n">
        <v>1</v>
      </c>
      <c r="I24" s="3" t="n">
        <v>1950</v>
      </c>
      <c r="J24" s="5" t="s">
        <v>30</v>
      </c>
      <c r="K24" s="1" t="n">
        <v>5</v>
      </c>
      <c r="L24" s="6" t="s">
        <v>57</v>
      </c>
      <c r="M24" s="7" t="str">
        <f aca="false">VLOOKUP(L24,dropdowns!E:F,2,0)</f>
        <v>ALL_TOWNZONES &amp; ~bitmask(TOWNZONE_EDGE)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6</v>
      </c>
      <c r="R24" s="1" t="n">
        <f aca="false">VLOOKUP(E24,dropdowns!A:C,3,0)</f>
        <v>2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mori_s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83</v>
      </c>
      <c r="C25" s="2" t="n">
        <v>41</v>
      </c>
      <c r="D25" s="1" t="s">
        <v>27</v>
      </c>
      <c r="E25" s="4" t="s">
        <v>28</v>
      </c>
      <c r="F25" s="1" t="s">
        <v>84</v>
      </c>
      <c r="G25" s="1" t="n">
        <v>100</v>
      </c>
      <c r="H25" s="1" t="n">
        <v>1</v>
      </c>
      <c r="I25" s="3" t="n">
        <v>1950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mori_m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86</v>
      </c>
      <c r="B26" s="1" t="s">
        <v>87</v>
      </c>
      <c r="C26" s="2" t="n">
        <v>42</v>
      </c>
      <c r="D26" s="1" t="s">
        <v>27</v>
      </c>
      <c r="E26" s="4" t="s">
        <v>55</v>
      </c>
      <c r="F26" s="1" t="s">
        <v>88</v>
      </c>
      <c r="G26" s="1" t="n">
        <v>75</v>
      </c>
      <c r="H26" s="1" t="n">
        <v>1</v>
      </c>
      <c r="I26" s="3" t="n">
        <v>1945</v>
      </c>
      <c r="J26" s="5" t="s">
        <v>30</v>
      </c>
      <c r="K26" s="1" t="n">
        <v>5</v>
      </c>
      <c r="L26" s="6" t="s">
        <v>57</v>
      </c>
      <c r="M26" s="7" t="str">
        <f aca="false">VLOOKUP(L26,dropdowns!E:F,2,0)</f>
        <v>ALL_TOWNZONES &amp; ~bitmask(TOWNZONE_EDGE)</v>
      </c>
      <c r="N26" s="1" t="n">
        <v>27</v>
      </c>
      <c r="O26" s="1" t="n">
        <v>4</v>
      </c>
      <c r="P26" s="4" t="s">
        <v>32</v>
      </c>
      <c r="Q26" s="1" t="n">
        <f aca="false">VLOOKUP(E26,dropdowns!A:C,2,0)</f>
        <v>6</v>
      </c>
      <c r="R26" s="1" t="n">
        <f aca="false">VLOOKUP(E26,dropdowns!A:C,3,0)</f>
        <v>2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murakami_s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87</v>
      </c>
      <c r="C27" s="2" t="n">
        <v>43</v>
      </c>
      <c r="D27" s="1" t="s">
        <v>27</v>
      </c>
      <c r="E27" s="4" t="s">
        <v>28</v>
      </c>
      <c r="F27" s="1" t="s">
        <v>88</v>
      </c>
      <c r="G27" s="1" t="n">
        <v>100</v>
      </c>
      <c r="H27" s="1" t="n">
        <v>1</v>
      </c>
      <c r="I27" s="3" t="n">
        <v>1945</v>
      </c>
      <c r="J27" s="5" t="s">
        <v>30</v>
      </c>
      <c r="K27" s="1" t="n">
        <v>7</v>
      </c>
      <c r="L27" s="6" t="s">
        <v>31</v>
      </c>
      <c r="M27" s="7" t="str">
        <f aca="false">VLOOKUP(L27,dropdowns!E:F,2,0)</f>
        <v>bitmask(TOWNZONE_CENTRE, TOWNZONE_INNER_SUBURB, TOWNZONE_OUTER_SUBURB 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10</v>
      </c>
      <c r="R27" s="1" t="n">
        <f aca="false">VLOOKUP(E27,dropdowns!A:C,3,0)</f>
        <v>4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murakami_m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90</v>
      </c>
      <c r="B28" s="1" t="s">
        <v>91</v>
      </c>
      <c r="C28" s="2" t="n">
        <v>85</v>
      </c>
      <c r="D28" s="1" t="s">
        <v>27</v>
      </c>
      <c r="E28" s="4" t="s">
        <v>28</v>
      </c>
      <c r="F28" s="1" t="s">
        <v>92</v>
      </c>
      <c r="G28" s="1" t="n">
        <v>100</v>
      </c>
      <c r="H28" s="1" t="n">
        <v>1</v>
      </c>
      <c r="I28" s="3" t="n">
        <v>1960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nagoya_m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91</v>
      </c>
      <c r="D29" s="1" t="s">
        <v>27</v>
      </c>
      <c r="E29" s="4" t="s">
        <v>55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57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nakamura_s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94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nakamura_m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37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1950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nakayama_m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120</v>
      </c>
      <c r="D32" s="1" t="s">
        <v>27</v>
      </c>
      <c r="E32" s="4" t="s">
        <v>28</v>
      </c>
      <c r="F32" s="1" t="s">
        <v>102</v>
      </c>
      <c r="G32" s="1" t="n">
        <v>100</v>
      </c>
      <c r="H32" s="1" t="n">
        <v>1</v>
      </c>
      <c r="I32" s="3" t="n">
        <v>1955</v>
      </c>
      <c r="J32" s="5" t="s">
        <v>30</v>
      </c>
      <c r="K32" s="1" t="n">
        <v>7</v>
      </c>
      <c r="L32" s="6" t="s">
        <v>31</v>
      </c>
      <c r="M32" s="7" t="str">
        <f aca="false">VLOOKUP(L32,dropdowns!E:F,2,0)</f>
        <v>bitmask(TOWNZONE_CENTRE, TOWNZONE_INNER_SUBURB, TOWNZONE_OUTER_SUBURB 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10</v>
      </c>
      <c r="R32" s="1" t="n">
        <f aca="false">VLOOKUP(E32,dropdowns!A:C,3,0)</f>
        <v>4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okada_office_tower_m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121</v>
      </c>
      <c r="D33" s="1" t="s">
        <v>27</v>
      </c>
      <c r="E33" s="4" t="s">
        <v>36</v>
      </c>
      <c r="F33" s="1" t="s">
        <v>102</v>
      </c>
      <c r="G33" s="1" t="n">
        <v>125</v>
      </c>
      <c r="H33" s="1" t="n">
        <v>1</v>
      </c>
      <c r="I33" s="3" t="n">
        <v>1955</v>
      </c>
      <c r="J33" s="5" t="s">
        <v>30</v>
      </c>
      <c r="K33" s="1" t="n">
        <v>10</v>
      </c>
      <c r="L33" s="6" t="s">
        <v>37</v>
      </c>
      <c r="M33" s="7" t="str">
        <f aca="false">VLOOKUP(L33,dropdowns!E:F,2,0)</f>
        <v>bitmask(TOWNZONE_CENTRE, TOWNZONE_INNER_SUBURB )</v>
      </c>
      <c r="N33" s="1" t="n">
        <v>27</v>
      </c>
      <c r="O33" s="1" t="n">
        <v>4</v>
      </c>
      <c r="P33" s="4" t="s">
        <v>32</v>
      </c>
      <c r="Q33" s="1" t="n">
        <v>14</v>
      </c>
      <c r="R33" s="1" t="n">
        <v>5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okada_office_tower_l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101</v>
      </c>
      <c r="C34" s="2" t="n">
        <v>122</v>
      </c>
      <c r="D34" s="1" t="s">
        <v>27</v>
      </c>
      <c r="E34" s="4" t="s">
        <v>39</v>
      </c>
      <c r="F34" s="1" t="s">
        <v>102</v>
      </c>
      <c r="G34" s="1" t="n">
        <v>150</v>
      </c>
      <c r="H34" s="1" t="n">
        <v>1</v>
      </c>
      <c r="I34" s="3" t="n">
        <v>1955</v>
      </c>
      <c r="J34" s="5" t="s">
        <v>30</v>
      </c>
      <c r="K34" s="1" t="n">
        <v>15</v>
      </c>
      <c r="L34" s="6" t="s">
        <v>40</v>
      </c>
      <c r="M34" s="7" t="str">
        <f aca="false">VLOOKUP(L34,dropdowns!E:F,2,0)</f>
        <v>bitmask(TOWNZONE_CENTRE)</v>
      </c>
      <c r="N34" s="1" t="n">
        <v>27</v>
      </c>
      <c r="O34" s="1" t="n">
        <v>4</v>
      </c>
      <c r="P34" s="4" t="s">
        <v>32</v>
      </c>
      <c r="Q34" s="1" t="n">
        <v>16</v>
      </c>
      <c r="R34" s="1" t="n">
        <v>6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okada_office_tower_x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105</v>
      </c>
      <c r="B35" s="1" t="s">
        <v>106</v>
      </c>
      <c r="C35" s="2" t="n">
        <v>115</v>
      </c>
      <c r="D35" s="1" t="s">
        <v>27</v>
      </c>
      <c r="E35" s="4" t="s">
        <v>28</v>
      </c>
      <c r="F35" s="1" t="s">
        <v>107</v>
      </c>
      <c r="G35" s="1" t="n">
        <v>100</v>
      </c>
      <c r="H35" s="1" t="n">
        <v>1</v>
      </c>
      <c r="I35" s="3" t="n">
        <v>1945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v>10</v>
      </c>
      <c r="R35" s="1" t="n"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old_office_building_m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108</v>
      </c>
      <c r="B36" s="1" t="s">
        <v>106</v>
      </c>
      <c r="C36" s="2" t="n">
        <v>116</v>
      </c>
      <c r="D36" s="1" t="s">
        <v>27</v>
      </c>
      <c r="E36" s="4" t="s">
        <v>36</v>
      </c>
      <c r="F36" s="1" t="s">
        <v>107</v>
      </c>
      <c r="G36" s="1" t="n">
        <v>125</v>
      </c>
      <c r="H36" s="1" t="n">
        <v>1</v>
      </c>
      <c r="I36" s="3" t="n">
        <v>1945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old_office_building_l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109</v>
      </c>
      <c r="B37" s="1" t="s">
        <v>110</v>
      </c>
      <c r="C37" s="2" t="n">
        <v>45</v>
      </c>
      <c r="D37" s="1" t="s">
        <v>27</v>
      </c>
      <c r="E37" s="4" t="s">
        <v>28</v>
      </c>
      <c r="F37" s="1" t="s">
        <v>111</v>
      </c>
      <c r="G37" s="1" t="n">
        <v>100</v>
      </c>
      <c r="H37" s="1" t="n">
        <v>1</v>
      </c>
      <c r="I37" s="3" t="n">
        <v>1960</v>
      </c>
      <c r="J37" s="5" t="s">
        <v>30</v>
      </c>
      <c r="K37" s="1" t="n">
        <v>7</v>
      </c>
      <c r="L37" s="6" t="s">
        <v>31</v>
      </c>
      <c r="M37" s="7" t="str">
        <f aca="false">VLOOKUP(L37,dropdowns!E:F,2,0)</f>
        <v>bitmask(TOWNZONE_CENTRE, TOWNZONE_INNER_SUBURB, TOWNZONE_OUTER_SUBURB )</v>
      </c>
      <c r="N37" s="1" t="n">
        <v>27</v>
      </c>
      <c r="O37" s="1" t="n">
        <v>4</v>
      </c>
      <c r="P37" s="4" t="s">
        <v>32</v>
      </c>
      <c r="Q37" s="1" t="n">
        <v>10</v>
      </c>
      <c r="R37" s="1" t="n">
        <v>4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osaka_m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128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1970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f aca="false">VLOOKUP(E38,dropdowns!A:C,2,0)</f>
        <v>10</v>
      </c>
      <c r="R38" s="1" t="n">
        <f aca="false">VLOOKUP(E38,dropdowns!A:C,3,0)</f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yamada_electronics_centre_m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129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1970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yamada_electronics_centre_l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113</v>
      </c>
      <c r="C40" s="2" t="n">
        <v>130</v>
      </c>
      <c r="D40" s="1" t="s">
        <v>27</v>
      </c>
      <c r="E40" s="4" t="s">
        <v>39</v>
      </c>
      <c r="F40" s="1" t="s">
        <v>114</v>
      </c>
      <c r="G40" s="1" t="n">
        <v>150</v>
      </c>
      <c r="H40" s="1" t="n">
        <v>1</v>
      </c>
      <c r="I40" s="3" t="n">
        <v>1970</v>
      </c>
      <c r="J40" s="5" t="s">
        <v>30</v>
      </c>
      <c r="K40" s="1" t="n">
        <v>15</v>
      </c>
      <c r="L40" s="6" t="s">
        <v>40</v>
      </c>
      <c r="M40" s="7" t="str">
        <f aca="false">VLOOKUP(L40,dropdowns!E:F,2,0)</f>
        <v>bitmask(TOWNZONE_CENTRE)</v>
      </c>
      <c r="N40" s="1" t="n">
        <v>27</v>
      </c>
      <c r="O40" s="1" t="n">
        <v>4</v>
      </c>
      <c r="P40" s="4" t="s">
        <v>32</v>
      </c>
      <c r="Q40" s="1" t="n">
        <v>16</v>
      </c>
      <c r="R40" s="1" t="n">
        <v>6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yamada_electronics_centre_x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117</v>
      </c>
      <c r="B41" s="1" t="s">
        <v>117</v>
      </c>
      <c r="C41" s="2" t="n">
        <v>30</v>
      </c>
      <c r="D41" s="1" t="s">
        <v>27</v>
      </c>
      <c r="E41" s="4" t="s">
        <v>28</v>
      </c>
      <c r="F41" s="1" t="s">
        <v>118</v>
      </c>
      <c r="G41" s="1" t="n">
        <v>100</v>
      </c>
      <c r="H41" s="1" t="n">
        <v>1</v>
      </c>
      <c r="I41" s="3" t="n">
        <v>1970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yano_m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119</v>
      </c>
      <c r="B42" s="1" t="s">
        <v>119</v>
      </c>
      <c r="C42" s="2" t="n">
        <v>86</v>
      </c>
      <c r="D42" s="1" t="s">
        <v>27</v>
      </c>
      <c r="E42" s="1" t="s">
        <v>120</v>
      </c>
      <c r="F42" s="1" t="s">
        <v>121</v>
      </c>
      <c r="G42" s="1" t="n">
        <v>220</v>
      </c>
      <c r="H42" s="1" t="n">
        <v>1</v>
      </c>
      <c r="I42" s="3" t="n">
        <v>1980</v>
      </c>
      <c r="J42" s="5" t="s">
        <v>30</v>
      </c>
      <c r="K42" s="1" t="n">
        <v>25</v>
      </c>
      <c r="L42" s="6" t="s">
        <v>40</v>
      </c>
      <c r="M42" s="7" t="str">
        <f aca="false">VLOOKUP(L42,dropdowns!E:F,2,0)</f>
        <v>bitmask(TOWNZONE_CENTRE)</v>
      </c>
      <c r="N42" s="1" t="n">
        <v>90</v>
      </c>
      <c r="O42" s="1" t="n">
        <v>5</v>
      </c>
      <c r="P42" s="4" t="s">
        <v>122</v>
      </c>
      <c r="Q42" s="1" t="n">
        <v>16</v>
      </c>
      <c r="R42" s="1" t="n">
        <v>6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bank_building_c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123</v>
      </c>
      <c r="C43" s="2" t="n">
        <v>81</v>
      </c>
      <c r="D43" s="1" t="s">
        <v>27</v>
      </c>
      <c r="E43" s="1" t="s">
        <v>120</v>
      </c>
      <c r="F43" s="1" t="s">
        <v>124</v>
      </c>
      <c r="G43" s="1" t="n">
        <v>220</v>
      </c>
      <c r="H43" s="1" t="n">
        <v>1</v>
      </c>
      <c r="I43" s="3" t="n">
        <v>1990</v>
      </c>
      <c r="J43" s="5" t="s">
        <v>30</v>
      </c>
      <c r="K43" s="1" t="n">
        <v>25</v>
      </c>
      <c r="L43" s="6" t="s">
        <v>40</v>
      </c>
      <c r="M43" s="7" t="str">
        <f aca="false">VLOOKUP(L43,dropdowns!E:F,2,0)</f>
        <v>bitmask(TOWNZONE_CENTRE)</v>
      </c>
      <c r="N43" s="1" t="n">
        <v>4</v>
      </c>
      <c r="O43" s="1" t="n">
        <v>5</v>
      </c>
      <c r="P43" s="4" t="s">
        <v>122</v>
      </c>
      <c r="Q43" s="1" t="n">
        <v>24</v>
      </c>
      <c r="R43" s="1" t="n">
        <v>10</v>
      </c>
      <c r="S43" s="4" t="s">
        <v>125</v>
      </c>
      <c r="T43" s="1" t="str">
        <f aca="false">IF(NOT(D43="1X1"),"none",IF(E43="skyscraper",CONCATENATE(A43,"_c"),IF(E43="landmark",CONCATENATE(A43,"_k"),IF(E43="house",CONCATENATE(A43,"_h"),A43))))</f>
        <v>enterprise_tower_c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126</v>
      </c>
      <c r="C44" s="2" t="n">
        <v>82</v>
      </c>
      <c r="D44" s="1" t="s">
        <v>27</v>
      </c>
      <c r="E44" s="1" t="s">
        <v>120</v>
      </c>
      <c r="F44" s="1" t="s">
        <v>127</v>
      </c>
      <c r="G44" s="1" t="n">
        <v>200</v>
      </c>
      <c r="H44" s="1" t="n">
        <v>1</v>
      </c>
      <c r="I44" s="3" t="n">
        <v>1960</v>
      </c>
      <c r="J44" s="5" t="s">
        <v>30</v>
      </c>
      <c r="K44" s="1" t="n">
        <v>25</v>
      </c>
      <c r="L44" s="6" t="s">
        <v>40</v>
      </c>
      <c r="M44" s="7" t="str">
        <f aca="false">VLOOKUP(L44,dropdowns!E:F,2,0)</f>
        <v>bitmask(TOWNZONE_CENTRE)</v>
      </c>
      <c r="N44" s="1" t="n">
        <v>4</v>
      </c>
      <c r="O44" s="1" t="n">
        <v>5</v>
      </c>
      <c r="P44" s="4" t="s">
        <v>122</v>
      </c>
      <c r="Q44" s="1" t="n">
        <v>24</v>
      </c>
      <c r="R44" s="1" t="n">
        <v>10</v>
      </c>
      <c r="S44" s="4" t="s">
        <v>125</v>
      </c>
      <c r="T44" s="1" t="str">
        <f aca="false">IF(NOT(D44="1X1"),"none",IF(E44="skyscraper",CONCATENATE(A44,"_c"),IF(E44="landmark",CONCATENATE(A44,"_k"),IF(E44="house",CONCATENATE(A44,"_h"),A44))))</f>
        <v>insurance_tower_c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128</v>
      </c>
      <c r="B45" s="1" t="s">
        <v>128</v>
      </c>
      <c r="C45" s="2" t="n">
        <v>38</v>
      </c>
      <c r="D45" s="1" t="s">
        <v>27</v>
      </c>
      <c r="E45" s="1" t="s">
        <v>120</v>
      </c>
      <c r="F45" s="1" t="s">
        <v>129</v>
      </c>
      <c r="G45" s="1" t="n">
        <v>220</v>
      </c>
      <c r="H45" s="1" t="n">
        <v>1</v>
      </c>
      <c r="I45" s="3" t="n">
        <v>2000</v>
      </c>
      <c r="J45" s="5" t="s">
        <v>30</v>
      </c>
      <c r="K45" s="1" t="n">
        <v>25</v>
      </c>
      <c r="L45" s="6" t="s">
        <v>40</v>
      </c>
      <c r="M45" s="7" t="str">
        <f aca="false">VLOOKUP(L45,dropdowns!E:F,2,0)</f>
        <v>bitmask(TOWNZONE_CENTRE)</v>
      </c>
      <c r="N45" s="1" t="n">
        <v>4</v>
      </c>
      <c r="O45" s="1" t="n">
        <v>5</v>
      </c>
      <c r="P45" s="4" t="s">
        <v>122</v>
      </c>
      <c r="Q45" s="1" t="n">
        <v>24</v>
      </c>
      <c r="R45" s="1" t="n">
        <v>10</v>
      </c>
      <c r="S45" s="4" t="s">
        <v>125</v>
      </c>
      <c r="T45" s="1" t="str">
        <f aca="false">IF(NOT(D45="1X1"),"none",IF(E45="skyscraper",CONCATENATE(A45,"_c"),IF(E45="landmark",CONCATENATE(A45,"_k"),IF(E45="house",CONCATENATE(A45,"_h"),A45))))</f>
        <v>kuroi_tower_c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130</v>
      </c>
      <c r="C46" s="2" t="n">
        <v>19</v>
      </c>
      <c r="D46" s="1" t="s">
        <v>27</v>
      </c>
      <c r="E46" s="1" t="s">
        <v>120</v>
      </c>
      <c r="F46" s="1" t="s">
        <v>131</v>
      </c>
      <c r="G46" s="1" t="n">
        <v>220</v>
      </c>
      <c r="H46" s="1" t="n">
        <v>1</v>
      </c>
      <c r="I46" s="3" t="n">
        <v>2000</v>
      </c>
      <c r="J46" s="5" t="s">
        <v>30</v>
      </c>
      <c r="K46" s="1" t="n">
        <v>25</v>
      </c>
      <c r="L46" s="6" t="s">
        <v>40</v>
      </c>
      <c r="M46" s="7" t="str">
        <f aca="false">VLOOKUP(L46,dropdowns!E:F,2,0)</f>
        <v>bitmask(TOWNZONE_CENTRE)</v>
      </c>
      <c r="N46" s="1" t="n">
        <v>4</v>
      </c>
      <c r="O46" s="1" t="n">
        <v>5</v>
      </c>
      <c r="P46" s="4" t="s">
        <v>122</v>
      </c>
      <c r="Q46" s="1" t="n">
        <v>24</v>
      </c>
      <c r="R46" s="1" t="n">
        <v>10</v>
      </c>
      <c r="S46" s="4" t="s">
        <v>125</v>
      </c>
      <c r="T46" s="1" t="str">
        <f aca="false">IF(NOT(D46="1X1"),"none",IF(E46="skyscraper",CONCATENATE(A46,"_c"),IF(E46="landmark",CONCATENATE(A46,"_k"),IF(E46="house",CONCATENATE(A46,"_h"),A46))))</f>
        <v>mitsui_tower_c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132</v>
      </c>
      <c r="B47" s="1" t="s">
        <v>132</v>
      </c>
      <c r="C47" s="2" t="n">
        <v>83</v>
      </c>
      <c r="D47" s="1" t="s">
        <v>27</v>
      </c>
      <c r="E47" s="1" t="s">
        <v>120</v>
      </c>
      <c r="F47" s="1" t="s">
        <v>133</v>
      </c>
      <c r="G47" s="1" t="n">
        <v>220</v>
      </c>
      <c r="H47" s="1" t="n">
        <v>1</v>
      </c>
      <c r="I47" s="3" t="n">
        <v>2000</v>
      </c>
      <c r="J47" s="5" t="s">
        <v>30</v>
      </c>
      <c r="K47" s="1" t="n">
        <v>25</v>
      </c>
      <c r="L47" s="6" t="s">
        <v>40</v>
      </c>
      <c r="M47" s="7" t="str">
        <f aca="false">VLOOKUP(L47,dropdowns!E:F,2,0)</f>
        <v>bitmask(TOWNZONE_CENTRE)</v>
      </c>
      <c r="N47" s="1" t="n">
        <v>4</v>
      </c>
      <c r="O47" s="1" t="n">
        <v>5</v>
      </c>
      <c r="P47" s="4" t="s">
        <v>122</v>
      </c>
      <c r="Q47" s="1" t="n">
        <v>24</v>
      </c>
      <c r="R47" s="1" t="n">
        <v>10</v>
      </c>
      <c r="S47" s="4" t="s">
        <v>125</v>
      </c>
      <c r="T47" s="1" t="str">
        <f aca="false">IF(NOT(D47="1X1"),"none",IF(E47="skyscraper",CONCATENATE(A47,"_c"),IF(E47="landmark",CONCATENATE(A47,"_k"),IF(E47="house",CONCATENATE(A47,"_h"),A47))))</f>
        <v>modern_office_tower_c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134</v>
      </c>
      <c r="B48" s="1" t="s">
        <v>134</v>
      </c>
      <c r="C48" s="2" t="n">
        <v>80</v>
      </c>
      <c r="D48" s="1" t="s">
        <v>27</v>
      </c>
      <c r="E48" s="1" t="s">
        <v>120</v>
      </c>
      <c r="F48" s="1" t="s">
        <v>135</v>
      </c>
      <c r="G48" s="1" t="n">
        <v>220</v>
      </c>
      <c r="H48" s="1" t="n">
        <v>1</v>
      </c>
      <c r="I48" s="3" t="n">
        <v>1990</v>
      </c>
      <c r="J48" s="5" t="s">
        <v>30</v>
      </c>
      <c r="K48" s="1" t="n">
        <v>25</v>
      </c>
      <c r="L48" s="6" t="s">
        <v>40</v>
      </c>
      <c r="M48" s="7" t="str">
        <f aca="false">VLOOKUP(L48,dropdowns!E:F,2,0)</f>
        <v>bitmask(TOWNZONE_CENTRE)</v>
      </c>
      <c r="N48" s="1" t="n">
        <v>4</v>
      </c>
      <c r="O48" s="1" t="n">
        <v>5</v>
      </c>
      <c r="P48" s="4" t="s">
        <v>122</v>
      </c>
      <c r="Q48" s="1" t="n">
        <v>24</v>
      </c>
      <c r="R48" s="1" t="n">
        <v>10</v>
      </c>
      <c r="S48" s="4" t="s">
        <v>125</v>
      </c>
      <c r="T48" s="1" t="str">
        <f aca="false">IF(NOT(D48="1X1"),"none",IF(E48="skyscraper",CONCATENATE(A48,"_c"),IF(E48="landmark",CONCATENATE(A48,"_k"),IF(E48="house",CONCATENATE(A48,"_h"),A48))))</f>
        <v>multimedia_offices_c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136</v>
      </c>
      <c r="B49" s="1" t="s">
        <v>136</v>
      </c>
      <c r="C49" s="2" t="n">
        <v>78</v>
      </c>
      <c r="D49" s="1" t="s">
        <v>27</v>
      </c>
      <c r="E49" s="1" t="s">
        <v>120</v>
      </c>
      <c r="F49" s="1" t="s">
        <v>137</v>
      </c>
      <c r="G49" s="1" t="n">
        <v>220</v>
      </c>
      <c r="H49" s="1" t="n">
        <v>1</v>
      </c>
      <c r="I49" s="3" t="n">
        <v>2000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4</v>
      </c>
      <c r="O49" s="1" t="n">
        <v>5</v>
      </c>
      <c r="P49" s="4" t="s">
        <v>122</v>
      </c>
      <c r="Q49" s="1" t="n">
        <v>24</v>
      </c>
      <c r="R49" s="1" t="n">
        <v>10</v>
      </c>
      <c r="S49" s="4" t="s">
        <v>125</v>
      </c>
      <c r="T49" s="1" t="str">
        <f aca="false">IF(NOT(D49="1X1"),"none",IF(E49="skyscraper",CONCATENATE(A49,"_c"),IF(E49="landmark",CONCATENATE(A49,"_k"),IF(E49="house",CONCATENATE(A49,"_h"),A49))))</f>
        <v>office_tower_c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84</v>
      </c>
      <c r="D50" s="1" t="s">
        <v>27</v>
      </c>
      <c r="E50" s="1" t="s">
        <v>120</v>
      </c>
      <c r="F50" s="1" t="s">
        <v>139</v>
      </c>
      <c r="G50" s="1" t="n">
        <v>200</v>
      </c>
      <c r="H50" s="1" t="n">
        <v>1</v>
      </c>
      <c r="I50" s="3" t="n">
        <v>1960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122</v>
      </c>
      <c r="Q50" s="1" t="n">
        <v>24</v>
      </c>
      <c r="R50" s="1" t="n">
        <v>10</v>
      </c>
      <c r="S50" s="4" t="s">
        <v>125</v>
      </c>
      <c r="T50" s="1" t="str">
        <f aca="false">IF(NOT(D50="1X1"),"none",IF(E50="skyscraper",CONCATENATE(A50,"_c"),IF(E50="landmark",CONCATENATE(A50,"_k"),IF(E50="house",CONCATENATE(A50,"_h"),A50))))</f>
        <v>sato_building_c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140</v>
      </c>
      <c r="B51" s="1" t="s">
        <v>140</v>
      </c>
      <c r="C51" s="2" t="n">
        <v>87</v>
      </c>
      <c r="D51" s="1" t="s">
        <v>27</v>
      </c>
      <c r="E51" s="1" t="s">
        <v>120</v>
      </c>
      <c r="F51" s="1" t="s">
        <v>141</v>
      </c>
      <c r="G51" s="1" t="n">
        <v>200</v>
      </c>
      <c r="H51" s="1" t="n">
        <v>1</v>
      </c>
      <c r="I51" s="3" t="n">
        <v>1990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122</v>
      </c>
      <c r="Q51" s="1" t="n">
        <v>24</v>
      </c>
      <c r="R51" s="1" t="n">
        <v>10</v>
      </c>
      <c r="S51" s="4" t="s">
        <v>125</v>
      </c>
      <c r="T51" s="1" t="str">
        <f aca="false">IF(NOT(D51="1X1"),"none",IF(E51="skyscraper",CONCATENATE(A51,"_c"),IF(E51="landmark",CONCATENATE(A51,"_k"),IF(E51="house",CONCATENATE(A51,"_h"),A51))))</f>
        <v>sugiyama_office_building_c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142</v>
      </c>
      <c r="B52" s="1" t="s">
        <v>142</v>
      </c>
      <c r="C52" s="2" t="n">
        <v>76</v>
      </c>
      <c r="D52" s="1" t="s">
        <v>143</v>
      </c>
      <c r="E52" s="1" t="s">
        <v>120</v>
      </c>
      <c r="F52" s="1" t="s">
        <v>144</v>
      </c>
      <c r="G52" s="1" t="n">
        <v>255</v>
      </c>
      <c r="H52" s="1" t="n">
        <v>1</v>
      </c>
      <c r="I52" s="3" t="n">
        <v>2006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7</v>
      </c>
      <c r="O52" s="1" t="n">
        <v>5</v>
      </c>
      <c r="P52" s="4" t="s">
        <v>122</v>
      </c>
      <c r="Q52" s="1" t="n">
        <v>24</v>
      </c>
      <c r="R52" s="1" t="n">
        <v>10</v>
      </c>
      <c r="S52" s="4" t="s">
        <v>125</v>
      </c>
      <c r="T52" s="1" t="str">
        <f aca="false">IF(NOT(D52="1X1"),"none",IF(E52="skyscraper",CONCATENATE(A52,"_c"),IF(E52="landmark",CONCATENATE(A52,"_k"),IF(E52="house",CONCATENATE(A52,"_h"),A52))))</f>
        <v>none</v>
      </c>
      <c r="U52" s="1" t="str">
        <f aca="false">IF(D52="1X1","none",IF(E52="skyscraper",CONCATENATE(A52,"_c_north"),IF(E52="landmark",CONCATENATE(A52,"_k_north"),IF(E52="house",CONCATENATE(A52,"_h_north"),CONCATENATE(A52,"_north")))))</f>
        <v>tsuno_building_c_north</v>
      </c>
      <c r="V52" s="1" t="str">
        <f aca="false">IF(OR(D52="1X1",D52="2X1"),"none",IF(E52="skyscraper",CONCATENATE(A52,"_c_east"),IF(E52="landmark",CONCATENATE(A52,"_k_east"),CONCATENATE(A52,"_east"))))</f>
        <v>tsuno_building_c_east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89</v>
      </c>
      <c r="D53" s="1" t="s">
        <v>27</v>
      </c>
      <c r="E53" s="1" t="s">
        <v>120</v>
      </c>
      <c r="F53" s="1" t="s">
        <v>146</v>
      </c>
      <c r="G53" s="1" t="n">
        <v>200</v>
      </c>
      <c r="H53" s="1" t="n">
        <v>1</v>
      </c>
      <c r="I53" s="3" t="n">
        <v>1955</v>
      </c>
      <c r="J53" s="5" t="n">
        <v>1989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122</v>
      </c>
      <c r="Q53" s="1" t="n">
        <v>24</v>
      </c>
      <c r="R53" s="1" t="n">
        <v>10</v>
      </c>
      <c r="S53" s="4" t="s">
        <v>125</v>
      </c>
      <c r="T53" s="1" t="str">
        <f aca="false">IF(NOT(D53="1X1"),"none",IF(E53="skyscraper",CONCATENATE(A53,"_c"),IF(E53="landmark",CONCATENATE(A53,"_k"),IF(E53="house",CONCATENATE(A53,"_h"),A53))))</f>
        <v>ueda_office_block_c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36</v>
      </c>
      <c r="D54" s="1" t="s">
        <v>27</v>
      </c>
      <c r="E54" s="1" t="s">
        <v>120</v>
      </c>
      <c r="F54" s="1" t="s">
        <v>148</v>
      </c>
      <c r="G54" s="1" t="n">
        <v>180</v>
      </c>
      <c r="H54" s="1" t="n">
        <v>1</v>
      </c>
      <c r="I54" s="3" t="n">
        <v>1965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122</v>
      </c>
      <c r="Q54" s="1" t="n">
        <v>12</v>
      </c>
      <c r="R54" s="1" t="n">
        <v>5</v>
      </c>
      <c r="S54" s="4" t="s">
        <v>125</v>
      </c>
      <c r="T54" s="1" t="str">
        <f aca="false">IF(NOT(D54="1X1"),"none",IF(E54="skyscraper",CONCATENATE(A54,"_c"),IF(E54="landmark",CONCATENATE(A54,"_k"),IF(E54="house",CONCATENATE(A54,"_h"),A54))))</f>
        <v>yamaguchi_office_c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101</v>
      </c>
      <c r="D55" s="1" t="s">
        <v>143</v>
      </c>
      <c r="E55" s="1" t="s">
        <v>120</v>
      </c>
      <c r="F55" s="1" t="s">
        <v>150</v>
      </c>
      <c r="G55" s="1" t="n">
        <v>255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7</v>
      </c>
      <c r="O55" s="1" t="n">
        <v>5</v>
      </c>
      <c r="P55" s="4" t="s">
        <v>122</v>
      </c>
      <c r="Q55" s="1" t="n">
        <v>24</v>
      </c>
      <c r="R55" s="1" t="n">
        <v>10</v>
      </c>
      <c r="S55" s="4" t="s">
        <v>125</v>
      </c>
      <c r="T55" s="1" t="str">
        <f aca="false">IF(NOT(D55="1X1"),"none",IF(E55="skyscraper",CONCATENATE(A55,"_c"),IF(E55="landmark",CONCATENATE(A55,"_k"),IF(E55="house",CONCATENATE(A55,"_h"),A55))))</f>
        <v>none</v>
      </c>
      <c r="U55" s="1" t="str">
        <f aca="false">IF(D55="1X1","none",IF(E55="skyscraper",CONCATENATE(A55,"_c_north"),IF(E55="landmark",CONCATENATE(A55,"_k_north"),IF(E55="house",CONCATENATE(A55,"_h_north"),CONCATENATE(A55,"_north")))))</f>
        <v>yamashiro_office_building_c_north</v>
      </c>
      <c r="V55" s="1" t="str">
        <f aca="false">IF(OR(D55="1X1",D55="2X1"),"none",IF(E55="skyscraper",CONCATENATE(A55,"_c_east"),IF(E55="landmark",CONCATENATE(A55,"_k_east"),CONCATENATE(A55,"_east"))))</f>
        <v>yamashiro_office_building_c_east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47</v>
      </c>
      <c r="D56" s="1" t="s">
        <v>27</v>
      </c>
      <c r="E56" s="1" t="s">
        <v>120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122</v>
      </c>
      <c r="Q56" s="1" t="n">
        <v>24</v>
      </c>
      <c r="R56" s="1" t="n">
        <v>10</v>
      </c>
      <c r="S56" s="4" t="s">
        <v>125</v>
      </c>
      <c r="T56" s="1" t="str">
        <f aca="false">IF(NOT(D56="1X1"),"none",IF(E56="skyscraper",CONCATENATE(A56,"_c"),IF(E56="landmark",CONCATENATE(A56,"_k"),IF(E56="house",CONCATENATE(A56,"_h"),A56))))</f>
        <v>yamashita_building_c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6</v>
      </c>
      <c r="D57" s="1" t="s">
        <v>27</v>
      </c>
      <c r="E57" s="1" t="s">
        <v>154</v>
      </c>
      <c r="F57" s="1" t="s">
        <v>155</v>
      </c>
      <c r="G57" s="1" t="n">
        <v>40</v>
      </c>
      <c r="H57" s="1" t="n">
        <v>1</v>
      </c>
      <c r="I57" s="3" t="n">
        <v>1945</v>
      </c>
      <c r="J57" s="5" t="s">
        <v>30</v>
      </c>
      <c r="K57" s="1" t="n">
        <v>5</v>
      </c>
      <c r="L57" s="6" t="s">
        <v>57</v>
      </c>
      <c r="M57" s="7" t="str">
        <f aca="false">VLOOKUP(L57,dropdowns!E:F,2,0)</f>
        <v>ALL_TOWNZONES &amp; ~bitmask(TOWNZONE_EDGE)</v>
      </c>
      <c r="N57" s="1" t="n">
        <v>6</v>
      </c>
      <c r="O57" s="1" t="n">
        <v>0</v>
      </c>
      <c r="P57" s="4" t="s">
        <v>32</v>
      </c>
      <c r="Q57" s="1" t="n">
        <v>4</v>
      </c>
      <c r="R57" s="1" t="n">
        <v>1</v>
      </c>
      <c r="S57" s="4" t="s">
        <v>33</v>
      </c>
      <c r="T57" s="1" t="str">
        <f aca="false">IF(NOT(D57="1X1"),"none",IF(E57="skyscraper",CONCATENATE(A57,"_c"),IF(E57="landmark",CONCATENATE(A57,"_k"),IF(E57="house",CONCATENATE(A57,"_h"),A57))))</f>
        <v>dense_townhouses_h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156</v>
      </c>
      <c r="B58" s="1" t="s">
        <v>156</v>
      </c>
      <c r="C58" s="2" t="n">
        <v>5</v>
      </c>
      <c r="D58" s="1" t="s">
        <v>27</v>
      </c>
      <c r="E58" s="1" t="s">
        <v>154</v>
      </c>
      <c r="F58" s="1" t="s">
        <v>157</v>
      </c>
      <c r="G58" s="1" t="n">
        <v>40</v>
      </c>
      <c r="H58" s="1" t="n">
        <v>1</v>
      </c>
      <c r="I58" s="3" t="n">
        <v>1700</v>
      </c>
      <c r="J58" s="5" t="n">
        <v>1944</v>
      </c>
      <c r="K58" s="1" t="n">
        <v>7</v>
      </c>
      <c r="L58" s="6" t="s">
        <v>37</v>
      </c>
      <c r="M58" s="7" t="str">
        <f aca="false">VLOOKUP(L58,dropdowns!E:F,2,0)</f>
        <v>bitmask(TOWNZONE_CENTRE, TOWNZONE_INNER_SUBURB )</v>
      </c>
      <c r="N58" s="1" t="n">
        <v>6</v>
      </c>
      <c r="O58" s="1" t="n">
        <v>0</v>
      </c>
      <c r="P58" s="4" t="s">
        <v>32</v>
      </c>
      <c r="Q58" s="1" t="n">
        <v>2</v>
      </c>
      <c r="R58" s="1" t="n">
        <v>1</v>
      </c>
      <c r="S58" s="4" t="s">
        <v>33</v>
      </c>
      <c r="T58" s="1" t="str">
        <f aca="false">IF(NOT(D58="1X1"),"none",IF(E58="skyscraper",CONCATENATE(A58,"_c"),IF(E58="landmark",CONCATENATE(A58,"_k"),IF(E58="house",CONCATENATE(A58,"_h"),A58))))</f>
        <v>dense_wooden_h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32</v>
      </c>
    </row>
    <row r="59" customFormat="false" ht="12.8" hidden="false" customHeight="false" outlineLevel="0" collapsed="false">
      <c r="A59" s="1" t="s">
        <v>158</v>
      </c>
      <c r="B59" s="1" t="s">
        <v>158</v>
      </c>
      <c r="C59" s="2" t="n">
        <v>212</v>
      </c>
      <c r="D59" s="1" t="s">
        <v>159</v>
      </c>
      <c r="E59" s="1" t="s">
        <v>154</v>
      </c>
      <c r="F59" s="1" t="s">
        <v>160</v>
      </c>
      <c r="G59" s="1" t="n">
        <v>15</v>
      </c>
      <c r="H59" s="1" t="n">
        <v>5</v>
      </c>
      <c r="I59" s="3" t="n">
        <v>1700</v>
      </c>
      <c r="J59" s="5" t="s">
        <v>30</v>
      </c>
      <c r="K59" s="1" t="n">
        <v>7</v>
      </c>
      <c r="L59" s="6" t="s">
        <v>161</v>
      </c>
      <c r="M59" s="7" t="str">
        <f aca="false">VLOOKUP(L59,dropdowns!E:F,2,0)</f>
        <v>bitmask(TOWNZONE_OUTSKIRT, TOWNZONE_EDGE )</v>
      </c>
      <c r="N59" s="1" t="n">
        <v>20</v>
      </c>
      <c r="O59" s="1" t="n">
        <v>6</v>
      </c>
      <c r="P59" s="4" t="s">
        <v>162</v>
      </c>
      <c r="Q59" s="1" t="n">
        <v>6</v>
      </c>
      <c r="R59" s="1" t="n">
        <v>2</v>
      </c>
      <c r="S59" s="4" t="s">
        <v>163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farm_h_north</v>
      </c>
      <c r="V59" s="1" t="str">
        <f aca="false">IF(OR(D59="1X1",D59="2X1"),"none",IF(E59="skyscraper",CONCATENATE(A59,"_c_east"),IF(E59="landmark",CONCATENATE(A59,"_k_east"),IF(E59="house",CONCATENATE(A59,"_h_east"),CONCATENATE(A59,"_east")))))</f>
        <v>farm_h_east</v>
      </c>
      <c r="W59" s="1" t="str">
        <f aca="false">IF(OR(D59="1X1",D59="1X2"),"none",IF(E59="skyscraper",CONCATENATE(A59,"_c_west"),IF(E59="landmark",CONCATENATE(A59,"_k_west"),IF(E59="house",CONCATENATE(A59,"_h_west"),CONCATENATE(A59,"_west")))))</f>
        <v>farm_h_west</v>
      </c>
      <c r="X59" s="1" t="str">
        <f aca="false">IF(NOT(D59="2X2"),"none",IF(E59="skyscraper",CONCATENATE(A59,"_c_south"),IF(E59="landmark",CONCATENATE(A59,"_k_south"),IF(E59="house",CONCATENATE(A59,"_h_south"),CONCATENATE(A59,"_south")))))</f>
        <v>farm_h_south</v>
      </c>
      <c r="Y59" s="1" t="s">
        <v>158</v>
      </c>
    </row>
    <row r="60" customFormat="false" ht="12.8" hidden="false" customHeight="false" outlineLevel="0" collapsed="false">
      <c r="A60" s="1" t="s">
        <v>164</v>
      </c>
      <c r="B60" s="1" t="s">
        <v>164</v>
      </c>
      <c r="C60" s="2" t="n">
        <v>14</v>
      </c>
      <c r="D60" s="1" t="s">
        <v>27</v>
      </c>
      <c r="E60" s="1" t="s">
        <v>154</v>
      </c>
      <c r="F60" s="1" t="s">
        <v>165</v>
      </c>
      <c r="G60" s="1" t="n">
        <v>20</v>
      </c>
      <c r="H60" s="1" t="n">
        <v>1</v>
      </c>
      <c r="I60" s="3" t="n">
        <v>1700</v>
      </c>
      <c r="J60" s="5" t="n">
        <v>1944</v>
      </c>
      <c r="K60" s="1" t="n">
        <v>5</v>
      </c>
      <c r="L60" s="6" t="s">
        <v>161</v>
      </c>
      <c r="M60" s="7" t="str">
        <f aca="false">VLOOKUP(L60,dropdowns!E:F,2,0)</f>
        <v>bitmask(TOWNZONE_OUTSKIRT, TOWNZONE_EDGE )</v>
      </c>
      <c r="N60" s="1" t="n">
        <v>6</v>
      </c>
      <c r="O60" s="1" t="n">
        <v>0</v>
      </c>
      <c r="P60" s="4" t="s">
        <v>32</v>
      </c>
      <c r="Q60" s="1" t="n">
        <v>1</v>
      </c>
      <c r="R60" s="1" t="n">
        <v>1</v>
      </c>
      <c r="S60" s="4" t="s">
        <v>33</v>
      </c>
      <c r="T60" s="1" t="str">
        <f aca="false">IF(NOT(D60="1X1"),"none",IF(E60="skyscraper",CONCATENATE(A60,"_c"),IF(E60="landmark",CONCATENATE(A60,"_k"),IF(E60="house",CONCATENATE(A60,"_h"),A60))))</f>
        <v>large_wooden_farmhouse_h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IF(OR(D60="1X1",D60="2X1"),"none",IF(E60="skyscraper",CONCATENATE(A60,"_c_east"),IF(E60="landmark",CONCATENATE(A60,"_k_east"),IF(E60="house",CONCATENATE(A60,"_h_east"),CONCATENATE(A60,"_east")))))</f>
        <v>none</v>
      </c>
      <c r="W60" s="1" t="str">
        <f aca="false">IF(OR(D60="1X1",D60="1X2"),"none",IF(E60="skyscraper",CONCATENATE(A60,"_c_west"),IF(E60="landmark",CONCATENATE(A60,"_k_west"),IF(E60="house",CONCATENATE(A60,"_h_west"),CONCATENATE(A60,"_west")))))</f>
        <v>none</v>
      </c>
      <c r="X60" s="1" t="str">
        <f aca="false">IF(NOT(D60="2X2"),"none",IF(E60="skyscraper",CONCATENATE(A60,"_c_south"),IF(E60="landmark",CONCATENATE(A60,"_k_south"),IF(E60="house",CONCATENATE(A60,"_h_south"),CONCATENATE(A60,"_south")))))</f>
        <v>none</v>
      </c>
      <c r="Y60" s="1" t="s">
        <v>32</v>
      </c>
    </row>
    <row r="61" customFormat="false" ht="12.8" hidden="false" customHeight="false" outlineLevel="0" collapsed="false">
      <c r="A61" s="1" t="s">
        <v>166</v>
      </c>
      <c r="B61" s="1" t="s">
        <v>166</v>
      </c>
      <c r="C61" s="2" t="n">
        <v>12</v>
      </c>
      <c r="D61" s="1" t="s">
        <v>27</v>
      </c>
      <c r="E61" s="1" t="s">
        <v>154</v>
      </c>
      <c r="F61" s="1" t="s">
        <v>167</v>
      </c>
      <c r="G61" s="1" t="n">
        <v>20</v>
      </c>
      <c r="H61" s="1" t="n">
        <v>1</v>
      </c>
      <c r="I61" s="3" t="n">
        <v>1700</v>
      </c>
      <c r="J61" s="5" t="n">
        <v>1944</v>
      </c>
      <c r="K61" s="1" t="n">
        <v>5</v>
      </c>
      <c r="L61" s="6" t="s">
        <v>161</v>
      </c>
      <c r="M61" s="7" t="str">
        <f aca="false">VLOOKUP(L61,dropdowns!E:F,2,0)</f>
        <v>bitmask(TOWNZONE_OUTSKIRT, TOWNZONE_EDGE )</v>
      </c>
      <c r="N61" s="1" t="n">
        <v>6</v>
      </c>
      <c r="O61" s="1" t="n">
        <v>0</v>
      </c>
      <c r="P61" s="4" t="s">
        <v>32</v>
      </c>
      <c r="Q61" s="1" t="n">
        <v>1</v>
      </c>
      <c r="R61" s="1" t="n">
        <v>1</v>
      </c>
      <c r="S61" s="4" t="s">
        <v>33</v>
      </c>
      <c r="T61" s="1" t="str">
        <f aca="false">IF(NOT(D61="1X1"),"none",IF(E61="skyscraper",CONCATENATE(A61,"_c"),IF(E61="landmark",CONCATENATE(A61,"_k"),IF(E61="house",CONCATENATE(A61,"_h"),A61))))</f>
        <v>large_wooden_house_h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IF(OR(D61="1X1",D61="2X1"),"none",IF(E61="skyscraper",CONCATENATE(A61,"_c_east"),IF(E61="landmark",CONCATENATE(A61,"_k_east"),IF(E61="house",CONCATENATE(A61,"_h_east"),CONCATENATE(A61,"_east")))))</f>
        <v>none</v>
      </c>
      <c r="W61" s="1" t="str">
        <f aca="false">IF(OR(D61="1X1",D61="1X2"),"none",IF(E61="skyscraper",CONCATENATE(A61,"_c_west"),IF(E61="landmark",CONCATENATE(A61,"_k_west"),IF(E61="house",CONCATENATE(A61,"_h_west"),CONCATENATE(A61,"_west")))))</f>
        <v>none</v>
      </c>
      <c r="X61" s="1" t="str">
        <f aca="false">IF(NOT(D61="2X2"),"none",IF(E61="skyscraper",CONCATENATE(A61,"_c_south"),IF(E61="landmark",CONCATENATE(A61,"_k_south"),IF(E61="house",CONCATENATE(A61,"_h_south"),CONCATENATE(A61,"_south")))))</f>
        <v>none</v>
      </c>
      <c r="Y61" s="1" t="s">
        <v>32</v>
      </c>
    </row>
    <row r="62" customFormat="false" ht="12.8" hidden="false" customHeight="false" outlineLevel="0" collapsed="false">
      <c r="A62" s="1" t="s">
        <v>168</v>
      </c>
      <c r="B62" s="1" t="s">
        <v>168</v>
      </c>
      <c r="C62" s="2" t="n">
        <v>13</v>
      </c>
      <c r="D62" s="1" t="s">
        <v>27</v>
      </c>
      <c r="E62" s="1" t="s">
        <v>154</v>
      </c>
      <c r="F62" s="1" t="s">
        <v>169</v>
      </c>
      <c r="G62" s="1" t="n">
        <v>20</v>
      </c>
      <c r="H62" s="1" t="n">
        <v>1</v>
      </c>
      <c r="I62" s="3" t="n">
        <v>1700</v>
      </c>
      <c r="J62" s="5" t="n">
        <v>1944</v>
      </c>
      <c r="K62" s="1" t="n">
        <v>5</v>
      </c>
      <c r="L62" s="6" t="s">
        <v>161</v>
      </c>
      <c r="M62" s="7" t="str">
        <f aca="false">VLOOKUP(L62,dropdowns!E:F,2,0)</f>
        <v>bitmask(TOWNZONE_OUTSKIRT, TOWNZONE_EDGE )</v>
      </c>
      <c r="N62" s="1" t="n">
        <v>6</v>
      </c>
      <c r="O62" s="1" t="n">
        <v>0</v>
      </c>
      <c r="P62" s="4" t="s">
        <v>32</v>
      </c>
      <c r="Q62" s="1" t="n">
        <v>1</v>
      </c>
      <c r="R62" s="1" t="n">
        <v>1</v>
      </c>
      <c r="S62" s="4" t="s">
        <v>33</v>
      </c>
      <c r="T62" s="1" t="str">
        <f aca="false">IF(NOT(D62="1X1"),"none",IF(E62="skyscraper",CONCATENATE(A62,"_c"),IF(E62="landmark",CONCATENATE(A62,"_k"),IF(E62="house",CONCATENATE(A62,"_h"),A62))))</f>
        <v>long_wooden_house_h</v>
      </c>
      <c r="U62" s="1" t="str">
        <f aca="false">IF(D62="1X1","none",IF(E62="skyscraper",CONCATENATE(A62,"_c_north"),IF(E62="landmark",CONCATENATE(A62,"_k_north"),IF(E62="house",CONCATENATE(A62,"_h_north"),CONCATENATE(A62,"_north")))))</f>
        <v>none</v>
      </c>
      <c r="V62" s="1" t="str">
        <f aca="false">IF(OR(D62="1X1",D62="2X1"),"none",IF(E62="skyscraper",CONCATENATE(A62,"_c_east"),IF(E62="landmark",CONCATENATE(A62,"_k_east"),IF(E62="house",CONCATENATE(A62,"_h_east"),CONCATENATE(A62,"_east")))))</f>
        <v>none</v>
      </c>
      <c r="W62" s="1" t="str">
        <f aca="false">IF(OR(D62="1X1",D62="1X2"),"none",IF(E62="skyscraper",CONCATENATE(A62,"_c_west"),IF(E62="landmark",CONCATENATE(A62,"_k_west"),IF(E62="house",CONCATENATE(A62,"_h_west"),CONCATENATE(A62,"_west")))))</f>
        <v>none</v>
      </c>
      <c r="X62" s="1" t="str">
        <f aca="false">IF(NOT(D62="2X2"),"none",IF(E62="skyscraper",CONCATENATE(A62,"_c_south"),IF(E62="landmark",CONCATENATE(A62,"_k_south"),IF(E62="house",CONCATENATE(A62,"_h_south"),CONCATENATE(A62,"_south")))))</f>
        <v>none</v>
      </c>
      <c r="Y62" s="1" t="s">
        <v>32</v>
      </c>
    </row>
    <row r="63" customFormat="false" ht="12.8" hidden="false" customHeight="false" outlineLevel="0" collapsed="false">
      <c r="A63" s="1" t="s">
        <v>170</v>
      </c>
      <c r="B63" s="1" t="s">
        <v>170</v>
      </c>
      <c r="C63" s="2" t="n">
        <v>16</v>
      </c>
      <c r="D63" s="1" t="s">
        <v>27</v>
      </c>
      <c r="E63" s="1" t="s">
        <v>154</v>
      </c>
      <c r="F63" s="1" t="s">
        <v>171</v>
      </c>
      <c r="G63" s="1" t="n">
        <v>20</v>
      </c>
      <c r="H63" s="1" t="n">
        <v>1</v>
      </c>
      <c r="I63" s="3" t="n">
        <v>1700</v>
      </c>
      <c r="J63" s="5" t="n">
        <v>1988</v>
      </c>
      <c r="K63" s="1" t="n">
        <v>5</v>
      </c>
      <c r="L63" s="6" t="s">
        <v>172</v>
      </c>
      <c r="M63" s="7" t="str">
        <f aca="false">VLOOKUP(L63,dropdowns!E:F,2,0)</f>
        <v>bitmask(TOWNZONE_INNER_SUBURB, TOWNZONE_OUTER_SUBURB )</v>
      </c>
      <c r="N63" s="1" t="n">
        <v>6</v>
      </c>
      <c r="O63" s="1" t="n">
        <v>0</v>
      </c>
      <c r="P63" s="4" t="s">
        <v>32</v>
      </c>
      <c r="Q63" s="1" t="n">
        <v>1</v>
      </c>
      <c r="R63" s="1" t="n">
        <v>1</v>
      </c>
      <c r="S63" s="4" t="s">
        <v>33</v>
      </c>
      <c r="T63" s="1" t="str">
        <f aca="false">IF(NOT(D63="1X1"),"none",IF(E63="skyscraper",CONCATENATE(A63,"_c"),IF(E63="landmark",CONCATENATE(A63,"_k"),IF(E63="house",CONCATENATE(A63,"_h"),A63))))</f>
        <v>long_wooden_townhouses_h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IF(OR(D63="1X1",D63="2X1"),"none",IF(E63="skyscraper",CONCATENATE(A63,"_c_east"),IF(E63="landmark",CONCATENATE(A63,"_k_east"),IF(E63="house",CONCATENATE(A63,"_h_east"),CONCATENATE(A63,"_east")))))</f>
        <v>none</v>
      </c>
      <c r="W63" s="1" t="str">
        <f aca="false">IF(OR(D63="1X1",D63="1X2"),"none",IF(E63="skyscraper",CONCATENATE(A63,"_c_west"),IF(E63="landmark",CONCATENATE(A63,"_k_west"),IF(E63="house",CONCATENATE(A63,"_h_west"),CONCATENATE(A63,"_west")))))</f>
        <v>none</v>
      </c>
      <c r="X63" s="1" t="str">
        <f aca="false">IF(NOT(D63="2X2"),"none",IF(E63="skyscraper",CONCATENATE(A63,"_c_south"),IF(E63="landmark",CONCATENATE(A63,"_k_south"),IF(E63="house",CONCATENATE(A63,"_h_south"),CONCATENATE(A63,"_south")))))</f>
        <v>none</v>
      </c>
      <c r="Y63" s="1" t="s">
        <v>32</v>
      </c>
    </row>
    <row r="64" customFormat="false" ht="12.8" hidden="false" customHeight="false" outlineLevel="0" collapsed="false">
      <c r="A64" s="1" t="s">
        <v>173</v>
      </c>
      <c r="B64" s="1" t="s">
        <v>173</v>
      </c>
      <c r="C64" s="2" t="n">
        <v>2</v>
      </c>
      <c r="D64" s="1" t="s">
        <v>27</v>
      </c>
      <c r="E64" s="1" t="s">
        <v>154</v>
      </c>
      <c r="F64" s="1" t="s">
        <v>174</v>
      </c>
      <c r="G64" s="1" t="n">
        <v>20</v>
      </c>
      <c r="H64" s="1" t="n">
        <v>5</v>
      </c>
      <c r="I64" s="3" t="n">
        <v>1870</v>
      </c>
      <c r="J64" s="5" t="s">
        <v>30</v>
      </c>
      <c r="K64" s="1" t="n">
        <v>5</v>
      </c>
      <c r="L64" s="6" t="s">
        <v>175</v>
      </c>
      <c r="M64" s="7" t="str">
        <f aca="false">VLOOKUP(L64,dropdowns!E:F,2,0)</f>
        <v>bitmask(TOWNZONE_OUTER_SUBURB , TOWNZONE_OUTSKIRT, TOWNZONE_EDGE )</v>
      </c>
      <c r="N64" s="1" t="n">
        <v>6</v>
      </c>
      <c r="O64" s="1" t="n">
        <v>0</v>
      </c>
      <c r="P64" s="4" t="s">
        <v>32</v>
      </c>
      <c r="Q64" s="1" t="n">
        <v>2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naganuma_h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IF(OR(D64="1X1",D64="2X1"),"none",IF(E64="skyscraper",CONCATENATE(A64,"_c_east"),IF(E64="landmark",CONCATENATE(A64,"_k_east"),IF(E64="house",CONCATENATE(A64,"_h_east"),CONCATENATE(A64,"_east")))))</f>
        <v>none</v>
      </c>
      <c r="W64" s="1" t="str">
        <f aca="false">IF(OR(D64="1X1",D64="1X2"),"none",IF(E64="skyscraper",CONCATENATE(A64,"_c_west"),IF(E64="landmark",CONCATENATE(A64,"_k_west"),IF(E64="house",CONCATENATE(A64,"_h_west"),CONCATENATE(A64,"_west")))))</f>
        <v>none</v>
      </c>
      <c r="X64" s="1" t="str">
        <f aca="false">IF(NOT(D64="2X2"),"none",IF(E64="skyscraper",CONCATENATE(A64,"_c_south"),IF(E64="landmark",CONCATENATE(A64,"_k_south"),IF(E64="house",CONCATENATE(A64,"_h_south"),CONCATENATE(A64,"_south")))))</f>
        <v>none</v>
      </c>
      <c r="Y64" s="1" t="s">
        <v>176</v>
      </c>
    </row>
    <row r="65" customFormat="false" ht="12.8" hidden="false" customHeight="false" outlineLevel="0" collapsed="false">
      <c r="A65" s="1" t="s">
        <v>177</v>
      </c>
      <c r="B65" s="1" t="s">
        <v>177</v>
      </c>
      <c r="C65" s="2" t="n">
        <v>1</v>
      </c>
      <c r="D65" s="1" t="s">
        <v>27</v>
      </c>
      <c r="E65" s="1" t="s">
        <v>154</v>
      </c>
      <c r="F65" s="1" t="s">
        <v>178</v>
      </c>
      <c r="G65" s="1" t="n">
        <v>20</v>
      </c>
      <c r="H65" s="1" t="n">
        <v>5</v>
      </c>
      <c r="I65" s="3" t="n">
        <v>1870</v>
      </c>
      <c r="J65" s="5" t="s">
        <v>30</v>
      </c>
      <c r="K65" s="1" t="n">
        <v>5</v>
      </c>
      <c r="L65" s="6" t="s">
        <v>175</v>
      </c>
      <c r="M65" s="7" t="str">
        <f aca="false">VLOOKUP(L65,dropdowns!E:F,2,0)</f>
        <v>bitmask(TOWNZONE_OUTER_SUBURB , TOWNZONE_OUTSKIRT, TOWNZONE_EDGE )</v>
      </c>
      <c r="N65" s="1" t="n">
        <v>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nishikawa_h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IF(OR(D65="1X1",D65="2X1"),"none",IF(E65="skyscraper",CONCATENATE(A65,"_c_east"),IF(E65="landmark",CONCATENATE(A65,"_k_east"),IF(E65="house",CONCATENATE(A65,"_h_east"),CONCATENATE(A65,"_east")))))</f>
        <v>none</v>
      </c>
      <c r="W65" s="1" t="str">
        <f aca="false">IF(OR(D65="1X1",D65="1X2"),"none",IF(E65="skyscraper",CONCATENATE(A65,"_c_west"),IF(E65="landmark",CONCATENATE(A65,"_k_west"),IF(E65="house",CONCATENATE(A65,"_h_west"),CONCATENATE(A65,"_west")))))</f>
        <v>none</v>
      </c>
      <c r="X65" s="1" t="str">
        <f aca="false">IF(NOT(D65="2X2"),"none",IF(E65="skyscraper",CONCATENATE(A65,"_c_south"),IF(E65="landmark",CONCATENATE(A65,"_k_south"),IF(E65="house",CONCATENATE(A65,"_h_south"),CONCATENATE(A65,"_south")))))</f>
        <v>none</v>
      </c>
      <c r="Y65" s="1" t="s">
        <v>176</v>
      </c>
    </row>
    <row r="66" customFormat="false" ht="12.8" hidden="false" customHeight="false" outlineLevel="0" collapsed="false">
      <c r="A66" s="1" t="s">
        <v>179</v>
      </c>
      <c r="B66" s="1" t="s">
        <v>179</v>
      </c>
      <c r="C66" s="2" t="n">
        <v>58</v>
      </c>
      <c r="D66" s="1" t="s">
        <v>27</v>
      </c>
      <c r="E66" s="1" t="s">
        <v>154</v>
      </c>
      <c r="F66" s="1" t="s">
        <v>180</v>
      </c>
      <c r="G66" s="1" t="n">
        <v>20</v>
      </c>
      <c r="H66" s="1" t="n">
        <v>1</v>
      </c>
      <c r="I66" s="3" t="n">
        <v>1700</v>
      </c>
      <c r="J66" s="5" t="n">
        <v>1944</v>
      </c>
      <c r="K66" s="1" t="n">
        <v>5</v>
      </c>
      <c r="L66" s="6" t="s">
        <v>181</v>
      </c>
      <c r="M66" s="7" t="str">
        <f aca="false">VLOOKUP(L66,dropdowns!E:F,2,0)</f>
        <v>bitmask(TOWNZONE_EDGE )</v>
      </c>
      <c r="N66" s="1" t="n">
        <v>26</v>
      </c>
      <c r="O66" s="1" t="n">
        <v>0</v>
      </c>
      <c r="P66" s="4" t="s">
        <v>32</v>
      </c>
      <c r="Q66" s="1" t="n">
        <v>2</v>
      </c>
      <c r="R66" s="1" t="n">
        <v>1</v>
      </c>
      <c r="S66" s="4" t="s">
        <v>182</v>
      </c>
      <c r="T66" s="1" t="str">
        <f aca="false">IF(NOT(D66="1X1"),"none",IF(E66="skyscraper",CONCATENATE(A66,"_c"),IF(E66="landmark",CONCATENATE(A66,"_k"),IF(E66="house",CONCATENATE(A66,"_h"),A66))))</f>
        <v>old_villa_h</v>
      </c>
      <c r="U66" s="1" t="str">
        <f aca="false">IF(D66="1X1","none",IF(E66="skyscraper",CONCATENATE(A66,"_c_north"),IF(E66="landmark",CONCATENATE(A66,"_k_north"),IF(E66="house",CONCATENATE(A66,"_h_north"),CONCATENATE(A66,"_north")))))</f>
        <v>none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none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none</v>
      </c>
      <c r="X66" s="1" t="str">
        <f aca="false">IF(NOT(D66="2X2"),"none",IF(E66="skyscraper",CONCATENATE(A66,"_c_south"),IF(E66="landmark",CONCATENATE(A66,"_k_south"),IF(E66="house",CONCATENATE(A66,"_h_south"),CONCATENATE(A66,"_south")))))</f>
        <v>none</v>
      </c>
      <c r="Y66" s="1" t="s">
        <v>32</v>
      </c>
    </row>
    <row r="67" customFormat="false" ht="12.8" hidden="false" customHeight="false" outlineLevel="0" collapsed="false">
      <c r="A67" s="1" t="s">
        <v>183</v>
      </c>
      <c r="B67" s="1" t="s">
        <v>183</v>
      </c>
      <c r="C67" s="2" t="n">
        <v>0</v>
      </c>
      <c r="D67" s="1" t="s">
        <v>27</v>
      </c>
      <c r="E67" s="1" t="s">
        <v>154</v>
      </c>
      <c r="F67" s="1" t="s">
        <v>184</v>
      </c>
      <c r="G67" s="1" t="n">
        <v>20</v>
      </c>
      <c r="H67" s="1" t="n">
        <v>1</v>
      </c>
      <c r="I67" s="3" t="n">
        <v>1900</v>
      </c>
      <c r="J67" s="5" t="s">
        <v>30</v>
      </c>
      <c r="K67" s="1" t="n">
        <v>5</v>
      </c>
      <c r="L67" s="6" t="s">
        <v>57</v>
      </c>
      <c r="M67" s="7" t="str">
        <f aca="false">VLOOKUP(L67,dropdowns!E:F,2,0)</f>
        <v>ALL_TOWNZONES &amp; ~bitmask(TOWNZONE_EDGE)</v>
      </c>
      <c r="N67" s="1" t="n">
        <v>6</v>
      </c>
      <c r="O67" s="1" t="n">
        <v>0</v>
      </c>
      <c r="P67" s="4" t="s">
        <v>32</v>
      </c>
      <c r="Q67" s="1" t="n">
        <v>3</v>
      </c>
      <c r="R67" s="1" t="n">
        <v>1</v>
      </c>
      <c r="S67" s="4" t="s">
        <v>185</v>
      </c>
      <c r="T67" s="1" t="str">
        <f aca="false">IF(NOT(D67="1X1"),"none",IF(E67="skyscraper",CONCATENATE(A67,"_c"),IF(E67="landmark",CONCATENATE(A67,"_k"),IF(E67="house",CONCATENATE(A67,"_h"),A67))))</f>
        <v>shotengai_h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183</v>
      </c>
    </row>
    <row r="68" customFormat="false" ht="12.8" hidden="false" customHeight="false" outlineLevel="0" collapsed="false">
      <c r="A68" s="1" t="s">
        <v>186</v>
      </c>
      <c r="B68" s="1" t="s">
        <v>186</v>
      </c>
      <c r="C68" s="2" t="n">
        <v>18</v>
      </c>
      <c r="D68" s="1" t="s">
        <v>27</v>
      </c>
      <c r="E68" s="1" t="s">
        <v>154</v>
      </c>
      <c r="F68" s="1" t="s">
        <v>187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172</v>
      </c>
      <c r="M68" s="7" t="str">
        <f aca="false">VLOOKUP(L68,dropdowns!E:F,2,0)</f>
        <v>bitmask(TOWNZONE_INNER_SUBURB, TOWNZONE_OUTER_SUBURB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185</v>
      </c>
      <c r="T68" s="1" t="str">
        <f aca="false">IF(NOT(D68="1X1"),"none",IF(E68="skyscraper",CONCATENATE(A68,"_c"),IF(E68="landmark",CONCATENATE(A68,"_k"),IF(E68="house",CONCATENATE(A68,"_h"),A68))))</f>
        <v>three_wooden_houses_h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188</v>
      </c>
      <c r="B69" s="1" t="s">
        <v>188</v>
      </c>
      <c r="C69" s="2" t="n">
        <v>22</v>
      </c>
      <c r="D69" s="1" t="s">
        <v>27</v>
      </c>
      <c r="E69" s="1" t="s">
        <v>154</v>
      </c>
      <c r="F69" s="1" t="s">
        <v>189</v>
      </c>
      <c r="G69" s="1" t="n">
        <v>20</v>
      </c>
      <c r="H69" s="1" t="n">
        <v>1</v>
      </c>
      <c r="I69" s="3" t="n">
        <v>1945</v>
      </c>
      <c r="J69" s="5" t="s">
        <v>30</v>
      </c>
      <c r="K69" s="1" t="n">
        <v>5</v>
      </c>
      <c r="L69" s="6" t="s">
        <v>190</v>
      </c>
      <c r="M69" s="7" t="str">
        <f aca="false">VLOOKUP(L69,dropdowns!E:F,2,0)</f>
        <v>bitmask(TOWNZONE_OUTER_SUBURB , TOWNZONE_OUTSKIRT)</v>
      </c>
      <c r="N69" s="1" t="n">
        <v>26</v>
      </c>
      <c r="O69" s="1" t="n">
        <v>0</v>
      </c>
      <c r="P69" s="4" t="s">
        <v>32</v>
      </c>
      <c r="Q69" s="1" t="n">
        <v>2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townhouses_h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34</v>
      </c>
    </row>
    <row r="70" customFormat="false" ht="12.8" hidden="false" customHeight="false" outlineLevel="0" collapsed="false">
      <c r="A70" s="1" t="s">
        <v>191</v>
      </c>
      <c r="B70" s="1" t="s">
        <v>191</v>
      </c>
      <c r="C70" s="2" t="n">
        <v>21</v>
      </c>
      <c r="D70" s="1" t="s">
        <v>27</v>
      </c>
      <c r="E70" s="1" t="s">
        <v>154</v>
      </c>
      <c r="F70" s="1" t="s">
        <v>192</v>
      </c>
      <c r="G70" s="1" t="n">
        <v>20</v>
      </c>
      <c r="H70" s="1" t="n">
        <v>1</v>
      </c>
      <c r="I70" s="3" t="n">
        <v>1700</v>
      </c>
      <c r="J70" s="5" t="n">
        <v>1944</v>
      </c>
      <c r="K70" s="1" t="n">
        <v>5</v>
      </c>
      <c r="L70" s="6" t="s">
        <v>172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triple_wooden_townhouses_h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193</v>
      </c>
      <c r="B71" s="1" t="s">
        <v>193</v>
      </c>
      <c r="C71" s="2" t="n">
        <v>3</v>
      </c>
      <c r="D71" s="1" t="s">
        <v>27</v>
      </c>
      <c r="E71" s="1" t="s">
        <v>154</v>
      </c>
      <c r="F71" s="1" t="s">
        <v>194</v>
      </c>
      <c r="G71" s="1" t="n">
        <v>20</v>
      </c>
      <c r="H71" s="1" t="n">
        <v>1</v>
      </c>
      <c r="I71" s="3" t="n">
        <v>1700</v>
      </c>
      <c r="J71" s="5" t="n">
        <v>1944</v>
      </c>
      <c r="K71" s="1" t="n">
        <v>5</v>
      </c>
      <c r="L71" s="6" t="s">
        <v>172</v>
      </c>
      <c r="M71" s="7" t="str">
        <f aca="false">VLOOKUP(L71,dropdowns!E:F,2,0)</f>
        <v>bitmask(TOWNZONE_INNER_SUBURB, TOWNZONE_OUTER_SUBURB )</v>
      </c>
      <c r="N71" s="1" t="n">
        <v>6</v>
      </c>
      <c r="O71" s="1" t="n">
        <v>0</v>
      </c>
      <c r="P71" s="4" t="s">
        <v>32</v>
      </c>
      <c r="Q71" s="1" t="n">
        <v>1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twin_wooden_houses_h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32</v>
      </c>
    </row>
    <row r="72" customFormat="false" ht="12.8" hidden="false" customHeight="false" outlineLevel="0" collapsed="false">
      <c r="A72" s="1" t="s">
        <v>195</v>
      </c>
      <c r="B72" s="1" t="s">
        <v>195</v>
      </c>
      <c r="C72" s="2" t="n">
        <v>4</v>
      </c>
      <c r="D72" s="1" t="s">
        <v>27</v>
      </c>
      <c r="E72" s="1" t="s">
        <v>154</v>
      </c>
      <c r="F72" s="1" t="s">
        <v>196</v>
      </c>
      <c r="G72" s="1" t="n">
        <v>20</v>
      </c>
      <c r="H72" s="1" t="n">
        <v>1</v>
      </c>
      <c r="I72" s="3" t="n">
        <v>1700</v>
      </c>
      <c r="J72" s="5" t="n">
        <v>1944</v>
      </c>
      <c r="K72" s="1" t="n">
        <v>5</v>
      </c>
      <c r="L72" s="6" t="s">
        <v>172</v>
      </c>
      <c r="M72" s="7" t="str">
        <f aca="false">VLOOKUP(L72,dropdowns!E:F,2,0)</f>
        <v>bitmask(TOWNZONE_INNER_SUBURB, TOWNZONE_OUTER_SUBURB )</v>
      </c>
      <c r="N72" s="1" t="n">
        <v>6</v>
      </c>
      <c r="O72" s="1" t="n">
        <v>0</v>
      </c>
      <c r="P72" s="4" t="s">
        <v>32</v>
      </c>
      <c r="Q72" s="1" t="n">
        <v>1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two_small_wooden_houses_h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32</v>
      </c>
    </row>
    <row r="73" customFormat="false" ht="12.8" hidden="false" customHeight="false" outlineLevel="0" collapsed="false">
      <c r="A73" s="1" t="s">
        <v>197</v>
      </c>
      <c r="B73" s="1" t="s">
        <v>197</v>
      </c>
      <c r="C73" s="2" t="n">
        <v>8</v>
      </c>
      <c r="D73" s="1" t="s">
        <v>27</v>
      </c>
      <c r="E73" s="1" t="s">
        <v>154</v>
      </c>
      <c r="F73" s="1" t="s">
        <v>198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172</v>
      </c>
      <c r="M73" s="7" t="str">
        <f aca="false">VLOOKUP(L73,dropdowns!E:F,2,0)</f>
        <v>bitmask(TOWNZONE_INNER_SUBURB, TOWNZONE_OUTER_SUBURB )</v>
      </c>
      <c r="N73" s="1" t="n">
        <v>6</v>
      </c>
      <c r="O73" s="1" t="n">
        <v>0</v>
      </c>
      <c r="P73" s="4" t="s">
        <v>32</v>
      </c>
      <c r="Q73" s="1" t="n">
        <v>1</v>
      </c>
      <c r="R73" s="1" t="n">
        <v>1</v>
      </c>
      <c r="S73" s="4" t="s">
        <v>33</v>
      </c>
      <c r="T73" s="1" t="str">
        <f aca="false">IF(NOT(D73="1X1"),"none",IF(E73="skyscraper",CONCATENATE(A73,"_c"),IF(E73="landmark",CONCATENATE(A73,"_k"),IF(E73="house",CONCATENATE(A73,"_h"),A73))))</f>
        <v>two_wooden_houses_h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199</v>
      </c>
      <c r="B74" s="1" t="s">
        <v>199</v>
      </c>
      <c r="C74" s="2" t="n">
        <v>9</v>
      </c>
      <c r="D74" s="1" t="s">
        <v>27</v>
      </c>
      <c r="E74" s="1" t="s">
        <v>154</v>
      </c>
      <c r="F74" s="1" t="s">
        <v>200</v>
      </c>
      <c r="G74" s="1" t="n">
        <v>20</v>
      </c>
      <c r="H74" s="1" t="n">
        <v>1</v>
      </c>
      <c r="I74" s="3" t="n">
        <v>1700</v>
      </c>
      <c r="J74" s="5" t="n">
        <v>1944</v>
      </c>
      <c r="K74" s="1" t="n">
        <v>5</v>
      </c>
      <c r="L74" s="6" t="s">
        <v>161</v>
      </c>
      <c r="M74" s="7" t="str">
        <f aca="false">VLOOKUP(L74,dropdowns!E:F,2,0)</f>
        <v>bitmask(TOWNZONE_OUTSKIRT, TOWNZONE_EDGE )</v>
      </c>
      <c r="N74" s="1" t="n">
        <v>6</v>
      </c>
      <c r="O74" s="1" t="n">
        <v>0</v>
      </c>
      <c r="P74" s="4" t="s">
        <v>32</v>
      </c>
      <c r="Q74" s="1" t="n">
        <v>1</v>
      </c>
      <c r="R74" s="1" t="n">
        <v>1</v>
      </c>
      <c r="S74" s="4" t="s">
        <v>33</v>
      </c>
      <c r="T74" s="1" t="str">
        <f aca="false">IF(NOT(D74="1X1"),"none",IF(E74="skyscraper",CONCATENATE(A74,"_c"),IF(E74="landmark",CONCATENATE(A74,"_k"),IF(E74="house",CONCATENATE(A74,"_h"),A74))))</f>
        <v>wooden_farmhouse_h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32</v>
      </c>
    </row>
    <row r="75" customFormat="false" ht="12.8" hidden="false" customHeight="false" outlineLevel="0" collapsed="false">
      <c r="A75" s="1" t="s">
        <v>201</v>
      </c>
      <c r="B75" s="1" t="s">
        <v>201</v>
      </c>
      <c r="C75" s="2" t="n">
        <v>15</v>
      </c>
      <c r="D75" s="1" t="s">
        <v>27</v>
      </c>
      <c r="E75" s="1" t="s">
        <v>154</v>
      </c>
      <c r="F75" s="1" t="s">
        <v>202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161</v>
      </c>
      <c r="M75" s="7" t="str">
        <f aca="false">VLOOKUP(L75,dropdowns!E:F,2,0)</f>
        <v>bitmask(TOWNZONE_OUTSKIRT, TOWNZONE_EDGE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33</v>
      </c>
      <c r="T75" s="1" t="str">
        <f aca="false">IF(NOT(D75="1X1"),"none",IF(E75="skyscraper",CONCATENATE(A75,"_c"),IF(E75="landmark",CONCATENATE(A75,"_k"),IF(E75="house",CONCATENATE(A75,"_h"),A75))))</f>
        <v>wooden_house_h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203</v>
      </c>
      <c r="B76" s="1" t="s">
        <v>203</v>
      </c>
      <c r="C76" s="2" t="n">
        <v>95</v>
      </c>
      <c r="D76" s="1" t="s">
        <v>27</v>
      </c>
      <c r="E76" s="1" t="s">
        <v>204</v>
      </c>
      <c r="F76" s="1" t="s">
        <v>205</v>
      </c>
      <c r="G76" s="1" t="n">
        <v>50</v>
      </c>
      <c r="H76" s="1" t="n">
        <v>1</v>
      </c>
      <c r="I76" s="2" t="n">
        <v>1950</v>
      </c>
      <c r="J76" s="5" t="s">
        <v>30</v>
      </c>
      <c r="K76" s="1" t="n">
        <v>5</v>
      </c>
      <c r="L76" s="6" t="s">
        <v>206</v>
      </c>
      <c r="M76" s="7" t="str">
        <f aca="false">VLOOKUP(L76,dropdowns!E:F,2,0)</f>
        <v>bitmask(TOWNZONE_INNER_SUBURB, TOWNZONE_OUTER_SUBURB, TOWNZONE_OUTSKIRT)</v>
      </c>
      <c r="N76" s="1" t="n">
        <v>29</v>
      </c>
      <c r="O76" s="1" t="n">
        <v>3</v>
      </c>
      <c r="P76" s="4" t="s">
        <v>162</v>
      </c>
      <c r="Q76" s="1" t="n">
        <v>5</v>
      </c>
      <c r="R76" s="1" t="n">
        <v>3</v>
      </c>
      <c r="S76" s="4" t="s">
        <v>207</v>
      </c>
      <c r="T76" s="1" t="str">
        <f aca="false">IF(NOT(D76="1X1"),"none",IF(E76="skyscraper",CONCATENATE(A76,"_c"),IF(E76="landmark",CONCATENATE(A76,"_k"),IF(E76="house",CONCATENATE(A76,"_h"),A76))))</f>
        <v>convini_k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208</v>
      </c>
    </row>
    <row r="77" customFormat="false" ht="12.8" hidden="false" customHeight="false" outlineLevel="0" collapsed="false">
      <c r="A77" s="1" t="s">
        <v>209</v>
      </c>
      <c r="B77" s="1" t="s">
        <v>209</v>
      </c>
      <c r="C77" s="2" t="n">
        <v>107</v>
      </c>
      <c r="D77" s="1" t="s">
        <v>210</v>
      </c>
      <c r="E77" s="1" t="s">
        <v>204</v>
      </c>
      <c r="F77" s="1" t="s">
        <v>211</v>
      </c>
      <c r="G77" s="1" t="n">
        <v>80</v>
      </c>
      <c r="H77" s="1" t="n">
        <v>3</v>
      </c>
      <c r="I77" s="3" t="n">
        <v>1970</v>
      </c>
      <c r="J77" s="5" t="s">
        <v>30</v>
      </c>
      <c r="K77" s="1" t="n">
        <v>20</v>
      </c>
      <c r="L77" s="6" t="s">
        <v>175</v>
      </c>
      <c r="M77" s="7" t="str">
        <f aca="false">VLOOKUP(L77,dropdowns!E:F,2,0)</f>
        <v>bitmask(TOWNZONE_OUTER_SUBURB , TOWNZONE_OUTSKIRT, TOWNZONE_EDGE )</v>
      </c>
      <c r="N77" s="1" t="n">
        <v>76</v>
      </c>
      <c r="O77" s="1" t="n">
        <v>3</v>
      </c>
      <c r="P77" s="4" t="s">
        <v>162</v>
      </c>
      <c r="Q77" s="1" t="n">
        <v>10</v>
      </c>
      <c r="R77" s="1" t="n">
        <v>2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none</v>
      </c>
      <c r="U77" s="1" t="str">
        <f aca="false">IF(D77="1X1","none",IF(E77="skyscraper",CONCATENATE(A77,"_c_north"),IF(E77="landmark",CONCATENATE(A77,"_k_north"),IF(E77="house",CONCATENATE(A77,"_h_north"),CONCATENATE(A77,"_north")))))</f>
        <v>fire_station_k_north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fire_station_k_west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209</v>
      </c>
    </row>
    <row r="78" customFormat="false" ht="12.8" hidden="false" customHeight="false" outlineLevel="0" collapsed="false">
      <c r="A78" s="1" t="s">
        <v>212</v>
      </c>
      <c r="B78" s="1" t="s">
        <v>212</v>
      </c>
      <c r="C78" s="2" t="n">
        <v>200</v>
      </c>
      <c r="D78" s="1" t="s">
        <v>159</v>
      </c>
      <c r="E78" s="1" t="s">
        <v>204</v>
      </c>
      <c r="F78" s="1" t="s">
        <v>213</v>
      </c>
      <c r="G78" s="1" t="n">
        <v>150</v>
      </c>
      <c r="H78" s="1" t="n">
        <v>3</v>
      </c>
      <c r="I78" s="3" t="n">
        <v>1970</v>
      </c>
      <c r="J78" s="5" t="s">
        <v>30</v>
      </c>
      <c r="K78" s="1" t="n">
        <v>20</v>
      </c>
      <c r="L78" s="6" t="s">
        <v>172</v>
      </c>
      <c r="M78" s="7" t="str">
        <f aca="false">VLOOKUP(L78,dropdowns!E:F,2,0)</f>
        <v>bitmask(TOWNZONE_INNER_SUBURB, TOWNZONE_OUTER_SUBURB )</v>
      </c>
      <c r="N78" s="1" t="n">
        <v>20</v>
      </c>
      <c r="O78" s="1" t="n">
        <v>3</v>
      </c>
      <c r="P78" s="4" t="s">
        <v>162</v>
      </c>
      <c r="Q78" s="1" t="n">
        <v>10</v>
      </c>
      <c r="R78" s="1" t="n">
        <v>4</v>
      </c>
      <c r="S78" s="4" t="s">
        <v>214</v>
      </c>
      <c r="T78" s="1" t="str">
        <f aca="false">IF(NOT(D78="1X1"),"none",IF(E78="skyscraper",CONCATENATE(A78,"_c"),IF(E78="landmark",CONCATENATE(A78,"_k"),IF(E78="house",CONCATENATE(A78,"_h"),A78))))</f>
        <v>none</v>
      </c>
      <c r="U78" s="1" t="str">
        <f aca="false">IF(D78="1X1","none",IF(E78="skyscraper",CONCATENATE(A78,"_c_north"),IF(E78="landmark",CONCATENATE(A78,"_k_north"),IF(E78="house",CONCATENATE(A78,"_h_north"),CONCATENATE(A78,"_north")))))</f>
        <v>hospital_k_north</v>
      </c>
      <c r="V78" s="1" t="str">
        <f aca="false">IF(OR(D78="1X1",D78="2X1"),"none",IF(E78="skyscraper",CONCATENATE(A78,"_c_east"),IF(E78="landmark",CONCATENATE(A78,"_k_east"),CONCATENATE(A78,"_east"))))</f>
        <v>hospital_k_east</v>
      </c>
      <c r="W78" s="1" t="str">
        <f aca="false">IF(OR(D78="1X1",D78="1X2"),"none",IF(E78="skyscraper",CONCATENATE(A78,"_c_west"),IF(E78="landmark",CONCATENATE(A78,"_k_west"),CONCATENATE(A78,"_west"))))</f>
        <v>hospital_k_west</v>
      </c>
      <c r="X78" s="1" t="str">
        <f aca="false">IF(NOT(D78="2X2"),"none",IF(E78="skyscraper",CONCATENATE(A78,"_c_south"),IF(E78="landmark",CONCATENATE(A78,"_k_south"),CONCATENATE(A78,"_south"))))</f>
        <v>hospital_k_south</v>
      </c>
      <c r="Y78" s="1" t="s">
        <v>212</v>
      </c>
    </row>
    <row r="79" customFormat="false" ht="12.8" hidden="false" customHeight="false" outlineLevel="0" collapsed="false">
      <c r="A79" s="1" t="s">
        <v>208</v>
      </c>
      <c r="B79" s="1" t="s">
        <v>208</v>
      </c>
      <c r="C79" s="2" t="n">
        <v>93</v>
      </c>
      <c r="D79" s="1" t="s">
        <v>27</v>
      </c>
      <c r="E79" s="1" t="s">
        <v>204</v>
      </c>
      <c r="F79" s="1" t="s">
        <v>215</v>
      </c>
      <c r="G79" s="1" t="n">
        <v>100</v>
      </c>
      <c r="H79" s="1" t="n">
        <v>1</v>
      </c>
      <c r="I79" s="3" t="n">
        <v>1870</v>
      </c>
      <c r="J79" s="5" t="s">
        <v>30</v>
      </c>
      <c r="K79" s="1" t="n">
        <v>10</v>
      </c>
      <c r="L79" s="6" t="s">
        <v>206</v>
      </c>
      <c r="M79" s="7" t="str">
        <f aca="false">VLOOKUP(L79,dropdowns!E:F,2,0)</f>
        <v>bitmask(TOWNZONE_INNER_SUBURB, TOWNZONE_OUTER_SUBURB, TOWNZONE_OUTSKIRT)</v>
      </c>
      <c r="N79" s="1" t="n">
        <v>29</v>
      </c>
      <c r="O79" s="1" t="n">
        <v>3</v>
      </c>
      <c r="P79" s="4" t="s">
        <v>162</v>
      </c>
      <c r="Q79" s="1" t="n">
        <v>16</v>
      </c>
      <c r="R79" s="1" t="n">
        <v>6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onsen_k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208</v>
      </c>
    </row>
    <row r="80" customFormat="false" ht="12.8" hidden="false" customHeight="false" outlineLevel="0" collapsed="false">
      <c r="A80" s="1" t="s">
        <v>216</v>
      </c>
      <c r="B80" s="1" t="s">
        <v>216</v>
      </c>
      <c r="C80" s="2" t="n">
        <v>11</v>
      </c>
      <c r="D80" s="1" t="s">
        <v>27</v>
      </c>
      <c r="E80" s="1" t="s">
        <v>204</v>
      </c>
      <c r="F80" s="1" t="s">
        <v>217</v>
      </c>
      <c r="G80" s="1" t="n">
        <v>50</v>
      </c>
      <c r="H80" s="1" t="n">
        <v>3</v>
      </c>
      <c r="I80" s="3" t="n">
        <v>1980</v>
      </c>
      <c r="J80" s="5" t="s">
        <v>30</v>
      </c>
      <c r="K80" s="1" t="n">
        <v>10</v>
      </c>
      <c r="L80" s="6" t="s">
        <v>57</v>
      </c>
      <c r="M80" s="7" t="str">
        <f aca="false">VLOOKUP(L80,dropdowns!E:F,2,0)</f>
        <v>ALL_TOWNZONES &amp; ~bitmask(TOWNZONE_EDGE)</v>
      </c>
      <c r="N80" s="1" t="n">
        <v>29</v>
      </c>
      <c r="O80" s="1" t="n">
        <v>3</v>
      </c>
      <c r="P80" s="4" t="s">
        <v>162</v>
      </c>
      <c r="Q80" s="1" t="n">
        <v>20</v>
      </c>
      <c r="R80" s="1" t="n">
        <v>5</v>
      </c>
      <c r="S80" s="4" t="s">
        <v>218</v>
      </c>
      <c r="T80" s="1" t="str">
        <f aca="false">IF(NOT(D80="1X1"),"none",IF(E80="skyscraper",CONCATENATE(A80,"_c"),IF(E80="landmark",CONCATENATE(A80,"_k"),IF(E80="house",CONCATENATE(A80,"_h"),A80))))</f>
        <v>pachinko_k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IF(OR(D80="1X1",D80="2X1"),"none",IF(E80="skyscraper",CONCATENATE(A80,"_c_east"),IF(E80="landmark",CONCATENATE(A80,"_k_east"),CONCATENATE(A80,"_east"))))</f>
        <v>none</v>
      </c>
      <c r="W80" s="1" t="str">
        <f aca="false">IF(OR(D80="1X1",D80="1X2"),"none",IF(E80="skyscraper",CONCATENATE(A80,"_c_west"),IF(E80="landmark",CONCATENATE(A80,"_k_west"),CONCATENATE(A80,"_west"))))</f>
        <v>none</v>
      </c>
      <c r="X80" s="1" t="str">
        <f aca="false">IF(NOT(D80="2X2"),"none",IF(E80="skyscraper",CONCATENATE(A80,"_c_south"),IF(E80="landmark",CONCATENATE(A80,"_k_south"),CONCATENATE(A80,"_south"))))</f>
        <v>none</v>
      </c>
      <c r="Y80" s="1" t="s">
        <v>216</v>
      </c>
    </row>
    <row r="81" customFormat="false" ht="12.8" hidden="false" customHeight="false" outlineLevel="0" collapsed="false">
      <c r="A81" s="1" t="s">
        <v>219</v>
      </c>
      <c r="B81" s="1" t="s">
        <v>219</v>
      </c>
      <c r="C81" s="2" t="n">
        <v>131</v>
      </c>
      <c r="D81" s="1" t="s">
        <v>27</v>
      </c>
      <c r="E81" s="1" t="s">
        <v>204</v>
      </c>
      <c r="F81" s="1" t="s">
        <v>220</v>
      </c>
      <c r="G81" s="1" t="n">
        <v>5</v>
      </c>
      <c r="H81" s="1" t="n">
        <v>1</v>
      </c>
      <c r="I81" s="3" t="n">
        <v>0</v>
      </c>
      <c r="J81" s="5" t="s">
        <v>30</v>
      </c>
      <c r="K81" s="1" t="n">
        <v>50</v>
      </c>
      <c r="L81" s="6" t="s">
        <v>221</v>
      </c>
      <c r="M81" s="7" t="str">
        <f aca="false">VLOOKUP(L81,dropdowns!E:F,2,0)</f>
        <v>ALL_TOWNZONES</v>
      </c>
      <c r="N81" s="1" t="n">
        <v>6</v>
      </c>
      <c r="O81" s="1" t="n">
        <v>3</v>
      </c>
      <c r="P81" s="4" t="s">
        <v>122</v>
      </c>
      <c r="Q81" s="1" t="n">
        <v>10</v>
      </c>
      <c r="R81" s="1" t="n">
        <v>2</v>
      </c>
      <c r="S81" s="4" t="s">
        <v>222</v>
      </c>
      <c r="T81" s="1" t="str">
        <f aca="false">IF(NOT(D81="1X1"),"none",IF(E81="skyscraper",CONCATENATE(A81,"_c"),IF(E81="landmark",CONCATENATE(A81,"_k"),IF(E81="house",CONCATENATE(A81,"_h"),A81))))</f>
        <v>pagoda_k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IF(OR(D81="1X1",D81="2X1"),"none",IF(E81="skyscraper",CONCATENATE(A81,"_c_east"),IF(E81="landmark",CONCATENATE(A81,"_k_east"),CONCATENATE(A81,"_east"))))</f>
        <v>none</v>
      </c>
      <c r="W81" s="1" t="str">
        <f aca="false">IF(OR(D81="1X1",D81="1X2"),"none",IF(E81="skyscraper",CONCATENATE(A81,"_c_west"),IF(E81="landmark",CONCATENATE(A81,"_k_west"),CONCATENATE(A81,"_west"))))</f>
        <v>none</v>
      </c>
      <c r="X81" s="1" t="str">
        <f aca="false">IF(NOT(D81="2X2"),"none",IF(E81="skyscraper",CONCATENATE(A81,"_c_south"),IF(E81="landmark",CONCATENATE(A81,"_k_south"),CONCATENATE(A81,"_south"))))</f>
        <v>none</v>
      </c>
      <c r="Y81" s="1" t="s">
        <v>223</v>
      </c>
    </row>
    <row r="82" customFormat="false" ht="12.8" hidden="false" customHeight="false" outlineLevel="0" collapsed="false">
      <c r="A82" s="1" t="s">
        <v>224</v>
      </c>
      <c r="B82" s="1" t="s">
        <v>224</v>
      </c>
      <c r="C82" s="2" t="n">
        <v>50</v>
      </c>
      <c r="D82" s="1" t="s">
        <v>143</v>
      </c>
      <c r="E82" s="1" t="s">
        <v>204</v>
      </c>
      <c r="F82" s="1" t="s">
        <v>225</v>
      </c>
      <c r="G82" s="1" t="n">
        <v>80</v>
      </c>
      <c r="H82" s="1" t="n">
        <v>1</v>
      </c>
      <c r="I82" s="3" t="n">
        <v>1970</v>
      </c>
      <c r="J82" s="5" t="s">
        <v>30</v>
      </c>
      <c r="K82" s="1" t="n">
        <v>10</v>
      </c>
      <c r="L82" s="6" t="s">
        <v>175</v>
      </c>
      <c r="M82" s="7" t="str">
        <f aca="false">VLOOKUP(L82,dropdowns!E:F,2,0)</f>
        <v>bitmask(TOWNZONE_OUTER_SUBURB , TOWNZONE_OUTSKIRT, TOWNZONE_EDGE )</v>
      </c>
      <c r="N82" s="1" t="n">
        <v>7</v>
      </c>
      <c r="O82" s="1" t="n">
        <v>3</v>
      </c>
      <c r="P82" s="4" t="s">
        <v>162</v>
      </c>
      <c r="Q82" s="1" t="n">
        <v>10</v>
      </c>
      <c r="R82" s="1" t="n">
        <v>2</v>
      </c>
      <c r="S82" s="4" t="s">
        <v>214</v>
      </c>
      <c r="T82" s="1" t="str">
        <f aca="false">IF(NOT(D82="1X1"),"none",IF(E82="skyscraper",CONCATENATE(A82,"_c"),IF(E82="landmark",CONCATENATE(A82,"_k"),IF(E82="house",CONCATENATE(A82,"_h"),A82))))</f>
        <v>none</v>
      </c>
      <c r="U82" s="1" t="str">
        <f aca="false">IF(D82="1X1","none",IF(E82="skyscraper",CONCATENATE(A82,"_c_north"),IF(E82="landmark",CONCATENATE(A82,"_k_north"),IF(E82="house",CONCATENATE(A82,"_h_north"),CONCATENATE(A82,"_north")))))</f>
        <v>petrol_station_large_k_north</v>
      </c>
      <c r="V82" s="1" t="str">
        <f aca="false">IF(OR(D82="1X1",D82="2X1"),"none",IF(E82="skyscraper",CONCATENATE(A82,"_c_east"),IF(E82="landmark",CONCATENATE(A82,"_k_east"),CONCATENATE(A82,"_east"))))</f>
        <v>petrol_station_large_k_east</v>
      </c>
      <c r="W82" s="1" t="str">
        <f aca="false">IF(OR(D82="1X1",D82="1X2"),"none",IF(E82="skyscraper",CONCATENATE(A82,"_c_west"),IF(E82="landmark",CONCATENATE(A82,"_k_west"),CONCATENATE(A82,"_west"))))</f>
        <v>none</v>
      </c>
      <c r="X82" s="1" t="str">
        <f aca="false">IF(NOT(D82="2X2"),"none",IF(E82="skyscraper",CONCATENATE(A82,"_c_south"),IF(E82="landmark",CONCATENATE(A82,"_k_south"),CONCATENATE(A82,"_south"))))</f>
        <v>none</v>
      </c>
      <c r="Y82" s="1" t="s">
        <v>208</v>
      </c>
    </row>
    <row r="83" customFormat="false" ht="12.8" hidden="false" customHeight="false" outlineLevel="0" collapsed="false">
      <c r="A83" s="1" t="s">
        <v>226</v>
      </c>
      <c r="B83" s="1" t="s">
        <v>226</v>
      </c>
      <c r="C83" s="2" t="n">
        <v>110</v>
      </c>
      <c r="D83" s="1" t="s">
        <v>210</v>
      </c>
      <c r="E83" s="1" t="s">
        <v>204</v>
      </c>
      <c r="F83" s="1" t="s">
        <v>227</v>
      </c>
      <c r="G83" s="1" t="n">
        <v>50</v>
      </c>
      <c r="H83" s="1" t="n">
        <v>1</v>
      </c>
      <c r="I83" s="3" t="n">
        <v>1950</v>
      </c>
      <c r="J83" s="5" t="n">
        <v>1989</v>
      </c>
      <c r="K83" s="1" t="n">
        <v>10</v>
      </c>
      <c r="L83" s="6" t="s">
        <v>175</v>
      </c>
      <c r="M83" s="7" t="str">
        <f aca="false">VLOOKUP(L83,dropdowns!E:F,2,0)</f>
        <v>bitmask(TOWNZONE_OUTER_SUBURB , TOWNZONE_OUTSKIRT, TOWNZONE_EDGE )</v>
      </c>
      <c r="N83" s="1" t="n">
        <v>76</v>
      </c>
      <c r="O83" s="1" t="n">
        <v>3</v>
      </c>
      <c r="P83" s="4" t="s">
        <v>162</v>
      </c>
      <c r="Q83" s="1" t="n">
        <v>10</v>
      </c>
      <c r="R83" s="1" t="n">
        <v>2</v>
      </c>
      <c r="S83" s="4" t="s">
        <v>214</v>
      </c>
      <c r="T83" s="1" t="str">
        <f aca="false">IF(NOT(D83="1X1"),"none",IF(E83="skyscraper",CONCATENATE(A83,"_c"),IF(E83="landmark",CONCATENATE(A83,"_k"),IF(E83="house",CONCATENATE(A83,"_h"),A83))))</f>
        <v>none</v>
      </c>
      <c r="U83" s="1" t="str">
        <f aca="false">IF(D83="1X1","none",IF(E83="skyscraper",CONCATENATE(A83,"_c_north"),IF(E83="landmark",CONCATENATE(A83,"_k_north"),IF(E83="house",CONCATENATE(A83,"_h_north"),CONCATENATE(A83,"_north")))))</f>
        <v>petrol_station_old_k_north</v>
      </c>
      <c r="V83" s="1" t="str">
        <f aca="false">IF(OR(D83="1X1",D83="2X1"),"none",IF(E83="skyscraper",CONCATENATE(A83,"_c_east"),IF(E83="landmark",CONCATENATE(A83,"_k_east"),CONCATENATE(A83,"_east"))))</f>
        <v>none</v>
      </c>
      <c r="W83" s="1" t="str">
        <f aca="false">IF(OR(D83="1X1",D83="1X2"),"none",IF(E83="skyscraper",CONCATENATE(A83,"_c_west"),IF(E83="landmark",CONCATENATE(A83,"_k_west"),CONCATENATE(A83,"_west"))))</f>
        <v>petrol_station_old_k_west</v>
      </c>
      <c r="X83" s="1" t="str">
        <f aca="false">IF(NOT(D83="2X2"),"none",IF(E83="skyscraper",CONCATENATE(A83,"_c_south"),IF(E83="landmark",CONCATENATE(A83,"_k_south"),CONCATENATE(A83,"_south"))))</f>
        <v>none</v>
      </c>
      <c r="Y83" s="1" t="s">
        <v>209</v>
      </c>
    </row>
    <row r="84" customFormat="false" ht="12.8" hidden="false" customHeight="false" outlineLevel="0" collapsed="false">
      <c r="A84" s="1" t="s">
        <v>228</v>
      </c>
      <c r="B84" s="1" t="s">
        <v>228</v>
      </c>
      <c r="C84" s="2" t="n">
        <v>105</v>
      </c>
      <c r="D84" s="1" t="s">
        <v>143</v>
      </c>
      <c r="E84" s="1" t="s">
        <v>204</v>
      </c>
      <c r="F84" s="1" t="s">
        <v>229</v>
      </c>
      <c r="G84" s="1" t="n">
        <v>80</v>
      </c>
      <c r="H84" s="1" t="n">
        <v>3</v>
      </c>
      <c r="I84" s="3" t="n">
        <v>1970</v>
      </c>
      <c r="J84" s="5" t="s">
        <v>30</v>
      </c>
      <c r="K84" s="1" t="n">
        <v>20</v>
      </c>
      <c r="L84" s="6" t="s">
        <v>175</v>
      </c>
      <c r="M84" s="7" t="str">
        <f aca="false">VLOOKUP(L84,dropdowns!E:F,2,0)</f>
        <v>bitmask(TOWNZONE_OUTER_SUBURB , TOWNZONE_OUTSKIRT, TOWNZONE_EDGE )</v>
      </c>
      <c r="N84" s="1" t="n">
        <v>7</v>
      </c>
      <c r="O84" s="1" t="n">
        <v>3</v>
      </c>
      <c r="P84" s="4" t="s">
        <v>162</v>
      </c>
      <c r="Q84" s="1" t="n">
        <v>10</v>
      </c>
      <c r="R84" s="1" t="n">
        <v>2</v>
      </c>
      <c r="S84" s="4" t="s">
        <v>125</v>
      </c>
      <c r="T84" s="1" t="str">
        <f aca="false">IF(NOT(D84="1X1"),"none",IF(E84="skyscraper",CONCATENATE(A84,"_c"),IF(E84="landmark",CONCATENATE(A84,"_k"),IF(E84="house",CONCATENATE(A84,"_h"),A84))))</f>
        <v>none</v>
      </c>
      <c r="U84" s="1" t="str">
        <f aca="false">IF(D84="1X1","none",IF(E84="skyscraper",CONCATENATE(A84,"_c_north"),IF(E84="landmark",CONCATENATE(A84,"_k_north"),IF(E84="house",CONCATENATE(A84,"_h_north"),CONCATENATE(A84,"_north")))))</f>
        <v>police_station_k_north</v>
      </c>
      <c r="V84" s="1" t="str">
        <f aca="false">IF(OR(D84="1X1",D84="2X1"),"none",IF(E84="skyscraper",CONCATENATE(A84,"_c_east"),IF(E84="landmark",CONCATENATE(A84,"_k_east"),CONCATENATE(A84,"_east"))))</f>
        <v>police_station_k_east</v>
      </c>
      <c r="W84" s="1" t="str">
        <f aca="false">IF(OR(D84="1X1",D84="1X2"),"none",IF(E84="skyscraper",CONCATENATE(A84,"_c_west"),IF(E84="landmark",CONCATENATE(A84,"_k_west"),CONCATENATE(A84,"_west"))))</f>
        <v>none</v>
      </c>
      <c r="X84" s="1" t="str">
        <f aca="false">IF(NOT(D84="2X2"),"none",IF(E84="skyscraper",CONCATENATE(A84,"_c_south"),IF(E84="landmark",CONCATENATE(A84,"_k_south"),CONCATENATE(A84,"_south"))))</f>
        <v>none</v>
      </c>
      <c r="Y84" s="1" t="s">
        <v>228</v>
      </c>
    </row>
    <row r="85" customFormat="false" ht="12.8" hidden="false" customHeight="false" outlineLevel="0" collapsed="false">
      <c r="A85" s="1" t="s">
        <v>230</v>
      </c>
      <c r="B85" s="1" t="s">
        <v>230</v>
      </c>
      <c r="C85" s="2" t="n">
        <v>216</v>
      </c>
      <c r="D85" s="1" t="s">
        <v>159</v>
      </c>
      <c r="E85" s="1" t="s">
        <v>204</v>
      </c>
      <c r="F85" s="1" t="s">
        <v>231</v>
      </c>
      <c r="G85" s="1" t="n">
        <v>100</v>
      </c>
      <c r="H85" s="1" t="n">
        <v>3</v>
      </c>
      <c r="I85" s="3" t="n">
        <v>1700</v>
      </c>
      <c r="J85" s="5" t="s">
        <v>30</v>
      </c>
      <c r="K85" s="1" t="n">
        <v>20</v>
      </c>
      <c r="L85" s="6" t="s">
        <v>172</v>
      </c>
      <c r="M85" s="7" t="str">
        <f aca="false">VLOOKUP(L85,dropdowns!E:F,2,0)</f>
        <v>bitmask(TOWNZONE_INNER_SUBURB, TOWNZONE_OUTER_SUBURB )</v>
      </c>
      <c r="N85" s="1" t="n">
        <v>20</v>
      </c>
      <c r="O85" s="1" t="n">
        <v>3</v>
      </c>
      <c r="P85" s="4" t="s">
        <v>122</v>
      </c>
      <c r="Q85" s="1" t="n">
        <v>10</v>
      </c>
      <c r="R85" s="1" t="n">
        <v>2</v>
      </c>
      <c r="S85" s="4" t="s">
        <v>218</v>
      </c>
      <c r="T85" s="1" t="str">
        <f aca="false">IF(NOT(D85="1X1"),"none",IF(E85="skyscraper",CONCATENATE(A85,"_c"),IF(E85="landmark",CONCATENATE(A85,"_k"),IF(E85="house",CONCATENATE(A85,"_h"),A85))))</f>
        <v>none</v>
      </c>
      <c r="U85" s="1" t="str">
        <f aca="false">IF(D85="1X1","none",IF(E85="skyscraper",CONCATENATE(A85,"_c_north"),IF(E85="landmark",CONCATENATE(A85,"_k_north"),IF(E85="house",CONCATENATE(A85,"_h_north"),CONCATENATE(A85,"_north")))))</f>
        <v>shiro_k_north</v>
      </c>
      <c r="V85" s="1" t="str">
        <f aca="false">IF(OR(D85="1X1",D85="2X1"),"none",IF(E85="skyscraper",CONCATENATE(A85,"_c_east"),IF(E85="landmark",CONCATENATE(A85,"_k_east"),CONCATENATE(A85,"_east"))))</f>
        <v>shiro_k_east</v>
      </c>
      <c r="W85" s="1" t="str">
        <f aca="false">IF(OR(D85="1X1",D85="1X2"),"none",IF(E85="skyscraper",CONCATENATE(A85,"_c_west"),IF(E85="landmark",CONCATENATE(A85,"_k_west"),CONCATENATE(A85,"_west"))))</f>
        <v>shiro_k_west</v>
      </c>
      <c r="X85" s="1" t="str">
        <f aca="false">IF(NOT(D85="2X2"),"none",IF(E85="skyscraper",CONCATENATE(A85,"_c_south"),IF(E85="landmark",CONCATENATE(A85,"_k_south"),CONCATENATE(A85,"_south"))))</f>
        <v>shiro_k_south</v>
      </c>
      <c r="Y85" s="1" t="s">
        <v>230</v>
      </c>
    </row>
    <row r="86" customFormat="false" ht="12.8" hidden="false" customHeight="false" outlineLevel="0" collapsed="false">
      <c r="A86" s="1" t="s">
        <v>232</v>
      </c>
      <c r="B86" s="1" t="s">
        <v>232</v>
      </c>
      <c r="C86" s="2" t="n">
        <v>7</v>
      </c>
      <c r="D86" s="1" t="s">
        <v>27</v>
      </c>
      <c r="E86" s="1" t="s">
        <v>204</v>
      </c>
      <c r="F86" s="1" t="s">
        <v>233</v>
      </c>
      <c r="G86" s="1" t="n">
        <v>50</v>
      </c>
      <c r="H86" s="1" t="n">
        <v>1</v>
      </c>
      <c r="I86" s="3" t="n">
        <v>1930</v>
      </c>
      <c r="J86" s="5" t="s">
        <v>30</v>
      </c>
      <c r="K86" s="1" t="n">
        <v>10</v>
      </c>
      <c r="L86" s="6" t="s">
        <v>31</v>
      </c>
      <c r="M86" s="7" t="str">
        <f aca="false">VLOOKUP(L86,dropdowns!E:F,2,0)</f>
        <v>bitmask(TOWNZONE_CENTRE, TOWNZONE_INNER_SUBURB, TOWNZONE_OUTER_SUBURB )</v>
      </c>
      <c r="N86" s="1" t="n">
        <v>29</v>
      </c>
      <c r="O86" s="1" t="n">
        <v>3</v>
      </c>
      <c r="P86" s="4" t="s">
        <v>162</v>
      </c>
      <c r="Q86" s="1" t="n">
        <v>10</v>
      </c>
      <c r="R86" s="1" t="n">
        <v>2</v>
      </c>
      <c r="S86" s="4" t="s">
        <v>207</v>
      </c>
      <c r="T86" s="1" t="str">
        <f aca="false">IF(NOT(D86="1X1"),"none",IF(E86="skyscraper",CONCATENATE(A86,"_c"),IF(E86="landmark",CONCATENATE(A86,"_k"),IF(E86="house",CONCATENATE(A86,"_h"),A86))))</f>
        <v>shops_small_k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IF(OR(D86="1X1",D86="2X1"),"none",IF(E86="skyscraper",CONCATENATE(A86,"_c_east"),IF(E86="landmark",CONCATENATE(A86,"_k_east"),CONCATENATE(A86,"_east"))))</f>
        <v>none</v>
      </c>
      <c r="W86" s="1" t="str">
        <f aca="false">IF(OR(D86="1X1",D86="1X2"),"none",IF(E86="skyscraper",CONCATENATE(A86,"_c_west"),IF(E86="landmark",CONCATENATE(A86,"_k_west"),CONCATENATE(A86,"_west"))))</f>
        <v>none</v>
      </c>
      <c r="X86" s="1" t="str">
        <f aca="false">IF(NOT(D86="2X2"),"none",IF(E86="skyscraper",CONCATENATE(A86,"_c_south"),IF(E86="landmark",CONCATENATE(A86,"_k_south"),CONCATENATE(A86,"_south"))))</f>
        <v>none</v>
      </c>
      <c r="Y86" s="1" t="s">
        <v>208</v>
      </c>
    </row>
    <row r="87" customFormat="false" ht="12.8" hidden="false" customHeight="false" outlineLevel="0" collapsed="false">
      <c r="A87" s="1" t="s">
        <v>234</v>
      </c>
      <c r="B87" s="1" t="s">
        <v>234</v>
      </c>
      <c r="C87" s="2" t="n">
        <v>114</v>
      </c>
      <c r="D87" s="1" t="s">
        <v>27</v>
      </c>
      <c r="E87" s="1" t="s">
        <v>204</v>
      </c>
      <c r="F87" s="1" t="s">
        <v>235</v>
      </c>
      <c r="G87" s="1" t="n">
        <v>5</v>
      </c>
      <c r="H87" s="1" t="n">
        <v>1</v>
      </c>
      <c r="I87" s="3" t="n">
        <v>0</v>
      </c>
      <c r="J87" s="5" t="s">
        <v>30</v>
      </c>
      <c r="K87" s="1" t="n">
        <v>20</v>
      </c>
      <c r="L87" s="6" t="s">
        <v>221</v>
      </c>
      <c r="M87" s="7" t="str">
        <f aca="false">VLOOKUP(L87,dropdowns!E:F,2,0)</f>
        <v>ALL_TOWNZONES</v>
      </c>
      <c r="N87" s="1" t="n">
        <v>6</v>
      </c>
      <c r="O87" s="1" t="n">
        <v>3</v>
      </c>
      <c r="P87" s="4" t="s">
        <v>122</v>
      </c>
      <c r="Q87" s="1" t="n">
        <v>1</v>
      </c>
      <c r="R87" s="1" t="n">
        <v>1</v>
      </c>
      <c r="S87" s="4" t="s">
        <v>222</v>
      </c>
      <c r="T87" s="1" t="str">
        <f aca="false">IF(NOT(D87="1X1"),"none",IF(E87="skyscraper",CONCATENATE(A87,"_c"),IF(E87="landmark",CONCATENATE(A87,"_k"),IF(E87="house",CONCATENATE(A87,"_h"),A87))))</f>
        <v>shrine_k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IF(OR(D87="1X1",D87="2X1"),"none",IF(E87="skyscraper",CONCATENATE(A87,"_c_east"),IF(E87="landmark",CONCATENATE(A87,"_k_east"),CONCATENATE(A87,"_east"))))</f>
        <v>none</v>
      </c>
      <c r="W87" s="1" t="str">
        <f aca="false">IF(OR(D87="1X1",D87="1X2"),"none",IF(E87="skyscraper",CONCATENATE(A87,"_c_west"),IF(E87="landmark",CONCATENATE(A87,"_k_west"),CONCATENATE(A87,"_west"))))</f>
        <v>none</v>
      </c>
      <c r="X87" s="1" t="str">
        <f aca="false">IF(NOT(D87="2X2"),"none",IF(E87="skyscraper",CONCATENATE(A87,"_c_south"),IF(E87="landmark",CONCATENATE(A87,"_k_south"),CONCATENATE(A87,"_south"))))</f>
        <v>none</v>
      </c>
      <c r="Y87" s="1" t="s">
        <v>234</v>
      </c>
    </row>
    <row r="88" customFormat="false" ht="12.8" hidden="false" customHeight="false" outlineLevel="0" collapsed="false">
      <c r="A88" s="1" t="s">
        <v>223</v>
      </c>
      <c r="B88" s="1" t="s">
        <v>223</v>
      </c>
      <c r="C88" s="2" t="n">
        <v>113</v>
      </c>
      <c r="D88" s="1" t="s">
        <v>27</v>
      </c>
      <c r="E88" s="1" t="s">
        <v>204</v>
      </c>
      <c r="F88" s="1" t="s">
        <v>236</v>
      </c>
      <c r="G88" s="1" t="n">
        <v>5</v>
      </c>
      <c r="H88" s="1" t="n">
        <v>5</v>
      </c>
      <c r="I88" s="3" t="n">
        <v>0</v>
      </c>
      <c r="J88" s="5" t="s">
        <v>30</v>
      </c>
      <c r="K88" s="1" t="n">
        <v>20</v>
      </c>
      <c r="L88" s="6" t="s">
        <v>221</v>
      </c>
      <c r="M88" s="7" t="str">
        <f aca="false">VLOOKUP(L88,dropdowns!E:F,2,0)</f>
        <v>ALL_TOWNZONES</v>
      </c>
      <c r="N88" s="1" t="n">
        <v>6</v>
      </c>
      <c r="O88" s="1" t="n">
        <v>3</v>
      </c>
      <c r="P88" s="4" t="s">
        <v>122</v>
      </c>
      <c r="Q88" s="1" t="n">
        <v>1</v>
      </c>
      <c r="R88" s="1" t="n">
        <v>1</v>
      </c>
      <c r="S88" s="4" t="s">
        <v>222</v>
      </c>
      <c r="T88" s="1" t="str">
        <f aca="false">IF(NOT(D88="1X1"),"none",IF(E88="skyscraper",CONCATENATE(A88,"_c"),IF(E88="landmark",CONCATENATE(A88,"_k"),IF(E88="house",CONCATENATE(A88,"_h"),A88))))</f>
        <v>shrine_prohibition_k</v>
      </c>
      <c r="U88" s="1" t="str">
        <f aca="false">IF(D88="1X1","none",IF(E88="skyscraper",CONCATENATE(A88,"_c_north"),IF(E88="landmark",CONCATENATE(A88,"_k_north"),IF(E88="house",CONCATENATE(A88,"_h_north"),CONCATENATE(A88,"_north")))))</f>
        <v>none</v>
      </c>
      <c r="V88" s="1" t="str">
        <f aca="false">IF(OR(D88="1X1",D88="2X1"),"none",IF(E88="skyscraper",CONCATENATE(A88,"_c_east"),IF(E88="landmark",CONCATENATE(A88,"_k_east"),CONCATENATE(A88,"_east"))))</f>
        <v>none</v>
      </c>
      <c r="W88" s="1" t="str">
        <f aca="false">IF(OR(D88="1X1",D88="1X2"),"none",IF(E88="skyscraper",CONCATENATE(A88,"_c_west"),IF(E88="landmark",CONCATENATE(A88,"_k_west"),CONCATENATE(A88,"_west"))))</f>
        <v>none</v>
      </c>
      <c r="X88" s="1" t="str">
        <f aca="false">IF(NOT(D88="2X2"),"none",IF(E88="skyscraper",CONCATENATE(A88,"_c_south"),IF(E88="landmark",CONCATENATE(A88,"_k_south"),CONCATENATE(A88,"_south"))))</f>
        <v>none</v>
      </c>
      <c r="Y88" s="1" t="s">
        <v>223</v>
      </c>
    </row>
    <row r="89" customFormat="false" ht="12.8" hidden="false" customHeight="false" outlineLevel="0" collapsed="false">
      <c r="A89" s="1" t="s">
        <v>237</v>
      </c>
      <c r="B89" s="1" t="s">
        <v>237</v>
      </c>
      <c r="C89" s="2" t="n">
        <v>204</v>
      </c>
      <c r="D89" s="1" t="s">
        <v>159</v>
      </c>
      <c r="E89" s="1" t="s">
        <v>204</v>
      </c>
      <c r="F89" s="1" t="s">
        <v>238</v>
      </c>
      <c r="G89" s="1" t="n">
        <v>150</v>
      </c>
      <c r="H89" s="1" t="n">
        <v>3</v>
      </c>
      <c r="I89" s="3" t="n">
        <v>1970</v>
      </c>
      <c r="J89" s="5" t="s">
        <v>30</v>
      </c>
      <c r="K89" s="1" t="n">
        <v>20</v>
      </c>
      <c r="L89" s="6" t="s">
        <v>172</v>
      </c>
      <c r="M89" s="7" t="str">
        <f aca="false">VLOOKUP(L89,dropdowns!E:F,2,0)</f>
        <v>bitmask(TOWNZONE_INNER_SUBURB, TOWNZONE_OUTER_SUBURB )</v>
      </c>
      <c r="N89" s="1" t="n">
        <v>20</v>
      </c>
      <c r="O89" s="1" t="n">
        <v>3</v>
      </c>
      <c r="P89" s="4" t="s">
        <v>162</v>
      </c>
      <c r="Q89" s="1" t="n">
        <v>10</v>
      </c>
      <c r="R89" s="1" t="n">
        <v>4</v>
      </c>
      <c r="S89" s="4" t="s">
        <v>207</v>
      </c>
      <c r="T89" s="1" t="str">
        <f aca="false">IF(NOT(D89="1X1"),"none",IF(E89="skyscraper",CONCATENATE(A89,"_c"),IF(E89="landmark",CONCATENATE(A89,"_k"),IF(E89="house",CONCATENATE(A89,"_h"),A89))))</f>
        <v>none</v>
      </c>
      <c r="U89" s="1" t="str">
        <f aca="false">IF(D89="1X1","none",IF(E89="skyscraper",CONCATENATE(A89,"_c_north"),IF(E89="landmark",CONCATENATE(A89,"_k_north"),IF(E89="house",CONCATENATE(A89,"_h_north"),CONCATENATE(A89,"_north")))))</f>
        <v>stadium_k_north</v>
      </c>
      <c r="V89" s="1" t="str">
        <f aca="false">IF(OR(D89="1X1",D89="2X1"),"none",IF(E89="skyscraper",CONCATENATE(A89,"_c_east"),IF(E89="landmark",CONCATENATE(A89,"_k_east"),CONCATENATE(A89,"_east"))))</f>
        <v>stadium_k_east</v>
      </c>
      <c r="W89" s="1" t="str">
        <f aca="false">IF(OR(D89="1X1",D89="1X2"),"none",IF(E89="skyscraper",CONCATENATE(A89,"_c_west"),IF(E89="landmark",CONCATENATE(A89,"_k_west"),CONCATENATE(A89,"_west"))))</f>
        <v>stadium_k_west</v>
      </c>
      <c r="X89" s="1" t="str">
        <f aca="false">IF(NOT(D89="2X2"),"none",IF(E89="skyscraper",CONCATENATE(A89,"_c_south"),IF(E89="landmark",CONCATENATE(A89,"_k_south"),CONCATENATE(A89,"_south"))))</f>
        <v>stadium_k_south</v>
      </c>
      <c r="Y89" s="1" t="s">
        <v>212</v>
      </c>
    </row>
    <row r="90" customFormat="false" ht="12.8" hidden="false" customHeight="false" outlineLevel="0" collapsed="false">
      <c r="A90" s="1" t="s">
        <v>239</v>
      </c>
      <c r="B90" s="1" t="s">
        <v>239</v>
      </c>
      <c r="C90" s="2" t="n">
        <v>208</v>
      </c>
      <c r="D90" s="1" t="s">
        <v>159</v>
      </c>
      <c r="E90" s="1" t="s">
        <v>204</v>
      </c>
      <c r="F90" s="1" t="s">
        <v>240</v>
      </c>
      <c r="G90" s="1" t="n">
        <v>100</v>
      </c>
      <c r="H90" s="1" t="n">
        <v>3</v>
      </c>
      <c r="I90" s="3" t="n">
        <v>1700</v>
      </c>
      <c r="J90" s="5" t="s">
        <v>30</v>
      </c>
      <c r="K90" s="1" t="n">
        <v>20</v>
      </c>
      <c r="L90" s="6" t="s">
        <v>221</v>
      </c>
      <c r="M90" s="7" t="str">
        <f aca="false">VLOOKUP(L90,dropdowns!E:F,2,0)</f>
        <v>ALL_TOWNZONES</v>
      </c>
      <c r="N90" s="1" t="n">
        <v>20</v>
      </c>
      <c r="O90" s="1" t="n">
        <v>3</v>
      </c>
      <c r="P90" s="4" t="s">
        <v>122</v>
      </c>
      <c r="Q90" s="1" t="n">
        <v>10</v>
      </c>
      <c r="R90" s="1" t="n">
        <v>2</v>
      </c>
      <c r="S90" s="4" t="s">
        <v>218</v>
      </c>
      <c r="T90" s="1" t="str">
        <f aca="false">IF(NOT(D90="1X1"),"none",IF(E90="skyscraper",CONCATENATE(A90,"_c"),IF(E90="landmark",CONCATENATE(A90,"_k"),IF(E90="house",CONCATENATE(A90,"_h"),A90))))</f>
        <v>none</v>
      </c>
      <c r="U90" s="1" t="str">
        <f aca="false">IF(D90="1X1","none",IF(E90="skyscraper",CONCATENATE(A90,"_c_north"),IF(E90="landmark",CONCATENATE(A90,"_k_north"),IF(E90="house",CONCATENATE(A90,"_h_north"),CONCATENATE(A90,"_north")))))</f>
        <v>temple_k_north</v>
      </c>
      <c r="V90" s="1" t="str">
        <f aca="false">IF(OR(D90="1X1",D90="2X1"),"none",IF(E90="skyscraper",CONCATENATE(A90,"_c_east"),IF(E90="landmark",CONCATENATE(A90,"_k_east"),CONCATENATE(A90,"_east"))))</f>
        <v>temple_k_east</v>
      </c>
      <c r="W90" s="1" t="str">
        <f aca="false">IF(OR(D90="1X1",D90="1X2"),"none",IF(E90="skyscraper",CONCATENATE(A90,"_c_west"),IF(E90="landmark",CONCATENATE(A90,"_k_west"),CONCATENATE(A90,"_west"))))</f>
        <v>temple_k_west</v>
      </c>
      <c r="X90" s="1" t="str">
        <f aca="false">IF(NOT(D90="2X2"),"none",IF(E90="skyscraper",CONCATENATE(A90,"_c_south"),IF(E90="landmark",CONCATENATE(A90,"_k_south"),CONCATENATE(A90,"_south"))))</f>
        <v>temple_k_south</v>
      </c>
      <c r="Y90" s="1" t="s">
        <v>239</v>
      </c>
    </row>
    <row r="91" customFormat="false" ht="12.8" hidden="false" customHeight="false" outlineLevel="0" collapsed="false">
      <c r="A91" s="1" t="s">
        <v>241</v>
      </c>
      <c r="B91" s="1" t="s">
        <v>241</v>
      </c>
      <c r="C91" s="2" t="n">
        <v>96</v>
      </c>
      <c r="D91" s="1" t="s">
        <v>27</v>
      </c>
      <c r="E91" s="1" t="s">
        <v>204</v>
      </c>
      <c r="F91" s="1" t="s">
        <v>242</v>
      </c>
      <c r="G91" s="1" t="n">
        <v>60</v>
      </c>
      <c r="H91" s="1" t="n">
        <v>1</v>
      </c>
      <c r="I91" s="3" t="n">
        <v>1955</v>
      </c>
      <c r="J91" s="5" t="s">
        <v>30</v>
      </c>
      <c r="K91" s="1" t="n">
        <v>10</v>
      </c>
      <c r="L91" s="6" t="s">
        <v>206</v>
      </c>
      <c r="M91" s="7" t="str">
        <f aca="false">VLOOKUP(L91,dropdowns!E:F,2,0)</f>
        <v>bitmask(TOWNZONE_INNER_SUBURB, TOWNZONE_OUTER_SUBURB, TOWNZONE_OUTSKIRT)</v>
      </c>
      <c r="N91" s="1" t="n">
        <v>29</v>
      </c>
      <c r="O91" s="1" t="n">
        <v>3</v>
      </c>
      <c r="P91" s="4" t="s">
        <v>32</v>
      </c>
      <c r="Q91" s="1" t="n">
        <v>10</v>
      </c>
      <c r="R91" s="1" t="n">
        <v>4</v>
      </c>
      <c r="S91" s="4" t="s">
        <v>207</v>
      </c>
      <c r="T91" s="1" t="str">
        <f aca="false">IF(NOT(D91="1X1"),"none",IF(E91="skyscraper",CONCATENATE(A91,"_c"),IF(E91="landmark",CONCATENATE(A91,"_k"),IF(E91="house",CONCATENATE(A91,"_h"),A91))))</f>
        <v>yoshinoya_restaurant_k</v>
      </c>
      <c r="U91" s="1" t="str">
        <f aca="false">IF(D91="1X1","none",IF(E91="skyscraper",CONCATENATE(A91,"_c_north"),IF(E91="landmark",CONCATENATE(A91,"_k_north"),IF(E91="house",CONCATENATE(A91,"_h_north"),CONCATENATE(A91,"_north")))))</f>
        <v>none</v>
      </c>
      <c r="V91" s="1" t="str">
        <f aca="false">IF(OR(D91="1X1",D91="2X1"),"none",IF(E91="skyscraper",CONCATENATE(A91,"_c_east"),IF(E91="landmark",CONCATENATE(A91,"_k_east"),CONCATENATE(A91,"_east"))))</f>
        <v>none</v>
      </c>
      <c r="W91" s="1" t="str">
        <f aca="false">IF(OR(D91="1X1",D91="1X2"),"none",IF(E91="skyscraper",CONCATENATE(A91,"_c_west"),IF(E91="landmark",CONCATENATE(A91,"_k_west"),CONCATENATE(A91,"_west"))))</f>
        <v>none</v>
      </c>
      <c r="X91" s="1" t="str">
        <f aca="false">IF(NOT(D91="2X2"),"none",IF(E91="skyscraper",CONCATENATE(A91,"_c_south"),IF(E91="landmark",CONCATENATE(A91,"_k_south"),CONCATENATE(A91,"_south"))))</f>
        <v>none</v>
      </c>
      <c r="Y91" s="1" t="s">
        <v>208</v>
      </c>
    </row>
    <row r="92" customFormat="false" ht="12.8" hidden="false" customHeight="false" outlineLevel="0" collapsed="false">
      <c r="A92" s="1" t="s">
        <v>243</v>
      </c>
      <c r="B92" s="1" t="s">
        <v>243</v>
      </c>
      <c r="C92" s="2" t="n">
        <v>64</v>
      </c>
      <c r="D92" s="1" t="s">
        <v>27</v>
      </c>
      <c r="E92" s="1" t="s">
        <v>204</v>
      </c>
      <c r="F92" s="1" t="s">
        <v>244</v>
      </c>
      <c r="G92" s="1" t="n">
        <v>60</v>
      </c>
      <c r="H92" s="1" t="n">
        <v>1</v>
      </c>
      <c r="I92" s="3" t="n">
        <v>1960</v>
      </c>
      <c r="J92" s="5" t="s">
        <v>30</v>
      </c>
      <c r="K92" s="1" t="n">
        <v>10</v>
      </c>
      <c r="L92" s="6" t="s">
        <v>206</v>
      </c>
      <c r="M92" s="7" t="str">
        <f aca="false">VLOOKUP(L92,dropdowns!E:F,2,0)</f>
        <v>bitmask(TOWNZONE_INNER_SUBURB, TOWNZONE_OUTER_SUBURB, TOWNZONE_OUTSKIRT)</v>
      </c>
      <c r="N92" s="1" t="n">
        <v>29</v>
      </c>
      <c r="O92" s="1" t="n">
        <v>3</v>
      </c>
      <c r="P92" s="4" t="s">
        <v>32</v>
      </c>
      <c r="Q92" s="1" t="n">
        <v>10</v>
      </c>
      <c r="R92" s="1" t="n">
        <v>4</v>
      </c>
      <c r="S92" s="4" t="s">
        <v>207</v>
      </c>
      <c r="T92" s="1" t="str">
        <f aca="false">IF(NOT(D92="1X1"),"none",IF(E92="skyscraper",CONCATENATE(A92,"_c"),IF(E92="landmark",CONCATENATE(A92,"_k"),IF(E92="house",CONCATENATE(A92,"_h"),A92))))</f>
        <v>yoshinoya_sushi_restaurant_k</v>
      </c>
      <c r="U92" s="1" t="str">
        <f aca="false">IF(D92="1X1","none",IF(E92="skyscraper",CONCATENATE(A92,"_c_north"),IF(E92="landmark",CONCATENATE(A92,"_k_north"),IF(E92="house",CONCATENATE(A92,"_h_north"),CONCATENATE(A92,"_north")))))</f>
        <v>none</v>
      </c>
      <c r="V92" s="1" t="str">
        <f aca="false">IF(OR(D92="1X1",D92="2X1"),"none",IF(E92="skyscraper",CONCATENATE(A92,"_c_east"),IF(E92="landmark",CONCATENATE(A92,"_k_east"),CONCATENATE(A92,"_east"))))</f>
        <v>none</v>
      </c>
      <c r="W92" s="1" t="str">
        <f aca="false">IF(OR(D92="1X1",D92="1X2"),"none",IF(E92="skyscraper",CONCATENATE(A92,"_c_west"),IF(E92="landmark",CONCATENATE(A92,"_k_west"),CONCATENATE(A92,"_west"))))</f>
        <v>none</v>
      </c>
      <c r="X92" s="1" t="str">
        <f aca="false">IF(NOT(D92="2X2"),"none",IF(E92="skyscraper",CONCATENATE(A92,"_c_south"),IF(E92="landmark",CONCATENATE(A92,"_k_south"),CONCATENATE(A92,"_south"))))</f>
        <v>none</v>
      </c>
      <c r="Y92" s="1" t="s">
        <v>208</v>
      </c>
    </row>
  </sheetData>
  <conditionalFormatting sqref="C1:C75 C77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1" type="list">
      <formula1>dropdowns!$A:$A</formula1>
      <formula2>0</formula2>
    </dataValidation>
    <dataValidation allowBlank="false" errorStyle="stop" operator="equal" showDropDown="false" showErrorMessage="true" showInputMessage="false" sqref="L2:L92" type="list">
      <formula1>dropdowns!$E:$E</formula1>
      <formula2>0</formula2>
    </dataValidation>
    <dataValidation allowBlank="false" errorStyle="stop" operator="equal" showDropDown="false" showErrorMessage="true" showInputMessage="false" sqref="P2:P92" type="list">
      <formula1>dropdowns!$G:$G</formula1>
      <formula2>0</formula2>
    </dataValidation>
    <dataValidation allowBlank="false" errorStyle="stop" operator="equal" showDropDown="false" showErrorMessage="true" showInputMessage="false" sqref="S2:S9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245</v>
      </c>
      <c r="B1" s="1" t="s">
        <v>246</v>
      </c>
      <c r="C1" s="1" t="s">
        <v>247</v>
      </c>
      <c r="E1" s="1" t="s">
        <v>248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249</v>
      </c>
      <c r="H2" s="1" t="n">
        <f aca="false">COUNTIF(E:E,"FALSE")</f>
        <v>112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250</v>
      </c>
      <c r="H3" s="1" t="n">
        <f aca="false">COUNTIF(E:E,"TRUE")</f>
        <v>144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ID not in use</v>
      </c>
      <c r="C134" s="1" t="n">
        <f aca="false">IF(B134="2X2",4,IF(OR(B134="1X2",B134="2X1"),2,IF(B134="1X1",1,0)))</f>
        <v>0</v>
      </c>
      <c r="D134" s="1" t="n">
        <f aca="false">IF(C134&gt;0,C134,MAX(D133-1,0))</f>
        <v>0</v>
      </c>
      <c r="E134" s="8" t="b">
        <f aca="false">D134=0</f>
        <v>1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ID not in use</v>
      </c>
      <c r="C135" s="1" t="n">
        <f aca="false">IF(B135="2X2",4,IF(OR(B135="1X2",B135="2X1"),2,IF(B135="1X1",1,0)))</f>
        <v>0</v>
      </c>
      <c r="D135" s="1" t="n">
        <f aca="false">IF(C135&gt;0,C135,MAX(D134-1,0))</f>
        <v>0</v>
      </c>
      <c r="E135" s="8" t="b">
        <f aca="false">D135=0</f>
        <v>1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ID not in use</v>
      </c>
      <c r="C136" s="1" t="n">
        <f aca="false">IF(B136="2X2",4,IF(OR(B136="1X2",B136="2X1"),2,IF(B136="1X1",1,0)))</f>
        <v>0</v>
      </c>
      <c r="D136" s="1" t="n">
        <f aca="false">IF(C136&gt;0,C136,MAX(D135-1,0))</f>
        <v>0</v>
      </c>
      <c r="E136" s="8" t="b">
        <f aca="false">D136=0</f>
        <v>1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ID not in use</v>
      </c>
      <c r="C137" s="1" t="n">
        <f aca="false">IF(B137="2X2",4,IF(OR(B137="1X2",B137="2X1"),2,IF(B137="1X1",1,0)))</f>
        <v>0</v>
      </c>
      <c r="D137" s="1" t="n">
        <f aca="false">IF(C137&gt;0,C137,MAX(D136-1,0))</f>
        <v>0</v>
      </c>
      <c r="E137" s="8" t="b">
        <f aca="false">D137=0</f>
        <v>1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ID not in use</v>
      </c>
      <c r="C138" s="1" t="n">
        <f aca="false">IF(B138="2X2",4,IF(OR(B138="1X2",B138="2X1"),2,IF(B138="1X1",1,0)))</f>
        <v>0</v>
      </c>
      <c r="D138" s="1" t="n">
        <f aca="false">IF(C138&gt;0,C138,MAX(D137-1,0))</f>
        <v>0</v>
      </c>
      <c r="E138" s="8" t="b">
        <f aca="false">D138=0</f>
        <v>1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ID not in use</v>
      </c>
      <c r="C139" s="1" t="n">
        <f aca="false">IF(B139="2X2",4,IF(OR(B139="1X2",B139="2X1"),2,IF(B139="1X1",1,0)))</f>
        <v>0</v>
      </c>
      <c r="D139" s="1" t="n">
        <f aca="false">IF(C139&gt;0,C139,MAX(D138-1,0))</f>
        <v>0</v>
      </c>
      <c r="E139" s="8" t="b">
        <f aca="false">D139=0</f>
        <v>1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ID not in use</v>
      </c>
      <c r="C140" s="1" t="n">
        <f aca="false">IF(B140="2X2",4,IF(OR(B140="1X2",B140="2X1"),2,IF(B140="1X1",1,0)))</f>
        <v>0</v>
      </c>
      <c r="D140" s="1" t="n">
        <f aca="false">IF(C140&gt;0,C140,MAX(D139-1,0))</f>
        <v>0</v>
      </c>
      <c r="E140" s="8" t="b">
        <f aca="false">D140=0</f>
        <v>1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251</v>
      </c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</row>
    <row r="2" customFormat="false" ht="12.8" hidden="false" customHeight="false" outlineLevel="0" collapsed="false">
      <c r="A2" s="1" t="s">
        <v>55</v>
      </c>
      <c r="B2" s="1" t="n">
        <v>6</v>
      </c>
      <c r="C2" s="1" t="n">
        <v>2</v>
      </c>
      <c r="D2" s="1" t="s">
        <v>214</v>
      </c>
      <c r="E2" s="1" t="s">
        <v>221</v>
      </c>
      <c r="F2" s="6" t="s">
        <v>258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207</v>
      </c>
      <c r="E3" s="1" t="s">
        <v>57</v>
      </c>
      <c r="F3" s="7" t="s">
        <v>259</v>
      </c>
      <c r="G3" s="1" t="s">
        <v>122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218</v>
      </c>
      <c r="E4" s="1" t="s">
        <v>31</v>
      </c>
      <c r="F4" s="7" t="s">
        <v>260</v>
      </c>
      <c r="G4" s="1" t="s">
        <v>162</v>
      </c>
    </row>
    <row r="5" customFormat="false" ht="12.8" hidden="false" customHeight="false" outlineLevel="0" collapsed="false">
      <c r="A5" s="1" t="s">
        <v>39</v>
      </c>
      <c r="D5" s="1" t="s">
        <v>125</v>
      </c>
      <c r="E5" s="1" t="s">
        <v>37</v>
      </c>
      <c r="F5" s="7" t="s">
        <v>261</v>
      </c>
    </row>
    <row r="6" customFormat="false" ht="12.8" hidden="false" customHeight="false" outlineLevel="0" collapsed="false">
      <c r="D6" s="1" t="s">
        <v>185</v>
      </c>
      <c r="E6" s="1" t="s">
        <v>40</v>
      </c>
      <c r="F6" s="7" t="s">
        <v>262</v>
      </c>
    </row>
    <row r="7" customFormat="false" ht="12.8" hidden="false" customHeight="false" outlineLevel="0" collapsed="false">
      <c r="D7" s="1" t="s">
        <v>33</v>
      </c>
      <c r="E7" s="1" t="s">
        <v>206</v>
      </c>
      <c r="F7" s="7" t="s">
        <v>263</v>
      </c>
    </row>
    <row r="8" customFormat="false" ht="12.8" hidden="false" customHeight="false" outlineLevel="0" collapsed="false">
      <c r="D8" s="1" t="s">
        <v>222</v>
      </c>
      <c r="E8" s="1" t="s">
        <v>172</v>
      </c>
      <c r="F8" s="7" t="s">
        <v>264</v>
      </c>
    </row>
    <row r="9" customFormat="false" ht="12.8" hidden="false" customHeight="false" outlineLevel="0" collapsed="false">
      <c r="D9" s="1" t="s">
        <v>182</v>
      </c>
      <c r="E9" s="1" t="s">
        <v>175</v>
      </c>
      <c r="F9" s="7" t="s">
        <v>265</v>
      </c>
    </row>
    <row r="10" customFormat="false" ht="12.8" hidden="false" customHeight="false" outlineLevel="0" collapsed="false">
      <c r="D10" s="1" t="s">
        <v>163</v>
      </c>
      <c r="E10" s="1" t="s">
        <v>190</v>
      </c>
      <c r="F10" s="7" t="s">
        <v>266</v>
      </c>
    </row>
    <row r="11" customFormat="false" ht="12.8" hidden="false" customHeight="false" outlineLevel="0" collapsed="false">
      <c r="E11" s="1" t="s">
        <v>161</v>
      </c>
      <c r="F11" s="7" t="s">
        <v>267</v>
      </c>
    </row>
    <row r="12" customFormat="false" ht="12.8" hidden="false" customHeight="false" outlineLevel="0" collapsed="false">
      <c r="E12" s="1" t="s">
        <v>181</v>
      </c>
      <c r="F12" s="7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20276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2023-07-16T14:06:38Z</dcterms:modified>
  <cp:revision>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