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<sst xmlns="http://schemas.openxmlformats.org/spreadsheetml/2006/main" count="918" uniqueCount="257">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</sst>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O56" activePane="bottomRight" state="frozen"/>
      <selection pane="topLeft" activeCell="A1" activeCellId="0" sqref="A1"/>
      <selection pane="topRight" activeCell="O1" activeCellId="0" sqref="O1"/>
      <selection pane="bottomLeft" activeCell="A56" activeCellId="0" sqref="A56"/>
      <selection pane="bottomRight" activeCell="S92" activeCellId="0" sqref="S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16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1</v>
      </c>
      <c r="I63" s="3" t="n">
        <v>1700</v>
      </c>
      <c r="J63" s="5" t="n">
        <v>1988</v>
      </c>
      <c r="K63" s="1" t="n">
        <v>5</v>
      </c>
      <c r="L63" s="6" t="s">
        <v>172</v>
      </c>
      <c r="M63" s="7" t="str">
        <f aca="false">VLOOKUP(L63,dropdowns!E:F,2,0)</f>
        <v>bitmask(TOWNZONE_INNER_SUBURB, TOWNZONE_OUTER_SUBURB )</v>
      </c>
      <c r="N63" s="1" t="n">
        <v>6</v>
      </c>
      <c r="O63" s="1" t="n">
        <v>0</v>
      </c>
      <c r="P63" s="4" t="s">
        <v>32</v>
      </c>
      <c r="Q63" s="1" t="n">
        <v>1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long_wooden_townhouses_h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173</v>
      </c>
      <c r="B64" s="1" t="s">
        <v>173</v>
      </c>
      <c r="C64" s="2" t="n">
        <v>2</v>
      </c>
      <c r="D64" s="1" t="s">
        <v>27</v>
      </c>
      <c r="E64" s="1" t="s">
        <v>154</v>
      </c>
      <c r="F64" s="1" t="s">
        <v>174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175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naganuma_h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177</v>
      </c>
      <c r="B65" s="1" t="s">
        <v>177</v>
      </c>
      <c r="C65" s="2" t="n">
        <v>1</v>
      </c>
      <c r="D65" s="1" t="s">
        <v>27</v>
      </c>
      <c r="E65" s="1" t="s">
        <v>154</v>
      </c>
      <c r="F65" s="1" t="s">
        <v>178</v>
      </c>
      <c r="G65" s="1" t="n">
        <v>20</v>
      </c>
      <c r="H65" s="1" t="n">
        <v>5</v>
      </c>
      <c r="I65" s="3" t="n">
        <v>1870</v>
      </c>
      <c r="J65" s="5" t="s">
        <v>30</v>
      </c>
      <c r="K65" s="1" t="n">
        <v>5</v>
      </c>
      <c r="L65" s="6" t="s">
        <v>175</v>
      </c>
      <c r="M65" s="7" t="str">
        <f aca="false">VLOOKUP(L65,dropdowns!E:F,2,0)</f>
        <v>bitmask(TOWNZONE_OUTER_SUBURB , TOWNZONE_OUTSKIRT, TOWNZONE_EDGE )</v>
      </c>
      <c r="N65" s="1" t="n">
        <v>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nishikawa_h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176</v>
      </c>
    </row>
    <row r="66" customFormat="false" ht="12.8" hidden="false" customHeight="false" outlineLevel="0" collapsed="false">
      <c r="A66" s="1" t="s">
        <v>179</v>
      </c>
      <c r="B66" s="1" t="s">
        <v>179</v>
      </c>
      <c r="C66" s="2" t="n">
        <v>58</v>
      </c>
      <c r="D66" s="1" t="s">
        <v>27</v>
      </c>
      <c r="E66" s="1" t="s">
        <v>154</v>
      </c>
      <c r="F66" s="1" t="s">
        <v>180</v>
      </c>
      <c r="G66" s="1" t="n">
        <v>20</v>
      </c>
      <c r="H66" s="1" t="n">
        <v>1</v>
      </c>
      <c r="I66" s="3" t="n">
        <v>1700</v>
      </c>
      <c r="J66" s="5" t="n">
        <v>1944</v>
      </c>
      <c r="K66" s="1" t="n">
        <v>5</v>
      </c>
      <c r="L66" s="6" t="s">
        <v>181</v>
      </c>
      <c r="M66" s="7" t="str">
        <f aca="false">VLOOKUP(L66,dropdowns!E:F,2,0)</f>
        <v>bitmask(TOWNZONE_EDGE )</v>
      </c>
      <c r="N66" s="1" t="n">
        <v>26</v>
      </c>
      <c r="O66" s="1" t="n">
        <v>0</v>
      </c>
      <c r="P66" s="4" t="s">
        <v>32</v>
      </c>
      <c r="Q66" s="1" t="n">
        <v>2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old_villa_h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0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1900</v>
      </c>
      <c r="J67" s="5" t="s">
        <v>30</v>
      </c>
      <c r="K67" s="1" t="n">
        <v>5</v>
      </c>
      <c r="L67" s="6" t="s">
        <v>57</v>
      </c>
      <c r="M67" s="7" t="str">
        <f aca="false">VLOOKUP(L67,dropdowns!E:F,2,0)</f>
        <v>ALL_TOWNZONES &amp; ~bitmask(TOWNZONE_EDGE)</v>
      </c>
      <c r="N67" s="1" t="n">
        <v>6</v>
      </c>
      <c r="O67" s="1" t="n">
        <v>0</v>
      </c>
      <c r="P67" s="4" t="s">
        <v>32</v>
      </c>
      <c r="Q67" s="1" t="n">
        <v>3</v>
      </c>
      <c r="R67" s="1" t="n">
        <v>1</v>
      </c>
      <c r="S67" s="4" t="s">
        <v>185</v>
      </c>
      <c r="T67" s="1" t="str">
        <f aca="false">IF(NOT(D67="1X1"),"none",IF(E67="skyscraper",CONCATENATE(A67,"_c"),IF(E67="landmark",CONCATENATE(A67,"_k"),IF(E67="house",CONCATENATE(A67,"_h"),A67))))</f>
        <v>shotengai_h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183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18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172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185</v>
      </c>
      <c r="T68" s="1" t="str">
        <f aca="false">IF(NOT(D68="1X1"),"none",IF(E68="skyscraper",CONCATENATE(A68,"_c"),IF(E68="landmark",CONCATENATE(A68,"_k"),IF(E68="house",CONCATENATE(A68,"_h"),A68))))</f>
        <v>three_wooden_houses_h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188</v>
      </c>
      <c r="B69" s="1" t="s">
        <v>188</v>
      </c>
      <c r="C69" s="2" t="n">
        <v>22</v>
      </c>
      <c r="D69" s="1" t="s">
        <v>27</v>
      </c>
      <c r="E69" s="1" t="s">
        <v>154</v>
      </c>
      <c r="F69" s="1" t="s">
        <v>189</v>
      </c>
      <c r="G69" s="1" t="n">
        <v>20</v>
      </c>
      <c r="H69" s="1" t="n">
        <v>1</v>
      </c>
      <c r="I69" s="3" t="n">
        <v>1945</v>
      </c>
      <c r="J69" s="5" t="s">
        <v>30</v>
      </c>
      <c r="K69" s="1" t="n">
        <v>5</v>
      </c>
      <c r="L69" s="6" t="s">
        <v>190</v>
      </c>
      <c r="M69" s="7" t="str">
        <f aca="false">VLOOKUP(L69,dropdowns!E:F,2,0)</f>
        <v>bitmask(TOWNZONE_OUTER_SUBURB , TOWNZONE_OUTSKIRT)</v>
      </c>
      <c r="N69" s="1" t="n">
        <v>26</v>
      </c>
      <c r="O69" s="1" t="n">
        <v>0</v>
      </c>
      <c r="P69" s="4" t="s">
        <v>32</v>
      </c>
      <c r="Q69" s="1" t="n">
        <v>2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townhouses_h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34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21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172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triple_wooden_townhouses_h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3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172</v>
      </c>
      <c r="M71" s="7" t="str">
        <f aca="false">VLOOKUP(L71,dropdowns!E:F,2,0)</f>
        <v>bitmask(TOWNZONE_INNER_SUBURB, TOWNZONE_OUTER_SUBURB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twin_wooden_houses_h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4</v>
      </c>
      <c r="D72" s="1" t="s">
        <v>27</v>
      </c>
      <c r="E72" s="1" t="s">
        <v>154</v>
      </c>
      <c r="F72" s="1" t="s">
        <v>196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172</v>
      </c>
      <c r="M72" s="7" t="str">
        <f aca="false">VLOOKUP(L72,dropdowns!E:F,2,0)</f>
        <v>bitmask(TOWNZONE_INNER_SUBURB, TOWNZONE_OUTER_SUBURB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two_small_wooden_houses_h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197</v>
      </c>
      <c r="B73" s="1" t="s">
        <v>197</v>
      </c>
      <c r="C73" s="2" t="n">
        <v>8</v>
      </c>
      <c r="D73" s="1" t="s">
        <v>27</v>
      </c>
      <c r="E73" s="1" t="s">
        <v>154</v>
      </c>
      <c r="F73" s="1" t="s">
        <v>198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172</v>
      </c>
      <c r="M73" s="7" t="str">
        <f aca="false">VLOOKUP(L73,dropdowns!E:F,2,0)</f>
        <v>bitmask(TOWNZONE_INNER_SUBURB, TOWNZONE_OUTER_SUBURB )</v>
      </c>
      <c r="N73" s="1" t="n">
        <v>6</v>
      </c>
      <c r="O73" s="1" t="n">
        <v>0</v>
      </c>
      <c r="P73" s="4" t="s">
        <v>32</v>
      </c>
      <c r="Q73" s="1" t="n">
        <v>1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two_wooden_houses_h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199</v>
      </c>
      <c r="B74" s="1" t="s">
        <v>199</v>
      </c>
      <c r="C74" s="2" t="n">
        <v>9</v>
      </c>
      <c r="D74" s="1" t="s">
        <v>27</v>
      </c>
      <c r="E74" s="1" t="s">
        <v>154</v>
      </c>
      <c r="F74" s="1" t="s">
        <v>200</v>
      </c>
      <c r="G74" s="1" t="n">
        <v>20</v>
      </c>
      <c r="H74" s="1" t="n">
        <v>1</v>
      </c>
      <c r="I74" s="3" t="n">
        <v>1700</v>
      </c>
      <c r="J74" s="5" t="n">
        <v>1944</v>
      </c>
      <c r="K74" s="1" t="n">
        <v>5</v>
      </c>
      <c r="L74" s="6" t="s">
        <v>161</v>
      </c>
      <c r="M74" s="7" t="str">
        <f aca="false">VLOOKUP(L74,dropdowns!E:F,2,0)</f>
        <v>bitmask(TOWNZONE_OUTSKIRT, TOWNZONE_EDGE )</v>
      </c>
      <c r="N74" s="1" t="n">
        <v>6</v>
      </c>
      <c r="O74" s="1" t="n">
        <v>0</v>
      </c>
      <c r="P74" s="4" t="s">
        <v>32</v>
      </c>
      <c r="Q74" s="1" t="n">
        <v>1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wooden_farmhouse_h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32</v>
      </c>
    </row>
    <row r="75" customFormat="false" ht="12.8" hidden="false" customHeight="false" outlineLevel="0" collapsed="false">
      <c r="A75" s="1" t="s">
        <v>201</v>
      </c>
      <c r="B75" s="1" t="s">
        <v>201</v>
      </c>
      <c r="C75" s="2" t="n">
        <v>15</v>
      </c>
      <c r="D75" s="1" t="s">
        <v>27</v>
      </c>
      <c r="E75" s="1" t="s">
        <v>154</v>
      </c>
      <c r="F75" s="1" t="s">
        <v>202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161</v>
      </c>
      <c r="M75" s="7" t="str">
        <f aca="false">VLOOKUP(L75,dropdowns!E:F,2,0)</f>
        <v>bitmask(TOWNZONE_OUTSKIRT, TOWNZONE_EDGE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wooden_house_h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203</v>
      </c>
      <c r="B76" s="1" t="s">
        <v>203</v>
      </c>
      <c r="C76" s="2" t="n">
        <v>95</v>
      </c>
      <c r="D76" s="1" t="s">
        <v>27</v>
      </c>
      <c r="E76" s="1" t="s">
        <v>204</v>
      </c>
      <c r="F76" s="1" t="s">
        <v>205</v>
      </c>
      <c r="G76" s="1" t="n">
        <v>50</v>
      </c>
      <c r="H76" s="1" t="n">
        <v>1</v>
      </c>
      <c r="I76" s="2" t="n">
        <v>1950</v>
      </c>
      <c r="J76" s="5" t="s">
        <v>30</v>
      </c>
      <c r="K76" s="1" t="n">
        <v>5</v>
      </c>
      <c r="L76" s="6" t="s">
        <v>206</v>
      </c>
      <c r="M76" s="7" t="str">
        <f aca="false">VLOOKUP(L76,dropdowns!E:F,2,0)</f>
        <v>bitmask(TOWNZONE_INNER_SUBURB, TOWNZONE_OUTER_SUBURB, TOWNZONE_OUTSKIRT)</v>
      </c>
      <c r="N76" s="1" t="n">
        <v>29</v>
      </c>
      <c r="O76" s="1" t="n">
        <v>3</v>
      </c>
      <c r="P76" s="4" t="s">
        <v>162</v>
      </c>
      <c r="Q76" s="1" t="n">
        <v>5</v>
      </c>
      <c r="R76" s="1" t="n">
        <v>3</v>
      </c>
      <c r="S76" s="4" t="s">
        <v>207</v>
      </c>
      <c r="T76" s="1" t="str">
        <f aca="false">IF(NOT(D76="1X1"),"none",IF(E76="skyscraper",CONCATENATE(A76,"_c"),IF(E76="landmark",CONCATENATE(A76,"_k"),IF(E76="house",CONCATENATE(A76,"_h"),A76))))</f>
        <v>convini_k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208</v>
      </c>
    </row>
    <row r="77" customFormat="false" ht="12.8" hidden="false" customHeight="false" outlineLevel="0" collapsed="false">
      <c r="A77" s="1" t="s">
        <v>209</v>
      </c>
      <c r="B77" s="1" t="s">
        <v>209</v>
      </c>
      <c r="C77" s="2" t="n">
        <v>107</v>
      </c>
      <c r="D77" s="1" t="s">
        <v>210</v>
      </c>
      <c r="E77" s="1" t="s">
        <v>204</v>
      </c>
      <c r="F77" s="1" t="s">
        <v>211</v>
      </c>
      <c r="G77" s="1" t="n">
        <v>80</v>
      </c>
      <c r="H77" s="1" t="n">
        <v>3</v>
      </c>
      <c r="I77" s="3" t="n">
        <v>1970</v>
      </c>
      <c r="J77" s="5" t="s">
        <v>30</v>
      </c>
      <c r="K77" s="1" t="n">
        <v>20</v>
      </c>
      <c r="L77" s="6" t="s">
        <v>175</v>
      </c>
      <c r="M77" s="7" t="str">
        <f aca="false">VLOOKUP(L77,dropdowns!E:F,2,0)</f>
        <v>bitmask(TOWNZONE_OUTER_SUBURB , TOWNZONE_OUTSKIRT, TOWNZONE_EDGE )</v>
      </c>
      <c r="N77" s="1" t="n">
        <v>76</v>
      </c>
      <c r="O77" s="1" t="n">
        <v>3</v>
      </c>
      <c r="P77" s="4" t="s">
        <v>162</v>
      </c>
      <c r="Q77" s="1" t="n">
        <v>10</v>
      </c>
      <c r="R77" s="1" t="n">
        <v>2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fire_station_k_north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fire_station_k_west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209</v>
      </c>
    </row>
    <row r="78" customFormat="false" ht="12.8" hidden="false" customHeight="false" outlineLevel="0" collapsed="false">
      <c r="A78" s="1" t="s">
        <v>212</v>
      </c>
      <c r="B78" s="1" t="s">
        <v>212</v>
      </c>
      <c r="C78" s="2" t="n">
        <v>200</v>
      </c>
      <c r="D78" s="1" t="s">
        <v>159</v>
      </c>
      <c r="E78" s="1" t="s">
        <v>204</v>
      </c>
      <c r="F78" s="1" t="s">
        <v>213</v>
      </c>
      <c r="G78" s="1" t="n">
        <v>150</v>
      </c>
      <c r="H78" s="1" t="n">
        <v>3</v>
      </c>
      <c r="I78" s="3" t="n">
        <v>1970</v>
      </c>
      <c r="J78" s="5" t="s">
        <v>30</v>
      </c>
      <c r="K78" s="1" t="n">
        <v>20</v>
      </c>
      <c r="L78" s="6" t="s">
        <v>172</v>
      </c>
      <c r="M78" s="7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4" t="s">
        <v>162</v>
      </c>
      <c r="Q78" s="1" t="n">
        <v>10</v>
      </c>
      <c r="R78" s="1" t="n">
        <v>4</v>
      </c>
      <c r="S78" s="4" t="s">
        <v>214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hospital_k_north</v>
      </c>
      <c r="V78" s="1" t="str">
        <f aca="false">IF(OR(D78="1X1",D78="2X1"),"none",IF(E78="skyscraper",CONCATENATE(A78,"_c_east"),IF(E78="landmark",CONCATENATE(A78,"_k_east"),CONCATENATE(A78,"_east"))))</f>
        <v>hospital_k_east</v>
      </c>
      <c r="W78" s="1" t="str">
        <f aca="false">IF(OR(D78="1X1",D78="1X2"),"none",IF(E78="skyscraper",CONCATENATE(A78,"_c_west"),IF(E78="landmark",CONCATENATE(A78,"_k_west"),CONCATENATE(A78,"_west"))))</f>
        <v>hospital_k_west</v>
      </c>
      <c r="X78" s="1" t="str">
        <f aca="false">IF(NOT(D78="2X2"),"none",IF(E78="skyscraper",CONCATENATE(A78,"_c_south"),IF(E78="landmark",CONCATENATE(A78,"_k_south"),CONCATENATE(A78,"_south"))))</f>
        <v>hospital_k_south</v>
      </c>
      <c r="Y78" s="1" t="s">
        <v>212</v>
      </c>
    </row>
    <row r="79" customFormat="false" ht="12.8" hidden="false" customHeight="false" outlineLevel="0" collapsed="false">
      <c r="A79" s="1" t="s">
        <v>208</v>
      </c>
      <c r="B79" s="1" t="s">
        <v>208</v>
      </c>
      <c r="C79" s="2" t="n">
        <v>93</v>
      </c>
      <c r="D79" s="1" t="s">
        <v>27</v>
      </c>
      <c r="E79" s="1" t="s">
        <v>204</v>
      </c>
      <c r="F79" s="1" t="s">
        <v>215</v>
      </c>
      <c r="G79" s="1" t="n">
        <v>100</v>
      </c>
      <c r="H79" s="1" t="n">
        <v>1</v>
      </c>
      <c r="I79" s="3" t="n">
        <v>1870</v>
      </c>
      <c r="J79" s="5" t="s">
        <v>30</v>
      </c>
      <c r="K79" s="1" t="n">
        <v>10</v>
      </c>
      <c r="L79" s="6" t="s">
        <v>206</v>
      </c>
      <c r="M79" s="7" t="str">
        <f aca="false">VLOOKUP(L79,dropdowns!E:F,2,0)</f>
        <v>bitmask(TOWNZONE_INNER_SUBURB, TOWNZONE_OUTER_SUBURB, TOWNZONE_OUTSKIRT)</v>
      </c>
      <c r="N79" s="1" t="n">
        <v>29</v>
      </c>
      <c r="O79" s="1" t="n">
        <v>3</v>
      </c>
      <c r="P79" s="4" t="s">
        <v>162</v>
      </c>
      <c r="Q79" s="1" t="n">
        <v>16</v>
      </c>
      <c r="R79" s="1" t="n">
        <v>6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onsen_k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208</v>
      </c>
    </row>
    <row r="80" customFormat="false" ht="12.8" hidden="false" customHeight="false" outlineLevel="0" collapsed="false">
      <c r="A80" s="1" t="s">
        <v>216</v>
      </c>
      <c r="B80" s="1" t="s">
        <v>216</v>
      </c>
      <c r="C80" s="2" t="n">
        <v>11</v>
      </c>
      <c r="D80" s="1" t="s">
        <v>27</v>
      </c>
      <c r="E80" s="1" t="s">
        <v>204</v>
      </c>
      <c r="F80" s="1" t="s">
        <v>217</v>
      </c>
      <c r="G80" s="1" t="n">
        <v>50</v>
      </c>
      <c r="H80" s="1" t="n">
        <v>3</v>
      </c>
      <c r="I80" s="3" t="n">
        <v>1980</v>
      </c>
      <c r="J80" s="5" t="s">
        <v>30</v>
      </c>
      <c r="K80" s="1" t="n">
        <v>10</v>
      </c>
      <c r="L80" s="6" t="s">
        <v>57</v>
      </c>
      <c r="M80" s="7" t="str">
        <f aca="false">VLOOKUP(L80,dropdowns!E:F,2,0)</f>
        <v>ALL_TOWNZONES &amp; ~bitmask(TOWNZONE_EDGE)</v>
      </c>
      <c r="N80" s="1" t="n">
        <v>29</v>
      </c>
      <c r="O80" s="1" t="n">
        <v>3</v>
      </c>
      <c r="P80" s="4" t="s">
        <v>162</v>
      </c>
      <c r="Q80" s="1" t="n">
        <v>20</v>
      </c>
      <c r="R80" s="1" t="n">
        <v>5</v>
      </c>
      <c r="S80" s="4" t="s">
        <v>218</v>
      </c>
      <c r="T80" s="1" t="str">
        <f aca="false">IF(NOT(D80="1X1"),"none",IF(E80="skyscraper",CONCATENATE(A80,"_c"),IF(E80="landmark",CONCATENATE(A80,"_k"),IF(E80="house",CONCATENATE(A80,"_h"),A80))))</f>
        <v>pachinko_k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216</v>
      </c>
    </row>
    <row r="81" customFormat="false" ht="12.8" hidden="false" customHeight="false" outlineLevel="0" collapsed="false">
      <c r="A81" s="1" t="s">
        <v>219</v>
      </c>
      <c r="B81" s="1" t="s">
        <v>219</v>
      </c>
      <c r="C81" s="2" t="n">
        <v>105</v>
      </c>
      <c r="D81" s="1" t="s">
        <v>143</v>
      </c>
      <c r="E81" s="1" t="s">
        <v>204</v>
      </c>
      <c r="F81" s="1" t="s">
        <v>220</v>
      </c>
      <c r="G81" s="1" t="n">
        <v>80</v>
      </c>
      <c r="H81" s="1" t="n">
        <v>3</v>
      </c>
      <c r="I81" s="3" t="n">
        <v>1970</v>
      </c>
      <c r="J81" s="5" t="s">
        <v>30</v>
      </c>
      <c r="K81" s="1" t="n">
        <v>20</v>
      </c>
      <c r="L81" s="6" t="s">
        <v>175</v>
      </c>
      <c r="M81" s="7" t="str">
        <f aca="false">VLOOKUP(L81,dropdowns!E:F,2,0)</f>
        <v>bitmask(TOWNZONE_OUTER_SUBURB , TOWNZONE_OUTSKIRT, TOWNZONE_EDGE )</v>
      </c>
      <c r="N81" s="1" t="n">
        <v>7</v>
      </c>
      <c r="O81" s="1" t="n">
        <v>3</v>
      </c>
      <c r="P81" s="4" t="s">
        <v>162</v>
      </c>
      <c r="Q81" s="1" t="n">
        <v>10</v>
      </c>
      <c r="R81" s="1" t="n">
        <v>2</v>
      </c>
      <c r="S81" s="4" t="s">
        <v>125</v>
      </c>
      <c r="T81" s="1" t="str">
        <f aca="false">IF(NOT(D81="1X1"),"none",IF(E81="skyscraper",CONCATENATE(A81,"_c"),IF(E81="landmark",CONCATENATE(A81,"_k"),IF(E81="house",CONCATENATE(A81,"_h"),A81))))</f>
        <v>none</v>
      </c>
      <c r="U81" s="1" t="str">
        <f aca="false">IF(D81="1X1","none",IF(E81="skyscraper",CONCATENATE(A81,"_c_north"),IF(E81="landmark",CONCATENATE(A81,"_k_north"),IF(E81="house",CONCATENATE(A81,"_h_north"),CONCATENATE(A81,"_north")))))</f>
        <v>police_station_k_north</v>
      </c>
      <c r="V81" s="1" t="str">
        <f aca="false">IF(OR(D81="1X1",D81="2X1"),"none",IF(E81="skyscraper",CONCATENATE(A81,"_c_east"),IF(E81="landmark",CONCATENATE(A81,"_k_east"),CONCATENATE(A81,"_east"))))</f>
        <v>police_station_k_east</v>
      </c>
      <c r="W81" s="1" t="str">
        <f aca="false">IF(OR(D81="1X1",D81="1X2"),"none",IF(E81="skyscraper",CONCATENATE(A81,"_c_west"),IF(E81="landmark",CONCATENATE(A81,"_k_west"),CONCATENATE(A81,"_west"))))</f>
        <v>none</v>
      </c>
      <c r="X81" s="1" t="str">
        <f aca="false">IF(NOT(D81="2X2"),"none",IF(E81="skyscraper",CONCATENATE(A81,"_c_south"),IF(E81="landmark",CONCATENATE(A81,"_k_south"),CONCATENATE(A81,"_south"))))</f>
        <v>none</v>
      </c>
      <c r="Y81" s="1" t="s">
        <v>219</v>
      </c>
    </row>
    <row r="82" customFormat="false" ht="12.8" hidden="false" customHeight="false" outlineLevel="0" collapsed="false">
      <c r="A82" s="1" t="s">
        <v>221</v>
      </c>
      <c r="B82" s="1" t="s">
        <v>221</v>
      </c>
      <c r="C82" s="2" t="n">
        <v>216</v>
      </c>
      <c r="D82" s="1" t="s">
        <v>159</v>
      </c>
      <c r="E82" s="1" t="s">
        <v>204</v>
      </c>
      <c r="F82" s="1" t="s">
        <v>222</v>
      </c>
      <c r="G82" s="1" t="n">
        <v>100</v>
      </c>
      <c r="H82" s="1" t="n">
        <v>3</v>
      </c>
      <c r="I82" s="3" t="n">
        <v>1700</v>
      </c>
      <c r="J82" s="5" t="s">
        <v>30</v>
      </c>
      <c r="K82" s="1" t="n">
        <v>20</v>
      </c>
      <c r="L82" s="6" t="s">
        <v>172</v>
      </c>
      <c r="M82" s="7" t="str">
        <f aca="false">VLOOKUP(L82,dropdowns!E:F,2,0)</f>
        <v>bitmask(TOWNZONE_INNER_SUBURB, TOWNZONE_OUTER_SUBURB )</v>
      </c>
      <c r="N82" s="1" t="n">
        <v>20</v>
      </c>
      <c r="O82" s="1" t="n">
        <v>3</v>
      </c>
      <c r="P82" s="4" t="s">
        <v>122</v>
      </c>
      <c r="Q82" s="1" t="n">
        <v>10</v>
      </c>
      <c r="R82" s="1" t="n">
        <v>2</v>
      </c>
      <c r="S82" s="4" t="s">
        <v>218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shiro_k_north</v>
      </c>
      <c r="V82" s="1" t="str">
        <f aca="false">IF(OR(D82="1X1",D82="2X1"),"none",IF(E82="skyscraper",CONCATENATE(A82,"_c_east"),IF(E82="landmark",CONCATENATE(A82,"_k_east"),CONCATENATE(A82,"_east"))))</f>
        <v>shiro_k_east</v>
      </c>
      <c r="W82" s="1" t="str">
        <f aca="false">IF(OR(D82="1X1",D82="1X2"),"none",IF(E82="skyscraper",CONCATENATE(A82,"_c_west"),IF(E82="landmark",CONCATENATE(A82,"_k_west"),CONCATENATE(A82,"_west"))))</f>
        <v>shiro_k_west</v>
      </c>
      <c r="X82" s="1" t="str">
        <f aca="false">IF(NOT(D82="2X2"),"none",IF(E82="skyscraper",CONCATENATE(A82,"_c_south"),IF(E82="landmark",CONCATENATE(A82,"_k_south"),CONCATENATE(A82,"_south"))))</f>
        <v>shiro_k_south</v>
      </c>
      <c r="Y82" s="1" t="s">
        <v>221</v>
      </c>
    </row>
    <row r="83" customFormat="false" ht="12.8" hidden="false" customHeight="false" outlineLevel="0" collapsed="false">
      <c r="A83" s="1" t="s">
        <v>223</v>
      </c>
      <c r="B83" s="1" t="s">
        <v>223</v>
      </c>
      <c r="C83" s="2" t="n">
        <v>114</v>
      </c>
      <c r="D83" s="1" t="s">
        <v>27</v>
      </c>
      <c r="E83" s="1" t="s">
        <v>204</v>
      </c>
      <c r="F83" s="1" t="s">
        <v>224</v>
      </c>
      <c r="G83" s="1" t="n">
        <v>5</v>
      </c>
      <c r="H83" s="1" t="n">
        <v>1</v>
      </c>
      <c r="I83" s="3" t="n">
        <v>0</v>
      </c>
      <c r="J83" s="5" t="s">
        <v>30</v>
      </c>
      <c r="K83" s="1" t="n">
        <v>20</v>
      </c>
      <c r="L83" s="6" t="s">
        <v>225</v>
      </c>
      <c r="M83" s="7" t="str">
        <f aca="false">VLOOKUP(L83,dropdowns!E:F,2,0)</f>
        <v>ALL_TOWNZONES</v>
      </c>
      <c r="N83" s="1" t="n">
        <v>6</v>
      </c>
      <c r="O83" s="1" t="n">
        <v>3</v>
      </c>
      <c r="P83" s="4" t="s">
        <v>122</v>
      </c>
      <c r="Q83" s="1" t="n">
        <v>1</v>
      </c>
      <c r="R83" s="1" t="n">
        <v>1</v>
      </c>
      <c r="S83" s="4" t="s">
        <v>226</v>
      </c>
      <c r="T83" s="1" t="str">
        <f aca="false">IF(NOT(D83="1X1"),"none",IF(E83="skyscraper",CONCATENATE(A83,"_c"),IF(E83="landmark",CONCATENATE(A83,"_k"),IF(E83="house",CONCATENATE(A83,"_h"),A83))))</f>
        <v>shrine_k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IF(OR(D83="1X1",D83="2X1"),"none",IF(E83="skyscraper",CONCATENATE(A83,"_c_east"),IF(E83="landmark",CONCATENATE(A83,"_k_east"),CONCATENATE(A83,"_east"))))</f>
        <v>none</v>
      </c>
      <c r="W83" s="1" t="str">
        <f aca="false">IF(OR(D83="1X1",D83="1X2"),"none",IF(E83="skyscraper",CONCATENATE(A83,"_c_west"),IF(E83="landmark",CONCATENATE(A83,"_k_west"),CONCATENATE(A83,"_west"))))</f>
        <v>none</v>
      </c>
      <c r="X83" s="1" t="str">
        <f aca="false">IF(NOT(D83="2X2"),"none",IF(E83="skyscraper",CONCATENATE(A83,"_c_south"),IF(E83="landmark",CONCATENATE(A83,"_k_south"),CONCATENATE(A83,"_south"))))</f>
        <v>none</v>
      </c>
      <c r="Y83" s="1" t="s">
        <v>223</v>
      </c>
    </row>
    <row r="84" customFormat="false" ht="12.8" hidden="false" customHeight="false" outlineLevel="0" collapsed="false">
      <c r="A84" s="1" t="s">
        <v>227</v>
      </c>
      <c r="B84" s="1" t="s">
        <v>227</v>
      </c>
      <c r="C84" s="2" t="n">
        <v>113</v>
      </c>
      <c r="D84" s="1" t="s">
        <v>27</v>
      </c>
      <c r="E84" s="1" t="s">
        <v>204</v>
      </c>
      <c r="F84" s="1" t="s">
        <v>228</v>
      </c>
      <c r="G84" s="1" t="n">
        <v>5</v>
      </c>
      <c r="H84" s="1" t="n">
        <v>5</v>
      </c>
      <c r="I84" s="3" t="n">
        <v>0</v>
      </c>
      <c r="J84" s="5" t="s">
        <v>30</v>
      </c>
      <c r="K84" s="1" t="n">
        <v>20</v>
      </c>
      <c r="L84" s="6" t="s">
        <v>225</v>
      </c>
      <c r="M84" s="7" t="str">
        <f aca="false">VLOOKUP(L84,dropdowns!E:F,2,0)</f>
        <v>ALL_TOWNZONES</v>
      </c>
      <c r="N84" s="1" t="n">
        <v>6</v>
      </c>
      <c r="O84" s="1" t="n">
        <v>3</v>
      </c>
      <c r="P84" s="4" t="s">
        <v>122</v>
      </c>
      <c r="Q84" s="1" t="n">
        <v>1</v>
      </c>
      <c r="R84" s="1" t="n">
        <v>1</v>
      </c>
      <c r="S84" s="4" t="s">
        <v>226</v>
      </c>
      <c r="T84" s="1" t="str">
        <f aca="false">IF(NOT(D84="1X1"),"none",IF(E84="skyscraper",CONCATENATE(A84,"_c"),IF(E84="landmark",CONCATENATE(A84,"_k"),IF(E84="house",CONCATENATE(A84,"_h"),A84))))</f>
        <v>shrine_prohibition_k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IF(OR(D84="1X1",D84="2X1"),"none",IF(E84="skyscraper",CONCATENATE(A84,"_c_east"),IF(E84="landmark",CONCATENATE(A84,"_k_east"),CONCATENATE(A84,"_east"))))</f>
        <v>none</v>
      </c>
      <c r="W84" s="1" t="str">
        <f aca="false">IF(OR(D84="1X1",D84="1X2"),"none",IF(E84="skyscraper",CONCATENATE(A84,"_c_west"),IF(E84="landmark",CONCATENATE(A84,"_k_west"),CONCATENATE(A84,"_west"))))</f>
        <v>none</v>
      </c>
      <c r="X84" s="1" t="str">
        <f aca="false">IF(NOT(D84="2X2"),"none",IF(E84="skyscraper",CONCATENATE(A84,"_c_south"),IF(E84="landmark",CONCATENATE(A84,"_k_south"),CONCATENATE(A84,"_south"))))</f>
        <v>none</v>
      </c>
      <c r="Y84" s="1" t="s">
        <v>227</v>
      </c>
    </row>
    <row r="85" customFormat="false" ht="12.8" hidden="false" customHeight="false" outlineLevel="0" collapsed="false">
      <c r="A85" s="1" t="s">
        <v>229</v>
      </c>
      <c r="B85" s="1" t="s">
        <v>229</v>
      </c>
      <c r="C85" s="2" t="n">
        <v>204</v>
      </c>
      <c r="D85" s="1" t="s">
        <v>159</v>
      </c>
      <c r="E85" s="1" t="s">
        <v>204</v>
      </c>
      <c r="F85" s="1" t="s">
        <v>230</v>
      </c>
      <c r="G85" s="1" t="n">
        <v>150</v>
      </c>
      <c r="H85" s="1" t="n">
        <v>3</v>
      </c>
      <c r="I85" s="3" t="n">
        <v>1970</v>
      </c>
      <c r="J85" s="5" t="s">
        <v>30</v>
      </c>
      <c r="K85" s="1" t="n">
        <v>20</v>
      </c>
      <c r="L85" s="6" t="s">
        <v>172</v>
      </c>
      <c r="M85" s="7" t="str">
        <f aca="false">VLOOKUP(L85,dropdowns!E:F,2,0)</f>
        <v>bitmask(TOWNZONE_INNER_SUBURB, TOWNZONE_OUTER_SUBURB )</v>
      </c>
      <c r="N85" s="1" t="n">
        <v>20</v>
      </c>
      <c r="O85" s="1" t="n">
        <v>3</v>
      </c>
      <c r="P85" s="4" t="s">
        <v>162</v>
      </c>
      <c r="Q85" s="1" t="n">
        <v>10</v>
      </c>
      <c r="R85" s="1" t="n">
        <v>4</v>
      </c>
      <c r="S85" s="4" t="s">
        <v>207</v>
      </c>
      <c r="T85" s="1" t="str">
        <f aca="false">IF(NOT(D85="1X1"),"none",IF(E85="skyscraper",CONCATENATE(A85,"_c"),IF(E85="landmark",CONCATENATE(A85,"_k"),IF(E85="house",CONCATENATE(A85,"_h"),A85))))</f>
        <v>none</v>
      </c>
      <c r="U85" s="1" t="str">
        <f aca="false">IF(D85="1X1","none",IF(E85="skyscraper",CONCATENATE(A85,"_c_north"),IF(E85="landmark",CONCATENATE(A85,"_k_north"),IF(E85="house",CONCATENATE(A85,"_h_north"),CONCATENATE(A85,"_north")))))</f>
        <v>stadium_k_north</v>
      </c>
      <c r="V85" s="1" t="str">
        <f aca="false">IF(OR(D85="1X1",D85="2X1"),"none",IF(E85="skyscraper",CONCATENATE(A85,"_c_east"),IF(E85="landmark",CONCATENATE(A85,"_k_east"),CONCATENATE(A85,"_east"))))</f>
        <v>stadium_k_east</v>
      </c>
      <c r="W85" s="1" t="str">
        <f aca="false">IF(OR(D85="1X1",D85="1X2"),"none",IF(E85="skyscraper",CONCATENATE(A85,"_c_west"),IF(E85="landmark",CONCATENATE(A85,"_k_west"),CONCATENATE(A85,"_west"))))</f>
        <v>stadium_k_west</v>
      </c>
      <c r="X85" s="1" t="str">
        <f aca="false">IF(NOT(D85="2X2"),"none",IF(E85="skyscraper",CONCATENATE(A85,"_c_south"),IF(E85="landmark",CONCATENATE(A85,"_k_south"),CONCATENATE(A85,"_south"))))</f>
        <v>stadium_k_south</v>
      </c>
      <c r="Y85" s="1" t="s">
        <v>212</v>
      </c>
    </row>
    <row r="86" customFormat="false" ht="12.8" hidden="false" customHeight="false" outlineLevel="0" collapsed="false">
      <c r="A86" s="1" t="s">
        <v>231</v>
      </c>
      <c r="B86" s="1" t="s">
        <v>231</v>
      </c>
      <c r="C86" s="2" t="n">
        <v>208</v>
      </c>
      <c r="D86" s="1" t="s">
        <v>159</v>
      </c>
      <c r="E86" s="1" t="s">
        <v>204</v>
      </c>
      <c r="F86" s="1" t="s">
        <v>232</v>
      </c>
      <c r="G86" s="1" t="n">
        <v>100</v>
      </c>
      <c r="H86" s="1" t="n">
        <v>3</v>
      </c>
      <c r="I86" s="3" t="n">
        <v>1700</v>
      </c>
      <c r="J86" s="5" t="s">
        <v>30</v>
      </c>
      <c r="K86" s="1" t="n">
        <v>20</v>
      </c>
      <c r="L86" s="6" t="s">
        <v>225</v>
      </c>
      <c r="M86" s="7" t="str">
        <f aca="false">VLOOKUP(L86,dropdowns!E:F,2,0)</f>
        <v>ALL_TOWNZONES</v>
      </c>
      <c r="N86" s="1" t="n">
        <v>20</v>
      </c>
      <c r="O86" s="1" t="n">
        <v>3</v>
      </c>
      <c r="P86" s="4" t="s">
        <v>122</v>
      </c>
      <c r="Q86" s="1" t="n">
        <v>10</v>
      </c>
      <c r="R86" s="1" t="n">
        <v>2</v>
      </c>
      <c r="S86" s="4" t="s">
        <v>218</v>
      </c>
      <c r="T86" s="1" t="str">
        <f aca="false">IF(NOT(D86="1X1"),"none",IF(E86="skyscraper",CONCATENATE(A86,"_c"),IF(E86="landmark",CONCATENATE(A86,"_k"),IF(E86="house",CONCATENATE(A86,"_h"),A86))))</f>
        <v>none</v>
      </c>
      <c r="U86" s="1" t="str">
        <f aca="false">IF(D86="1X1","none",IF(E86="skyscraper",CONCATENATE(A86,"_c_north"),IF(E86="landmark",CONCATENATE(A86,"_k_north"),IF(E86="house",CONCATENATE(A86,"_h_north"),CONCATENATE(A86,"_north")))))</f>
        <v>temple_k_north</v>
      </c>
      <c r="V86" s="1" t="str">
        <f aca="false">IF(OR(D86="1X1",D86="2X1"),"none",IF(E86="skyscraper",CONCATENATE(A86,"_c_east"),IF(E86="landmark",CONCATENATE(A86,"_k_east"),CONCATENATE(A86,"_east"))))</f>
        <v>temple_k_east</v>
      </c>
      <c r="W86" s="1" t="str">
        <f aca="false">IF(OR(D86="1X1",D86="1X2"),"none",IF(E86="skyscraper",CONCATENATE(A86,"_c_west"),IF(E86="landmark",CONCATENATE(A86,"_k_west"),CONCATENATE(A86,"_west"))))</f>
        <v>temple_k_west</v>
      </c>
      <c r="X86" s="1" t="str">
        <f aca="false">IF(NOT(D86="2X2"),"none",IF(E86="skyscraper",CONCATENATE(A86,"_c_south"),IF(E86="landmark",CONCATENATE(A86,"_k_south"),CONCATENATE(A86,"_south"))))</f>
        <v>temple_k_south</v>
      </c>
      <c r="Y86" s="1" t="s">
        <v>231</v>
      </c>
    </row>
    <row r="87" customFormat="false" ht="12.8" hidden="false" customHeight="false" outlineLevel="0" collapsed="false">
      <c r="A87" s="1" t="s">
        <v>233</v>
      </c>
      <c r="B87" s="1" t="s">
        <v>233</v>
      </c>
      <c r="C87" s="2" t="n">
        <v>96</v>
      </c>
      <c r="D87" s="1" t="s">
        <v>27</v>
      </c>
      <c r="E87" s="1" t="s">
        <v>204</v>
      </c>
      <c r="F87" s="1" t="s">
        <v>234</v>
      </c>
      <c r="G87" s="1" t="n">
        <v>60</v>
      </c>
      <c r="H87" s="1" t="n">
        <v>1</v>
      </c>
      <c r="I87" s="3" t="n">
        <v>1955</v>
      </c>
      <c r="J87" s="5" t="s">
        <v>30</v>
      </c>
      <c r="K87" s="1" t="n">
        <v>10</v>
      </c>
      <c r="L87" s="6" t="s">
        <v>206</v>
      </c>
      <c r="M87" s="7" t="str">
        <f aca="false">VLOOKUP(L87,dropdowns!E:F,2,0)</f>
        <v>bitmask(TOWNZONE_INNER_SUBURB, TOWNZONE_OUTER_SUBURB, TOWNZONE_OUTSKIRT)</v>
      </c>
      <c r="N87" s="1" t="n">
        <v>29</v>
      </c>
      <c r="O87" s="1" t="n">
        <v>3</v>
      </c>
      <c r="P87" s="4" t="s">
        <v>32</v>
      </c>
      <c r="Q87" s="1" t="n">
        <v>10</v>
      </c>
      <c r="R87" s="1" t="n">
        <v>4</v>
      </c>
      <c r="S87" s="4" t="s">
        <v>207</v>
      </c>
      <c r="T87" s="1" t="str">
        <f aca="false">IF(NOT(D87="1X1"),"none",IF(E87="skyscraper",CONCATENATE(A87,"_c"),IF(E87="landmark",CONCATENATE(A87,"_k"),IF(E87="house",CONCATENATE(A87,"_h"),A87))))</f>
        <v>yoshinoya_restaurant_k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IF(OR(D87="1X1",D87="2X1"),"none",IF(E87="skyscraper",CONCATENATE(A87,"_c_east"),IF(E87="landmark",CONCATENATE(A87,"_k_east"),CONCATENATE(A87,"_east"))))</f>
        <v>none</v>
      </c>
      <c r="W87" s="1" t="str">
        <f aca="false">IF(OR(D87="1X1",D87="1X2"),"none",IF(E87="skyscraper",CONCATENATE(A87,"_c_west"),IF(E87="landmark",CONCATENATE(A87,"_k_west"),CONCATENATE(A87,"_west"))))</f>
        <v>none</v>
      </c>
      <c r="X87" s="1" t="str">
        <f aca="false">IF(NOT(D87="2X2"),"none",IF(E87="skyscraper",CONCATENATE(A87,"_c_south"),IF(E87="landmark",CONCATENATE(A87,"_k_south"),CONCATENATE(A87,"_south"))))</f>
        <v>none</v>
      </c>
      <c r="Y87" s="1" t="s">
        <v>208</v>
      </c>
    </row>
  </sheetData>
  <conditionalFormatting sqref="C1:C75 C77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87" type="list">
      <formula1>dropdowns!$E:$E</formula1>
      <formula2>0</formula2>
    </dataValidation>
    <dataValidation allowBlank="false" errorStyle="stop" operator="equal" showDropDown="false" showErrorMessage="true" showInputMessage="false" sqref="P2:P87" type="list">
      <formula1>dropdowns!$G:$G</formula1>
      <formula2>0</formula2>
    </dataValidation>
    <dataValidation allowBlank="false" errorStyle="stop" operator="equal" showDropDown="false" showErrorMessage="true" showInputMessage="false" sqref="S2:S8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235</v>
      </c>
      <c r="B1" s="1" t="s">
        <v>236</v>
      </c>
      <c r="C1" s="1" t="s">
        <v>237</v>
      </c>
      <c r="E1" s="1" t="s">
        <v>238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/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/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8" t="b">
        <f aca="false">D9=0</f>
        <v>1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8" t="b">
        <f aca="false">D52=0</f>
        <v>1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8" t="b">
        <f aca="false">D53=0</f>
        <v>1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8" t="b">
        <f aca="false">D66=0</f>
        <v>1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8" t="b">
        <f aca="false">D112=0</f>
        <v>1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8" t="b">
        <f aca="false">D113=0</f>
        <v>1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8" t="b">
        <f aca="false">D133=0</f>
        <v>1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243</v>
      </c>
      <c r="F1" s="1" t="s">
        <v>244</v>
      </c>
      <c r="G1" s="1" t="s">
        <v>245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214</v>
      </c>
      <c r="E2" s="1" t="s">
        <v>225</v>
      </c>
      <c r="F2" s="6" t="s">
        <v>246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207</v>
      </c>
      <c r="E3" s="1" t="s">
        <v>57</v>
      </c>
      <c r="F3" s="7" t="s">
        <v>247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218</v>
      </c>
      <c r="E4" s="1" t="s">
        <v>31</v>
      </c>
      <c r="F4" s="7" t="s">
        <v>248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125</v>
      </c>
      <c r="E5" s="1" t="s">
        <v>37</v>
      </c>
      <c r="F5" s="7" t="s">
        <v>249</v>
      </c>
    </row>
    <row r="6" customFormat="false" ht="12.8" hidden="false" customHeight="false" outlineLevel="0" collapsed="false">
      <c r="D6" s="1" t="s">
        <v>185</v>
      </c>
      <c r="E6" s="1" t="s">
        <v>40</v>
      </c>
      <c r="F6" s="7" t="s">
        <v>250</v>
      </c>
    </row>
    <row r="7" customFormat="false" ht="12.8" hidden="false" customHeight="false" outlineLevel="0" collapsed="false">
      <c r="D7" s="1" t="s">
        <v>33</v>
      </c>
      <c r="E7" s="1" t="s">
        <v>206</v>
      </c>
      <c r="F7" s="7" t="s">
        <v>251</v>
      </c>
    </row>
    <row r="8" customFormat="false" ht="12.8" hidden="false" customHeight="false" outlineLevel="0" collapsed="false">
      <c r="D8" s="1" t="s">
        <v>226</v>
      </c>
      <c r="E8" s="1" t="s">
        <v>172</v>
      </c>
      <c r="F8" s="7" t="s">
        <v>252</v>
      </c>
    </row>
    <row r="9" customFormat="false" ht="12.8" hidden="false" customHeight="false" outlineLevel="0" collapsed="false">
      <c r="D9" s="1" t="s">
        <v>182</v>
      </c>
      <c r="E9" s="1" t="s">
        <v>175</v>
      </c>
      <c r="F9" s="7" t="s">
        <v>253</v>
      </c>
    </row>
    <row r="10" customFormat="false" ht="12.8" hidden="false" customHeight="false" outlineLevel="0" collapsed="false">
      <c r="D10" s="1" t="s">
        <v>163</v>
      </c>
      <c r="E10" s="1" t="s">
        <v>190</v>
      </c>
      <c r="F10" s="7" t="s">
        <v>254</v>
      </c>
    </row>
    <row r="11" customFormat="false" ht="12.8" hidden="false" customHeight="false" outlineLevel="0" collapsed="false">
      <c r="D11" s="0"/>
      <c r="E11" s="1" t="s">
        <v>161</v>
      </c>
      <c r="F11" s="7" t="s">
        <v>255</v>
      </c>
    </row>
    <row r="12" customFormat="false" ht="12.8" hidden="false" customHeight="false" outlineLevel="0" collapsed="false">
      <c r="D12" s="0"/>
      <c r="E12" s="1" t="s">
        <v>181</v>
      </c>
      <c r="F12" s="7" t="s">
        <v>256</v>
      </c>
    </row>
    <row r="13" customFormat="false" ht="12.8" hidden="false" customHeight="false" outlineLevel="0" collapsed="false">
      <c r="D1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16857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2023-06-06T21:24:55Z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