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<sst xmlns="http://schemas.openxmlformats.org/spreadsheetml/2006/main" count="558" uniqueCount="178">
  <si>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</si>
  <si>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</si>
  <si>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</si>
  <si>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</si>
  <si>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</si>
  <si>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</si>
  <si>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</si>
  <si>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</si>
  <si>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</si>
  <si>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</si>
  <si>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</si>
  <si>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</si>
  <si>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</si>
  <si>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</si>
  <si>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</si>
  <si>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</si>
  <si>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</si>
  <si>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</si>
  <si>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</si>
  <si>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</si>
  <si>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</si>
  <si>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</si>
  <si>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</si>
  <si>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</si>
  <si>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</si>
  <si>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fukuda_m</t>
  </si>
  <si>
    <t xml:space="preserve">fukuda</t>
  </si>
  <si>
    <t xml:space="preserve">1X1</t>
  </si>
  <si>
    <t xml:space="preserve">medium</t>
  </si>
  <si>
    <t xml:space="preserve">NAME_FUKUDA</t>
  </si>
  <si>
    <t xml:space="preserve">4,3,2</t>
  </si>
  <si>
    <t xml:space="preserve">none</t>
  </si>
  <si>
    <t xml:space="preserve">[PASS, 4],[MAIL, 2]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</si>
  <si>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</si>
  <si>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</si>
  <si>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</si>
  <si>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</si>
  <si>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</si>
  <si>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</si>
  <si>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</si>
  <si>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</si>
  <si>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</si>
  <si>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</si>
  <si>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</si>
  <si>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</si>
  <si>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</si>
  <si>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</si>
  <si>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</si>
  <si>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</si>
  <si>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</si>
  <si>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</si>
  <si>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</si>
  <si>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</si>
  <si>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</si>
  <si>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</si>
  <si>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kimura_s</t>
  </si>
  <si>
    <t xml:space="preserve">kimura</t>
  </si>
  <si>
    <t xml:space="preserve">NAME_KIMURA</t>
  </si>
  <si>
    <t xml:space="preserve">kimura_m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</si>
  <si>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</si>
  <si>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</si>
  <si>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</si>
  <si>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</si>
  <si>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</si>
  <si>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</si>
  <si>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</si>
  <si>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</si>
  <si>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</si>
  <si>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</si>
  <si>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</si>
  <si>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</si>
  <si>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xtra</t>
  </si>
  <si>
    <t xml:space="preserve">4 only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</si>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</sst>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1.74"/>
    <col collapsed="false" customWidth="true" hidden="false" outlineLevel="0" max="3" min="3" style="2" width="3.51"/>
    <col collapsed="false" customWidth="true" hidden="false" outlineLevel="0" max="4" min="4" style="0" width="8.24"/>
    <col collapsed="false" customWidth="true" hidden="false" outlineLevel="0" max="5" min="5" style="1" width="10.47"/>
    <col collapsed="false" customWidth="true" hidden="false" outlineLevel="0" max="6" min="6" style="1" width="34.53"/>
    <col collapsed="false" customWidth="true" hidden="false" outlineLevel="0" max="7" min="7" style="1" width="9.78"/>
    <col collapsed="false" customWidth="true" hidden="false" outlineLevel="0" max="8" min="8" style="0" width="9.78"/>
    <col collapsed="false" customWidth="true" hidden="false" outlineLevel="0" max="9" min="9" style="0" width="8.67"/>
    <col collapsed="false" customWidth="true" hidden="false" outlineLevel="0" max="10" min="10" style="0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0" width="9.49"/>
    <col collapsed="false" customWidth="true" hidden="false" outlineLevel="0" max="15" min="15" style="0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3.68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17</v>
      </c>
      <c r="D2" s="1" t="s">
        <v>27</v>
      </c>
      <c r="E2" s="3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4" t="n">
        <v>1980</v>
      </c>
      <c r="K2" s="4" t="n">
        <v>7</v>
      </c>
      <c r="L2" s="4" t="s">
        <v>30</v>
      </c>
      <c r="M2" s="3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3" t="s">
        <v>31</v>
      </c>
      <c r="Q2" s="1" t="n">
        <f aca="false">VLOOKUP(E2,dropdowns!A:C,2,0)</f>
        <v>10</v>
      </c>
      <c r="R2" s="1" t="n">
        <f aca="false">VLOOKUP(E2,dropdowns!A:C,3,0)</f>
        <v>4</v>
      </c>
      <c r="S2" s="3" t="s">
        <v>32</v>
      </c>
      <c r="T2" s="1" t="str">
        <f aca="false">IF(NOT(D2="1X1"),"none",IF(E2="skyscraper",CONCATENATE(A2,"_c"),IF(E2="landmark",CONCATENATE(A2,"_k"),IF(E2="house",CONCATENATE(A2,"_h"),A2))))</f>
        <v>fukuda_m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  <row r="3" customFormat="false" ht="12.8" hidden="false" customHeight="false" outlineLevel="0" collapsed="false">
      <c r="A3" s="1" t="s">
        <v>33</v>
      </c>
      <c r="B3" s="1" t="s">
        <v>26</v>
      </c>
      <c r="C3" s="2" t="n">
        <v>23</v>
      </c>
      <c r="D3" s="1" t="s">
        <v>27</v>
      </c>
      <c r="E3" s="3" t="s">
        <v>34</v>
      </c>
      <c r="F3" s="1" t="s">
        <v>29</v>
      </c>
      <c r="G3" s="1" t="n">
        <v>125</v>
      </c>
      <c r="H3" s="1" t="n">
        <v>1</v>
      </c>
      <c r="I3" s="1" t="n">
        <v>1960</v>
      </c>
      <c r="J3" s="4" t="n">
        <v>1980</v>
      </c>
      <c r="K3" s="4" t="n">
        <v>10</v>
      </c>
      <c r="L3" s="4" t="s">
        <v>35</v>
      </c>
      <c r="M3" s="3" t="str">
        <f aca="false">VLOOKUP(L3,dropdowns!E:F,2,0)</f>
        <v>bitmask(TOWNZONE_CENTRE, TOWNZONE_INNER_SUBURB )</v>
      </c>
      <c r="N3" s="1" t="n">
        <v>27</v>
      </c>
      <c r="O3" s="1" t="n">
        <v>4</v>
      </c>
      <c r="P3" s="3" t="s">
        <v>31</v>
      </c>
      <c r="Q3" s="1" t="n">
        <f aca="false">VLOOKUP(E3,dropdowns!A:C,2,0)</f>
        <v>14</v>
      </c>
      <c r="R3" s="1" t="n">
        <f aca="false">VLOOKUP(E3,dropdowns!A:C,3,0)</f>
        <v>5</v>
      </c>
      <c r="S3" s="3" t="s">
        <v>32</v>
      </c>
      <c r="T3" s="1" t="str">
        <f aca="false">IF(NOT(D3="1X1"),"none",IF(E3="skyscraper",CONCATENATE(A3,"_c"),IF(E3="landmark",CONCATENATE(A3,"_k"),IF(E3="house",CONCATENATE(A3,"_h"),A3))))</f>
        <v>fukuda_l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31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2" t="n">
        <v>24</v>
      </c>
      <c r="D4" s="1" t="s">
        <v>27</v>
      </c>
      <c r="E4" s="3" t="s">
        <v>28</v>
      </c>
      <c r="F4" s="1" t="s">
        <v>38</v>
      </c>
      <c r="G4" s="1" t="n">
        <v>100</v>
      </c>
      <c r="H4" s="1" t="n">
        <v>1</v>
      </c>
      <c r="I4" s="1" t="n">
        <v>1960</v>
      </c>
      <c r="J4" s="4" t="s">
        <v>39</v>
      </c>
      <c r="K4" s="4" t="n">
        <v>7</v>
      </c>
      <c r="L4" s="4" t="s">
        <v>30</v>
      </c>
      <c r="M4" s="3" t="str">
        <f aca="false">VLOOKUP(L4,dropdowns!E:F,2,0)</f>
        <v>bitmask(TOWNZONE_CENTRE, TOWNZONE_INNER_SUBURB, TOWNZONE_OUTER_SUBURB )</v>
      </c>
      <c r="N4" s="1" t="n">
        <v>27</v>
      </c>
      <c r="O4" s="1" t="n">
        <v>4</v>
      </c>
      <c r="P4" s="3" t="s">
        <v>31</v>
      </c>
      <c r="Q4" s="1" t="n">
        <f aca="false">VLOOKUP(E4,dropdowns!A:C,2,0)</f>
        <v>10</v>
      </c>
      <c r="R4" s="1" t="n">
        <f aca="false">VLOOKUP(E4,dropdowns!A:C,3,0)</f>
        <v>4</v>
      </c>
      <c r="S4" s="3" t="s">
        <v>32</v>
      </c>
      <c r="T4" s="1" t="str">
        <f aca="false">IF(NOT(D4="1X1"),"none",IF(E4="skyscraper",CONCATENATE(A4,"_c"),IF(E4="landmark",CONCATENATE(A4,"_k"),IF(E4="house",CONCATENATE(A4,"_h"),A4))))</f>
        <v>harada_m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31</v>
      </c>
    </row>
    <row r="5" customFormat="false" ht="12.8" hidden="false" customHeight="false" outlineLevel="0" collapsed="false">
      <c r="A5" s="1" t="s">
        <v>40</v>
      </c>
      <c r="B5" s="1" t="s">
        <v>37</v>
      </c>
      <c r="C5" s="2" t="n">
        <v>25</v>
      </c>
      <c r="D5" s="1" t="s">
        <v>27</v>
      </c>
      <c r="E5" s="3" t="s">
        <v>34</v>
      </c>
      <c r="F5" s="1" t="s">
        <v>38</v>
      </c>
      <c r="G5" s="1" t="n">
        <v>125</v>
      </c>
      <c r="H5" s="1" t="n">
        <v>1</v>
      </c>
      <c r="I5" s="1" t="n">
        <v>1960</v>
      </c>
      <c r="J5" s="4" t="s">
        <v>39</v>
      </c>
      <c r="K5" s="4" t="n">
        <v>10</v>
      </c>
      <c r="L5" s="4" t="s">
        <v>35</v>
      </c>
      <c r="M5" s="3" t="str">
        <f aca="false">VLOOKUP(L5,dropdowns!E:F,2,0)</f>
        <v>bitmask(TOWNZONE_CENTRE, TOWNZONE_INNER_SUBURB )</v>
      </c>
      <c r="N5" s="1" t="n">
        <v>27</v>
      </c>
      <c r="O5" s="1" t="n">
        <v>4</v>
      </c>
      <c r="P5" s="3" t="s">
        <v>31</v>
      </c>
      <c r="Q5" s="1" t="n">
        <f aca="false">VLOOKUP(E5,dropdowns!A:C,2,0)</f>
        <v>14</v>
      </c>
      <c r="R5" s="1" t="n">
        <f aca="false">VLOOKUP(E5,dropdowns!A:C,3,0)</f>
        <v>5</v>
      </c>
      <c r="S5" s="3" t="s">
        <v>32</v>
      </c>
      <c r="T5" s="1" t="str">
        <f aca="false">IF(NOT(D5="1X1"),"none",IF(E5="skyscraper",CONCATENATE(A5,"_c"),IF(E5="landmark",CONCATENATE(A5,"_k"),IF(E5="house",CONCATENATE(A5,"_h"),A5))))</f>
        <v>harada_l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31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2" t="n">
        <v>26</v>
      </c>
      <c r="D6" s="1" t="s">
        <v>27</v>
      </c>
      <c r="E6" s="3" t="s">
        <v>43</v>
      </c>
      <c r="F6" s="1" t="s">
        <v>44</v>
      </c>
      <c r="G6" s="1" t="n">
        <v>75</v>
      </c>
      <c r="H6" s="1" t="n">
        <v>1</v>
      </c>
      <c r="I6" s="1" t="n">
        <v>1960</v>
      </c>
      <c r="J6" s="4" t="s">
        <v>39</v>
      </c>
      <c r="K6" s="1" t="n">
        <v>5</v>
      </c>
      <c r="L6" s="4" t="s">
        <v>45</v>
      </c>
      <c r="M6" s="3" t="str">
        <f aca="false">VLOOKUP(L6,dropdowns!E:F,2,0)</f>
        <v>ALL_TOWNZONES &amp; ~bitmask(TOWNZONE_EDGE)</v>
      </c>
      <c r="N6" s="1" t="n">
        <v>27</v>
      </c>
      <c r="O6" s="1" t="n">
        <v>4</v>
      </c>
      <c r="P6" s="3" t="s">
        <v>31</v>
      </c>
      <c r="Q6" s="1" t="n">
        <f aca="false">VLOOKUP(E6,dropdowns!A:C,2,0)</f>
        <v>6</v>
      </c>
      <c r="R6" s="1" t="n">
        <f aca="false">VLOOKUP(E6,dropdowns!A:C,3,0)</f>
        <v>2</v>
      </c>
      <c r="S6" s="3" t="s">
        <v>32</v>
      </c>
      <c r="T6" s="1" t="str">
        <f aca="false">IF(NOT(D6="1X1"),"none",IF(E6="skyscraper",CONCATENATE(A6,"_c"),IF(E6="landmark",CONCATENATE(A6,"_k"),IF(E6="house",CONCATENATE(A6,"_h"),A6))))</f>
        <v>hayashi_s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31</v>
      </c>
    </row>
    <row r="7" customFormat="false" ht="12.8" hidden="false" customHeight="false" outlineLevel="0" collapsed="false">
      <c r="A7" s="1" t="s">
        <v>46</v>
      </c>
      <c r="B7" s="1" t="s">
        <v>42</v>
      </c>
      <c r="C7" s="2" t="n">
        <v>28</v>
      </c>
      <c r="D7" s="1" t="s">
        <v>27</v>
      </c>
      <c r="E7" s="3" t="s">
        <v>28</v>
      </c>
      <c r="F7" s="1" t="s">
        <v>44</v>
      </c>
      <c r="G7" s="1" t="n">
        <v>100</v>
      </c>
      <c r="H7" s="1" t="n">
        <v>1</v>
      </c>
      <c r="I7" s="1" t="n">
        <v>1960</v>
      </c>
      <c r="J7" s="4" t="s">
        <v>39</v>
      </c>
      <c r="K7" s="1" t="n">
        <v>7</v>
      </c>
      <c r="L7" s="4" t="s">
        <v>30</v>
      </c>
      <c r="M7" s="3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3" t="s">
        <v>31</v>
      </c>
      <c r="Q7" s="1" t="n">
        <f aca="false">VLOOKUP(E7,dropdowns!A:C,2,0)</f>
        <v>10</v>
      </c>
      <c r="R7" s="1" t="n">
        <f aca="false">VLOOKUP(E7,dropdowns!A:C,3,0)</f>
        <v>4</v>
      </c>
      <c r="S7" s="3" t="s">
        <v>32</v>
      </c>
      <c r="T7" s="1" t="str">
        <f aca="false">IF(NOT(D7="1X1"),"none",IF(E7="skyscraper",CONCATENATE(A7,"_c"),IF(E7="landmark",CONCATENATE(A7,"_k"),IF(E7="house",CONCATENATE(A7,"_h"),A7))))</f>
        <v>hayashi_m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31</v>
      </c>
    </row>
    <row r="8" customFormat="false" ht="12.8" hidden="false" customHeight="false" outlineLevel="0" collapsed="false">
      <c r="A8" s="1" t="s">
        <v>47</v>
      </c>
      <c r="B8" s="1" t="s">
        <v>48</v>
      </c>
      <c r="C8" s="2" t="n">
        <v>29</v>
      </c>
      <c r="D8" s="1" t="s">
        <v>27</v>
      </c>
      <c r="E8" s="3" t="s">
        <v>43</v>
      </c>
      <c r="F8" s="1" t="s">
        <v>49</v>
      </c>
      <c r="G8" s="1" t="n">
        <v>75</v>
      </c>
      <c r="H8" s="1" t="n">
        <v>1</v>
      </c>
      <c r="I8" s="1" t="n">
        <v>1955</v>
      </c>
      <c r="J8" s="4" t="s">
        <v>39</v>
      </c>
      <c r="K8" s="1" t="n">
        <v>5</v>
      </c>
      <c r="L8" s="4" t="s">
        <v>45</v>
      </c>
      <c r="M8" s="3" t="str">
        <f aca="false">VLOOKUP(L8,dropdowns!E:F,2,0)</f>
        <v>ALL_TOWNZONES &amp; ~bitmask(TOWNZONE_EDGE)</v>
      </c>
      <c r="N8" s="1" t="n">
        <v>27</v>
      </c>
      <c r="O8" s="1" t="n">
        <v>4</v>
      </c>
      <c r="P8" s="3" t="s">
        <v>31</v>
      </c>
      <c r="Q8" s="1" t="n">
        <f aca="false">VLOOKUP(E8,dropdowns!A:C,2,0)</f>
        <v>6</v>
      </c>
      <c r="R8" s="1" t="n">
        <f aca="false">VLOOKUP(E8,dropdowns!A:C,3,0)</f>
        <v>2</v>
      </c>
      <c r="S8" s="3" t="s">
        <v>32</v>
      </c>
      <c r="T8" s="1" t="str">
        <f aca="false">IF(NOT(D8="1X1"),"none",IF(E8="skyscraper",CONCATENATE(A8,"_c"),IF(E8="landmark",CONCATENATE(A8,"_k"),IF(E8="house",CONCATENATE(A8,"_h"),A8))))</f>
        <v>hirano_s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31</v>
      </c>
    </row>
    <row r="9" customFormat="false" ht="12.8" hidden="false" customHeight="false" outlineLevel="0" collapsed="false">
      <c r="A9" s="1" t="s">
        <v>50</v>
      </c>
      <c r="B9" s="1" t="s">
        <v>48</v>
      </c>
      <c r="C9" s="2" t="n">
        <v>32</v>
      </c>
      <c r="D9" s="1" t="s">
        <v>27</v>
      </c>
      <c r="E9" s="3" t="s">
        <v>28</v>
      </c>
      <c r="F9" s="1" t="s">
        <v>49</v>
      </c>
      <c r="G9" s="1" t="n">
        <v>100</v>
      </c>
      <c r="H9" s="1" t="n">
        <v>1</v>
      </c>
      <c r="I9" s="1" t="n">
        <v>1955</v>
      </c>
      <c r="J9" s="4" t="s">
        <v>39</v>
      </c>
      <c r="K9" s="1" t="n">
        <v>7</v>
      </c>
      <c r="L9" s="4" t="s">
        <v>30</v>
      </c>
      <c r="M9" s="3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3" t="s">
        <v>31</v>
      </c>
      <c r="Q9" s="1" t="n">
        <f aca="false">VLOOKUP(E9,dropdowns!A:C,2,0)</f>
        <v>10</v>
      </c>
      <c r="R9" s="1" t="n">
        <f aca="false">VLOOKUP(E9,dropdowns!A:C,3,0)</f>
        <v>4</v>
      </c>
      <c r="S9" s="3" t="s">
        <v>32</v>
      </c>
      <c r="T9" s="1" t="str">
        <f aca="false">IF(NOT(D9="1X1"),"none",IF(E9="skyscraper",CONCATENATE(A9,"_c"),IF(E9="landmark",CONCATENATE(A9,"_k"),IF(E9="house",CONCATENATE(A9,"_h"),A9))))</f>
        <v>hirano_m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31</v>
      </c>
    </row>
    <row r="10" customFormat="false" ht="12.8" hidden="false" customHeight="false" outlineLevel="0" collapsed="false">
      <c r="A10" s="1" t="s">
        <v>51</v>
      </c>
      <c r="B10" s="1" t="s">
        <v>52</v>
      </c>
      <c r="C10" s="2" t="n">
        <v>33</v>
      </c>
      <c r="D10" s="1" t="s">
        <v>27</v>
      </c>
      <c r="E10" s="3" t="s">
        <v>43</v>
      </c>
      <c r="F10" s="1" t="s">
        <v>53</v>
      </c>
      <c r="G10" s="1" t="n">
        <v>75</v>
      </c>
      <c r="H10" s="1" t="n">
        <v>1</v>
      </c>
      <c r="I10" s="1" t="n">
        <v>1945</v>
      </c>
      <c r="J10" s="4" t="s">
        <v>39</v>
      </c>
      <c r="K10" s="1" t="n">
        <v>5</v>
      </c>
      <c r="L10" s="4" t="s">
        <v>45</v>
      </c>
      <c r="M10" s="3" t="str">
        <f aca="false">VLOOKUP(L10,dropdowns!E:F,2,0)</f>
        <v>ALL_TOWNZONES &amp; ~bitmask(TOWNZONE_EDGE)</v>
      </c>
      <c r="N10" s="1" t="n">
        <v>27</v>
      </c>
      <c r="O10" s="1" t="n">
        <v>4</v>
      </c>
      <c r="P10" s="3" t="s">
        <v>31</v>
      </c>
      <c r="Q10" s="1" t="n">
        <f aca="false">VLOOKUP(E10,dropdowns!A:C,2,0)</f>
        <v>6</v>
      </c>
      <c r="R10" s="1" t="n">
        <f aca="false">VLOOKUP(E10,dropdowns!A:C,3,0)</f>
        <v>2</v>
      </c>
      <c r="S10" s="3" t="s">
        <v>32</v>
      </c>
      <c r="T10" s="1" t="str">
        <f aca="false">IF(NOT(D10="1X1"),"none",IF(E10="skyscraper",CONCATENATE(A10,"_c"),IF(E10="landmark",CONCATENATE(A10,"_k"),IF(E10="house",CONCATENATE(A10,"_h"),A10))))</f>
        <v>hirata_s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31</v>
      </c>
    </row>
    <row r="11" customFormat="false" ht="12.8" hidden="false" customHeight="false" outlineLevel="0" collapsed="false">
      <c r="A11" s="1" t="s">
        <v>54</v>
      </c>
      <c r="B11" s="1" t="s">
        <v>52</v>
      </c>
      <c r="C11" s="2" t="n">
        <v>34</v>
      </c>
      <c r="D11" s="1" t="s">
        <v>27</v>
      </c>
      <c r="E11" s="3" t="s">
        <v>28</v>
      </c>
      <c r="F11" s="1" t="s">
        <v>53</v>
      </c>
      <c r="G11" s="1" t="n">
        <v>100</v>
      </c>
      <c r="H11" s="1" t="n">
        <v>1</v>
      </c>
      <c r="I11" s="1" t="n">
        <v>1945</v>
      </c>
      <c r="J11" s="4" t="s">
        <v>39</v>
      </c>
      <c r="K11" s="1" t="n">
        <v>7</v>
      </c>
      <c r="L11" s="4" t="s">
        <v>30</v>
      </c>
      <c r="M11" s="3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3" t="s">
        <v>31</v>
      </c>
      <c r="Q11" s="1" t="n">
        <f aca="false">VLOOKUP(E11,dropdowns!A:C,2,0)</f>
        <v>10</v>
      </c>
      <c r="R11" s="1" t="n">
        <f aca="false">VLOOKUP(E11,dropdowns!A:C,3,0)</f>
        <v>4</v>
      </c>
      <c r="S11" s="3" t="s">
        <v>32</v>
      </c>
      <c r="T11" s="1" t="str">
        <f aca="false">IF(NOT(D11="1X1"),"none",IF(E11="skyscraper",CONCATENATE(A11,"_c"),IF(E11="landmark",CONCATENATE(A11,"_k"),IF(E11="house",CONCATENATE(A11,"_h"),A11))))</f>
        <v>hirata_m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31</v>
      </c>
    </row>
    <row r="12" customFormat="false" ht="12.8" hidden="false" customHeight="false" outlineLevel="0" collapsed="false">
      <c r="A12" s="1" t="s">
        <v>55</v>
      </c>
      <c r="B12" s="1" t="s">
        <v>56</v>
      </c>
      <c r="C12" s="2" t="n">
        <v>57</v>
      </c>
      <c r="D12" s="1" t="s">
        <v>27</v>
      </c>
      <c r="E12" s="3" t="s">
        <v>43</v>
      </c>
      <c r="F12" s="1" t="s">
        <v>57</v>
      </c>
      <c r="G12" s="1" t="n">
        <v>75</v>
      </c>
      <c r="H12" s="1" t="n">
        <v>1</v>
      </c>
      <c r="I12" s="1" t="n">
        <v>1950</v>
      </c>
      <c r="J12" s="4" t="s">
        <v>39</v>
      </c>
      <c r="K12" s="1" t="n">
        <v>5</v>
      </c>
      <c r="L12" s="4" t="s">
        <v>45</v>
      </c>
      <c r="M12" s="3" t="str">
        <f aca="false">VLOOKUP(L12,dropdowns!E:F,2,0)</f>
        <v>ALL_TOWNZONES &amp; ~bitmask(TOWNZONE_EDGE)</v>
      </c>
      <c r="N12" s="1" t="n">
        <v>27</v>
      </c>
      <c r="O12" s="1" t="n">
        <v>4</v>
      </c>
      <c r="P12" s="3" t="s">
        <v>31</v>
      </c>
      <c r="Q12" s="1" t="n">
        <f aca="false">VLOOKUP(E12,dropdowns!A:C,2,0)</f>
        <v>6</v>
      </c>
      <c r="R12" s="1" t="n">
        <f aca="false">VLOOKUP(E12,dropdowns!A:C,3,0)</f>
        <v>2</v>
      </c>
      <c r="S12" s="3" t="s">
        <v>32</v>
      </c>
      <c r="T12" s="1" t="str">
        <f aca="false">IF(NOT(D12="1X1"),"none",IF(E12="skyscraper",CONCATENATE(A12,"_c"),IF(E12="landmark",CONCATENATE(A12,"_k"),IF(E12="house",CONCATENATE(A12,"_h"),A12))))</f>
        <v>kimura_s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31</v>
      </c>
    </row>
    <row r="13" customFormat="false" ht="12.8" hidden="false" customHeight="false" outlineLevel="0" collapsed="false">
      <c r="A13" s="1" t="s">
        <v>58</v>
      </c>
      <c r="B13" s="1" t="s">
        <v>56</v>
      </c>
      <c r="C13" s="2" t="n">
        <v>65</v>
      </c>
      <c r="D13" s="1" t="s">
        <v>27</v>
      </c>
      <c r="E13" s="3" t="s">
        <v>28</v>
      </c>
      <c r="F13" s="1" t="s">
        <v>57</v>
      </c>
      <c r="G13" s="1" t="n">
        <v>100</v>
      </c>
      <c r="H13" s="1" t="n">
        <v>1</v>
      </c>
      <c r="I13" s="1" t="n">
        <v>1950</v>
      </c>
      <c r="J13" s="4" t="s">
        <v>39</v>
      </c>
      <c r="K13" s="1" t="n">
        <v>7</v>
      </c>
      <c r="L13" s="4" t="s">
        <v>30</v>
      </c>
      <c r="M13" s="3" t="str">
        <f aca="false">VLOOKUP(L13,dropdowns!E:F,2,0)</f>
        <v>bitmask(TOWNZONE_CENTRE, TOWNZONE_INNER_SUBURB, TOWNZONE_OUTER_SUBURB )</v>
      </c>
      <c r="N13" s="1" t="n">
        <v>27</v>
      </c>
      <c r="O13" s="1" t="n">
        <v>4</v>
      </c>
      <c r="P13" s="3" t="s">
        <v>31</v>
      </c>
      <c r="Q13" s="1" t="n">
        <f aca="false">VLOOKUP(E13,dropdowns!A:C,2,0)</f>
        <v>10</v>
      </c>
      <c r="R13" s="1" t="n">
        <f aca="false">VLOOKUP(E13,dropdowns!A:C,3,0)</f>
        <v>4</v>
      </c>
      <c r="S13" s="3" t="s">
        <v>32</v>
      </c>
      <c r="T13" s="1" t="str">
        <f aca="false">IF(NOT(D13="1X1"),"none",IF(E13="skyscraper",CONCATENATE(A13,"_c"),IF(E13="landmark",CONCATENATE(A13,"_k"),IF(E13="house",CONCATENATE(A13,"_h"),A13))))</f>
        <v>kimura_m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31</v>
      </c>
    </row>
    <row r="14" customFormat="false" ht="12.8" hidden="false" customHeight="false" outlineLevel="0" collapsed="false">
      <c r="A14" s="1" t="s">
        <v>59</v>
      </c>
      <c r="B14" s="1" t="s">
        <v>60</v>
      </c>
      <c r="C14" s="2" t="n">
        <v>42</v>
      </c>
      <c r="D14" s="1" t="s">
        <v>27</v>
      </c>
      <c r="E14" s="3" t="s">
        <v>43</v>
      </c>
      <c r="F14" s="1" t="s">
        <v>61</v>
      </c>
      <c r="G14" s="1" t="n">
        <v>75</v>
      </c>
      <c r="H14" s="1" t="n">
        <v>1</v>
      </c>
      <c r="I14" s="1" t="n">
        <v>1945</v>
      </c>
      <c r="J14" s="4" t="s">
        <v>39</v>
      </c>
      <c r="K14" s="1" t="n">
        <v>5</v>
      </c>
      <c r="L14" s="4" t="s">
        <v>45</v>
      </c>
      <c r="M14" s="3" t="str">
        <f aca="false">VLOOKUP(L14,dropdowns!E:F,2,0)</f>
        <v>ALL_TOWNZONES &amp; ~bitmask(TOWNZONE_EDGE)</v>
      </c>
      <c r="N14" s="1" t="n">
        <v>27</v>
      </c>
      <c r="O14" s="1" t="n">
        <v>4</v>
      </c>
      <c r="P14" s="3" t="s">
        <v>31</v>
      </c>
      <c r="Q14" s="1" t="n">
        <f aca="false">VLOOKUP(E14,dropdowns!A:C,2,0)</f>
        <v>6</v>
      </c>
      <c r="R14" s="1" t="n">
        <f aca="false">VLOOKUP(E14,dropdowns!A:C,3,0)</f>
        <v>2</v>
      </c>
      <c r="S14" s="3" t="s">
        <v>32</v>
      </c>
      <c r="T14" s="1" t="str">
        <f aca="false">IF(NOT(D14="1X1"),"none",IF(E14="skyscraper",CONCATENATE(A14,"_c"),IF(E14="landmark",CONCATENATE(A14,"_k"),IF(E14="house",CONCATENATE(A14,"_h"),A14))))</f>
        <v>murakami_s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31</v>
      </c>
    </row>
    <row r="15" customFormat="false" ht="12.8" hidden="false" customHeight="false" outlineLevel="0" collapsed="false">
      <c r="A15" s="1" t="s">
        <v>62</v>
      </c>
      <c r="B15" s="1" t="s">
        <v>60</v>
      </c>
      <c r="C15" s="2" t="n">
        <v>43</v>
      </c>
      <c r="D15" s="1" t="s">
        <v>27</v>
      </c>
      <c r="E15" s="3" t="s">
        <v>28</v>
      </c>
      <c r="F15" s="1" t="s">
        <v>61</v>
      </c>
      <c r="G15" s="1" t="n">
        <v>100</v>
      </c>
      <c r="H15" s="1" t="n">
        <v>1</v>
      </c>
      <c r="I15" s="1" t="n">
        <v>1945</v>
      </c>
      <c r="J15" s="4" t="s">
        <v>39</v>
      </c>
      <c r="K15" s="1" t="n">
        <v>7</v>
      </c>
      <c r="L15" s="4" t="s">
        <v>30</v>
      </c>
      <c r="M15" s="3" t="str">
        <f aca="false">VLOOKUP(L15,dropdowns!E:F,2,0)</f>
        <v>bitmask(TOWNZONE_CENTRE, TOWNZONE_INNER_SUBURB, TOWNZONE_OUTER_SUBURB )</v>
      </c>
      <c r="N15" s="1" t="n">
        <v>27</v>
      </c>
      <c r="O15" s="1" t="n">
        <v>4</v>
      </c>
      <c r="P15" s="3" t="s">
        <v>31</v>
      </c>
      <c r="Q15" s="1" t="n">
        <f aca="false">VLOOKUP(E15,dropdowns!A:C,2,0)</f>
        <v>10</v>
      </c>
      <c r="R15" s="1" t="n">
        <f aca="false">VLOOKUP(E15,dropdowns!A:C,3,0)</f>
        <v>4</v>
      </c>
      <c r="S15" s="3" t="s">
        <v>32</v>
      </c>
      <c r="T15" s="1" t="str">
        <f aca="false">IF(NOT(D15="1X1"),"none",IF(E15="skyscraper",CONCATENATE(A15,"_c"),IF(E15="landmark",CONCATENATE(A15,"_k"),IF(E15="house",CONCATENATE(A15,"_h"),A15))))</f>
        <v>murakami_m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31</v>
      </c>
    </row>
    <row r="16" customFormat="false" ht="12.8" hidden="false" customHeight="false" outlineLevel="0" collapsed="false">
      <c r="A16" s="1" t="s">
        <v>63</v>
      </c>
      <c r="B16" s="1" t="s">
        <v>64</v>
      </c>
      <c r="C16" s="2" t="n">
        <v>37</v>
      </c>
      <c r="D16" s="1" t="s">
        <v>27</v>
      </c>
      <c r="E16" s="3" t="s">
        <v>28</v>
      </c>
      <c r="F16" s="1" t="s">
        <v>65</v>
      </c>
      <c r="G16" s="1" t="n">
        <v>100</v>
      </c>
      <c r="H16" s="1" t="n">
        <v>1</v>
      </c>
      <c r="I16" s="1" t="n">
        <v>1950</v>
      </c>
      <c r="J16" s="4" t="s">
        <v>39</v>
      </c>
      <c r="K16" s="1" t="n">
        <v>7</v>
      </c>
      <c r="L16" s="4" t="s">
        <v>30</v>
      </c>
      <c r="M16" s="3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3" t="s">
        <v>31</v>
      </c>
      <c r="Q16" s="1" t="n">
        <f aca="false">VLOOKUP(E16,dropdowns!A:C,2,0)</f>
        <v>10</v>
      </c>
      <c r="R16" s="1" t="n">
        <f aca="false">VLOOKUP(E16,dropdowns!A:C,3,0)</f>
        <v>4</v>
      </c>
      <c r="S16" s="3" t="s">
        <v>32</v>
      </c>
      <c r="T16" s="1" t="str">
        <f aca="false">IF(NOT(D16="1X1"),"none",IF(E16="skyscraper",CONCATENATE(A16,"_c"),IF(E16="landmark",CONCATENATE(A16,"_k"),IF(E16="house",CONCATENATE(A16,"_h"),A16))))</f>
        <v>nakayama_m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31</v>
      </c>
    </row>
    <row r="17" customFormat="false" ht="12.8" hidden="false" customHeight="false" outlineLevel="0" collapsed="false">
      <c r="A17" s="1" t="s">
        <v>66</v>
      </c>
      <c r="B17" s="1" t="s">
        <v>67</v>
      </c>
      <c r="C17" s="2" t="n">
        <v>120</v>
      </c>
      <c r="D17" s="1" t="s">
        <v>27</v>
      </c>
      <c r="E17" s="3" t="s">
        <v>28</v>
      </c>
      <c r="F17" s="1" t="s">
        <v>68</v>
      </c>
      <c r="G17" s="1" t="n">
        <v>100</v>
      </c>
      <c r="H17" s="1" t="n">
        <v>1</v>
      </c>
      <c r="I17" s="1" t="n">
        <v>1955</v>
      </c>
      <c r="J17" s="4" t="s">
        <v>39</v>
      </c>
      <c r="K17" s="1" t="n">
        <v>7</v>
      </c>
      <c r="L17" s="4" t="s">
        <v>30</v>
      </c>
      <c r="M17" s="3" t="str">
        <f aca="false">VLOOKUP(L17,dropdowns!E:F,2,0)</f>
        <v>bitmask(TOWNZONE_CENTRE, TOWNZONE_INNER_SUBURB, TOWNZONE_OUTER_SUBURB )</v>
      </c>
      <c r="N17" s="1" t="n">
        <v>27</v>
      </c>
      <c r="O17" s="1" t="n">
        <v>4</v>
      </c>
      <c r="P17" s="3" t="s">
        <v>31</v>
      </c>
      <c r="Q17" s="1" t="n">
        <f aca="false">VLOOKUP(E17,dropdowns!A:C,2,0)</f>
        <v>10</v>
      </c>
      <c r="R17" s="1" t="n">
        <f aca="false">VLOOKUP(E17,dropdowns!A:C,3,0)</f>
        <v>4</v>
      </c>
      <c r="S17" s="3" t="s">
        <v>32</v>
      </c>
      <c r="T17" s="1" t="str">
        <f aca="false">IF(NOT(D17="1X1"),"none",IF(E17="skyscraper",CONCATENATE(A17,"_c"),IF(E17="landmark",CONCATENATE(A17,"_k"),IF(E17="house",CONCATENATE(A17,"_h"),A17))))</f>
        <v>okada_office_tower_m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31</v>
      </c>
    </row>
    <row r="18" customFormat="false" ht="12.8" hidden="false" customHeight="false" outlineLevel="0" collapsed="false">
      <c r="A18" s="1" t="s">
        <v>69</v>
      </c>
      <c r="B18" s="1" t="s">
        <v>67</v>
      </c>
      <c r="C18" s="2" t="n">
        <v>121</v>
      </c>
      <c r="D18" s="1" t="s">
        <v>27</v>
      </c>
      <c r="E18" s="3" t="s">
        <v>34</v>
      </c>
      <c r="F18" s="1" t="s">
        <v>68</v>
      </c>
      <c r="G18" s="1" t="n">
        <v>125</v>
      </c>
      <c r="H18" s="1" t="n">
        <v>1</v>
      </c>
      <c r="I18" s="1" t="n">
        <v>1955</v>
      </c>
      <c r="J18" s="4" t="s">
        <v>39</v>
      </c>
      <c r="K18" s="1" t="n">
        <v>10</v>
      </c>
      <c r="L18" s="4" t="s">
        <v>35</v>
      </c>
      <c r="M18" s="3" t="str">
        <f aca="false">VLOOKUP(L18,dropdowns!E:F,2,0)</f>
        <v>bitmask(TOWNZONE_CENTRE, TOWNZONE_INNER_SUBURB )</v>
      </c>
      <c r="N18" s="1" t="n">
        <v>27</v>
      </c>
      <c r="O18" s="1" t="n">
        <v>4</v>
      </c>
      <c r="P18" s="3" t="s">
        <v>31</v>
      </c>
      <c r="Q18" s="1" t="n">
        <v>14</v>
      </c>
      <c r="R18" s="1" t="n">
        <v>5</v>
      </c>
      <c r="S18" s="3" t="s">
        <v>32</v>
      </c>
      <c r="T18" s="1" t="str">
        <f aca="false">IF(NOT(D18="1X1"),"none",IF(E18="skyscraper",CONCATENATE(A18,"_c"),IF(E18="landmark",CONCATENATE(A18,"_k"),IF(E18="house",CONCATENATE(A18,"_h"),A18))))</f>
        <v>okada_office_tower_l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31</v>
      </c>
    </row>
    <row r="19" customFormat="false" ht="12.8" hidden="false" customHeight="false" outlineLevel="0" collapsed="false">
      <c r="A19" s="1" t="s">
        <v>70</v>
      </c>
      <c r="B19" s="1" t="s">
        <v>67</v>
      </c>
      <c r="C19" s="2" t="n">
        <v>122</v>
      </c>
      <c r="D19" s="1" t="s">
        <v>27</v>
      </c>
      <c r="E19" s="3" t="s">
        <v>71</v>
      </c>
      <c r="F19" s="1" t="s">
        <v>68</v>
      </c>
      <c r="G19" s="1" t="n">
        <v>150</v>
      </c>
      <c r="H19" s="1" t="n">
        <v>1</v>
      </c>
      <c r="I19" s="1" t="n">
        <v>1955</v>
      </c>
      <c r="J19" s="4" t="s">
        <v>39</v>
      </c>
      <c r="K19" s="1" t="n">
        <v>15</v>
      </c>
      <c r="L19" s="4" t="s">
        <v>72</v>
      </c>
      <c r="M19" s="3" t="str">
        <f aca="false">VLOOKUP(L19,dropdowns!E:F,2,0)</f>
        <v>bitmask(TOWNZONE_CENTRE)</v>
      </c>
      <c r="N19" s="1" t="n">
        <v>27</v>
      </c>
      <c r="O19" s="1" t="n">
        <v>4</v>
      </c>
      <c r="P19" s="3" t="s">
        <v>31</v>
      </c>
      <c r="Q19" s="1" t="n">
        <v>16</v>
      </c>
      <c r="R19" s="1" t="n">
        <v>6</v>
      </c>
      <c r="S19" s="3" t="s">
        <v>32</v>
      </c>
      <c r="T19" s="1" t="str">
        <f aca="false">IF(NOT(D19="1X1"),"none",IF(E19="skyscraper",CONCATENATE(A19,"_c"),IF(E19="landmark",CONCATENATE(A19,"_k"),IF(E19="house",CONCATENATE(A19,"_h"),A19))))</f>
        <v>okada_office_tower_x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31</v>
      </c>
    </row>
    <row r="20" customFormat="false" ht="12.8" hidden="false" customHeight="false" outlineLevel="0" collapsed="false">
      <c r="A20" s="1" t="s">
        <v>73</v>
      </c>
      <c r="B20" s="1" t="s">
        <v>74</v>
      </c>
      <c r="C20" s="2" t="n">
        <v>115</v>
      </c>
      <c r="D20" s="1" t="s">
        <v>27</v>
      </c>
      <c r="E20" s="3" t="s">
        <v>28</v>
      </c>
      <c r="F20" s="1" t="s">
        <v>75</v>
      </c>
      <c r="G20" s="1" t="n">
        <v>100</v>
      </c>
      <c r="H20" s="1" t="n">
        <v>1</v>
      </c>
      <c r="I20" s="1" t="n">
        <v>1945</v>
      </c>
      <c r="J20" s="4" t="s">
        <v>39</v>
      </c>
      <c r="K20" s="1" t="n">
        <v>7</v>
      </c>
      <c r="L20" s="4" t="s">
        <v>30</v>
      </c>
      <c r="M20" s="3" t="str">
        <f aca="false">VLOOKUP(L20,dropdowns!E:F,2,0)</f>
        <v>bitmask(TOWNZONE_CENTRE, TOWNZONE_INNER_SUBURB, TOWNZONE_OUTER_SUBURB )</v>
      </c>
      <c r="N20" s="1" t="n">
        <v>27</v>
      </c>
      <c r="O20" s="1" t="n">
        <v>4</v>
      </c>
      <c r="P20" s="3" t="s">
        <v>31</v>
      </c>
      <c r="Q20" s="1" t="n">
        <v>10</v>
      </c>
      <c r="R20" s="1" t="n">
        <v>4</v>
      </c>
      <c r="S20" s="3" t="s">
        <v>32</v>
      </c>
      <c r="T20" s="1" t="str">
        <f aca="false">IF(NOT(D20="1X1"),"none",IF(E20="skyscraper",CONCATENATE(A20,"_c"),IF(E20="landmark",CONCATENATE(A20,"_k"),IF(E20="house",CONCATENATE(A20,"_h"),A20))))</f>
        <v>old_office_building_m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31</v>
      </c>
    </row>
    <row r="21" customFormat="false" ht="12.8" hidden="false" customHeight="false" outlineLevel="0" collapsed="false">
      <c r="A21" s="1" t="s">
        <v>76</v>
      </c>
      <c r="B21" s="1" t="s">
        <v>74</v>
      </c>
      <c r="C21" s="2" t="n">
        <v>116</v>
      </c>
      <c r="D21" s="1" t="s">
        <v>27</v>
      </c>
      <c r="E21" s="3" t="s">
        <v>34</v>
      </c>
      <c r="F21" s="1" t="s">
        <v>75</v>
      </c>
      <c r="G21" s="1" t="n">
        <v>125</v>
      </c>
      <c r="H21" s="1" t="n">
        <v>1</v>
      </c>
      <c r="I21" s="1" t="n">
        <v>1945</v>
      </c>
      <c r="J21" s="4" t="s">
        <v>39</v>
      </c>
      <c r="K21" s="1" t="n">
        <v>10</v>
      </c>
      <c r="L21" s="4" t="s">
        <v>35</v>
      </c>
      <c r="M21" s="3" t="str">
        <f aca="false">VLOOKUP(L21,dropdowns!E:F,2,0)</f>
        <v>bitmask(TOWNZONE_CENTRE, TOWNZONE_INNER_SUBURB )</v>
      </c>
      <c r="N21" s="1" t="n">
        <v>27</v>
      </c>
      <c r="O21" s="1" t="n">
        <v>4</v>
      </c>
      <c r="P21" s="3" t="s">
        <v>31</v>
      </c>
      <c r="Q21" s="1" t="n">
        <v>14</v>
      </c>
      <c r="R21" s="1" t="n">
        <v>5</v>
      </c>
      <c r="S21" s="3" t="s">
        <v>32</v>
      </c>
      <c r="T21" s="1" t="str">
        <f aca="false">IF(NOT(D21="1X1"),"none",IF(E21="skyscraper",CONCATENATE(A21,"_c"),IF(E21="landmark",CONCATENATE(A21,"_k"),IF(E21="house",CONCATENATE(A21,"_h"),A21))))</f>
        <v>old_office_building_l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31</v>
      </c>
    </row>
    <row r="22" customFormat="false" ht="12.8" hidden="false" customHeight="false" outlineLevel="0" collapsed="false">
      <c r="A22" s="1" t="s">
        <v>77</v>
      </c>
      <c r="B22" s="1" t="s">
        <v>77</v>
      </c>
      <c r="C22" s="2" t="n">
        <v>30</v>
      </c>
      <c r="D22" s="1" t="s">
        <v>27</v>
      </c>
      <c r="E22" s="3" t="s">
        <v>28</v>
      </c>
      <c r="F22" s="1" t="s">
        <v>78</v>
      </c>
      <c r="G22" s="1" t="n">
        <v>100</v>
      </c>
      <c r="H22" s="1" t="n">
        <v>1</v>
      </c>
      <c r="I22" s="1" t="n">
        <v>1970</v>
      </c>
      <c r="J22" s="4" t="s">
        <v>39</v>
      </c>
      <c r="K22" s="1" t="n">
        <v>7</v>
      </c>
      <c r="L22" s="4" t="s">
        <v>30</v>
      </c>
      <c r="M22" s="3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3" t="s">
        <v>31</v>
      </c>
      <c r="Q22" s="1" t="n">
        <v>10</v>
      </c>
      <c r="R22" s="1" t="n">
        <v>4</v>
      </c>
      <c r="S22" s="3" t="s">
        <v>32</v>
      </c>
      <c r="T22" s="1" t="str">
        <f aca="false">IF(NOT(D22="1X1"),"none",IF(E22="skyscraper",CONCATENATE(A22,"_c"),IF(E22="landmark",CONCATENATE(A22,"_k"),IF(E22="house",CONCATENATE(A22,"_h"),A22))))</f>
        <v>yano_m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31</v>
      </c>
    </row>
    <row r="23" customFormat="false" ht="12.8" hidden="false" customHeight="false" outlineLevel="0" collapsed="false">
      <c r="A23" s="1" t="s">
        <v>79</v>
      </c>
      <c r="B23" s="1" t="s">
        <v>79</v>
      </c>
      <c r="C23" s="2" t="n">
        <v>86</v>
      </c>
      <c r="D23" s="1" t="s">
        <v>27</v>
      </c>
      <c r="E23" s="1" t="s">
        <v>80</v>
      </c>
      <c r="F23" s="1" t="s">
        <v>81</v>
      </c>
      <c r="G23" s="1" t="n">
        <v>220</v>
      </c>
      <c r="H23" s="1" t="n">
        <v>1</v>
      </c>
      <c r="I23" s="1" t="n">
        <v>1980</v>
      </c>
      <c r="J23" s="4" t="s">
        <v>39</v>
      </c>
      <c r="K23" s="1" t="n">
        <v>25</v>
      </c>
      <c r="L23" s="4" t="s">
        <v>72</v>
      </c>
      <c r="M23" s="3" t="str">
        <f aca="false">VLOOKUP(L23,dropdowns!E:F,2,0)</f>
        <v>bitmask(TOWNZONE_CENTRE)</v>
      </c>
      <c r="N23" s="1" t="n">
        <v>90</v>
      </c>
      <c r="O23" s="1" t="n">
        <v>5</v>
      </c>
      <c r="P23" s="3" t="s">
        <v>82</v>
      </c>
      <c r="Q23" s="1" t="n">
        <v>16</v>
      </c>
      <c r="R23" s="1" t="n">
        <v>6</v>
      </c>
      <c r="S23" s="3" t="s">
        <v>32</v>
      </c>
      <c r="T23" s="1" t="str">
        <f aca="false">IF(NOT(D23="1X1"),"none",IF(E23="skyscraper",CONCATENATE(A23,"_c"),IF(E23="landmark",CONCATENATE(A23,"_k"),IF(E23="house",CONCATENATE(A23,"_h"),A23))))</f>
        <v>bank_building_c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31</v>
      </c>
    </row>
    <row r="24" customFormat="false" ht="12.8" hidden="false" customHeight="false" outlineLevel="0" collapsed="false">
      <c r="A24" s="1" t="s">
        <v>83</v>
      </c>
      <c r="B24" s="1" t="s">
        <v>83</v>
      </c>
      <c r="C24" s="2" t="n">
        <v>81</v>
      </c>
      <c r="D24" s="1" t="s">
        <v>27</v>
      </c>
      <c r="E24" s="1" t="s">
        <v>80</v>
      </c>
      <c r="F24" s="1" t="s">
        <v>84</v>
      </c>
      <c r="G24" s="1" t="n">
        <v>220</v>
      </c>
      <c r="H24" s="1" t="n">
        <v>1</v>
      </c>
      <c r="I24" s="1" t="n">
        <v>1990</v>
      </c>
      <c r="J24" s="4" t="s">
        <v>39</v>
      </c>
      <c r="K24" s="1" t="n">
        <v>25</v>
      </c>
      <c r="L24" s="4" t="s">
        <v>72</v>
      </c>
      <c r="M24" s="3" t="str">
        <f aca="false">VLOOKUP(L24,dropdowns!E:F,2,0)</f>
        <v>bitmask(TOWNZONE_CENTRE)</v>
      </c>
      <c r="N24" s="1" t="n">
        <v>4</v>
      </c>
      <c r="O24" s="1" t="n">
        <v>5</v>
      </c>
      <c r="P24" s="3" t="s">
        <v>82</v>
      </c>
      <c r="Q24" s="1" t="n">
        <v>24</v>
      </c>
      <c r="R24" s="1" t="n">
        <v>10</v>
      </c>
      <c r="S24" s="3" t="s">
        <v>85</v>
      </c>
      <c r="T24" s="1" t="str">
        <f aca="false">IF(NOT(D24="1X1"),"none",IF(E24="skyscraper",CONCATENATE(A24,"_c"),IF(E24="landmark",CONCATENATE(A24,"_k"),IF(E24="house",CONCATENATE(A24,"_h"),A24))))</f>
        <v>enterprise_tower_c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31</v>
      </c>
    </row>
    <row r="25" customFormat="false" ht="12.8" hidden="false" customHeight="false" outlineLevel="0" collapsed="false">
      <c r="A25" s="1" t="s">
        <v>86</v>
      </c>
      <c r="B25" s="1" t="s">
        <v>86</v>
      </c>
      <c r="C25" s="2" t="n">
        <v>82</v>
      </c>
      <c r="D25" s="1" t="s">
        <v>27</v>
      </c>
      <c r="E25" s="1" t="s">
        <v>80</v>
      </c>
      <c r="F25" s="1" t="s">
        <v>87</v>
      </c>
      <c r="G25" s="1" t="n">
        <v>200</v>
      </c>
      <c r="H25" s="1" t="n">
        <v>1</v>
      </c>
      <c r="I25" s="1" t="n">
        <v>1960</v>
      </c>
      <c r="J25" s="4" t="s">
        <v>39</v>
      </c>
      <c r="K25" s="1" t="n">
        <v>25</v>
      </c>
      <c r="L25" s="4" t="s">
        <v>72</v>
      </c>
      <c r="M25" s="3" t="str">
        <f aca="false">VLOOKUP(L25,dropdowns!E:F,2,0)</f>
        <v>bitmask(TOWNZONE_CENTRE)</v>
      </c>
      <c r="N25" s="1" t="n">
        <v>4</v>
      </c>
      <c r="O25" s="1" t="n">
        <v>5</v>
      </c>
      <c r="P25" s="3" t="s">
        <v>82</v>
      </c>
      <c r="Q25" s="1" t="n">
        <v>24</v>
      </c>
      <c r="R25" s="1" t="n">
        <v>10</v>
      </c>
      <c r="S25" s="3" t="s">
        <v>85</v>
      </c>
      <c r="T25" s="1" t="str">
        <f aca="false">IF(NOT(D25="1X1"),"none",IF(E25="skyscraper",CONCATENATE(A25,"_c"),IF(E25="landmark",CONCATENATE(A25,"_k"),IF(E25="house",CONCATENATE(A25,"_h"),A25))))</f>
        <v>insurance_tower_c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31</v>
      </c>
    </row>
    <row r="26" customFormat="false" ht="12.8" hidden="false" customHeight="false" outlineLevel="0" collapsed="false">
      <c r="A26" s="1" t="s">
        <v>88</v>
      </c>
      <c r="B26" s="1" t="s">
        <v>88</v>
      </c>
      <c r="C26" s="2" t="n">
        <v>38</v>
      </c>
      <c r="D26" s="1" t="s">
        <v>27</v>
      </c>
      <c r="E26" s="1" t="s">
        <v>80</v>
      </c>
      <c r="F26" s="1" t="s">
        <v>89</v>
      </c>
      <c r="G26" s="1" t="n">
        <v>220</v>
      </c>
      <c r="H26" s="1" t="n">
        <v>1</v>
      </c>
      <c r="I26" s="1" t="n">
        <v>2000</v>
      </c>
      <c r="J26" s="4" t="s">
        <v>39</v>
      </c>
      <c r="K26" s="1" t="n">
        <v>25</v>
      </c>
      <c r="L26" s="4" t="s">
        <v>72</v>
      </c>
      <c r="M26" s="3" t="str">
        <f aca="false">VLOOKUP(L26,dropdowns!E:F,2,0)</f>
        <v>bitmask(TOWNZONE_CENTRE)</v>
      </c>
      <c r="N26" s="1" t="n">
        <v>4</v>
      </c>
      <c r="O26" s="1" t="n">
        <v>5</v>
      </c>
      <c r="P26" s="3" t="s">
        <v>82</v>
      </c>
      <c r="Q26" s="1" t="n">
        <v>24</v>
      </c>
      <c r="R26" s="1" t="n">
        <v>10</v>
      </c>
      <c r="S26" s="3" t="s">
        <v>85</v>
      </c>
      <c r="T26" s="1" t="str">
        <f aca="false">IF(NOT(D26="1X1"),"none",IF(E26="skyscraper",CONCATENATE(A26,"_c"),IF(E26="landmark",CONCATENATE(A26,"_k"),IF(E26="house",CONCATENATE(A26,"_h"),A26))))</f>
        <v>kuroi_tower_c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31</v>
      </c>
    </row>
    <row r="27" customFormat="false" ht="12.8" hidden="false" customHeight="false" outlineLevel="0" collapsed="false">
      <c r="A27" s="1" t="s">
        <v>90</v>
      </c>
      <c r="B27" s="1" t="s">
        <v>90</v>
      </c>
      <c r="C27" s="2" t="n">
        <v>19</v>
      </c>
      <c r="D27" s="1" t="s">
        <v>27</v>
      </c>
      <c r="E27" s="1" t="s">
        <v>80</v>
      </c>
      <c r="F27" s="1" t="s">
        <v>91</v>
      </c>
      <c r="G27" s="1" t="n">
        <v>220</v>
      </c>
      <c r="H27" s="1" t="n">
        <v>1</v>
      </c>
      <c r="I27" s="1" t="n">
        <v>2000</v>
      </c>
      <c r="J27" s="4" t="s">
        <v>39</v>
      </c>
      <c r="K27" s="1" t="n">
        <v>25</v>
      </c>
      <c r="L27" s="4" t="s">
        <v>72</v>
      </c>
      <c r="M27" s="3" t="str">
        <f aca="false">VLOOKUP(L27,dropdowns!E:F,2,0)</f>
        <v>bitmask(TOWNZONE_CENTRE)</v>
      </c>
      <c r="N27" s="1" t="n">
        <v>4</v>
      </c>
      <c r="O27" s="1" t="n">
        <v>5</v>
      </c>
      <c r="P27" s="3" t="s">
        <v>82</v>
      </c>
      <c r="Q27" s="1" t="n">
        <v>24</v>
      </c>
      <c r="R27" s="1" t="n">
        <v>10</v>
      </c>
      <c r="S27" s="3" t="s">
        <v>85</v>
      </c>
      <c r="T27" s="1" t="str">
        <f aca="false">IF(NOT(D27="1X1"),"none",IF(E27="skyscraper",CONCATENATE(A27,"_c"),IF(E27="landmark",CONCATENATE(A27,"_k"),IF(E27="house",CONCATENATE(A27,"_h"),A27))))</f>
        <v>mitsui_tower_c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31</v>
      </c>
    </row>
    <row r="28" customFormat="false" ht="12.8" hidden="false" customHeight="false" outlineLevel="0" collapsed="false">
      <c r="A28" s="1" t="s">
        <v>92</v>
      </c>
      <c r="B28" s="1" t="s">
        <v>92</v>
      </c>
      <c r="C28" s="2" t="n">
        <v>83</v>
      </c>
      <c r="D28" s="1" t="s">
        <v>27</v>
      </c>
      <c r="E28" s="1" t="s">
        <v>80</v>
      </c>
      <c r="F28" s="1" t="s">
        <v>93</v>
      </c>
      <c r="G28" s="1" t="n">
        <v>220</v>
      </c>
      <c r="H28" s="1" t="n">
        <v>1</v>
      </c>
      <c r="I28" s="1" t="n">
        <v>2000</v>
      </c>
      <c r="J28" s="4" t="s">
        <v>39</v>
      </c>
      <c r="K28" s="1" t="n">
        <v>25</v>
      </c>
      <c r="L28" s="4" t="s">
        <v>72</v>
      </c>
      <c r="M28" s="3" t="str">
        <f aca="false">VLOOKUP(L28,dropdowns!E:F,2,0)</f>
        <v>bitmask(TOWNZONE_CENTRE)</v>
      </c>
      <c r="N28" s="1" t="n">
        <v>4</v>
      </c>
      <c r="O28" s="1" t="n">
        <v>5</v>
      </c>
      <c r="P28" s="3" t="s">
        <v>82</v>
      </c>
      <c r="Q28" s="1" t="n">
        <v>24</v>
      </c>
      <c r="R28" s="1" t="n">
        <v>10</v>
      </c>
      <c r="S28" s="3" t="s">
        <v>85</v>
      </c>
      <c r="T28" s="1" t="str">
        <f aca="false">IF(NOT(D28="1X1"),"none",IF(E28="skyscraper",CONCATENATE(A28,"_c"),IF(E28="landmark",CONCATENATE(A28,"_k"),IF(E28="house",CONCATENATE(A28,"_h"),A28))))</f>
        <v>modern_office_tower_c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31</v>
      </c>
    </row>
    <row r="29" customFormat="false" ht="12.8" hidden="false" customHeight="false" outlineLevel="0" collapsed="false">
      <c r="A29" s="1" t="s">
        <v>94</v>
      </c>
      <c r="B29" s="1" t="s">
        <v>94</v>
      </c>
      <c r="C29" s="2" t="n">
        <v>80</v>
      </c>
      <c r="D29" s="1" t="s">
        <v>27</v>
      </c>
      <c r="E29" s="1" t="s">
        <v>80</v>
      </c>
      <c r="F29" s="1" t="s">
        <v>95</v>
      </c>
      <c r="G29" s="1" t="n">
        <v>220</v>
      </c>
      <c r="H29" s="1" t="n">
        <v>1</v>
      </c>
      <c r="I29" s="1" t="n">
        <v>1990</v>
      </c>
      <c r="J29" s="4" t="s">
        <v>39</v>
      </c>
      <c r="K29" s="1" t="n">
        <v>25</v>
      </c>
      <c r="L29" s="4" t="s">
        <v>72</v>
      </c>
      <c r="M29" s="3" t="str">
        <f aca="false">VLOOKUP(L29,dropdowns!E:F,2,0)</f>
        <v>bitmask(TOWNZONE_CENTRE)</v>
      </c>
      <c r="N29" s="1" t="n">
        <v>4</v>
      </c>
      <c r="O29" s="1" t="n">
        <v>5</v>
      </c>
      <c r="P29" s="3" t="s">
        <v>82</v>
      </c>
      <c r="Q29" s="1" t="n">
        <v>24</v>
      </c>
      <c r="R29" s="1" t="n">
        <v>10</v>
      </c>
      <c r="S29" s="3" t="s">
        <v>85</v>
      </c>
      <c r="T29" s="1" t="str">
        <f aca="false">IF(NOT(D29="1X1"),"none",IF(E29="skyscraper",CONCATENATE(A29,"_c"),IF(E29="landmark",CONCATENATE(A29,"_k"),IF(E29="house",CONCATENATE(A29,"_h"),A29))))</f>
        <v>multimedia_offices_c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31</v>
      </c>
    </row>
    <row r="30" customFormat="false" ht="12.8" hidden="false" customHeight="false" outlineLevel="0" collapsed="false">
      <c r="A30" s="1" t="s">
        <v>96</v>
      </c>
      <c r="B30" s="1" t="s">
        <v>96</v>
      </c>
      <c r="C30" s="2" t="n">
        <v>78</v>
      </c>
      <c r="D30" s="1" t="s">
        <v>27</v>
      </c>
      <c r="E30" s="1" t="s">
        <v>80</v>
      </c>
      <c r="F30" s="1" t="s">
        <v>97</v>
      </c>
      <c r="G30" s="1" t="n">
        <v>220</v>
      </c>
      <c r="H30" s="1" t="n">
        <v>1</v>
      </c>
      <c r="I30" s="1" t="n">
        <v>2000</v>
      </c>
      <c r="J30" s="4" t="s">
        <v>39</v>
      </c>
      <c r="K30" s="1" t="n">
        <v>25</v>
      </c>
      <c r="L30" s="4" t="s">
        <v>72</v>
      </c>
      <c r="M30" s="3" t="str">
        <f aca="false">VLOOKUP(L30,dropdowns!E:F,2,0)</f>
        <v>bitmask(TOWNZONE_CENTRE)</v>
      </c>
      <c r="N30" s="1" t="n">
        <v>4</v>
      </c>
      <c r="O30" s="1" t="n">
        <v>5</v>
      </c>
      <c r="P30" s="3" t="s">
        <v>82</v>
      </c>
      <c r="Q30" s="1" t="n">
        <v>24</v>
      </c>
      <c r="R30" s="1" t="n">
        <v>10</v>
      </c>
      <c r="S30" s="3" t="s">
        <v>85</v>
      </c>
      <c r="T30" s="1" t="str">
        <f aca="false">IF(NOT(D30="1X1"),"none",IF(E30="skyscraper",CONCATENATE(A30,"_c"),IF(E30="landmark",CONCATENATE(A30,"_k"),IF(E30="house",CONCATENATE(A30,"_h"),A30))))</f>
        <v>office_tower_c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31</v>
      </c>
    </row>
    <row r="31" customFormat="false" ht="12.8" hidden="false" customHeight="false" outlineLevel="0" collapsed="false">
      <c r="A31" s="1" t="s">
        <v>98</v>
      </c>
      <c r="B31" s="1" t="s">
        <v>98</v>
      </c>
      <c r="C31" s="2" t="n">
        <v>84</v>
      </c>
      <c r="D31" s="1" t="s">
        <v>27</v>
      </c>
      <c r="E31" s="1" t="s">
        <v>80</v>
      </c>
      <c r="F31" s="1" t="s">
        <v>99</v>
      </c>
      <c r="G31" s="1" t="n">
        <v>200</v>
      </c>
      <c r="H31" s="1" t="n">
        <v>1</v>
      </c>
      <c r="I31" s="1" t="n">
        <v>1960</v>
      </c>
      <c r="J31" s="4" t="s">
        <v>39</v>
      </c>
      <c r="K31" s="1" t="n">
        <v>25</v>
      </c>
      <c r="L31" s="4" t="s">
        <v>72</v>
      </c>
      <c r="M31" s="3" t="str">
        <f aca="false">VLOOKUP(L31,dropdowns!E:F,2,0)</f>
        <v>bitmask(TOWNZONE_CENTRE)</v>
      </c>
      <c r="N31" s="1" t="n">
        <v>4</v>
      </c>
      <c r="O31" s="1" t="n">
        <v>5</v>
      </c>
      <c r="P31" s="3" t="s">
        <v>82</v>
      </c>
      <c r="Q31" s="1" t="n">
        <v>24</v>
      </c>
      <c r="R31" s="1" t="n">
        <v>10</v>
      </c>
      <c r="S31" s="3" t="s">
        <v>85</v>
      </c>
      <c r="T31" s="1" t="str">
        <f aca="false">IF(NOT(D31="1X1"),"none",IF(E31="skyscraper",CONCATENATE(A31,"_c"),IF(E31="landmark",CONCATENATE(A31,"_k"),IF(E31="house",CONCATENATE(A31,"_h"),A31))))</f>
        <v>sato_building_c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31</v>
      </c>
    </row>
    <row r="32" customFormat="false" ht="12.8" hidden="false" customHeight="false" outlineLevel="0" collapsed="false">
      <c r="A32" s="1" t="s">
        <v>100</v>
      </c>
      <c r="B32" s="1" t="s">
        <v>100</v>
      </c>
      <c r="C32" s="2" t="n">
        <v>87</v>
      </c>
      <c r="D32" s="1" t="s">
        <v>27</v>
      </c>
      <c r="E32" s="1" t="s">
        <v>80</v>
      </c>
      <c r="F32" s="1" t="s">
        <v>101</v>
      </c>
      <c r="G32" s="1" t="n">
        <v>200</v>
      </c>
      <c r="H32" s="1" t="n">
        <v>1</v>
      </c>
      <c r="I32" s="1" t="n">
        <v>1990</v>
      </c>
      <c r="J32" s="4" t="s">
        <v>39</v>
      </c>
      <c r="K32" s="1" t="n">
        <v>25</v>
      </c>
      <c r="L32" s="4" t="s">
        <v>72</v>
      </c>
      <c r="M32" s="3" t="str">
        <f aca="false">VLOOKUP(L32,dropdowns!E:F,2,0)</f>
        <v>bitmask(TOWNZONE_CENTRE)</v>
      </c>
      <c r="N32" s="1" t="n">
        <v>4</v>
      </c>
      <c r="O32" s="1" t="n">
        <v>5</v>
      </c>
      <c r="P32" s="3" t="s">
        <v>82</v>
      </c>
      <c r="Q32" s="1" t="n">
        <v>24</v>
      </c>
      <c r="R32" s="1" t="n">
        <v>10</v>
      </c>
      <c r="S32" s="3" t="s">
        <v>85</v>
      </c>
      <c r="T32" s="1" t="str">
        <f aca="false">IF(NOT(D32="1X1"),"none",IF(E32="skyscraper",CONCATENATE(A32,"_c"),IF(E32="landmark",CONCATENATE(A32,"_k"),IF(E32="house",CONCATENATE(A32,"_h"),A32))))</f>
        <v>sugiyama_office_building_c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31</v>
      </c>
    </row>
    <row r="33" customFormat="false" ht="12.8" hidden="false" customHeight="false" outlineLevel="0" collapsed="false">
      <c r="A33" s="1" t="s">
        <v>102</v>
      </c>
      <c r="B33" s="1" t="s">
        <v>102</v>
      </c>
      <c r="C33" s="2" t="n">
        <v>76</v>
      </c>
      <c r="D33" s="1" t="s">
        <v>103</v>
      </c>
      <c r="E33" s="1" t="s">
        <v>80</v>
      </c>
      <c r="F33" s="1" t="s">
        <v>104</v>
      </c>
      <c r="G33" s="1" t="n">
        <v>255</v>
      </c>
      <c r="H33" s="1" t="n">
        <v>1</v>
      </c>
      <c r="I33" s="1" t="n">
        <v>2006</v>
      </c>
      <c r="J33" s="4" t="s">
        <v>39</v>
      </c>
      <c r="K33" s="1" t="n">
        <v>25</v>
      </c>
      <c r="L33" s="4" t="s">
        <v>72</v>
      </c>
      <c r="M33" s="3" t="str">
        <f aca="false">VLOOKUP(L33,dropdowns!E:F,2,0)</f>
        <v>bitmask(TOWNZONE_CENTRE)</v>
      </c>
      <c r="N33" s="1" t="n">
        <v>7</v>
      </c>
      <c r="O33" s="1" t="n">
        <v>5</v>
      </c>
      <c r="P33" s="3" t="s">
        <v>82</v>
      </c>
      <c r="Q33" s="1" t="n">
        <v>24</v>
      </c>
      <c r="R33" s="1" t="n">
        <v>10</v>
      </c>
      <c r="S33" s="3" t="s">
        <v>85</v>
      </c>
      <c r="T33" s="1" t="str">
        <f aca="false">IF(NOT(D33="1X1"),"none",IF(E33="skyscraper",CONCATENATE(A33,"_c"),IF(E33="landmark",CONCATENATE(A33,"_k"),IF(E33="house",CONCATENATE(A33,"_h"),A33))))</f>
        <v>none</v>
      </c>
      <c r="U33" s="1" t="str">
        <f aca="false">IF(D33="1X1","none",IF(E33="skyscraper",CONCATENATE(A33,"_c_north"),IF(E33="landmark",CONCATENATE(A33,"_k_north"),IF(E33="house",CONCATENATE(A33,"_h_north"),CONCATENATE(A33,"_north")))))</f>
        <v>tsuno_building_c_north</v>
      </c>
      <c r="V33" s="1" t="str">
        <f aca="false">IF(OR(D33="1X1",D33="2X1"),"none",IF(E33="skyscraper",CONCATENATE(A33,"_c_east"),IF(E33="landmark",CONCATENATE(A33,"_k_east"),CONCATENATE(A33,"_east"))))</f>
        <v>tsuno_building_c_east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31</v>
      </c>
    </row>
    <row r="34" customFormat="false" ht="12.8" hidden="false" customHeight="false" outlineLevel="0" collapsed="false">
      <c r="A34" s="1" t="s">
        <v>105</v>
      </c>
      <c r="B34" s="1" t="s">
        <v>105</v>
      </c>
      <c r="C34" s="2" t="n">
        <v>89</v>
      </c>
      <c r="D34" s="1" t="s">
        <v>27</v>
      </c>
      <c r="E34" s="1" t="s">
        <v>80</v>
      </c>
      <c r="F34" s="1" t="s">
        <v>106</v>
      </c>
      <c r="G34" s="1" t="n">
        <v>200</v>
      </c>
      <c r="H34" s="1" t="n">
        <v>1</v>
      </c>
      <c r="I34" s="1" t="n">
        <v>1955</v>
      </c>
      <c r="J34" s="4" t="n">
        <v>1989</v>
      </c>
      <c r="K34" s="1" t="n">
        <v>25</v>
      </c>
      <c r="L34" s="4" t="s">
        <v>72</v>
      </c>
      <c r="M34" s="3" t="str">
        <f aca="false">VLOOKUP(L34,dropdowns!E:F,2,0)</f>
        <v>bitmask(TOWNZONE_CENTRE)</v>
      </c>
      <c r="N34" s="1" t="n">
        <v>4</v>
      </c>
      <c r="O34" s="1" t="n">
        <v>5</v>
      </c>
      <c r="P34" s="3" t="s">
        <v>82</v>
      </c>
      <c r="Q34" s="1" t="n">
        <v>24</v>
      </c>
      <c r="R34" s="1" t="n">
        <v>10</v>
      </c>
      <c r="S34" s="3" t="s">
        <v>85</v>
      </c>
      <c r="T34" s="1" t="str">
        <f aca="false">IF(NOT(D34="1X1"),"none",IF(E34="skyscraper",CONCATENATE(A34,"_c"),IF(E34="landmark",CONCATENATE(A34,"_k"),IF(E34="house",CONCATENATE(A34,"_h"),A34))))</f>
        <v>ueda_office_block_c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31</v>
      </c>
    </row>
    <row r="35" customFormat="false" ht="12.8" hidden="false" customHeight="false" outlineLevel="0" collapsed="false">
      <c r="A35" s="1" t="s">
        <v>107</v>
      </c>
      <c r="B35" s="1" t="s">
        <v>107</v>
      </c>
      <c r="C35" s="2" t="n">
        <v>36</v>
      </c>
      <c r="D35" s="1" t="s">
        <v>27</v>
      </c>
      <c r="E35" s="1" t="s">
        <v>80</v>
      </c>
      <c r="F35" s="1" t="s">
        <v>108</v>
      </c>
      <c r="G35" s="1" t="n">
        <v>180</v>
      </c>
      <c r="H35" s="1" t="n">
        <v>1</v>
      </c>
      <c r="I35" s="1" t="n">
        <v>1965</v>
      </c>
      <c r="J35" s="4" t="s">
        <v>39</v>
      </c>
      <c r="K35" s="1" t="n">
        <v>25</v>
      </c>
      <c r="L35" s="4" t="s">
        <v>72</v>
      </c>
      <c r="M35" s="3" t="str">
        <f aca="false">VLOOKUP(L35,dropdowns!E:F,2,0)</f>
        <v>bitmask(TOWNZONE_CENTRE)</v>
      </c>
      <c r="N35" s="1" t="n">
        <v>4</v>
      </c>
      <c r="O35" s="1" t="n">
        <v>5</v>
      </c>
      <c r="P35" s="3" t="s">
        <v>82</v>
      </c>
      <c r="Q35" s="1" t="n">
        <v>12</v>
      </c>
      <c r="R35" s="1" t="n">
        <v>5</v>
      </c>
      <c r="S35" s="3" t="s">
        <v>85</v>
      </c>
      <c r="T35" s="1" t="str">
        <f aca="false">IF(NOT(D35="1X1"),"none",IF(E35="skyscraper",CONCATENATE(A35,"_c"),IF(E35="landmark",CONCATENATE(A35,"_k"),IF(E35="house",CONCATENATE(A35,"_h"),A35))))</f>
        <v>yamaguchi_office_c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31</v>
      </c>
    </row>
    <row r="36" customFormat="false" ht="12.8" hidden="false" customHeight="false" outlineLevel="0" collapsed="false">
      <c r="A36" s="1" t="s">
        <v>109</v>
      </c>
      <c r="B36" s="1" t="s">
        <v>109</v>
      </c>
      <c r="C36" s="2" t="n">
        <v>101</v>
      </c>
      <c r="D36" s="1" t="s">
        <v>103</v>
      </c>
      <c r="E36" s="1" t="s">
        <v>80</v>
      </c>
      <c r="F36" s="1" t="s">
        <v>110</v>
      </c>
      <c r="G36" s="1" t="n">
        <v>255</v>
      </c>
      <c r="H36" s="1" t="n">
        <v>1</v>
      </c>
      <c r="I36" s="1" t="n">
        <v>1990</v>
      </c>
      <c r="J36" s="4" t="s">
        <v>39</v>
      </c>
      <c r="K36" s="1" t="n">
        <v>25</v>
      </c>
      <c r="L36" s="4" t="s">
        <v>72</v>
      </c>
      <c r="M36" s="3" t="str">
        <f aca="false">VLOOKUP(L36,dropdowns!E:F,2,0)</f>
        <v>bitmask(TOWNZONE_CENTRE)</v>
      </c>
      <c r="N36" s="1" t="n">
        <v>7</v>
      </c>
      <c r="O36" s="1" t="n">
        <v>5</v>
      </c>
      <c r="P36" s="3" t="s">
        <v>82</v>
      </c>
      <c r="Q36" s="1" t="n">
        <v>24</v>
      </c>
      <c r="R36" s="1" t="n">
        <v>10</v>
      </c>
      <c r="S36" s="3" t="s">
        <v>85</v>
      </c>
      <c r="T36" s="1" t="str">
        <f aca="false">IF(NOT(D36="1X1"),"none",IF(E36="skyscraper",CONCATENATE(A36,"_c"),IF(E36="landmark",CONCATENATE(A36,"_k"),IF(E36="house",CONCATENATE(A36,"_h"),A36))))</f>
        <v>none</v>
      </c>
      <c r="U36" s="1" t="str">
        <f aca="false">IF(D36="1X1","none",IF(E36="skyscraper",CONCATENATE(A36,"_c_north"),IF(E36="landmark",CONCATENATE(A36,"_k_north"),IF(E36="house",CONCATENATE(A36,"_h_north"),CONCATENATE(A36,"_north")))))</f>
        <v>yamashiro_office_building_c_north</v>
      </c>
      <c r="V36" s="1" t="str">
        <f aca="false">IF(OR(D36="1X1",D36="2X1"),"none",IF(E36="skyscraper",CONCATENATE(A36,"_c_east"),IF(E36="landmark",CONCATENATE(A36,"_k_east"),CONCATENATE(A36,"_east"))))</f>
        <v>yamashiro_office_building_c_east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31</v>
      </c>
    </row>
    <row r="37" customFormat="false" ht="12.8" hidden="false" customHeight="false" outlineLevel="0" collapsed="false">
      <c r="A37" s="1" t="s">
        <v>111</v>
      </c>
      <c r="B37" s="1" t="s">
        <v>111</v>
      </c>
      <c r="C37" s="2" t="n">
        <v>47</v>
      </c>
      <c r="D37" s="1" t="s">
        <v>27</v>
      </c>
      <c r="E37" s="1" t="s">
        <v>80</v>
      </c>
      <c r="F37" s="1" t="s">
        <v>112</v>
      </c>
      <c r="G37" s="1" t="n">
        <v>220</v>
      </c>
      <c r="H37" s="1" t="n">
        <v>1</v>
      </c>
      <c r="I37" s="1" t="n">
        <v>2000</v>
      </c>
      <c r="J37" s="4" t="s">
        <v>39</v>
      </c>
      <c r="K37" s="1" t="n">
        <v>25</v>
      </c>
      <c r="L37" s="4" t="s">
        <v>72</v>
      </c>
      <c r="M37" s="3" t="str">
        <f aca="false">VLOOKUP(L37,dropdowns!E:F,2,0)</f>
        <v>bitmask(TOWNZONE_CENTRE)</v>
      </c>
      <c r="N37" s="1" t="n">
        <v>4</v>
      </c>
      <c r="O37" s="1" t="n">
        <v>5</v>
      </c>
      <c r="P37" s="3" t="s">
        <v>82</v>
      </c>
      <c r="Q37" s="1" t="n">
        <v>24</v>
      </c>
      <c r="R37" s="1" t="n">
        <v>10</v>
      </c>
      <c r="S37" s="3" t="s">
        <v>85</v>
      </c>
      <c r="T37" s="1" t="str">
        <f aca="false">IF(NOT(D37="1X1"),"none",IF(E37="skyscraper",CONCATENATE(A37,"_c"),IF(E37="landmark",CONCATENATE(A37,"_k"),IF(E37="house",CONCATENATE(A37,"_h"),A37))))</f>
        <v>yamashita_building_c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31</v>
      </c>
    </row>
    <row r="38" customFormat="false" ht="12.8" hidden="false" customHeight="false" outlineLevel="0" collapsed="false">
      <c r="A38" s="1" t="s">
        <v>113</v>
      </c>
      <c r="B38" s="1" t="s">
        <v>113</v>
      </c>
      <c r="C38" s="2" t="n">
        <v>212</v>
      </c>
      <c r="D38" s="1" t="s">
        <v>114</v>
      </c>
      <c r="E38" s="1" t="s">
        <v>115</v>
      </c>
      <c r="F38" s="1" t="s">
        <v>116</v>
      </c>
      <c r="G38" s="1" t="n">
        <v>15</v>
      </c>
      <c r="H38" s="1" t="n">
        <v>5</v>
      </c>
      <c r="I38" s="1" t="n">
        <v>1700</v>
      </c>
      <c r="J38" s="4" t="s">
        <v>39</v>
      </c>
      <c r="K38" s="1" t="n">
        <v>7</v>
      </c>
      <c r="L38" s="4" t="s">
        <v>117</v>
      </c>
      <c r="M38" s="3" t="str">
        <f aca="false">VLOOKUP(L38,dropdowns!E:F,2,0)</f>
        <v>bitmask(TOWNZONE_OUTSKIRT, TOWNZONE_EDGE )</v>
      </c>
      <c r="N38" s="1" t="n">
        <v>20</v>
      </c>
      <c r="O38" s="1" t="n">
        <v>6</v>
      </c>
      <c r="P38" s="3" t="s">
        <v>118</v>
      </c>
      <c r="Q38" s="1" t="n">
        <v>6</v>
      </c>
      <c r="R38" s="1" t="n">
        <v>2</v>
      </c>
      <c r="S38" s="3" t="s">
        <v>119</v>
      </c>
      <c r="T38" s="1" t="str">
        <f aca="false">IF(NOT(D38="1X1"),"none",IF(E38="skyscraper",CONCATENATE(A38,"_c"),IF(E38="landmark",CONCATENATE(A38,"_k"),IF(E38="house",CONCATENATE(A38,"_h"),A38))))</f>
        <v>none</v>
      </c>
      <c r="U38" s="1" t="str">
        <f aca="false">IF(D38="1X1","none",IF(E38="skyscraper",CONCATENATE(A38,"_c_north"),IF(E38="landmark",CONCATENATE(A38,"_k_north"),IF(E38="house",CONCATENATE(A38,"_h_north"),CONCATENATE(A38,"_north")))))</f>
        <v>farm_h_north</v>
      </c>
      <c r="V38" s="1" t="str">
        <f aca="false">IF(OR(D38="1X1",D38="2X1"),"none",IF(E38="skyscraper",CONCATENATE(A38,"_c_east"),IF(E38="landmark",CONCATENATE(A38,"_k_east"),IF(E38="house",CONCATENATE(A38,"_h_east"),CONCATENATE(A38,"_east")))))</f>
        <v>farm_h_east</v>
      </c>
      <c r="W38" s="1" t="str">
        <f aca="false">IF(OR(D38="1X1",D38="1X2"),"none",IF(E38="skyscraper",CONCATENATE(A38,"_c_west"),IF(E38="landmark",CONCATENATE(A38,"_k_west"),IF(E38="house",CONCATENATE(A38,"_h_west"),CONCATENATE(A38,"_west")))))</f>
        <v>farm_h_west</v>
      </c>
      <c r="X38" s="1" t="str">
        <f aca="false">IF(NOT(D38="2X2"),"none",IF(E38="skyscraper",CONCATENATE(A38,"_c_south"),IF(E38="landmark",CONCATENATE(A38,"_k_south"),IF(E38="house",CONCATENATE(A38,"_h_south"),CONCATENATE(A38,"_south")))))</f>
        <v>farm_h_south</v>
      </c>
      <c r="Y38" s="1" t="s">
        <v>113</v>
      </c>
    </row>
    <row r="39" customFormat="false" ht="12.8" hidden="false" customHeight="false" outlineLevel="0" collapsed="false">
      <c r="A39" s="1" t="s">
        <v>120</v>
      </c>
      <c r="B39" s="1" t="s">
        <v>120</v>
      </c>
      <c r="C39" s="2" t="n">
        <v>2</v>
      </c>
      <c r="D39" s="1" t="s">
        <v>27</v>
      </c>
      <c r="E39" s="1" t="s">
        <v>115</v>
      </c>
      <c r="F39" s="1" t="s">
        <v>121</v>
      </c>
      <c r="G39" s="1" t="n">
        <v>20</v>
      </c>
      <c r="H39" s="1" t="n">
        <v>5</v>
      </c>
      <c r="I39" s="1" t="n">
        <v>1870</v>
      </c>
      <c r="J39" s="4" t="s">
        <v>39</v>
      </c>
      <c r="K39" s="1" t="n">
        <v>5</v>
      </c>
      <c r="L39" s="4" t="s">
        <v>122</v>
      </c>
      <c r="M39" s="3" t="str">
        <f aca="false">VLOOKUP(L39,dropdowns!E:F,2,0)</f>
        <v>bitmask(TOWNZONE_OUTER_SUBURB , TOWNZONE_OUTSKIRT, TOWNZONE_EDGE )</v>
      </c>
      <c r="N39" s="1" t="n">
        <v>6</v>
      </c>
      <c r="O39" s="1" t="n">
        <v>0</v>
      </c>
      <c r="P39" s="3" t="s">
        <v>31</v>
      </c>
      <c r="Q39" s="1" t="n">
        <v>2</v>
      </c>
      <c r="R39" s="1" t="n">
        <v>1</v>
      </c>
      <c r="S39" s="3" t="s">
        <v>32</v>
      </c>
      <c r="T39" s="1" t="str">
        <f aca="false">IF(NOT(D39="1X1"),"none",IF(E39="skyscraper",CONCATENATE(A39,"_c"),IF(E39="landmark",CONCATENATE(A39,"_k"),IF(E39="house",CONCATENATE(A39,"_h"),A39))))</f>
        <v>naganuma_h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IF(OR(D39="1X1",D39="2X1"),"none",IF(E39="skyscraper",CONCATENATE(A39,"_c_east"),IF(E39="landmark",CONCATENATE(A39,"_k_east"),IF(E39="house",CONCATENATE(A39,"_h_east"),CONCATENATE(A39,"_east")))))</f>
        <v>none</v>
      </c>
      <c r="W39" s="1" t="str">
        <f aca="false">IF(OR(D39="1X1",D39="1X2"),"none",IF(E39="skyscraper",CONCATENATE(A39,"_c_west"),IF(E39="landmark",CONCATENATE(A39,"_k_west"),IF(E39="house",CONCATENATE(A39,"_h_west"),CONCATENATE(A39,"_west")))))</f>
        <v>none</v>
      </c>
      <c r="X39" s="1" t="str">
        <f aca="false">IF(NOT(D39="2X2"),"none",IF(E39="skyscraper",CONCATENATE(A39,"_c_south"),IF(E39="landmark",CONCATENATE(A39,"_k_south"),IF(E39="house",CONCATENATE(A39,"_h_south"),CONCATENATE(A39,"_south")))))</f>
        <v>none</v>
      </c>
      <c r="Y39" s="1" t="s">
        <v>123</v>
      </c>
    </row>
    <row r="40" customFormat="false" ht="12.8" hidden="false" customHeight="false" outlineLevel="0" collapsed="false">
      <c r="A40" s="0" t="s">
        <v>124</v>
      </c>
      <c r="B40" s="0" t="s">
        <v>124</v>
      </c>
      <c r="C40" s="5" t="n">
        <v>95</v>
      </c>
      <c r="D40" s="1" t="s">
        <v>27</v>
      </c>
      <c r="E40" s="1" t="s">
        <v>125</v>
      </c>
      <c r="F40" s="1" t="s">
        <v>126</v>
      </c>
      <c r="G40" s="0" t="n">
        <v>50</v>
      </c>
      <c r="H40" s="0" t="n">
        <v>1</v>
      </c>
      <c r="I40" s="0" t="n">
        <v>1950</v>
      </c>
      <c r="J40" s="4" t="s">
        <v>39</v>
      </c>
      <c r="K40" s="0" t="n">
        <v>5</v>
      </c>
      <c r="L40" s="4" t="s">
        <v>127</v>
      </c>
      <c r="M40" s="3" t="str">
        <f aca="false">VLOOKUP(L40,dropdowns!E:F,2,0)</f>
        <v>bitmask(TOWNZONE_INNER_SUBURB, TOWNZONE_OUTER_SUBURB, TOWNZONE_OUTSKIRT)</v>
      </c>
      <c r="N40" s="0" t="n">
        <v>29</v>
      </c>
      <c r="O40" s="0" t="n">
        <v>3</v>
      </c>
      <c r="P40" s="3" t="s">
        <v>118</v>
      </c>
      <c r="Q40" s="0" t="n">
        <v>5</v>
      </c>
      <c r="R40" s="0" t="n">
        <v>3</v>
      </c>
      <c r="S40" s="3" t="s">
        <v>128</v>
      </c>
      <c r="T40" s="1" t="str">
        <f aca="false">IF(NOT(D40="1X1"),"none",IF(E40="skyscraper",CONCATENATE(A40,"_c"),IF(E40="landmark",CONCATENATE(A40,"_k"),IF(E40="house",CONCATENATE(A40,"_h"),A40))))</f>
        <v>convini_k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IF(OR(D40="1X1",D40="2X1"),"none",IF(E40="skyscraper",CONCATENATE(A40,"_c_east"),IF(E40="landmark",CONCATENATE(A40,"_k_east"),IF(E40="house",CONCATENATE(A40,"_h_east"),CONCATENATE(A40,"_east")))))</f>
        <v>none</v>
      </c>
      <c r="W40" s="1" t="str">
        <f aca="false">IF(OR(D40="1X1",D40="1X2"),"none",IF(E40="skyscraper",CONCATENATE(A40,"_c_west"),IF(E40="landmark",CONCATENATE(A40,"_k_west"),IF(E40="house",CONCATENATE(A40,"_h_west"),CONCATENATE(A40,"_west")))))</f>
        <v>none</v>
      </c>
      <c r="X40" s="1" t="str">
        <f aca="false">IF(NOT(D40="2X2"),"none",IF(E40="skyscraper",CONCATENATE(A40,"_c_south"),IF(E40="landmark",CONCATENATE(A40,"_k_south"),IF(E40="house",CONCATENATE(A40,"_h_south"),CONCATENATE(A40,"_south")))))</f>
        <v>none</v>
      </c>
      <c r="Y40" s="0" t="s">
        <v>129</v>
      </c>
    </row>
    <row r="41" customFormat="false" ht="12.8" hidden="false" customHeight="false" outlineLevel="0" collapsed="false">
      <c r="A41" s="1" t="s">
        <v>130</v>
      </c>
      <c r="B41" s="1" t="s">
        <v>130</v>
      </c>
      <c r="C41" s="2" t="n">
        <v>107</v>
      </c>
      <c r="D41" s="1" t="s">
        <v>131</v>
      </c>
      <c r="E41" s="1" t="s">
        <v>125</v>
      </c>
      <c r="F41" s="1" t="s">
        <v>132</v>
      </c>
      <c r="G41" s="1" t="n">
        <v>80</v>
      </c>
      <c r="H41" s="1" t="n">
        <v>3</v>
      </c>
      <c r="I41" s="1" t="n">
        <v>1970</v>
      </c>
      <c r="J41" s="4" t="s">
        <v>39</v>
      </c>
      <c r="K41" s="1" t="n">
        <v>20</v>
      </c>
      <c r="L41" s="4" t="s">
        <v>122</v>
      </c>
      <c r="M41" s="3" t="str">
        <f aca="false">VLOOKUP(L41,dropdowns!E:F,2,0)</f>
        <v>bitmask(TOWNZONE_OUTER_SUBURB , TOWNZONE_OUTSKIRT, TOWNZONE_EDGE )</v>
      </c>
      <c r="N41" s="1" t="n">
        <v>76</v>
      </c>
      <c r="O41" s="1" t="n">
        <v>3</v>
      </c>
      <c r="P41" s="3" t="s">
        <v>118</v>
      </c>
      <c r="Q41" s="1" t="n">
        <v>10</v>
      </c>
      <c r="R41" s="1" t="n">
        <v>2</v>
      </c>
      <c r="S41" s="3" t="s">
        <v>32</v>
      </c>
      <c r="T41" s="1" t="str">
        <f aca="false">IF(NOT(D41="1X1"),"none",IF(E41="skyscraper",CONCATENATE(A41,"_c"),IF(E41="landmark",CONCATENATE(A41,"_k"),IF(E41="house",CONCATENATE(A41,"_h"),A41))))</f>
        <v>none</v>
      </c>
      <c r="U41" s="1" t="str">
        <f aca="false">IF(D41="1X1","none",IF(E41="skyscraper",CONCATENATE(A41,"_c_north"),IF(E41="landmark",CONCATENATE(A41,"_k_north"),IF(E41="house",CONCATENATE(A41,"_h_north"),CONCATENATE(A41,"_north")))))</f>
        <v>fire_station_k_north</v>
      </c>
      <c r="V41" s="1" t="str">
        <f aca="false">IF(OR(D41="1X1",D41="2X1"),"none",IF(E41="skyscraper",CONCATENATE(A41,"_c_east"),IF(E41="landmark",CONCATENATE(A41,"_k_east"),IF(E41="house",CONCATENATE(A41,"_h_east"),CONCATENATE(A41,"_east")))))</f>
        <v>none</v>
      </c>
      <c r="W41" s="1" t="str">
        <f aca="false">IF(OR(D41="1X1",D41="1X2"),"none",IF(E41="skyscraper",CONCATENATE(A41,"_c_west"),IF(E41="landmark",CONCATENATE(A41,"_k_west"),IF(E41="house",CONCATENATE(A41,"_h_west"),CONCATENATE(A41,"_west")))))</f>
        <v>fire_station_k_west</v>
      </c>
      <c r="X41" s="1" t="str">
        <f aca="false">IF(NOT(D41="2X2"),"none",IF(E41="skyscraper",CONCATENATE(A41,"_c_south"),IF(E41="landmark",CONCATENATE(A41,"_k_south"),IF(E41="house",CONCATENATE(A41,"_h_south"),CONCATENATE(A41,"_south")))))</f>
        <v>none</v>
      </c>
      <c r="Y41" s="1" t="s">
        <v>130</v>
      </c>
    </row>
    <row r="42" customFormat="false" ht="12.8" hidden="false" customHeight="false" outlineLevel="0" collapsed="false">
      <c r="A42" s="1" t="s">
        <v>133</v>
      </c>
      <c r="B42" s="1" t="s">
        <v>133</v>
      </c>
      <c r="C42" s="2" t="n">
        <v>200</v>
      </c>
      <c r="D42" s="1" t="s">
        <v>114</v>
      </c>
      <c r="E42" s="1" t="s">
        <v>125</v>
      </c>
      <c r="F42" s="1" t="s">
        <v>134</v>
      </c>
      <c r="G42" s="1" t="n">
        <v>150</v>
      </c>
      <c r="H42" s="1" t="n">
        <v>3</v>
      </c>
      <c r="I42" s="1" t="n">
        <v>1970</v>
      </c>
      <c r="J42" s="4" t="s">
        <v>39</v>
      </c>
      <c r="K42" s="1" t="n">
        <v>20</v>
      </c>
      <c r="L42" s="4" t="s">
        <v>135</v>
      </c>
      <c r="M42" s="3" t="str">
        <f aca="false">VLOOKUP(L42,dropdowns!E:F,2,0)</f>
        <v>bitmask(TOWNZONE_INNER_SUBURB, TOWNZONE_OUTER_SUBURB )</v>
      </c>
      <c r="N42" s="1" t="n">
        <v>20</v>
      </c>
      <c r="O42" s="1" t="n">
        <v>3</v>
      </c>
      <c r="P42" s="3" t="s">
        <v>118</v>
      </c>
      <c r="Q42" s="1" t="n">
        <v>10</v>
      </c>
      <c r="R42" s="1" t="n">
        <v>4</v>
      </c>
      <c r="S42" s="3" t="s">
        <v>136</v>
      </c>
      <c r="T42" s="1" t="str">
        <f aca="false">IF(NOT(D42="1X1"),"none",IF(E42="skyscraper",CONCATENATE(A42,"_c"),IF(E42="landmark",CONCATENATE(A42,"_k"),IF(E42="house",CONCATENATE(A42,"_h"),A42))))</f>
        <v>none</v>
      </c>
      <c r="U42" s="1" t="str">
        <f aca="false">IF(D42="1X1","none",IF(E42="skyscraper",CONCATENATE(A42,"_c_north"),IF(E42="landmark",CONCATENATE(A42,"_k_north"),IF(E42="house",CONCATENATE(A42,"_h_north"),CONCATENATE(A42,"_north")))))</f>
        <v>hospital_k_north</v>
      </c>
      <c r="V42" s="1" t="str">
        <f aca="false">IF(OR(D42="1X1",D42="2X1"),"none",IF(E42="skyscraper",CONCATENATE(A42,"_c_east"),IF(E42="landmark",CONCATENATE(A42,"_k_east"),CONCATENATE(A42,"_east"))))</f>
        <v>hospital_k_east</v>
      </c>
      <c r="W42" s="1" t="str">
        <f aca="false">IF(OR(D42="1X1",D42="1X2"),"none",IF(E42="skyscraper",CONCATENATE(A42,"_c_west"),IF(E42="landmark",CONCATENATE(A42,"_k_west"),CONCATENATE(A42,"_west"))))</f>
        <v>hospital_k_west</v>
      </c>
      <c r="X42" s="1" t="str">
        <f aca="false">IF(NOT(D42="2X2"),"none",IF(E42="skyscraper",CONCATENATE(A42,"_c_south"),IF(E42="landmark",CONCATENATE(A42,"_k_south"),CONCATENATE(A42,"_south"))))</f>
        <v>hospital_k_south</v>
      </c>
      <c r="Y42" s="1" t="s">
        <v>133</v>
      </c>
    </row>
    <row r="43" customFormat="false" ht="12.8" hidden="false" customHeight="false" outlineLevel="0" collapsed="false">
      <c r="A43" s="1" t="s">
        <v>129</v>
      </c>
      <c r="B43" s="1" t="s">
        <v>129</v>
      </c>
      <c r="C43" s="2" t="n">
        <v>93</v>
      </c>
      <c r="D43" s="1" t="s">
        <v>27</v>
      </c>
      <c r="E43" s="1" t="s">
        <v>125</v>
      </c>
      <c r="F43" s="1" t="s">
        <v>137</v>
      </c>
      <c r="G43" s="1" t="n">
        <v>100</v>
      </c>
      <c r="H43" s="1" t="n">
        <v>1</v>
      </c>
      <c r="I43" s="1" t="n">
        <v>1870</v>
      </c>
      <c r="J43" s="4" t="s">
        <v>39</v>
      </c>
      <c r="K43" s="1" t="n">
        <v>10</v>
      </c>
      <c r="L43" s="4" t="s">
        <v>127</v>
      </c>
      <c r="M43" s="3" t="str">
        <f aca="false">VLOOKUP(L43,dropdowns!E:F,2,0)</f>
        <v>bitmask(TOWNZONE_INNER_SUBURB, TOWNZONE_OUTER_SUBURB, TOWNZONE_OUTSKIRT)</v>
      </c>
      <c r="N43" s="1" t="n">
        <v>29</v>
      </c>
      <c r="O43" s="1" t="n">
        <v>3</v>
      </c>
      <c r="P43" s="3" t="s">
        <v>118</v>
      </c>
      <c r="Q43" s="1" t="n">
        <v>16</v>
      </c>
      <c r="R43" s="1" t="n">
        <v>6</v>
      </c>
      <c r="S43" s="3" t="s">
        <v>32</v>
      </c>
      <c r="T43" s="1" t="str">
        <f aca="false">IF(NOT(D43="1X1"),"none",IF(E43="skyscraper",CONCATENATE(A43,"_c"),IF(E43="landmark",CONCATENATE(A43,"_k"),IF(E43="house",CONCATENATE(A43,"_h"),A43))))</f>
        <v>onsen_k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IF(OR(D43="1X1",D43="2X1"),"none",IF(E43="skyscraper",CONCATENATE(A43,"_c_east"),IF(E43="landmark",CONCATENATE(A43,"_k_east"),IF(E43="house",CONCATENATE(A43,"_h_east"),CONCATENATE(A43,"_east")))))</f>
        <v>none</v>
      </c>
      <c r="W43" s="1" t="str">
        <f aca="false">IF(OR(D43="1X1",D43="1X2"),"none",IF(E43="skyscraper",CONCATENATE(A43,"_c_west"),IF(E43="landmark",CONCATENATE(A43,"_k_west"),IF(E43="house",CONCATENATE(A43,"_h_west"),CONCATENATE(A43,"_west")))))</f>
        <v>none</v>
      </c>
      <c r="X43" s="1" t="str">
        <f aca="false">IF(NOT(D43="2X2"),"none",IF(E43="skyscraper",CONCATENATE(A43,"_c_south"),IF(E43="landmark",CONCATENATE(A43,"_k_south"),IF(E43="house",CONCATENATE(A43,"_h_south"),CONCATENATE(A43,"_south")))))</f>
        <v>none</v>
      </c>
      <c r="Y43" s="1" t="s">
        <v>129</v>
      </c>
    </row>
    <row r="44" customFormat="false" ht="12.8" hidden="false" customHeight="false" outlineLevel="0" collapsed="false">
      <c r="A44" s="1" t="s">
        <v>138</v>
      </c>
      <c r="B44" s="1" t="s">
        <v>138</v>
      </c>
      <c r="C44" s="2" t="n">
        <v>11</v>
      </c>
      <c r="D44" s="1" t="s">
        <v>27</v>
      </c>
      <c r="E44" s="1" t="s">
        <v>125</v>
      </c>
      <c r="F44" s="1" t="s">
        <v>139</v>
      </c>
      <c r="G44" s="1" t="n">
        <v>50</v>
      </c>
      <c r="H44" s="1" t="n">
        <v>3</v>
      </c>
      <c r="I44" s="1" t="n">
        <v>1980</v>
      </c>
      <c r="J44" s="4" t="s">
        <v>39</v>
      </c>
      <c r="K44" s="1" t="n">
        <v>10</v>
      </c>
      <c r="L44" s="4" t="s">
        <v>45</v>
      </c>
      <c r="M44" s="3" t="str">
        <f aca="false">VLOOKUP(L44,dropdowns!E:F,2,0)</f>
        <v>ALL_TOWNZONES &amp; ~bitmask(TOWNZONE_EDGE)</v>
      </c>
      <c r="N44" s="1" t="n">
        <v>29</v>
      </c>
      <c r="O44" s="1" t="n">
        <v>3</v>
      </c>
      <c r="P44" s="3" t="s">
        <v>118</v>
      </c>
      <c r="Q44" s="1" t="n">
        <v>20</v>
      </c>
      <c r="R44" s="1" t="n">
        <v>5</v>
      </c>
      <c r="S44" s="3" t="s">
        <v>140</v>
      </c>
      <c r="T44" s="1" t="str">
        <f aca="false">IF(NOT(D44="1X1"),"none",IF(E44="skyscraper",CONCATENATE(A44,"_c"),IF(E44="landmark",CONCATENATE(A44,"_k"),IF(E44="house",CONCATENATE(A44,"_h"),A44))))</f>
        <v>pachinko_k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138</v>
      </c>
    </row>
    <row r="45" customFormat="false" ht="12.8" hidden="false" customHeight="false" outlineLevel="0" collapsed="false">
      <c r="A45" s="1" t="s">
        <v>141</v>
      </c>
      <c r="B45" s="1" t="s">
        <v>141</v>
      </c>
      <c r="C45" s="2" t="n">
        <v>105</v>
      </c>
      <c r="D45" s="1" t="s">
        <v>103</v>
      </c>
      <c r="E45" s="1" t="s">
        <v>125</v>
      </c>
      <c r="F45" s="1" t="s">
        <v>142</v>
      </c>
      <c r="G45" s="1" t="n">
        <v>80</v>
      </c>
      <c r="H45" s="1" t="n">
        <v>3</v>
      </c>
      <c r="I45" s="1" t="n">
        <v>1970</v>
      </c>
      <c r="J45" s="4" t="s">
        <v>39</v>
      </c>
      <c r="K45" s="1" t="n">
        <v>20</v>
      </c>
      <c r="L45" s="4" t="s">
        <v>122</v>
      </c>
      <c r="M45" s="3" t="str">
        <f aca="false">VLOOKUP(L45,dropdowns!E:F,2,0)</f>
        <v>bitmask(TOWNZONE_OUTER_SUBURB , TOWNZONE_OUTSKIRT, TOWNZONE_EDGE )</v>
      </c>
      <c r="N45" s="1" t="n">
        <v>7</v>
      </c>
      <c r="O45" s="1" t="n">
        <v>3</v>
      </c>
      <c r="P45" s="3" t="s">
        <v>118</v>
      </c>
      <c r="Q45" s="1" t="n">
        <v>10</v>
      </c>
      <c r="R45" s="1" t="n">
        <v>2</v>
      </c>
      <c r="S45" s="3" t="s">
        <v>85</v>
      </c>
      <c r="T45" s="1" t="str">
        <f aca="false">IF(NOT(D45="1X1"),"none",IF(E45="skyscraper",CONCATENATE(A45,"_c"),IF(E45="landmark",CONCATENATE(A45,"_k"),IF(E45="house",CONCATENATE(A45,"_h"),A45))))</f>
        <v>none</v>
      </c>
      <c r="U45" s="1" t="str">
        <f aca="false">IF(D45="1X1","none",IF(E45="skyscraper",CONCATENATE(A45,"_c_north"),IF(E45="landmark",CONCATENATE(A45,"_k_north"),IF(E45="house",CONCATENATE(A45,"_h_north"),CONCATENATE(A45,"_north")))))</f>
        <v>police_station_k_north</v>
      </c>
      <c r="V45" s="1" t="str">
        <f aca="false">IF(OR(D45="1X1",D45="2X1"),"none",IF(E45="skyscraper",CONCATENATE(A45,"_c_east"),IF(E45="landmark",CONCATENATE(A45,"_k_east"),CONCATENATE(A45,"_east"))))</f>
        <v>police_station_k_east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141</v>
      </c>
    </row>
    <row r="46" customFormat="false" ht="12.8" hidden="false" customHeight="false" outlineLevel="0" collapsed="false">
      <c r="A46" s="1" t="s">
        <v>143</v>
      </c>
      <c r="B46" s="1" t="s">
        <v>143</v>
      </c>
      <c r="C46" s="2" t="n">
        <v>216</v>
      </c>
      <c r="D46" s="1" t="s">
        <v>114</v>
      </c>
      <c r="E46" s="1" t="s">
        <v>125</v>
      </c>
      <c r="F46" s="1" t="s">
        <v>144</v>
      </c>
      <c r="G46" s="1" t="n">
        <v>100</v>
      </c>
      <c r="H46" s="0" t="n">
        <v>3</v>
      </c>
      <c r="I46" s="1" t="n">
        <v>1700</v>
      </c>
      <c r="J46" s="4" t="s">
        <v>39</v>
      </c>
      <c r="K46" s="1" t="n">
        <v>20</v>
      </c>
      <c r="L46" s="4" t="s">
        <v>135</v>
      </c>
      <c r="M46" s="3" t="str">
        <f aca="false">VLOOKUP(L46,dropdowns!E:F,2,0)</f>
        <v>bitmask(TOWNZONE_INNER_SUBURB, TOWNZONE_OUTER_SUBURB )</v>
      </c>
      <c r="N46" s="0" t="n">
        <v>20</v>
      </c>
      <c r="O46" s="0" t="n">
        <v>3</v>
      </c>
      <c r="P46" s="3" t="s">
        <v>82</v>
      </c>
      <c r="Q46" s="1" t="n">
        <v>10</v>
      </c>
      <c r="R46" s="1" t="n">
        <v>2</v>
      </c>
      <c r="S46" s="3" t="s">
        <v>140</v>
      </c>
      <c r="T46" s="1" t="str">
        <f aca="false">IF(NOT(D46="1X1"),"none",IF(E46="skyscraper",CONCATENATE(A46,"_c"),IF(E46="landmark",CONCATENATE(A46,"_k"),IF(E46="house",CONCATENATE(A46,"_h"),A46))))</f>
        <v>none</v>
      </c>
      <c r="U46" s="1" t="str">
        <f aca="false">IF(D46="1X1","none",IF(E46="skyscraper",CONCATENATE(A46,"_c_north"),IF(E46="landmark",CONCATENATE(A46,"_k_north"),IF(E46="house",CONCATENATE(A46,"_h_north"),CONCATENATE(A46,"_north")))))</f>
        <v>shiro_k_north</v>
      </c>
      <c r="V46" s="1" t="str">
        <f aca="false">IF(OR(D46="1X1",D46="2X1"),"none",IF(E46="skyscraper",CONCATENATE(A46,"_c_east"),IF(E46="landmark",CONCATENATE(A46,"_k_east"),CONCATENATE(A46,"_east"))))</f>
        <v>shiro_k_east</v>
      </c>
      <c r="W46" s="1" t="str">
        <f aca="false">IF(OR(D46="1X1",D46="1X2"),"none",IF(E46="skyscraper",CONCATENATE(A46,"_c_west"),IF(E46="landmark",CONCATENATE(A46,"_k_west"),CONCATENATE(A46,"_west"))))</f>
        <v>shiro_k_west</v>
      </c>
      <c r="X46" s="1" t="str">
        <f aca="false">IF(NOT(D46="2X2"),"none",IF(E46="skyscraper",CONCATENATE(A46,"_c_south"),IF(E46="landmark",CONCATENATE(A46,"_k_south"),CONCATENATE(A46,"_south"))))</f>
        <v>shiro_k_south</v>
      </c>
      <c r="Y46" s="1" t="s">
        <v>143</v>
      </c>
    </row>
    <row r="47" customFormat="false" ht="12.8" hidden="false" customHeight="false" outlineLevel="0" collapsed="false">
      <c r="A47" s="1" t="s">
        <v>145</v>
      </c>
      <c r="B47" s="1" t="s">
        <v>145</v>
      </c>
      <c r="C47" s="2" t="n">
        <v>114</v>
      </c>
      <c r="D47" s="1" t="s">
        <v>27</v>
      </c>
      <c r="E47" s="1" t="s">
        <v>125</v>
      </c>
      <c r="F47" s="1" t="s">
        <v>146</v>
      </c>
      <c r="G47" s="1" t="n">
        <v>5</v>
      </c>
      <c r="H47" s="0" t="n">
        <v>1</v>
      </c>
      <c r="I47" s="1" t="n">
        <v>0</v>
      </c>
      <c r="J47" s="4" t="s">
        <v>39</v>
      </c>
      <c r="K47" s="1" t="n">
        <v>20</v>
      </c>
      <c r="L47" s="4" t="s">
        <v>147</v>
      </c>
      <c r="M47" s="3" t="str">
        <f aca="false">VLOOKUP(L47,dropdowns!E:F,2,0)</f>
        <v>ALL_TOWNZONES</v>
      </c>
      <c r="N47" s="0" t="n">
        <v>6</v>
      </c>
      <c r="O47" s="0" t="n">
        <v>3</v>
      </c>
      <c r="P47" s="3" t="s">
        <v>82</v>
      </c>
      <c r="Q47" s="1" t="n">
        <v>1</v>
      </c>
      <c r="R47" s="1" t="n">
        <v>1</v>
      </c>
      <c r="S47" s="3" t="s">
        <v>148</v>
      </c>
      <c r="T47" s="1" t="str">
        <f aca="false">IF(NOT(D47="1X1"),"none",IF(E47="skyscraper",CONCATENATE(A47,"_c"),IF(E47="landmark",CONCATENATE(A47,"_k"),IF(E47="house",CONCATENATE(A47,"_h"),A47))))</f>
        <v>shrine_k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145</v>
      </c>
    </row>
    <row r="48" customFormat="false" ht="12.8" hidden="false" customHeight="false" outlineLevel="0" collapsed="false">
      <c r="A48" s="1" t="s">
        <v>149</v>
      </c>
      <c r="B48" s="1" t="s">
        <v>149</v>
      </c>
      <c r="C48" s="2" t="n">
        <v>113</v>
      </c>
      <c r="D48" s="1" t="s">
        <v>27</v>
      </c>
      <c r="E48" s="1" t="s">
        <v>125</v>
      </c>
      <c r="F48" s="1" t="s">
        <v>150</v>
      </c>
      <c r="G48" s="1" t="n">
        <v>5</v>
      </c>
      <c r="H48" s="0" t="n">
        <v>5</v>
      </c>
      <c r="I48" s="1" t="n">
        <v>0</v>
      </c>
      <c r="J48" s="4" t="s">
        <v>39</v>
      </c>
      <c r="K48" s="1" t="n">
        <v>20</v>
      </c>
      <c r="L48" s="4" t="s">
        <v>147</v>
      </c>
      <c r="M48" s="3" t="str">
        <f aca="false">VLOOKUP(L48,dropdowns!E:F,2,0)</f>
        <v>ALL_TOWNZONES</v>
      </c>
      <c r="N48" s="0" t="n">
        <v>6</v>
      </c>
      <c r="O48" s="0" t="n">
        <v>3</v>
      </c>
      <c r="P48" s="3" t="s">
        <v>82</v>
      </c>
      <c r="Q48" s="1" t="n">
        <v>1</v>
      </c>
      <c r="R48" s="1" t="n">
        <v>1</v>
      </c>
      <c r="S48" s="3" t="s">
        <v>148</v>
      </c>
      <c r="T48" s="1" t="str">
        <f aca="false">IF(NOT(D48="1X1"),"none",IF(E48="skyscraper",CONCATENATE(A48,"_c"),IF(E48="landmark",CONCATENATE(A48,"_k"),IF(E48="house",CONCATENATE(A48,"_h"),A48))))</f>
        <v>shrine_prohibition_k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149</v>
      </c>
    </row>
    <row r="49" customFormat="false" ht="12.8" hidden="false" customHeight="false" outlineLevel="0" collapsed="false">
      <c r="A49" s="1" t="s">
        <v>151</v>
      </c>
      <c r="B49" s="1" t="s">
        <v>151</v>
      </c>
      <c r="C49" s="2" t="n">
        <v>204</v>
      </c>
      <c r="D49" s="1" t="s">
        <v>114</v>
      </c>
      <c r="E49" s="1" t="s">
        <v>125</v>
      </c>
      <c r="F49" s="1" t="s">
        <v>152</v>
      </c>
      <c r="G49" s="1" t="n">
        <v>150</v>
      </c>
      <c r="H49" s="1" t="n">
        <v>3</v>
      </c>
      <c r="I49" s="1" t="n">
        <v>1970</v>
      </c>
      <c r="J49" s="4" t="s">
        <v>39</v>
      </c>
      <c r="K49" s="1" t="n">
        <v>20</v>
      </c>
      <c r="L49" s="4" t="s">
        <v>135</v>
      </c>
      <c r="M49" s="3" t="str">
        <f aca="false">VLOOKUP(L49,dropdowns!E:F,2,0)</f>
        <v>bitmask(TOWNZONE_INNER_SUBURB, TOWNZONE_OUTER_SUBURB )</v>
      </c>
      <c r="N49" s="1" t="n">
        <v>20</v>
      </c>
      <c r="O49" s="1" t="n">
        <v>3</v>
      </c>
      <c r="P49" s="3" t="s">
        <v>118</v>
      </c>
      <c r="Q49" s="1" t="n">
        <v>10</v>
      </c>
      <c r="R49" s="1" t="n">
        <v>4</v>
      </c>
      <c r="S49" s="3" t="s">
        <v>128</v>
      </c>
      <c r="T49" s="1" t="str">
        <f aca="false">IF(NOT(D49="1X1"),"none",IF(E49="skyscraper",CONCATENATE(A49,"_c"),IF(E49="landmark",CONCATENATE(A49,"_k"),IF(E49="house",CONCATENATE(A49,"_h"),A49))))</f>
        <v>none</v>
      </c>
      <c r="U49" s="1" t="str">
        <f aca="false">IF(D49="1X1","none",IF(E49="skyscraper",CONCATENATE(A49,"_c_north"),IF(E49="landmark",CONCATENATE(A49,"_k_north"),IF(E49="house",CONCATENATE(A49,"_h_north"),CONCATENATE(A49,"_north")))))</f>
        <v>stadium_k_north</v>
      </c>
      <c r="V49" s="1" t="str">
        <f aca="false">IF(OR(D49="1X1",D49="2X1"),"none",IF(E49="skyscraper",CONCATENATE(A49,"_c_east"),IF(E49="landmark",CONCATENATE(A49,"_k_east"),CONCATENATE(A49,"_east"))))</f>
        <v>stadium_k_east</v>
      </c>
      <c r="W49" s="1" t="str">
        <f aca="false">IF(OR(D49="1X1",D49="1X2"),"none",IF(E49="skyscraper",CONCATENATE(A49,"_c_west"),IF(E49="landmark",CONCATENATE(A49,"_k_west"),CONCATENATE(A49,"_west"))))</f>
        <v>stadium_k_west</v>
      </c>
      <c r="X49" s="1" t="str">
        <f aca="false">IF(NOT(D49="2X2"),"none",IF(E49="skyscraper",CONCATENATE(A49,"_c_south"),IF(E49="landmark",CONCATENATE(A49,"_k_south"),CONCATENATE(A49,"_south"))))</f>
        <v>stadium_k_south</v>
      </c>
      <c r="Y49" s="1" t="s">
        <v>133</v>
      </c>
    </row>
    <row r="50" customFormat="false" ht="12.8" hidden="false" customHeight="false" outlineLevel="0" collapsed="false">
      <c r="A50" s="1" t="s">
        <v>153</v>
      </c>
      <c r="B50" s="1" t="s">
        <v>153</v>
      </c>
      <c r="C50" s="2" t="n">
        <v>208</v>
      </c>
      <c r="D50" s="1" t="s">
        <v>114</v>
      </c>
      <c r="E50" s="1" t="s">
        <v>125</v>
      </c>
      <c r="F50" s="1" t="s">
        <v>154</v>
      </c>
      <c r="G50" s="1" t="n">
        <v>100</v>
      </c>
      <c r="H50" s="1" t="n">
        <v>3</v>
      </c>
      <c r="I50" s="1" t="n">
        <v>1700</v>
      </c>
      <c r="J50" s="4" t="s">
        <v>39</v>
      </c>
      <c r="K50" s="1" t="n">
        <v>20</v>
      </c>
      <c r="L50" s="4" t="s">
        <v>147</v>
      </c>
      <c r="M50" s="3" t="str">
        <f aca="false">VLOOKUP(L50,dropdowns!E:F,2,0)</f>
        <v>ALL_TOWNZONES</v>
      </c>
      <c r="N50" s="1" t="n">
        <v>20</v>
      </c>
      <c r="O50" s="1" t="n">
        <v>3</v>
      </c>
      <c r="P50" s="3" t="s">
        <v>82</v>
      </c>
      <c r="Q50" s="1" t="n">
        <v>10</v>
      </c>
      <c r="R50" s="1" t="n">
        <v>2</v>
      </c>
      <c r="S50" s="3" t="s">
        <v>140</v>
      </c>
      <c r="T50" s="1" t="str">
        <f aca="false">IF(NOT(D50="1X1"),"none",IF(E50="skyscraper",CONCATENATE(A50,"_c"),IF(E50="landmark",CONCATENATE(A50,"_k"),IF(E50="house",CONCATENATE(A50,"_h"),A50))))</f>
        <v>none</v>
      </c>
      <c r="U50" s="1" t="str">
        <f aca="false">IF(D50="1X1","none",IF(E50="skyscraper",CONCATENATE(A50,"_c_north"),IF(E50="landmark",CONCATENATE(A50,"_k_north"),IF(E50="house",CONCATENATE(A50,"_h_north"),CONCATENATE(A50,"_north")))))</f>
        <v>temple_k_north</v>
      </c>
      <c r="V50" s="1" t="str">
        <f aca="false">IF(OR(D50="1X1",D50="2X1"),"none",IF(E50="skyscraper",CONCATENATE(A50,"_c_east"),IF(E50="landmark",CONCATENATE(A50,"_k_east"),CONCATENATE(A50,"_east"))))</f>
        <v>temple_k_east</v>
      </c>
      <c r="W50" s="1" t="str">
        <f aca="false">IF(OR(D50="1X1",D50="1X2"),"none",IF(E50="skyscraper",CONCATENATE(A50,"_c_west"),IF(E50="landmark",CONCATENATE(A50,"_k_west"),CONCATENATE(A50,"_west"))))</f>
        <v>temple_k_west</v>
      </c>
      <c r="X50" s="1" t="str">
        <f aca="false">IF(NOT(D50="2X2"),"none",IF(E50="skyscraper",CONCATENATE(A50,"_c_south"),IF(E50="landmark",CONCATENATE(A50,"_k_south"),CONCATENATE(A50,"_south"))))</f>
        <v>temple_k_south</v>
      </c>
      <c r="Y50" s="1" t="s">
        <v>153</v>
      </c>
    </row>
    <row r="51" customFormat="false" ht="12.8" hidden="false" customHeight="false" outlineLevel="0" collapsed="false">
      <c r="A51" s="0"/>
      <c r="D51" s="1"/>
      <c r="I51" s="1"/>
      <c r="J51" s="4"/>
      <c r="L51" s="4"/>
      <c r="M51" s="3"/>
      <c r="P51" s="3"/>
      <c r="S51" s="3"/>
    </row>
  </sheetData>
  <conditionalFormatting sqref="C1:C39 C41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22" type="list">
      <formula1>dropdowns!$A:$A</formula1>
      <formula2>0</formula2>
    </dataValidation>
    <dataValidation allowBlank="false" errorStyle="stop" operator="equal" showDropDown="false" showErrorMessage="true" showInputMessage="false" sqref="L2:L51" type="list">
      <formula1>dropdowns!$E:$E</formula1>
      <formula2>0</formula2>
    </dataValidation>
    <dataValidation allowBlank="false" errorStyle="stop" operator="equal" showDropDown="false" showErrorMessage="true" showInputMessage="false" sqref="P2:P51" type="list">
      <formula1>dropdowns!$G:$G</formula1>
      <formula2>0</formula2>
    </dataValidation>
    <dataValidation allowBlank="false" errorStyle="stop" operator="equal" showDropDown="false" showErrorMessage="true" showInputMessage="false" sqref="S2:S51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155</v>
      </c>
      <c r="B1" s="1" t="s">
        <v>156</v>
      </c>
      <c r="C1" s="1" t="s">
        <v>157</v>
      </c>
      <c r="D1" s="1" t="s">
        <v>158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Used</v>
      </c>
      <c r="C21" s="1" t="str">
        <f aca="false">IFERROR(VLOOKUP(A21,items!C:D,2,0),"ID not in use")</f>
        <v>1X1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Used</v>
      </c>
      <c r="C32" s="1" t="str">
        <f aca="false">IFERROR(VLOOKUP(A32,items!C:D,2,0),"ID not in use")</f>
        <v>1X1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Used</v>
      </c>
      <c r="C38" s="1" t="str">
        <f aca="false">IFERROR(VLOOKUP(A38,items!C:D,2,0),"ID not in use")</f>
        <v>1X1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Used</v>
      </c>
      <c r="C39" s="1" t="str">
        <f aca="false">IFERROR(VLOOKUP(A39,items!C:D,2,0),"ID not in use")</f>
        <v>1X1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Used</v>
      </c>
      <c r="C40" s="1" t="str">
        <f aca="false">IFERROR(VLOOKUP(A40,items!C:D,2,0),"ID not in use")</f>
        <v>1X1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Used</v>
      </c>
      <c r="C44" s="1" t="str">
        <f aca="false">IFERROR(VLOOKUP(A44,items!C:D,2,0),"ID not in use")</f>
        <v>1X1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Used</v>
      </c>
      <c r="C45" s="1" t="str">
        <f aca="false">IFERROR(VLOOKUP(A45,items!C:D,2,0),"ID not in use")</f>
        <v>1X1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Used</v>
      </c>
      <c r="C49" s="1" t="str">
        <f aca="false">IFERROR(VLOOKUP(A49,items!C:D,2,0),"ID not in use")</f>
        <v>1X1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Used</v>
      </c>
      <c r="C59" s="1" t="str">
        <f aca="false">IFERROR(VLOOKUP(A59,items!C:D,2,0),"ID not in use")</f>
        <v>1X1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Used</v>
      </c>
      <c r="C67" s="1" t="str">
        <f aca="false">IFERROR(VLOOKUP(A67,items!C:D,2,0),"ID not in use")</f>
        <v>1X1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Used</v>
      </c>
      <c r="C80" s="1" t="str">
        <f aca="false">IFERROR(VLOOKUP(A80,items!C:D,2,0),"ID not in use")</f>
        <v>1X1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Used</v>
      </c>
      <c r="C82" s="1" t="str">
        <f aca="false">IFERROR(VLOOKUP(A82,items!C:D,2,0),"ID not in use")</f>
        <v>1X1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Used</v>
      </c>
      <c r="C83" s="1" t="str">
        <f aca="false">IFERROR(VLOOKUP(A83,items!C:D,2,0),"ID not in use")</f>
        <v>1X1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Used</v>
      </c>
      <c r="C84" s="1" t="str">
        <f aca="false">IFERROR(VLOOKUP(A84,items!C:D,2,0),"ID not in use")</f>
        <v>1X1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Used</v>
      </c>
      <c r="C85" s="1" t="str">
        <f aca="false">IFERROR(VLOOKUP(A85,items!C:D,2,0),"ID not in use")</f>
        <v>1X1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Used</v>
      </c>
      <c r="C86" s="1" t="str">
        <f aca="false">IFERROR(VLOOKUP(A86,items!C:D,2,0),"ID not in use")</f>
        <v>1X1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Used</v>
      </c>
      <c r="C89" s="1" t="str">
        <f aca="false">IFERROR(VLOOKUP(A89,items!C:D,2,0),"ID not in use")</f>
        <v>1X1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Used</v>
      </c>
      <c r="C91" s="1" t="str">
        <f aca="false">IFERROR(VLOOKUP(A91,items!C:D,2,0),"ID not in use")</f>
        <v>1X1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Used</v>
      </c>
      <c r="C95" s="1" t="str">
        <f aca="false">IFERROR(VLOOKUP(A95,items!C:D,2,0),"ID not in use")</f>
        <v>1X1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Used</v>
      </c>
      <c r="C97" s="1" t="str">
        <f aca="false">IFERROR(VLOOKUP(A97,items!C:D,2,0),"ID not in use")</f>
        <v>1X1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Used</v>
      </c>
      <c r="C103" s="1" t="str">
        <f aca="false">IFERROR(VLOOKUP(A103,items!C:D,2,0),"ID not in use")</f>
        <v>1X2</v>
      </c>
      <c r="D103" s="1" t="n">
        <f aca="false">IF(C103="Multi-tile",D102-1,MAX(IF(C103="ID not in use",0,IF(C103="1X1",1,IF(C103="2X2",4,2)))-1,0))</f>
        <v>1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Used</v>
      </c>
      <c r="C115" s="1" t="str">
        <f aca="false">IFERROR(VLOOKUP(A115,items!C:D,2,0),"ID not in use")</f>
        <v>1X1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Used</v>
      </c>
      <c r="C116" s="1" t="str">
        <f aca="false">IFERROR(VLOOKUP(A116,items!C:D,2,0),"ID not in use")</f>
        <v>1X1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Used</v>
      </c>
      <c r="C117" s="1" t="str">
        <f aca="false">IFERROR(VLOOKUP(A117,items!C:D,2,0),"ID not in use")</f>
        <v>1X1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Used</v>
      </c>
      <c r="C118" s="1" t="str">
        <f aca="false">IFERROR(VLOOKUP(A118,items!C:D,2,0),"ID not in use")</f>
        <v>1X1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Used</v>
      </c>
      <c r="C122" s="1" t="str">
        <f aca="false">IFERROR(VLOOKUP(A122,items!C:D,2,0),"ID not in use")</f>
        <v>1X1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Used</v>
      </c>
      <c r="C123" s="1" t="str">
        <f aca="false">IFERROR(VLOOKUP(A123,items!C:D,2,0),"ID not in use")</f>
        <v>1X1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Used</v>
      </c>
      <c r="C124" s="1" t="str">
        <f aca="false">IFERROR(VLOOKUP(A124,items!C:D,2,0),"ID not in use")</f>
        <v>1X1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ID not in use</v>
      </c>
      <c r="C125" s="1" t="str">
        <f aca="false">IFERROR(VLOOKUP(A125,items!C:D,2,0),"ID not in use")</f>
        <v>ID not in use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ID not in use</v>
      </c>
      <c r="C126" s="1" t="str">
        <f aca="false">IFERROR(VLOOKUP(A126,items!C:D,2,0),"ID not in use")</f>
        <v>ID not in use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ID not in use</v>
      </c>
      <c r="C127" s="1" t="str">
        <f aca="false">IFERROR(VLOOKUP(A127,items!C:D,2,0),"ID not in use")</f>
        <v>ID not in use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ID not in use</v>
      </c>
      <c r="C128" s="1" t="str">
        <f aca="false">IFERROR(VLOOKUP(A128,items!C:D,2,0),"ID not in use")</f>
        <v>ID not in use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ID not in use</v>
      </c>
      <c r="C129" s="1" t="str">
        <f aca="false">IFERROR(VLOOKUP(A129,items!C:D,2,0),"ID not in use")</f>
        <v>ID not in use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ID not in use</v>
      </c>
      <c r="C130" s="1" t="str">
        <f aca="false">IFERROR(VLOOKUP(A130,items!C:D,2,0),"ID not in use")</f>
        <v>ID not in use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ID not in use</v>
      </c>
      <c r="C131" s="1" t="str">
        <f aca="false">IFERROR(VLOOKUP(A131,items!C:D,2,0),"ID not in use")</f>
        <v>ID not in use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ID not in use</v>
      </c>
      <c r="C132" s="1" t="str">
        <f aca="false">IFERROR(VLOOKUP(A132,items!C:D,2,0),"ID not in use")</f>
        <v>ID not in use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159</v>
      </c>
      <c r="B1" s="1" t="s">
        <v>160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</row>
    <row r="2" customFormat="false" ht="12.8" hidden="false" customHeight="false" outlineLevel="0" collapsed="false">
      <c r="A2" s="1" t="s">
        <v>43</v>
      </c>
      <c r="B2" s="1" t="n">
        <v>6</v>
      </c>
      <c r="C2" s="1" t="n">
        <v>2</v>
      </c>
      <c r="D2" s="1" t="s">
        <v>166</v>
      </c>
      <c r="E2" s="1" t="s">
        <v>147</v>
      </c>
      <c r="F2" s="4" t="s">
        <v>167</v>
      </c>
      <c r="G2" s="1" t="s">
        <v>31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32</v>
      </c>
      <c r="E3" s="1" t="s">
        <v>45</v>
      </c>
      <c r="F3" s="3" t="s">
        <v>168</v>
      </c>
      <c r="G3" s="1" t="s">
        <v>82</v>
      </c>
    </row>
    <row r="4" customFormat="false" ht="12.8" hidden="false" customHeight="false" outlineLevel="0" collapsed="false">
      <c r="A4" s="1" t="s">
        <v>34</v>
      </c>
      <c r="B4" s="1" t="n">
        <v>14</v>
      </c>
      <c r="C4" s="1" t="n">
        <v>5</v>
      </c>
      <c r="D4" s="1" t="s">
        <v>148</v>
      </c>
      <c r="E4" s="1" t="s">
        <v>30</v>
      </c>
      <c r="F4" s="3" t="s">
        <v>169</v>
      </c>
      <c r="G4" s="1" t="s">
        <v>118</v>
      </c>
    </row>
    <row r="5" customFormat="false" ht="12.8" hidden="false" customHeight="false" outlineLevel="0" collapsed="false">
      <c r="A5" s="0" t="s">
        <v>71</v>
      </c>
      <c r="D5" s="1" t="s">
        <v>136</v>
      </c>
      <c r="E5" s="1" t="s">
        <v>35</v>
      </c>
      <c r="F5" s="3" t="s">
        <v>170</v>
      </c>
    </row>
    <row r="6" customFormat="false" ht="12.8" hidden="false" customHeight="false" outlineLevel="0" collapsed="false">
      <c r="D6" s="1" t="s">
        <v>128</v>
      </c>
      <c r="E6" s="1" t="s">
        <v>72</v>
      </c>
      <c r="F6" s="3" t="s">
        <v>171</v>
      </c>
    </row>
    <row r="7" customFormat="false" ht="12.8" hidden="false" customHeight="false" outlineLevel="0" collapsed="false">
      <c r="D7" s="1" t="s">
        <v>140</v>
      </c>
      <c r="E7" s="0" t="s">
        <v>127</v>
      </c>
      <c r="F7" s="3" t="s">
        <v>172</v>
      </c>
    </row>
    <row r="8" customFormat="false" ht="12.8" hidden="false" customHeight="false" outlineLevel="0" collapsed="false">
      <c r="D8" s="1" t="s">
        <v>85</v>
      </c>
      <c r="E8" s="1" t="s">
        <v>135</v>
      </c>
      <c r="F8" s="3" t="s">
        <v>173</v>
      </c>
    </row>
    <row r="9" customFormat="false" ht="12.8" hidden="false" customHeight="false" outlineLevel="0" collapsed="false">
      <c r="D9" s="1" t="s">
        <v>119</v>
      </c>
      <c r="E9" s="1" t="s">
        <v>122</v>
      </c>
      <c r="F9" s="3" t="s">
        <v>174</v>
      </c>
    </row>
    <row r="10" customFormat="false" ht="12.8" hidden="false" customHeight="false" outlineLevel="0" collapsed="false">
      <c r="E10" s="1" t="s">
        <v>175</v>
      </c>
      <c r="F10" s="3" t="s">
        <v>176</v>
      </c>
    </row>
    <row r="11" customFormat="false" ht="12.8" hidden="false" customHeight="false" outlineLevel="0" collapsed="false">
      <c r="E11" s="1" t="s">
        <v>117</v>
      </c>
      <c r="F11" s="3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11205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2023-05-31T15:13:08Z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