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lour_dict" sheetId="2" state="visible" r:id="rId3"/>
    <sheet name="ID checks" sheetId="3" state="visible" r:id="rId4"/>
    <sheet name="dropdowns" sheetId="4" state="visible" r:id="rId5"/>
    <sheet name="alphab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<sst xmlns="http://schemas.openxmlformats.org/spreadsheetml/2006/main" count="299" uniqueCount="145">
  <si>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</si>
  <si>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</si>
  <si>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</si>
  <si>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</si>
  <si>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</si>
  <si>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</si>
  <si>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</si>
  <si>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</si>
  <si>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</si>
  <si>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</si>
  <si>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</si>
  <si>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</si>
  <si>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</si>
  <si>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</si>
  <si>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</si>
  <si>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</si>
  <si>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</si>
  <si>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</si>
  <si>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</si>
  <si>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</si>
  <si>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</si>
  <si>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</si>
  <si>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</si>
  <si>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</si>
  <si>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</si>
  <si>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</si>
  <si>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</si>
  <si>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</si>
  <si>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</si>
  <si>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</si>
  <si>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</si>
  <si>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</si>
  <si>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</si>
  <si>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</si>
  <si>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</si>
  <si>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</si>
  <si>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</si>
  <si>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</si>
  <si>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</si>
  <si>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</si>
  <si>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</si>
  <si>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</si>
  <si>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</si>
  <si>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</si>
  <si>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</si>
  <si>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</si>
  <si>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</si>
  <si>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</si>
  <si>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</si>
  <si>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</si>
  <si>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</si>
  <si>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</si>
  <si>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</si>
  <si>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</si>
  <si>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</si>
  <si>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</si>
  <si>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</si>
  <si>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</si>
  <si>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</si>
  <si>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</si>
  <si>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tsuno_building</t>
  </si>
  <si>
    <t xml:space="preserve">1X2</t>
  </si>
  <si>
    <t xml:space="preserve">NAME_TSUNO_BUILDING</t>
  </si>
  <si>
    <t xml:space="preserve">[PASS, 8],[MAIL, 4],[GOOD, 4]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</si>
  <si>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</si>
  <si>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</si>
  <si>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</si>
  <si>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</si>
  <si>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</si>
  <si>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</si>
  <si>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</si>
  <si>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</si>
  <si>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</si>
  <si>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</si>
  <si>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</si>
  <si>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hospital</t>
  </si>
  <si>
    <t xml:space="preserve">landmark</t>
  </si>
  <si>
    <t xml:space="preserve">NAME_HOSPITAL</t>
  </si>
  <si>
    <t xml:space="preserve">3,2</t>
  </si>
  <si>
    <t xml:space="preserve">[PASS, 8], [MAIL, 4], [GOOD, 4], [RFPR, 8]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</si>
  <si>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</si>
  <si>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</si>
  <si>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</si>
  <si>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</si>
  <si>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</si>
  <si>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</si>
  <si>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</si>
  <si>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stadium</t>
  </si>
  <si>
    <t xml:space="preserve">NAME_STADIUM</t>
  </si>
  <si>
    <t xml:space="preserve">[PASS, 8],[MAIL, 1],[FOOD, 8],[BEER, 8]</t>
  </si>
  <si>
    <t xml:space="preserve">temple</t>
  </si>
  <si>
    <t xml:space="preserve">NAME_TEMPLE</t>
  </si>
  <si>
    <t xml:space="preserve">all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</si>
  <si>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</si>
  <si>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</si>
  <si>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</si>
  <si>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</si>
  <si>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</si>
  <si>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</si>
  <si>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</si>
  <si>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</si>
  <si>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</si>
  <si>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</si>
  <si>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</si>
  <si>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</si>
  <si>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</si>
  <si>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</si>
  <si>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</si>
  <si>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</si>
  <si>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</si>
  <si>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</si>
  <si>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</si>
  <si>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</si>
  <si>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</si>
  <si>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</si>
  <si>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</si>
  <si>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</si>
  <si>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</si>
  <si>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</si>
  <si>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</si>
  <si>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</si>
  <si>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</si>
  <si>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</si>
  <si>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</si>
  <si>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</si>
  <si>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</si>
  <si>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</si>
  <si>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</si>
  <si>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</si>
  <si>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</si>
  <si>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</si>
  <si>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</si>
  <si>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Letter</t>
  </si>
  <si>
    <t xml:space="preserve">Type</t>
  </si>
  <si>
    <t xml:space="preserve">Meaning</t>
  </si>
  <si>
    <t xml:space="preserve">a</t>
  </si>
  <si>
    <t xml:space="preserve">variant</t>
  </si>
  <si>
    <t xml:space="preserve">/ direction</t>
  </si>
  <si>
    <t xml:space="preserve">b</t>
  </si>
  <si>
    <t xml:space="preserve">\ direction</t>
  </si>
  <si>
    <t xml:space="preserve">c</t>
  </si>
  <si>
    <t xml:space="preserve">x</t>
  </si>
  <si>
    <t xml:space="preserve">Only 1 variant</t>
  </si>
  <si>
    <t xml:space="preserve">level</t>
  </si>
  <si>
    <t xml:space="preserve">Only 1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</si>
</sst>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2.56"/>
    <col collapsed="false" customWidth="true" hidden="false" outlineLevel="0" max="3" min="3" style="1" width="3.51"/>
    <col collapsed="false" customWidth="true" hidden="false" outlineLevel="0" max="5" min="5" style="1" width="10.47"/>
    <col collapsed="false" customWidth="true" hidden="false" outlineLevel="0" max="6" min="6" style="1" width="28.55"/>
    <col collapsed="false" customWidth="true" hidden="false" outlineLevel="0" max="7" min="7" style="1" width="9.79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8" min="17" style="1" width="14.79"/>
    <col collapsed="false" customWidth="true" hidden="false" outlineLevel="0" max="19" min="19" style="1" width="17.7"/>
    <col collapsed="false" customWidth="true" hidden="false" outlineLevel="0" max="20" min="20" style="1" width="14.79"/>
    <col collapsed="false" customWidth="true" hidden="false" outlineLevel="0" max="21" min="21" style="1" width="20.07"/>
    <col collapsed="false" customWidth="true" hidden="false" outlineLevel="0" max="22" min="22" style="1" width="19.52"/>
    <col collapsed="false" customWidth="true" hidden="false" outlineLevel="0" max="23" min="23" style="1" width="14.52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n">
        <v>17</v>
      </c>
      <c r="D2" s="1" t="s">
        <v>27</v>
      </c>
      <c r="E2" s="2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30</v>
      </c>
      <c r="M2" s="2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2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2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1" t="n">
        <v>23</v>
      </c>
      <c r="D3" s="1" t="s">
        <v>27</v>
      </c>
      <c r="E3" s="2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35</v>
      </c>
      <c r="M3" s="2" t="str">
        <f aca="false">VLOOKUP(L3,dropdowns!E:F,2,0)</f>
        <v>bitmask(TOWNZONE_CENTRE, TOWNZONE_INNER_SUBURB )</v>
      </c>
      <c r="N3" s="1" t="n">
        <v>27</v>
      </c>
      <c r="O3" s="1" t="n">
        <v>4</v>
      </c>
      <c r="P3" s="2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2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24</v>
      </c>
      <c r="D4" s="1" t="s">
        <v>27</v>
      </c>
      <c r="E4" s="2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3" t="s">
        <v>39</v>
      </c>
      <c r="K4" s="3" t="n">
        <v>7</v>
      </c>
      <c r="L4" s="3" t="s">
        <v>30</v>
      </c>
      <c r="M4" s="2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2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2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25</v>
      </c>
      <c r="D5" s="1" t="s">
        <v>27</v>
      </c>
      <c r="E5" s="2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3" t="s">
        <v>39</v>
      </c>
      <c r="K5" s="3" t="n">
        <v>10</v>
      </c>
      <c r="L5" s="3" t="s">
        <v>35</v>
      </c>
      <c r="M5" s="2" t="str">
        <f aca="false">VLOOKUP(L5,dropdowns!E:F,2,0)</f>
        <v>bitmask(TOWNZONE_CENTRE, TOWNZONE_INNER_SUBURB )</v>
      </c>
      <c r="N5" s="1" t="n">
        <v>27</v>
      </c>
      <c r="O5" s="1" t="n">
        <v>4</v>
      </c>
      <c r="P5" s="2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2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n">
        <v>26</v>
      </c>
      <c r="D6" s="1" t="s">
        <v>27</v>
      </c>
      <c r="E6" s="2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3" t="s">
        <v>39</v>
      </c>
      <c r="K6" s="1" t="n">
        <v>5</v>
      </c>
      <c r="L6" s="3" t="s">
        <v>45</v>
      </c>
      <c r="M6" s="2" t="str">
        <f aca="false">VLOOKUP(L6,dropdowns!E:F,2,0)</f>
        <v>ALL_TOWNZONES &amp; ~bitmask(TOWNZONE_EDGE)</v>
      </c>
      <c r="N6" s="1" t="n">
        <v>27</v>
      </c>
      <c r="O6" s="1" t="n">
        <v>4</v>
      </c>
      <c r="P6" s="2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2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1" t="n">
        <v>28</v>
      </c>
      <c r="D7" s="1" t="s">
        <v>27</v>
      </c>
      <c r="E7" s="2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3" t="s">
        <v>39</v>
      </c>
      <c r="K7" s="1" t="n">
        <v>7</v>
      </c>
      <c r="L7" s="3" t="s">
        <v>30</v>
      </c>
      <c r="M7" s="2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2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2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29</v>
      </c>
      <c r="D8" s="1" t="s">
        <v>27</v>
      </c>
      <c r="E8" s="2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3" t="s">
        <v>39</v>
      </c>
      <c r="K8" s="1" t="n">
        <v>5</v>
      </c>
      <c r="L8" s="3" t="s">
        <v>45</v>
      </c>
      <c r="M8" s="2" t="str">
        <f aca="false">VLOOKUP(L8,dropdowns!E:F,2,0)</f>
        <v>ALL_TOWNZONES &amp; ~bitmask(TOWNZONE_EDGE)</v>
      </c>
      <c r="N8" s="1" t="n">
        <v>27</v>
      </c>
      <c r="O8" s="1" t="n">
        <v>4</v>
      </c>
      <c r="P8" s="2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2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1" t="n">
        <v>32</v>
      </c>
      <c r="D9" s="1" t="s">
        <v>27</v>
      </c>
      <c r="E9" s="2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3" t="s">
        <v>39</v>
      </c>
      <c r="K9" s="1" t="n">
        <v>7</v>
      </c>
      <c r="L9" s="3" t="s">
        <v>30</v>
      </c>
      <c r="M9" s="2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2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2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n">
        <v>33</v>
      </c>
      <c r="D10" s="1" t="s">
        <v>27</v>
      </c>
      <c r="E10" s="2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3" t="s">
        <v>39</v>
      </c>
      <c r="K10" s="1" t="n">
        <v>5</v>
      </c>
      <c r="L10" s="3" t="s">
        <v>45</v>
      </c>
      <c r="M10" s="2" t="str">
        <f aca="false">VLOOKUP(L10,dropdowns!E:F,2,0)</f>
        <v>ALL_TOWNZONES &amp; ~bitmask(TOWNZONE_EDGE)</v>
      </c>
      <c r="N10" s="1" t="n">
        <v>27</v>
      </c>
      <c r="O10" s="1" t="n">
        <v>4</v>
      </c>
      <c r="P10" s="2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2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1" t="n">
        <v>34</v>
      </c>
      <c r="D11" s="1" t="s">
        <v>27</v>
      </c>
      <c r="E11" s="2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3" t="s">
        <v>39</v>
      </c>
      <c r="K11" s="1" t="n">
        <v>7</v>
      </c>
      <c r="L11" s="3" t="s">
        <v>30</v>
      </c>
      <c r="M11" s="2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2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2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55</v>
      </c>
      <c r="C12" s="1" t="n">
        <v>86</v>
      </c>
      <c r="D12" s="1" t="s">
        <v>27</v>
      </c>
      <c r="E12" s="1" t="s">
        <v>56</v>
      </c>
      <c r="F12" s="1" t="s">
        <v>57</v>
      </c>
      <c r="G12" s="1" t="n">
        <v>220</v>
      </c>
      <c r="H12" s="1" t="n">
        <v>5</v>
      </c>
      <c r="I12" s="1" t="n">
        <v>1980</v>
      </c>
      <c r="J12" s="3" t="s">
        <v>39</v>
      </c>
      <c r="K12" s="1" t="n">
        <v>20</v>
      </c>
      <c r="L12" s="3" t="s">
        <v>58</v>
      </c>
      <c r="M12" s="2" t="str">
        <f aca="false">VLOOKUP(L12,dropdowns!E:F,2,0)</f>
        <v>bitmask(TOWNZONE_CENTRE)</v>
      </c>
      <c r="N12" s="1" t="n">
        <v>90</v>
      </c>
      <c r="O12" s="1" t="n">
        <v>5</v>
      </c>
      <c r="P12" s="2" t="s">
        <v>59</v>
      </c>
      <c r="Q12" s="1" t="n">
        <v>16</v>
      </c>
      <c r="R12" s="1" t="n">
        <v>6</v>
      </c>
      <c r="S12" s="2" t="s">
        <v>32</v>
      </c>
      <c r="T12" s="1" t="str">
        <f aca="false">IF(NOT(D12="1X1"),"none",IF(E12="skyscraper",CONCATENATE(A12,"_c"),IF(E12="landmark",CONCATENATE(A12,"_k"),IF(E12="house",CONCATENATE(A12,"_h"),A12))))</f>
        <v>bank_building_c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60</v>
      </c>
      <c r="B13" s="1" t="s">
        <v>60</v>
      </c>
      <c r="C13" s="1" t="n">
        <v>76</v>
      </c>
      <c r="D13" s="1" t="s">
        <v>61</v>
      </c>
      <c r="E13" s="1" t="s">
        <v>56</v>
      </c>
      <c r="F13" s="1" t="s">
        <v>62</v>
      </c>
      <c r="G13" s="1" t="n">
        <v>255</v>
      </c>
      <c r="H13" s="1" t="n">
        <v>5</v>
      </c>
      <c r="I13" s="1" t="n">
        <v>2006</v>
      </c>
      <c r="J13" s="3" t="s">
        <v>39</v>
      </c>
      <c r="K13" s="1" t="n">
        <v>20</v>
      </c>
      <c r="L13" s="3" t="s">
        <v>58</v>
      </c>
      <c r="M13" s="2" t="str">
        <f aca="false">VLOOKUP(L13,dropdowns!E:F,2,0)</f>
        <v>bitmask(TOWNZONE_CENTRE)</v>
      </c>
      <c r="N13" s="1" t="n">
        <v>7</v>
      </c>
      <c r="O13" s="1" t="n">
        <v>5</v>
      </c>
      <c r="P13" s="2" t="s">
        <v>59</v>
      </c>
      <c r="Q13" s="1" t="n">
        <v>24</v>
      </c>
      <c r="R13" s="1" t="n">
        <v>10</v>
      </c>
      <c r="S13" s="2" t="s">
        <v>63</v>
      </c>
      <c r="T13" s="1" t="str">
        <f aca="false">IF(NOT(D13="1X1"),"none",IF(E13="skyscraper",CONCATENATE(A13,"_c"),IF(E13="landmark",CONCATENATE(A13,"_k"),IF(E13="house",CONCATENATE(A13,"_h"),A13))))</f>
        <v>none</v>
      </c>
      <c r="U13" s="1" t="str">
        <f aca="false">IF(D13="1X1","none",IF(E13="skyscraper",CONCATENATE(A13,"_c_north"),IF(E13="landmark",CONCATENATE(A13,"_k_north"),IF(E13="house",CONCATENATE(A13,"_h_north"),CONCATENATE(A13,"_north")))))</f>
        <v>tsuno_building_c_north</v>
      </c>
      <c r="V13" s="1" t="str">
        <f aca="false">IF(OR(D13="1X1",D13="2X1"),"none",IF(E13="skyscraper",CONCATENATE(A13,"_c_east"),IF(E13="landmark",CONCATENATE(A13,"_k_east"),CONCATENATE(A13,"_east"))))</f>
        <v>tsuno_building_c_east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64</v>
      </c>
      <c r="B14" s="1" t="s">
        <v>64</v>
      </c>
      <c r="C14" s="1" t="n">
        <v>212</v>
      </c>
      <c r="D14" s="1" t="s">
        <v>65</v>
      </c>
      <c r="E14" s="1" t="s">
        <v>66</v>
      </c>
      <c r="F14" s="1" t="s">
        <v>67</v>
      </c>
      <c r="G14" s="1" t="n">
        <v>15</v>
      </c>
      <c r="H14" s="1" t="n">
        <v>5</v>
      </c>
      <c r="I14" s="1" t="n">
        <v>1700</v>
      </c>
      <c r="J14" s="3" t="s">
        <v>39</v>
      </c>
      <c r="K14" s="1" t="n">
        <v>7</v>
      </c>
      <c r="L14" s="3" t="s">
        <v>68</v>
      </c>
      <c r="M14" s="2" t="str">
        <f aca="false">VLOOKUP(L14,dropdowns!E:F,2,0)</f>
        <v>bitmask(TOWNZONE_OUTSKIRT, TOWNZONE_EDGE )</v>
      </c>
      <c r="N14" s="1" t="n">
        <v>20</v>
      </c>
      <c r="O14" s="1" t="n">
        <v>6</v>
      </c>
      <c r="P14" s="2" t="s">
        <v>69</v>
      </c>
      <c r="Q14" s="1" t="n">
        <v>6</v>
      </c>
      <c r="R14" s="1" t="n">
        <v>2</v>
      </c>
      <c r="S14" s="2" t="s">
        <v>70</v>
      </c>
      <c r="T14" s="1" t="str">
        <f aca="false">IF(NOT(D14="1X1"),"none",IF(E14="skyscraper",CONCATENATE(A14,"_c"),IF(E14="landmark",CONCATENATE(A14,"_k"),IF(E14="house",CONCATENATE(A14,"_h"),A14))))</f>
        <v>none</v>
      </c>
      <c r="U14" s="1" t="str">
        <f aca="false">IF(D14="1X1","none",IF(E14="skyscraper",CONCATENATE(A14,"_c_north"),IF(E14="landmark",CONCATENATE(A14,"_k_north"),IF(E14="house",CONCATENATE(A14,"_h_north"),CONCATENATE(A14,"_north")))))</f>
        <v>farm_h_north</v>
      </c>
      <c r="V14" s="1" t="str">
        <f aca="false">IF(OR(D14="1X1",D14="2X1"),"none",IF(E14="skyscraper",CONCATENATE(A14,"_c_east"),IF(E14="landmark",CONCATENATE(A14,"_k_east"),IF(E14="house",CONCATENATE(A14,"_h_east"),CONCATENATE(A14,"_east")))))</f>
        <v>farm_h_east</v>
      </c>
      <c r="W14" s="1" t="str">
        <f aca="false">IF(OR(D14="1X1",D14="1X2"),"none",IF(E14="skyscraper",CONCATENATE(A14,"_c_west"),IF(E14="landmark",CONCATENATE(A14,"_k_west"),IF(E14="house",CONCATENATE(A14,"_h_west"),CONCATENATE(A14,"_west")))))</f>
        <v>farm_h_west</v>
      </c>
      <c r="X14" s="1" t="str">
        <f aca="false">IF(NOT(D14="2X2"),"none",IF(E14="skyscraper",CONCATENATE(A14,"_c_south"),IF(E14="landmark",CONCATENATE(A14,"_k_south"),IF(E14="house",CONCATENATE(A14,"_h_south"),CONCATENATE(A14,"_south")))))</f>
        <v>farm_h_south</v>
      </c>
      <c r="Y14" s="1" t="s">
        <v>64</v>
      </c>
    </row>
    <row r="15" customFormat="false" ht="12.8" hidden="false" customHeight="false" outlineLevel="0" collapsed="false">
      <c r="A15" s="1" t="s">
        <v>71</v>
      </c>
      <c r="B15" s="1" t="s">
        <v>71</v>
      </c>
      <c r="C15" s="1" t="n">
        <v>2</v>
      </c>
      <c r="D15" s="1" t="s">
        <v>27</v>
      </c>
      <c r="E15" s="1" t="s">
        <v>66</v>
      </c>
      <c r="F15" s="1" t="s">
        <v>72</v>
      </c>
      <c r="G15" s="1" t="n">
        <v>20</v>
      </c>
      <c r="H15" s="1" t="n">
        <v>5</v>
      </c>
      <c r="I15" s="1" t="n">
        <v>1870</v>
      </c>
      <c r="J15" s="3" t="s">
        <v>39</v>
      </c>
      <c r="K15" s="1" t="n">
        <v>5</v>
      </c>
      <c r="L15" s="3" t="s">
        <v>73</v>
      </c>
      <c r="M15" s="2" t="str">
        <f aca="false">VLOOKUP(L15,dropdowns!E:F,2,0)</f>
        <v>bitmask(TOWNZONE_OUTER_SUBURB , TOWNZONE_OUTSKIRT, TOWNZONE_EDGE )</v>
      </c>
      <c r="N15" s="1" t="n">
        <v>6</v>
      </c>
      <c r="O15" s="1" t="n">
        <v>0</v>
      </c>
      <c r="P15" s="2" t="s">
        <v>31</v>
      </c>
      <c r="Q15" s="1" t="n">
        <v>2</v>
      </c>
      <c r="R15" s="1" t="n">
        <v>1</v>
      </c>
      <c r="S15" s="2" t="s">
        <v>32</v>
      </c>
      <c r="T15" s="1" t="str">
        <f aca="false">IF(NOT(D15="1X1"),"none",IF(E15="skyscraper",CONCATENATE(A15,"_c"),IF(E15="landmark",CONCATENATE(A15,"_k"),IF(E15="house",CONCATENATE(A15,"_h"),A15))))</f>
        <v>naganuma_h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IF(OR(D15="1X1",D15="2X1"),"none",IF(E15="skyscraper",CONCATENATE(A15,"_c_east"),IF(E15="landmark",CONCATENATE(A15,"_k_east"),IF(E15="house",CONCATENATE(A15,"_h_east"),CONCATENATE(A15,"_east")))))</f>
        <v>none</v>
      </c>
      <c r="W15" s="1" t="str">
        <f aca="false">IF(OR(D15="1X1",D15="1X2"),"none",IF(E15="skyscraper",CONCATENATE(A15,"_c_west"),IF(E15="landmark",CONCATENATE(A15,"_k_west"),IF(E15="house",CONCATENATE(A15,"_h_west"),CONCATENATE(A15,"_west")))))</f>
        <v>none</v>
      </c>
      <c r="X15" s="1" t="str">
        <f aca="false">IF(NOT(D15="2X2"),"none",IF(E15="skyscraper",CONCATENATE(A15,"_c_south"),IF(E15="landmark",CONCATENATE(A15,"_k_south"),IF(E15="house",CONCATENATE(A15,"_h_south"),CONCATENATE(A15,"_south")))))</f>
        <v>none</v>
      </c>
      <c r="Y15" s="1" t="s">
        <v>74</v>
      </c>
    </row>
    <row r="16" customFormat="false" ht="12.8" hidden="false" customHeight="false" outlineLevel="0" collapsed="false">
      <c r="A16" s="1" t="s">
        <v>75</v>
      </c>
      <c r="B16" s="1" t="s">
        <v>75</v>
      </c>
      <c r="C16" s="1" t="n">
        <v>200</v>
      </c>
      <c r="D16" s="1" t="s">
        <v>65</v>
      </c>
      <c r="E16" s="1" t="s">
        <v>76</v>
      </c>
      <c r="F16" s="1" t="s">
        <v>77</v>
      </c>
      <c r="G16" s="1" t="n">
        <v>150</v>
      </c>
      <c r="H16" s="1" t="n">
        <v>3</v>
      </c>
      <c r="I16" s="1" t="n">
        <v>1970</v>
      </c>
      <c r="J16" s="3" t="s">
        <v>39</v>
      </c>
      <c r="K16" s="1" t="n">
        <v>20</v>
      </c>
      <c r="L16" s="3" t="s">
        <v>78</v>
      </c>
      <c r="M16" s="2" t="str">
        <f aca="false">VLOOKUP(L16,dropdowns!E:F,2,0)</f>
        <v>bitmask(TOWNZONE_INNER_SUBURB, TOWNZONE_OUTER_SUBURB )</v>
      </c>
      <c r="N16" s="1" t="n">
        <v>20</v>
      </c>
      <c r="O16" s="1" t="n">
        <v>3</v>
      </c>
      <c r="P16" s="2" t="s">
        <v>69</v>
      </c>
      <c r="Q16" s="1" t="n">
        <v>10</v>
      </c>
      <c r="R16" s="1" t="n">
        <v>4</v>
      </c>
      <c r="S16" s="2" t="s">
        <v>79</v>
      </c>
      <c r="T16" s="1" t="str">
        <f aca="false">IF(NOT(D16="1X1"),"none",IF(E16="skyscraper",CONCATENATE(A16,"_c"),IF(E16="landmark",CONCATENATE(A16,"_k"),IF(E16="house",CONCATENATE(A16,"_h"),A16))))</f>
        <v>none</v>
      </c>
      <c r="U16" s="1" t="str">
        <f aca="false">IF(D16="1X1","none",IF(E16="skyscraper",CONCATENATE(A16,"_c_north"),IF(E16="landmark",CONCATENATE(A16,"_k_north"),IF(E16="house",CONCATENATE(A16,"_h_north"),CONCATENATE(A16,"_north")))))</f>
        <v>hospital_k_north</v>
      </c>
      <c r="V16" s="1" t="str">
        <f aca="false">IF(OR(D16="1X1",D16="2X1"),"none",IF(E16="skyscraper",CONCATENATE(A16,"_c_east"),IF(E16="landmark",CONCATENATE(A16,"_k_east"),CONCATENATE(A16,"_east"))))</f>
        <v>hospital_k_east</v>
      </c>
      <c r="W16" s="1" t="str">
        <f aca="false">IF(OR(D16="1X1",D16="1X2"),"none",IF(E16="skyscraper",CONCATENATE(A16,"_c_west"),IF(E16="landmark",CONCATENATE(A16,"_k_west"),CONCATENATE(A16,"_west"))))</f>
        <v>hospital_k_west</v>
      </c>
      <c r="X16" s="1" t="str">
        <f aca="false">IF(NOT(D16="2X2"),"none",IF(E16="skyscraper",CONCATENATE(A16,"_c_south"),IF(E16="landmark",CONCATENATE(A16,"_k_south"),CONCATENATE(A16,"_south"))))</f>
        <v>hospital_k_south</v>
      </c>
      <c r="Y16" s="1" t="s">
        <v>75</v>
      </c>
    </row>
    <row r="17" customFormat="false" ht="12.8" hidden="false" customHeight="false" outlineLevel="0" collapsed="false">
      <c r="A17" s="1" t="s">
        <v>80</v>
      </c>
      <c r="B17" s="1" t="s">
        <v>80</v>
      </c>
      <c r="C17" s="1" t="n">
        <v>11</v>
      </c>
      <c r="D17" s="1" t="s">
        <v>27</v>
      </c>
      <c r="E17" s="1" t="s">
        <v>76</v>
      </c>
      <c r="F17" s="1" t="s">
        <v>81</v>
      </c>
      <c r="G17" s="1" t="n">
        <v>50</v>
      </c>
      <c r="H17" s="1" t="n">
        <v>3</v>
      </c>
      <c r="I17" s="1" t="n">
        <v>1980</v>
      </c>
      <c r="J17" s="3" t="s">
        <v>39</v>
      </c>
      <c r="K17" s="1" t="n">
        <v>10</v>
      </c>
      <c r="L17" s="3" t="s">
        <v>45</v>
      </c>
      <c r="M17" s="2" t="str">
        <f aca="false">VLOOKUP(L17,dropdowns!E:F,2,0)</f>
        <v>ALL_TOWNZONES &amp; ~bitmask(TOWNZONE_EDGE)</v>
      </c>
      <c r="N17" s="1" t="n">
        <v>29</v>
      </c>
      <c r="O17" s="1" t="n">
        <v>3</v>
      </c>
      <c r="P17" s="2" t="s">
        <v>69</v>
      </c>
      <c r="Q17" s="1" t="n">
        <v>20</v>
      </c>
      <c r="R17" s="1" t="n">
        <v>5</v>
      </c>
      <c r="S17" s="2" t="s">
        <v>82</v>
      </c>
      <c r="T17" s="1" t="str">
        <f aca="false">IF(NOT(D17="1X1"),"none",IF(E17="skyscraper",CONCATENATE(A17,"_c"),IF(E17="landmark",CONCATENATE(A17,"_k"),IF(E17="house",CONCATENATE(A17,"_h"),A17))))</f>
        <v>pachinko_k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80</v>
      </c>
    </row>
    <row r="18" customFormat="false" ht="12.8" hidden="false" customHeight="false" outlineLevel="0" collapsed="false">
      <c r="A18" s="1" t="s">
        <v>83</v>
      </c>
      <c r="B18" s="1" t="s">
        <v>83</v>
      </c>
      <c r="C18" s="1" t="n">
        <v>105</v>
      </c>
      <c r="D18" s="1" t="s">
        <v>61</v>
      </c>
      <c r="E18" s="1" t="s">
        <v>76</v>
      </c>
      <c r="F18" s="1" t="s">
        <v>84</v>
      </c>
      <c r="G18" s="1" t="n">
        <v>80</v>
      </c>
      <c r="H18" s="1" t="n">
        <v>3</v>
      </c>
      <c r="I18" s="1" t="n">
        <v>1970</v>
      </c>
      <c r="J18" s="3" t="s">
        <v>39</v>
      </c>
      <c r="K18" s="1" t="n">
        <v>20</v>
      </c>
      <c r="L18" s="3" t="s">
        <v>73</v>
      </c>
      <c r="M18" s="2" t="str">
        <f aca="false">VLOOKUP(L18,dropdowns!E:F,2,0)</f>
        <v>bitmask(TOWNZONE_OUTER_SUBURB , TOWNZONE_OUTSKIRT, TOWNZONE_EDGE )</v>
      </c>
      <c r="N18" s="1" t="n">
        <v>7</v>
      </c>
      <c r="O18" s="1" t="n">
        <v>3</v>
      </c>
      <c r="P18" s="2" t="s">
        <v>69</v>
      </c>
      <c r="Q18" s="1" t="n">
        <v>10</v>
      </c>
      <c r="R18" s="1" t="n">
        <v>2</v>
      </c>
      <c r="S18" s="2" t="s">
        <v>63</v>
      </c>
      <c r="T18" s="1" t="str">
        <f aca="false">IF(NOT(D18="1X1"),"none",IF(E18="skyscraper",CONCATENATE(A18,"_c"),IF(E18="landmark",CONCATENATE(A18,"_k"),IF(E18="house",CONCATENATE(A18,"_h"),A18))))</f>
        <v>none</v>
      </c>
      <c r="U18" s="1" t="str">
        <f aca="false">IF(D18="1X1","none",IF(E18="skyscraper",CONCATENATE(A18,"_c_north"),IF(E18="landmark",CONCATENATE(A18,"_k_north"),IF(E18="house",CONCATENATE(A18,"_h_north"),CONCATENATE(A18,"_north")))))</f>
        <v>police_station_k_north</v>
      </c>
      <c r="V18" s="1" t="str">
        <f aca="false">IF(OR(D18="1X1",D18="2X1"),"none",IF(E18="skyscraper",CONCATENATE(A18,"_c_east"),IF(E18="landmark",CONCATENATE(A18,"_k_east"),CONCATENATE(A18,"_east"))))</f>
        <v>police_station_k_east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83</v>
      </c>
    </row>
    <row r="19" customFormat="false" ht="12.8" hidden="false" customHeight="false" outlineLevel="0" collapsed="false">
      <c r="A19" s="1" t="s">
        <v>85</v>
      </c>
      <c r="B19" s="1" t="s">
        <v>85</v>
      </c>
      <c r="C19" s="1" t="n">
        <v>216</v>
      </c>
      <c r="D19" s="1" t="s">
        <v>65</v>
      </c>
      <c r="E19" s="1" t="s">
        <v>76</v>
      </c>
      <c r="F19" s="1" t="s">
        <v>86</v>
      </c>
      <c r="G19" s="1" t="n">
        <v>100</v>
      </c>
      <c r="H19" s="0" t="n">
        <v>3</v>
      </c>
      <c r="I19" s="1" t="n">
        <v>1700</v>
      </c>
      <c r="J19" s="3" t="s">
        <v>39</v>
      </c>
      <c r="K19" s="1" t="n">
        <v>20</v>
      </c>
      <c r="L19" s="3" t="s">
        <v>78</v>
      </c>
      <c r="M19" s="2" t="str">
        <f aca="false">VLOOKUP(L19,dropdowns!E:F,2,0)</f>
        <v>bitmask(TOWNZONE_INNER_SUBURB, TOWNZONE_OUTER_SUBURB )</v>
      </c>
      <c r="N19" s="0" t="n">
        <v>20</v>
      </c>
      <c r="O19" s="0" t="n">
        <v>3</v>
      </c>
      <c r="P19" s="2" t="s">
        <v>59</v>
      </c>
      <c r="Q19" s="1" t="n">
        <v>10</v>
      </c>
      <c r="R19" s="1" t="n">
        <v>2</v>
      </c>
      <c r="S19" s="2" t="s">
        <v>82</v>
      </c>
      <c r="T19" s="1" t="str">
        <f aca="false">IF(NOT(D19="1X1"),"none",IF(E19="skyscraper",CONCATENATE(A19,"_c"),IF(E19="landmark",CONCATENATE(A19,"_k"),IF(E19="house",CONCATENATE(A19,"_h"),A19))))</f>
        <v>none</v>
      </c>
      <c r="U19" s="1" t="str">
        <f aca="false">IF(D19="1X1","none",IF(E19="skyscraper",CONCATENATE(A19,"_c_north"),IF(E19="landmark",CONCATENATE(A19,"_k_north"),IF(E19="house",CONCATENATE(A19,"_h_north"),CONCATENATE(A19,"_north")))))</f>
        <v>shiro_k_north</v>
      </c>
      <c r="V19" s="1" t="str">
        <f aca="false">IF(OR(D19="1X1",D19="2X1"),"none",IF(E19="skyscraper",CONCATENATE(A19,"_c_east"),IF(E19="landmark",CONCATENATE(A19,"_k_east"),CONCATENATE(A19,"_east"))))</f>
        <v>shiro_k_east</v>
      </c>
      <c r="W19" s="1" t="str">
        <f aca="false">IF(OR(D19="1X1",D19="1X2"),"none",IF(E19="skyscraper",CONCATENATE(A19,"_c_west"),IF(E19="landmark",CONCATENATE(A19,"_k_west"),CONCATENATE(A19,"_west"))))</f>
        <v>shiro_k_west</v>
      </c>
      <c r="X19" s="1" t="str">
        <f aca="false">IF(NOT(D19="2X2"),"none",IF(E19="skyscraper",CONCATENATE(A19,"_c_south"),IF(E19="landmark",CONCATENATE(A19,"_k_south"),CONCATENATE(A19,"_south"))))</f>
        <v>shiro_k_south</v>
      </c>
      <c r="Y19" s="1" t="s">
        <v>85</v>
      </c>
    </row>
    <row r="20" customFormat="false" ht="12.8" hidden="false" customHeight="false" outlineLevel="0" collapsed="false">
      <c r="A20" s="1" t="s">
        <v>87</v>
      </c>
      <c r="B20" s="1" t="s">
        <v>87</v>
      </c>
      <c r="C20" s="1" t="n">
        <v>204</v>
      </c>
      <c r="D20" s="1" t="s">
        <v>65</v>
      </c>
      <c r="E20" s="1" t="s">
        <v>76</v>
      </c>
      <c r="F20" s="1" t="s">
        <v>88</v>
      </c>
      <c r="G20" s="1" t="n">
        <v>150</v>
      </c>
      <c r="H20" s="1" t="n">
        <v>3</v>
      </c>
      <c r="I20" s="1" t="n">
        <v>1970</v>
      </c>
      <c r="J20" s="3" t="s">
        <v>39</v>
      </c>
      <c r="K20" s="1" t="n">
        <v>20</v>
      </c>
      <c r="L20" s="3" t="s">
        <v>78</v>
      </c>
      <c r="M20" s="2" t="str">
        <f aca="false">VLOOKUP(L20,dropdowns!E:F,2,0)</f>
        <v>bitmask(TOWNZONE_INNER_SUBURB, TOWNZONE_OUTER_SUBURB )</v>
      </c>
      <c r="N20" s="1" t="n">
        <v>20</v>
      </c>
      <c r="O20" s="1" t="n">
        <v>3</v>
      </c>
      <c r="P20" s="2" t="s">
        <v>69</v>
      </c>
      <c r="Q20" s="1" t="n">
        <v>10</v>
      </c>
      <c r="R20" s="1" t="n">
        <v>4</v>
      </c>
      <c r="S20" s="2" t="s">
        <v>89</v>
      </c>
      <c r="T20" s="1" t="str">
        <f aca="false">IF(NOT(D20="1X1"),"none",IF(E20="skyscraper",CONCATENATE(A20,"_c"),IF(E20="landmark",CONCATENATE(A20,"_k"),IF(E20="house",CONCATENATE(A20,"_h"),A20))))</f>
        <v>none</v>
      </c>
      <c r="U20" s="1" t="str">
        <f aca="false">IF(D20="1X1","none",IF(E20="skyscraper",CONCATENATE(A20,"_c_north"),IF(E20="landmark",CONCATENATE(A20,"_k_north"),IF(E20="house",CONCATENATE(A20,"_h_north"),CONCATENATE(A20,"_north")))))</f>
        <v>stadium_k_north</v>
      </c>
      <c r="V20" s="1" t="str">
        <f aca="false">IF(OR(D20="1X1",D20="2X1"),"none",IF(E20="skyscraper",CONCATENATE(A20,"_c_east"),IF(E20="landmark",CONCATENATE(A20,"_k_east"),CONCATENATE(A20,"_east"))))</f>
        <v>stadium_k_east</v>
      </c>
      <c r="W20" s="1" t="str">
        <f aca="false">IF(OR(D20="1X1",D20="1X2"),"none",IF(E20="skyscraper",CONCATENATE(A20,"_c_west"),IF(E20="landmark",CONCATENATE(A20,"_k_west"),CONCATENATE(A20,"_west"))))</f>
        <v>stadium_k_west</v>
      </c>
      <c r="X20" s="1" t="str">
        <f aca="false">IF(NOT(D20="2X2"),"none",IF(E20="skyscraper",CONCATENATE(A20,"_c_south"),IF(E20="landmark",CONCATENATE(A20,"_k_south"),CONCATENATE(A20,"_south"))))</f>
        <v>stadium_k_south</v>
      </c>
      <c r="Y20" s="1" t="s">
        <v>75</v>
      </c>
    </row>
    <row r="21" customFormat="false" ht="12.8" hidden="false" customHeight="false" outlineLevel="0" collapsed="false">
      <c r="A21" s="1" t="s">
        <v>90</v>
      </c>
      <c r="B21" s="1" t="s">
        <v>90</v>
      </c>
      <c r="C21" s="1" t="n">
        <v>208</v>
      </c>
      <c r="D21" s="1" t="s">
        <v>65</v>
      </c>
      <c r="E21" s="1" t="s">
        <v>76</v>
      </c>
      <c r="F21" s="1" t="s">
        <v>91</v>
      </c>
      <c r="G21" s="1" t="n">
        <v>100</v>
      </c>
      <c r="H21" s="1" t="n">
        <v>3</v>
      </c>
      <c r="I21" s="1" t="n">
        <v>1700</v>
      </c>
      <c r="J21" s="3" t="s">
        <v>39</v>
      </c>
      <c r="K21" s="1" t="n">
        <v>20</v>
      </c>
      <c r="L21" s="3" t="s">
        <v>92</v>
      </c>
      <c r="M21" s="2" t="str">
        <f aca="false">VLOOKUP(L21,dropdowns!E:F,2,0)</f>
        <v>ALL_TOWNZONES</v>
      </c>
      <c r="N21" s="1" t="n">
        <v>20</v>
      </c>
      <c r="O21" s="1" t="n">
        <v>3</v>
      </c>
      <c r="P21" s="2" t="s">
        <v>59</v>
      </c>
      <c r="Q21" s="1" t="n">
        <v>10</v>
      </c>
      <c r="R21" s="1" t="n">
        <v>2</v>
      </c>
      <c r="S21" s="2" t="s">
        <v>82</v>
      </c>
      <c r="T21" s="1" t="str">
        <f aca="false">IF(NOT(D21="1X1"),"none",IF(E21="skyscraper",CONCATENATE(A21,"_c"),IF(E21="landmark",CONCATENATE(A21,"_k"),IF(E21="house",CONCATENATE(A21,"_h"),A21))))</f>
        <v>none</v>
      </c>
      <c r="U21" s="1" t="str">
        <f aca="false">IF(D21="1X1","none",IF(E21="skyscraper",CONCATENATE(A21,"_c_north"),IF(E21="landmark",CONCATENATE(A21,"_k_north"),IF(E21="house",CONCATENATE(A21,"_h_north"),CONCATENATE(A21,"_north")))))</f>
        <v>temple_k_north</v>
      </c>
      <c r="V21" s="1" t="str">
        <f aca="false">IF(OR(D21="1X1",D21="2X1"),"none",IF(E21="skyscraper",CONCATENATE(A21,"_c_east"),IF(E21="landmark",CONCATENATE(A21,"_k_east"),CONCATENATE(A21,"_east"))))</f>
        <v>temple_k_east</v>
      </c>
      <c r="W21" s="1" t="str">
        <f aca="false">IF(OR(D21="1X1",D21="1X2"),"none",IF(E21="skyscraper",CONCATENATE(A21,"_c_west"),IF(E21="landmark",CONCATENATE(A21,"_k_west"),CONCATENATE(A21,"_west"))))</f>
        <v>temple_k_west</v>
      </c>
      <c r="X21" s="1" t="str">
        <f aca="false">IF(NOT(D21="2X2"),"none",IF(E21="skyscraper",CONCATENATE(A21,"_c_south"),IF(E21="landmark",CONCATENATE(A21,"_k_south"),CONCATENATE(A21,"_south"))))</f>
        <v>temple_k_south</v>
      </c>
      <c r="Y21" s="1" t="s">
        <v>90</v>
      </c>
    </row>
    <row r="22" customFormat="false" ht="12.8" hidden="false" customHeight="false" outlineLevel="0" collapsed="false">
      <c r="A22" s="0"/>
      <c r="D22" s="1"/>
      <c r="I22" s="1"/>
      <c r="J22" s="3"/>
      <c r="L22" s="3"/>
      <c r="M22" s="2"/>
      <c r="P22" s="2"/>
      <c r="S22" s="2"/>
    </row>
  </sheetData>
  <dataValidations count="4">
    <dataValidation allowBlank="false" errorStyle="stop" operator="equal" showDropDown="false" showErrorMessage="true" showInputMessage="false" sqref="E2:E11" type="list">
      <formula1>dropdowns!$A:$A</formula1>
      <formula2>0</formula2>
    </dataValidation>
    <dataValidation allowBlank="false" errorStyle="stop" operator="equal" showDropDown="false" showErrorMessage="true" showInputMessage="false" sqref="L2:L22" type="list">
      <formula1>dropdowns!$E:$E</formula1>
      <formula2>0</formula2>
    </dataValidation>
    <dataValidation allowBlank="false" errorStyle="stop" operator="equal" showDropDown="false" showErrorMessage="true" showInputMessage="false" sqref="P2:P22" type="list">
      <formula1>dropdowns!$G:$G</formula1>
      <formula2>0</formula2>
    </dataValidation>
    <dataValidation allowBlank="false" errorStyle="stop" operator="equal" showDropDown="false" showErrorMessage="true" showInputMessage="false" sqref="S2:S22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6.58"/>
  </cols>
  <sheetData>
    <row r="1" customFormat="false" ht="12.8" hidden="false" customHeight="false" outlineLevel="0" collapsed="false">
      <c r="A1" s="1" t="s">
        <v>93</v>
      </c>
      <c r="B1" s="1" t="s">
        <v>94</v>
      </c>
    </row>
    <row r="2" customFormat="false" ht="12.8" hidden="false" customHeight="false" outlineLevel="0" collapsed="false">
      <c r="A2" s="1" t="s">
        <v>95</v>
      </c>
      <c r="B2" s="1" t="n">
        <v>0</v>
      </c>
    </row>
    <row r="3" customFormat="false" ht="12.8" hidden="false" customHeight="false" outlineLevel="0" collapsed="false">
      <c r="A3" s="1" t="s">
        <v>96</v>
      </c>
      <c r="B3" s="1" t="n">
        <v>1</v>
      </c>
    </row>
    <row r="4" customFormat="false" ht="12.8" hidden="false" customHeight="false" outlineLevel="0" collapsed="false">
      <c r="A4" s="1" t="s">
        <v>97</v>
      </c>
      <c r="B4" s="1" t="n">
        <v>2</v>
      </c>
    </row>
    <row r="5" customFormat="false" ht="12.8" hidden="false" customHeight="false" outlineLevel="0" collapsed="false">
      <c r="A5" s="1" t="s">
        <v>98</v>
      </c>
      <c r="B5" s="1" t="n">
        <v>3</v>
      </c>
    </row>
    <row r="6" customFormat="false" ht="12.8" hidden="false" customHeight="false" outlineLevel="0" collapsed="false">
      <c r="A6" s="1" t="s">
        <v>99</v>
      </c>
      <c r="B6" s="1" t="n">
        <v>4</v>
      </c>
    </row>
    <row r="7" customFormat="false" ht="12.8" hidden="false" customHeight="false" outlineLevel="0" collapsed="false">
      <c r="A7" s="1" t="s">
        <v>100</v>
      </c>
      <c r="B7" s="1" t="n">
        <v>5</v>
      </c>
    </row>
    <row r="8" customFormat="false" ht="12.8" hidden="false" customHeight="false" outlineLevel="0" collapsed="false">
      <c r="A8" s="1" t="s">
        <v>101</v>
      </c>
      <c r="B8" s="1" t="n">
        <v>6</v>
      </c>
    </row>
    <row r="9" customFormat="false" ht="12.8" hidden="false" customHeight="false" outlineLevel="0" collapsed="false">
      <c r="A9" s="1" t="s">
        <v>102</v>
      </c>
      <c r="B9" s="1" t="n">
        <v>7</v>
      </c>
    </row>
    <row r="10" customFormat="false" ht="12.8" hidden="false" customHeight="false" outlineLevel="0" collapsed="false">
      <c r="A10" s="1" t="s">
        <v>103</v>
      </c>
      <c r="B10" s="1" t="n">
        <v>8</v>
      </c>
    </row>
    <row r="11" customFormat="false" ht="12.8" hidden="false" customHeight="false" outlineLevel="0" collapsed="false">
      <c r="A11" s="1" t="s">
        <v>104</v>
      </c>
      <c r="B11" s="1" t="n">
        <v>9</v>
      </c>
    </row>
    <row r="12" customFormat="false" ht="12.8" hidden="false" customHeight="false" outlineLevel="0" collapsed="false">
      <c r="A12" s="1" t="s">
        <v>105</v>
      </c>
      <c r="B12" s="1" t="n">
        <v>10</v>
      </c>
    </row>
    <row r="13" customFormat="false" ht="12.8" hidden="false" customHeight="false" outlineLevel="0" collapsed="false">
      <c r="A13" s="1" t="s">
        <v>106</v>
      </c>
      <c r="B13" s="1" t="n">
        <v>11</v>
      </c>
    </row>
    <row r="14" customFormat="false" ht="12.8" hidden="false" customHeight="false" outlineLevel="0" collapsed="false">
      <c r="A14" s="1" t="s">
        <v>107</v>
      </c>
      <c r="B14" s="1" t="n">
        <v>12</v>
      </c>
    </row>
    <row r="15" customFormat="false" ht="12.8" hidden="false" customHeight="false" outlineLevel="0" collapsed="false">
      <c r="A15" s="1" t="s">
        <v>108</v>
      </c>
      <c r="B15" s="1" t="n">
        <v>13</v>
      </c>
    </row>
    <row r="16" customFormat="false" ht="12.8" hidden="false" customHeight="false" outlineLevel="0" collapsed="false">
      <c r="A16" s="1" t="s">
        <v>109</v>
      </c>
      <c r="B16" s="1" t="n">
        <v>14</v>
      </c>
    </row>
    <row r="17" customFormat="false" ht="12.8" hidden="false" customHeight="false" outlineLevel="0" collapsed="false">
      <c r="A17" s="1" t="s">
        <v>110</v>
      </c>
      <c r="B17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C203" activeCellId="0" sqref="C20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111</v>
      </c>
      <c r="B1" s="1" t="s">
        <v>112</v>
      </c>
      <c r="C1" s="1" t="s">
        <v>113</v>
      </c>
      <c r="D1" s="1" t="s">
        <v>114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ID not in use</v>
      </c>
      <c r="C21" s="1" t="str">
        <f aca="false">IFERROR(VLOOKUP(A21,items!C:D,2,0),"ID not in use")</f>
        <v>ID not in use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ID not in use</v>
      </c>
      <c r="C32" s="1" t="str">
        <f aca="false">IFERROR(VLOOKUP(A32,items!C:D,2,0),"ID not in use")</f>
        <v>ID not in use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ID not in use</v>
      </c>
      <c r="C38" s="1" t="str">
        <f aca="false">IFERROR(VLOOKUP(A38,items!C:D,2,0),"ID not in use")</f>
        <v>ID not in use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ID not in use</v>
      </c>
      <c r="C40" s="1" t="str">
        <f aca="false">IFERROR(VLOOKUP(A40,items!C:D,2,0),"ID not in use")</f>
        <v>ID not in use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ID not in use</v>
      </c>
      <c r="C44" s="1" t="str">
        <f aca="false">IFERROR(VLOOKUP(A44,items!C:D,2,0),"ID not in use")</f>
        <v>ID not in use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ID not in use</v>
      </c>
      <c r="C45" s="1" t="str">
        <f aca="false">IFERROR(VLOOKUP(A45,items!C:D,2,0),"ID not in use")</f>
        <v>ID not in use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ID not in use</v>
      </c>
      <c r="C49" s="1" t="str">
        <f aca="false">IFERROR(VLOOKUP(A49,items!C:D,2,0),"ID not in use")</f>
        <v>ID not in use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ID not in use</v>
      </c>
      <c r="C59" s="1" t="str">
        <f aca="false">IFERROR(VLOOKUP(A59,items!C:D,2,0),"ID not in use")</f>
        <v>ID not in use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ID not in use</v>
      </c>
      <c r="C67" s="1" t="str">
        <f aca="false">IFERROR(VLOOKUP(A67,items!C:D,2,0),"ID not in use")</f>
        <v>ID not in use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ID not in use</v>
      </c>
      <c r="C80" s="1" t="str">
        <f aca="false">IFERROR(VLOOKUP(A80,items!C:D,2,0),"ID not in use")</f>
        <v>ID not in use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ID not in use</v>
      </c>
      <c r="C82" s="1" t="str">
        <f aca="false">IFERROR(VLOOKUP(A82,items!C:D,2,0),"ID not in use")</f>
        <v>ID not in use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ID not in use</v>
      </c>
      <c r="C83" s="1" t="str">
        <f aca="false">IFERROR(VLOOKUP(A83,items!C:D,2,0),"ID not in use")</f>
        <v>ID not in use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ID not in use</v>
      </c>
      <c r="C84" s="1" t="str">
        <f aca="false">IFERROR(VLOOKUP(A84,items!C:D,2,0),"ID not in use")</f>
        <v>ID not in use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ID not in use</v>
      </c>
      <c r="C85" s="1" t="str">
        <f aca="false">IFERROR(VLOOKUP(A85,items!C:D,2,0),"ID not in use")</f>
        <v>ID not in use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ID not in use</v>
      </c>
      <c r="C86" s="1" t="str">
        <f aca="false">IFERROR(VLOOKUP(A86,items!C:D,2,0),"ID not in use")</f>
        <v>ID not in use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ID not in use</v>
      </c>
      <c r="C89" s="1" t="str">
        <f aca="false">IFERROR(VLOOKUP(A89,items!C:D,2,0),"ID not in use")</f>
        <v>ID not in use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ID not in use</v>
      </c>
      <c r="C91" s="1" t="str">
        <f aca="false">IFERROR(VLOOKUP(A91,items!C:D,2,0),"ID not in use")</f>
        <v>ID not in use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ID not in use</v>
      </c>
      <c r="C95" s="1" t="str">
        <f aca="false">IFERROR(VLOOKUP(A95,items!C:D,2,0),"ID not in use")</f>
        <v>ID not in use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ID not in use</v>
      </c>
      <c r="C97" s="1" t="str">
        <f aca="false">IFERROR(VLOOKUP(A97,items!C:D,2,0),"ID not in use")</f>
        <v>ID not in use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ID not in use</v>
      </c>
      <c r="C103" s="1" t="str">
        <f aca="false">IFERROR(VLOOKUP(A103,items!C:D,2,0),"ID not in use")</f>
        <v>ID not in use</v>
      </c>
      <c r="D103" s="1" t="n">
        <f aca="false">IF(C103="Multi-tile",D102-1,MAX(IF(C103="ID not in use",0,IF(C103="1X1",1,IF(C103="2X2",4,2)))-1,0))</f>
        <v>0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ID not in use</v>
      </c>
      <c r="C109" s="1" t="str">
        <f aca="false">IFERROR(VLOOKUP(A109,items!C:D,2,0),"ID not in use")</f>
        <v>ID not in use</v>
      </c>
      <c r="D109" s="1" t="n">
        <f aca="false">IF(C109="Multi-tile",D108-1,MAX(IF(C109="ID not in use",0,IF(C109="1X1",1,IF(C109="2X2",4,2)))-1,0))</f>
        <v>0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ID not in use</v>
      </c>
      <c r="C115" s="1" t="str">
        <f aca="false">IFERROR(VLOOKUP(A115,items!C:D,2,0),"ID not in use")</f>
        <v>ID not in use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ID not in use</v>
      </c>
      <c r="C116" s="1" t="str">
        <f aca="false">IFERROR(VLOOKUP(A116,items!C:D,2,0),"ID not in use")</f>
        <v>ID not in use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1.96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32</v>
      </c>
      <c r="E2" s="1" t="s">
        <v>92</v>
      </c>
      <c r="F2" s="3" t="s">
        <v>122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79</v>
      </c>
      <c r="E3" s="1" t="s">
        <v>45</v>
      </c>
      <c r="F3" s="2" t="s">
        <v>123</v>
      </c>
      <c r="G3" s="1" t="s">
        <v>59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89</v>
      </c>
      <c r="E4" s="1" t="s">
        <v>30</v>
      </c>
      <c r="F4" s="2" t="s">
        <v>124</v>
      </c>
      <c r="G4" s="1" t="s">
        <v>69</v>
      </c>
    </row>
    <row r="5" customFormat="false" ht="12.8" hidden="false" customHeight="false" outlineLevel="0" collapsed="false">
      <c r="D5" s="1" t="s">
        <v>82</v>
      </c>
      <c r="E5" s="1" t="s">
        <v>35</v>
      </c>
      <c r="F5" s="2" t="s">
        <v>125</v>
      </c>
    </row>
    <row r="6" customFormat="false" ht="12.8" hidden="false" customHeight="false" outlineLevel="0" collapsed="false">
      <c r="D6" s="1" t="s">
        <v>63</v>
      </c>
      <c r="E6" s="1" t="s">
        <v>58</v>
      </c>
      <c r="F6" s="2" t="s">
        <v>126</v>
      </c>
    </row>
    <row r="7" customFormat="false" ht="12.8" hidden="false" customHeight="false" outlineLevel="0" collapsed="false">
      <c r="D7" s="1" t="s">
        <v>70</v>
      </c>
      <c r="E7" s="1" t="s">
        <v>78</v>
      </c>
      <c r="F7" s="2" t="s">
        <v>127</v>
      </c>
    </row>
    <row r="8" customFormat="false" ht="12.8" hidden="false" customHeight="false" outlineLevel="0" collapsed="false">
      <c r="E8" s="1" t="s">
        <v>73</v>
      </c>
      <c r="F8" s="2" t="s">
        <v>128</v>
      </c>
    </row>
    <row r="9" customFormat="false" ht="12.8" hidden="false" customHeight="false" outlineLevel="0" collapsed="false">
      <c r="E9" s="1" t="s">
        <v>129</v>
      </c>
      <c r="F9" s="2" t="s">
        <v>130</v>
      </c>
    </row>
    <row r="10" customFormat="false" ht="12.8" hidden="false" customHeight="false" outlineLevel="0" collapsed="false">
      <c r="E10" s="1" t="s">
        <v>68</v>
      </c>
      <c r="F10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132</v>
      </c>
      <c r="B1" s="1" t="s">
        <v>133</v>
      </c>
      <c r="C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  <c r="C2" s="1" t="s">
        <v>137</v>
      </c>
    </row>
    <row r="3" customFormat="false" ht="12.8" hidden="false" customHeight="false" outlineLevel="0" collapsed="false">
      <c r="A3" s="1" t="s">
        <v>138</v>
      </c>
      <c r="B3" s="1" t="s">
        <v>136</v>
      </c>
      <c r="C3" s="1" t="s">
        <v>139</v>
      </c>
    </row>
    <row r="4" customFormat="false" ht="12.8" hidden="false" customHeight="false" outlineLevel="0" collapsed="false">
      <c r="A4" s="1" t="s">
        <v>140</v>
      </c>
      <c r="C4" s="1" t="s">
        <v>56</v>
      </c>
    </row>
    <row r="8" customFormat="false" ht="12.8" hidden="false" customHeight="false" outlineLevel="0" collapsed="false">
      <c r="A8" s="1" t="s">
        <v>141</v>
      </c>
      <c r="B8" s="1" t="s">
        <v>136</v>
      </c>
      <c r="C8" s="1" t="s">
        <v>142</v>
      </c>
    </row>
    <row r="9" customFormat="false" ht="12.8" hidden="false" customHeight="false" outlineLevel="0" collapsed="false">
      <c r="A9" s="1" t="s">
        <v>141</v>
      </c>
      <c r="B9" s="1" t="s">
        <v>143</v>
      </c>
      <c r="C9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2023-05-28T21:34:25Z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