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<sst xmlns="http://schemas.openxmlformats.org/spreadsheetml/2006/main" count="608" uniqueCount="187">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</sst>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74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4.53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1970</v>
      </c>
      <c r="J5" s="4" t="s">
        <v>30</v>
      </c>
      <c r="K5" s="1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1970</v>
      </c>
      <c r="J6" s="4" t="s">
        <v>30</v>
      </c>
      <c r="K6" s="1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v>14</v>
      </c>
      <c r="R6" s="1" t="n"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n">
        <v>1980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n">
        <v>1980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3" t="s">
        <v>28</v>
      </c>
      <c r="F9" s="1" t="s">
        <v>50</v>
      </c>
      <c r="G9" s="1" t="n">
        <v>100</v>
      </c>
      <c r="H9" s="1" t="n">
        <v>1</v>
      </c>
      <c r="I9" s="1" t="n">
        <v>1960</v>
      </c>
      <c r="J9" s="4" t="s">
        <v>30</v>
      </c>
      <c r="K9" s="4" t="n">
        <v>7</v>
      </c>
      <c r="L9" s="4" t="s">
        <v>31</v>
      </c>
      <c r="M9" s="5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3" t="s">
        <v>35</v>
      </c>
      <c r="F10" s="1" t="s">
        <v>50</v>
      </c>
      <c r="G10" s="1" t="n">
        <v>125</v>
      </c>
      <c r="H10" s="1" t="n">
        <v>1</v>
      </c>
      <c r="I10" s="1" t="n">
        <v>1960</v>
      </c>
      <c r="J10" s="4" t="s">
        <v>30</v>
      </c>
      <c r="K10" s="4" t="n">
        <v>10</v>
      </c>
      <c r="L10" s="4" t="s">
        <v>36</v>
      </c>
      <c r="M10" s="5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3" t="s">
        <v>54</v>
      </c>
      <c r="F11" s="1" t="s">
        <v>55</v>
      </c>
      <c r="G11" s="1" t="n">
        <v>75</v>
      </c>
      <c r="H11" s="1" t="n">
        <v>1</v>
      </c>
      <c r="I11" s="1" t="n">
        <v>1960</v>
      </c>
      <c r="J11" s="4" t="s">
        <v>30</v>
      </c>
      <c r="K11" s="1" t="n">
        <v>5</v>
      </c>
      <c r="L11" s="4" t="s">
        <v>56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3" t="s">
        <v>28</v>
      </c>
      <c r="F12" s="1" t="s">
        <v>55</v>
      </c>
      <c r="G12" s="1" t="n">
        <v>100</v>
      </c>
      <c r="H12" s="1" t="n">
        <v>1</v>
      </c>
      <c r="I12" s="1" t="n">
        <v>1960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3" t="s">
        <v>54</v>
      </c>
      <c r="F13" s="1" t="s">
        <v>60</v>
      </c>
      <c r="G13" s="1" t="n">
        <v>75</v>
      </c>
      <c r="H13" s="1" t="n">
        <v>1</v>
      </c>
      <c r="I13" s="1" t="n">
        <v>1955</v>
      </c>
      <c r="J13" s="4" t="s">
        <v>30</v>
      </c>
      <c r="K13" s="1" t="n">
        <v>5</v>
      </c>
      <c r="L13" s="4" t="s">
        <v>56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1955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3" t="s">
        <v>54</v>
      </c>
      <c r="F15" s="1" t="s">
        <v>64</v>
      </c>
      <c r="G15" s="1" t="n">
        <v>75</v>
      </c>
      <c r="H15" s="1" t="n">
        <v>1</v>
      </c>
      <c r="I15" s="1" t="n">
        <v>1945</v>
      </c>
      <c r="J15" s="4" t="s">
        <v>30</v>
      </c>
      <c r="K15" s="1" t="n">
        <v>5</v>
      </c>
      <c r="L15" s="4" t="s">
        <v>56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1945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57</v>
      </c>
      <c r="D17" s="1" t="s">
        <v>27</v>
      </c>
      <c r="E17" s="3" t="s">
        <v>54</v>
      </c>
      <c r="F17" s="1" t="s">
        <v>68</v>
      </c>
      <c r="G17" s="1" t="n">
        <v>75</v>
      </c>
      <c r="H17" s="1" t="n">
        <v>1</v>
      </c>
      <c r="I17" s="1" t="n">
        <v>1950</v>
      </c>
      <c r="J17" s="4" t="s">
        <v>30</v>
      </c>
      <c r="K17" s="1" t="n">
        <v>5</v>
      </c>
      <c r="L17" s="4" t="s">
        <v>56</v>
      </c>
      <c r="M17" s="5" t="str">
        <f aca="false">VLOOKUP(L17,dropdowns!E:F,2,0)</f>
        <v>ALL_TOWNZONES &amp; ~bitmask(TOWNZONE_EDGE)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kimura_s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67</v>
      </c>
      <c r="C18" s="2" t="n">
        <v>65</v>
      </c>
      <c r="D18" s="1" t="s">
        <v>27</v>
      </c>
      <c r="E18" s="3" t="s">
        <v>28</v>
      </c>
      <c r="F18" s="1" t="s">
        <v>68</v>
      </c>
      <c r="G18" s="1" t="n">
        <v>100</v>
      </c>
      <c r="H18" s="1" t="n">
        <v>1</v>
      </c>
      <c r="I18" s="1" t="n">
        <v>1950</v>
      </c>
      <c r="J18" s="4" t="s">
        <v>30</v>
      </c>
      <c r="K18" s="1" t="n">
        <v>7</v>
      </c>
      <c r="L18" s="4" t="s">
        <v>31</v>
      </c>
      <c r="M18" s="5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3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kimura_m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70</v>
      </c>
      <c r="B19" s="1" t="s">
        <v>71</v>
      </c>
      <c r="C19" s="2" t="n">
        <v>42</v>
      </c>
      <c r="D19" s="1" t="s">
        <v>27</v>
      </c>
      <c r="E19" s="3" t="s">
        <v>54</v>
      </c>
      <c r="F19" s="1" t="s">
        <v>72</v>
      </c>
      <c r="G19" s="1" t="n">
        <v>75</v>
      </c>
      <c r="H19" s="1" t="n">
        <v>1</v>
      </c>
      <c r="I19" s="1" t="n">
        <v>1945</v>
      </c>
      <c r="J19" s="4" t="s">
        <v>30</v>
      </c>
      <c r="K19" s="1" t="n">
        <v>5</v>
      </c>
      <c r="L19" s="4" t="s">
        <v>56</v>
      </c>
      <c r="M19" s="5" t="str">
        <f aca="false">VLOOKUP(L19,dropdowns!E:F,2,0)</f>
        <v>ALL_TOWNZONES &amp; ~bitmask(TOWNZONE_EDGE)</v>
      </c>
      <c r="N19" s="1" t="n">
        <v>27</v>
      </c>
      <c r="O19" s="1" t="n">
        <v>4</v>
      </c>
      <c r="P19" s="3" t="s">
        <v>32</v>
      </c>
      <c r="Q19" s="1" t="n">
        <f aca="false">VLOOKUP(E19,dropdowns!A:C,2,0)</f>
        <v>6</v>
      </c>
      <c r="R19" s="1" t="n">
        <f aca="false">VLOOKUP(E19,dropdowns!A:C,3,0)</f>
        <v>2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murakami_s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71</v>
      </c>
      <c r="C20" s="2" t="n">
        <v>43</v>
      </c>
      <c r="D20" s="1" t="s">
        <v>27</v>
      </c>
      <c r="E20" s="3" t="s">
        <v>28</v>
      </c>
      <c r="F20" s="1" t="s">
        <v>72</v>
      </c>
      <c r="G20" s="1" t="n">
        <v>100</v>
      </c>
      <c r="H20" s="1" t="n">
        <v>1</v>
      </c>
      <c r="I20" s="1" t="n">
        <v>1945</v>
      </c>
      <c r="J20" s="4" t="s">
        <v>30</v>
      </c>
      <c r="K20" s="1" t="n">
        <v>7</v>
      </c>
      <c r="L20" s="4" t="s">
        <v>31</v>
      </c>
      <c r="M20" s="5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murakami_m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74</v>
      </c>
      <c r="B21" s="1" t="s">
        <v>75</v>
      </c>
      <c r="C21" s="2" t="n">
        <v>37</v>
      </c>
      <c r="D21" s="1" t="s">
        <v>27</v>
      </c>
      <c r="E21" s="3" t="s">
        <v>28</v>
      </c>
      <c r="F21" s="1" t="s">
        <v>76</v>
      </c>
      <c r="G21" s="1" t="n">
        <v>100</v>
      </c>
      <c r="H21" s="1" t="n">
        <v>1</v>
      </c>
      <c r="I21" s="1" t="n">
        <v>1950</v>
      </c>
      <c r="J21" s="4" t="s">
        <v>30</v>
      </c>
      <c r="K21" s="1" t="n">
        <v>7</v>
      </c>
      <c r="L21" s="4" t="s">
        <v>31</v>
      </c>
      <c r="M21" s="5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3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nakayama_m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120</v>
      </c>
      <c r="D22" s="1" t="s">
        <v>27</v>
      </c>
      <c r="E22" s="3" t="s">
        <v>28</v>
      </c>
      <c r="F22" s="1" t="s">
        <v>79</v>
      </c>
      <c r="G22" s="1" t="n">
        <v>100</v>
      </c>
      <c r="H22" s="1" t="n">
        <v>1</v>
      </c>
      <c r="I22" s="1" t="n">
        <v>1955</v>
      </c>
      <c r="J22" s="4" t="s">
        <v>30</v>
      </c>
      <c r="K22" s="1" t="n">
        <v>7</v>
      </c>
      <c r="L22" s="4" t="s">
        <v>31</v>
      </c>
      <c r="M22" s="5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3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okada_office_tower_m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121</v>
      </c>
      <c r="D23" s="1" t="s">
        <v>27</v>
      </c>
      <c r="E23" s="3" t="s">
        <v>35</v>
      </c>
      <c r="F23" s="1" t="s">
        <v>79</v>
      </c>
      <c r="G23" s="1" t="n">
        <v>125</v>
      </c>
      <c r="H23" s="1" t="n">
        <v>1</v>
      </c>
      <c r="I23" s="1" t="n">
        <v>1955</v>
      </c>
      <c r="J23" s="4" t="s">
        <v>30</v>
      </c>
      <c r="K23" s="1" t="n">
        <v>10</v>
      </c>
      <c r="L23" s="4" t="s">
        <v>36</v>
      </c>
      <c r="M23" s="5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3" t="s">
        <v>32</v>
      </c>
      <c r="Q23" s="1" t="n">
        <v>14</v>
      </c>
      <c r="R23" s="1" t="n">
        <v>5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okada_office_tower_l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78</v>
      </c>
      <c r="C24" s="2" t="n">
        <v>122</v>
      </c>
      <c r="D24" s="1" t="s">
        <v>27</v>
      </c>
      <c r="E24" s="3" t="s">
        <v>38</v>
      </c>
      <c r="F24" s="1" t="s">
        <v>79</v>
      </c>
      <c r="G24" s="1" t="n">
        <v>150</v>
      </c>
      <c r="H24" s="1" t="n">
        <v>1</v>
      </c>
      <c r="I24" s="1" t="n">
        <v>1955</v>
      </c>
      <c r="J24" s="4" t="s">
        <v>30</v>
      </c>
      <c r="K24" s="1" t="n">
        <v>15</v>
      </c>
      <c r="L24" s="4" t="s">
        <v>39</v>
      </c>
      <c r="M24" s="5" t="str">
        <f aca="false">VLOOKUP(L24,dropdowns!E:F,2,0)</f>
        <v>bitmask(TOWNZONE_CENTRE)</v>
      </c>
      <c r="N24" s="1" t="n">
        <v>27</v>
      </c>
      <c r="O24" s="1" t="n">
        <v>4</v>
      </c>
      <c r="P24" s="3" t="s">
        <v>32</v>
      </c>
      <c r="Q24" s="1" t="n">
        <v>16</v>
      </c>
      <c r="R24" s="1" t="n">
        <v>6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okada_office_tower_x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82</v>
      </c>
      <c r="B25" s="1" t="s">
        <v>83</v>
      </c>
      <c r="C25" s="2" t="n">
        <v>115</v>
      </c>
      <c r="D25" s="1" t="s">
        <v>27</v>
      </c>
      <c r="E25" s="3" t="s">
        <v>28</v>
      </c>
      <c r="F25" s="1" t="s">
        <v>84</v>
      </c>
      <c r="G25" s="1" t="n">
        <v>100</v>
      </c>
      <c r="H25" s="1" t="n">
        <v>1</v>
      </c>
      <c r="I25" s="1" t="n">
        <v>1945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v>10</v>
      </c>
      <c r="R25" s="1" t="n"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old_office_building_m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83</v>
      </c>
      <c r="C26" s="2" t="n">
        <v>116</v>
      </c>
      <c r="D26" s="1" t="s">
        <v>27</v>
      </c>
      <c r="E26" s="3" t="s">
        <v>35</v>
      </c>
      <c r="F26" s="1" t="s">
        <v>84</v>
      </c>
      <c r="G26" s="1" t="n">
        <v>125</v>
      </c>
      <c r="H26" s="1" t="n">
        <v>1</v>
      </c>
      <c r="I26" s="1" t="n">
        <v>1945</v>
      </c>
      <c r="J26" s="4" t="s">
        <v>30</v>
      </c>
      <c r="K26" s="1" t="n">
        <v>10</v>
      </c>
      <c r="L26" s="4" t="s">
        <v>36</v>
      </c>
      <c r="M26" s="5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3" t="s">
        <v>32</v>
      </c>
      <c r="Q26" s="1" t="n">
        <v>14</v>
      </c>
      <c r="R26" s="1" t="n">
        <v>5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old_office_building_l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86</v>
      </c>
      <c r="B27" s="1" t="s">
        <v>86</v>
      </c>
      <c r="C27" s="2" t="n">
        <v>30</v>
      </c>
      <c r="D27" s="1" t="s">
        <v>27</v>
      </c>
      <c r="E27" s="3" t="s">
        <v>28</v>
      </c>
      <c r="F27" s="1" t="s">
        <v>87</v>
      </c>
      <c r="G27" s="1" t="n">
        <v>100</v>
      </c>
      <c r="H27" s="1" t="n">
        <v>1</v>
      </c>
      <c r="I27" s="1" t="n">
        <v>1970</v>
      </c>
      <c r="J27" s="4" t="s">
        <v>30</v>
      </c>
      <c r="K27" s="1" t="n">
        <v>7</v>
      </c>
      <c r="L27" s="4" t="s">
        <v>31</v>
      </c>
      <c r="M27" s="5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3" t="s">
        <v>32</v>
      </c>
      <c r="Q27" s="1" t="n">
        <v>10</v>
      </c>
      <c r="R27" s="1" t="n">
        <v>4</v>
      </c>
      <c r="S27" s="3" t="s">
        <v>33</v>
      </c>
      <c r="T27" s="1" t="str">
        <f aca="false">IF(NOT(D27="1X1"),"none",IF(E27="skyscraper",CONCATENATE(A27,"_c"),IF(E27="landmark",CONCATENATE(A27,"_k"),IF(E27="house",CONCATENATE(A27,"_h"),A27))))</f>
        <v>yano_m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88</v>
      </c>
      <c r="B28" s="1" t="s">
        <v>88</v>
      </c>
      <c r="C28" s="2" t="n">
        <v>86</v>
      </c>
      <c r="D28" s="1" t="s">
        <v>27</v>
      </c>
      <c r="E28" s="1" t="s">
        <v>89</v>
      </c>
      <c r="F28" s="1" t="s">
        <v>90</v>
      </c>
      <c r="G28" s="1" t="n">
        <v>220</v>
      </c>
      <c r="H28" s="1" t="n">
        <v>1</v>
      </c>
      <c r="I28" s="1" t="n">
        <v>1980</v>
      </c>
      <c r="J28" s="4" t="s">
        <v>30</v>
      </c>
      <c r="K28" s="1" t="n">
        <v>25</v>
      </c>
      <c r="L28" s="4" t="s">
        <v>39</v>
      </c>
      <c r="M28" s="5" t="str">
        <f aca="false">VLOOKUP(L28,dropdowns!E:F,2,0)</f>
        <v>bitmask(TOWNZONE_CENTRE)</v>
      </c>
      <c r="N28" s="1" t="n">
        <v>90</v>
      </c>
      <c r="O28" s="1" t="n">
        <v>5</v>
      </c>
      <c r="P28" s="3" t="s">
        <v>91</v>
      </c>
      <c r="Q28" s="1" t="n">
        <v>16</v>
      </c>
      <c r="R28" s="1" t="n">
        <v>6</v>
      </c>
      <c r="S28" s="3" t="s">
        <v>33</v>
      </c>
      <c r="T28" s="1" t="str">
        <f aca="false">IF(NOT(D28="1X1"),"none",IF(E28="skyscraper",CONCATENATE(A28,"_c"),IF(E28="landmark",CONCATENATE(A28,"_k"),IF(E28="house",CONCATENATE(A28,"_h"),A28))))</f>
        <v>bank_building_c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92</v>
      </c>
      <c r="C29" s="2" t="n">
        <v>81</v>
      </c>
      <c r="D29" s="1" t="s">
        <v>27</v>
      </c>
      <c r="E29" s="1" t="s">
        <v>89</v>
      </c>
      <c r="F29" s="1" t="s">
        <v>93</v>
      </c>
      <c r="G29" s="1" t="n">
        <v>220</v>
      </c>
      <c r="H29" s="1" t="n">
        <v>1</v>
      </c>
      <c r="I29" s="1" t="n">
        <v>1990</v>
      </c>
      <c r="J29" s="4" t="s">
        <v>30</v>
      </c>
      <c r="K29" s="1" t="n">
        <v>25</v>
      </c>
      <c r="L29" s="4" t="s">
        <v>39</v>
      </c>
      <c r="M29" s="5" t="str">
        <f aca="false">VLOOKUP(L29,dropdowns!E:F,2,0)</f>
        <v>bitmask(TOWNZONE_CENTRE)</v>
      </c>
      <c r="N29" s="1" t="n">
        <v>4</v>
      </c>
      <c r="O29" s="1" t="n">
        <v>5</v>
      </c>
      <c r="P29" s="3" t="s">
        <v>91</v>
      </c>
      <c r="Q29" s="1" t="n">
        <v>24</v>
      </c>
      <c r="R29" s="1" t="n">
        <v>10</v>
      </c>
      <c r="S29" s="3" t="s">
        <v>94</v>
      </c>
      <c r="T29" s="1" t="str">
        <f aca="false">IF(NOT(D29="1X1"),"none",IF(E29="skyscraper",CONCATENATE(A29,"_c"),IF(E29="landmark",CONCATENATE(A29,"_k"),IF(E29="house",CONCATENATE(A29,"_h"),A29))))</f>
        <v>enterprise_tower_c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95</v>
      </c>
      <c r="C30" s="2" t="n">
        <v>82</v>
      </c>
      <c r="D30" s="1" t="s">
        <v>27</v>
      </c>
      <c r="E30" s="1" t="s">
        <v>89</v>
      </c>
      <c r="F30" s="1" t="s">
        <v>96</v>
      </c>
      <c r="G30" s="1" t="n">
        <v>200</v>
      </c>
      <c r="H30" s="1" t="n">
        <v>1</v>
      </c>
      <c r="I30" s="1" t="n">
        <v>1960</v>
      </c>
      <c r="J30" s="4" t="s">
        <v>30</v>
      </c>
      <c r="K30" s="1" t="n">
        <v>25</v>
      </c>
      <c r="L30" s="4" t="s">
        <v>39</v>
      </c>
      <c r="M30" s="5" t="str">
        <f aca="false">VLOOKUP(L30,dropdowns!E:F,2,0)</f>
        <v>bitmask(TOWNZONE_CENTRE)</v>
      </c>
      <c r="N30" s="1" t="n">
        <v>4</v>
      </c>
      <c r="O30" s="1" t="n">
        <v>5</v>
      </c>
      <c r="P30" s="3" t="s">
        <v>91</v>
      </c>
      <c r="Q30" s="1" t="n">
        <v>24</v>
      </c>
      <c r="R30" s="1" t="n">
        <v>10</v>
      </c>
      <c r="S30" s="3" t="s">
        <v>94</v>
      </c>
      <c r="T30" s="1" t="str">
        <f aca="false">IF(NOT(D30="1X1"),"none",IF(E30="skyscraper",CONCATENATE(A30,"_c"),IF(E30="landmark",CONCATENATE(A30,"_k"),IF(E30="house",CONCATENATE(A30,"_h"),A30))))</f>
        <v>insurance_tower_c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97</v>
      </c>
      <c r="B31" s="1" t="s">
        <v>97</v>
      </c>
      <c r="C31" s="2" t="n">
        <v>38</v>
      </c>
      <c r="D31" s="1" t="s">
        <v>27</v>
      </c>
      <c r="E31" s="1" t="s">
        <v>89</v>
      </c>
      <c r="F31" s="1" t="s">
        <v>98</v>
      </c>
      <c r="G31" s="1" t="n">
        <v>220</v>
      </c>
      <c r="H31" s="1" t="n">
        <v>1</v>
      </c>
      <c r="I31" s="1" t="n">
        <v>2000</v>
      </c>
      <c r="J31" s="4" t="s">
        <v>30</v>
      </c>
      <c r="K31" s="1" t="n">
        <v>25</v>
      </c>
      <c r="L31" s="4" t="s">
        <v>39</v>
      </c>
      <c r="M31" s="5" t="str">
        <f aca="false">VLOOKUP(L31,dropdowns!E:F,2,0)</f>
        <v>bitmask(TOWNZONE_CENTRE)</v>
      </c>
      <c r="N31" s="1" t="n">
        <v>4</v>
      </c>
      <c r="O31" s="1" t="n">
        <v>5</v>
      </c>
      <c r="P31" s="3" t="s">
        <v>91</v>
      </c>
      <c r="Q31" s="1" t="n">
        <v>24</v>
      </c>
      <c r="R31" s="1" t="n">
        <v>10</v>
      </c>
      <c r="S31" s="3" t="s">
        <v>94</v>
      </c>
      <c r="T31" s="1" t="str">
        <f aca="false">IF(NOT(D31="1X1"),"none",IF(E31="skyscraper",CONCATENATE(A31,"_c"),IF(E31="landmark",CONCATENATE(A31,"_k"),IF(E31="house",CONCATENATE(A31,"_h"),A31))))</f>
        <v>kuroi_tower_c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99</v>
      </c>
      <c r="B32" s="1" t="s">
        <v>99</v>
      </c>
      <c r="C32" s="2" t="n">
        <v>19</v>
      </c>
      <c r="D32" s="1" t="s">
        <v>27</v>
      </c>
      <c r="E32" s="1" t="s">
        <v>89</v>
      </c>
      <c r="F32" s="1" t="s">
        <v>100</v>
      </c>
      <c r="G32" s="1" t="n">
        <v>220</v>
      </c>
      <c r="H32" s="1" t="n">
        <v>1</v>
      </c>
      <c r="I32" s="1" t="n">
        <v>2000</v>
      </c>
      <c r="J32" s="4" t="s">
        <v>30</v>
      </c>
      <c r="K32" s="1" t="n">
        <v>25</v>
      </c>
      <c r="L32" s="4" t="s">
        <v>39</v>
      </c>
      <c r="M32" s="5" t="str">
        <f aca="false">VLOOKUP(L32,dropdowns!E:F,2,0)</f>
        <v>bitmask(TOWNZONE_CENTRE)</v>
      </c>
      <c r="N32" s="1" t="n">
        <v>4</v>
      </c>
      <c r="O32" s="1" t="n">
        <v>5</v>
      </c>
      <c r="P32" s="3" t="s">
        <v>91</v>
      </c>
      <c r="Q32" s="1" t="n">
        <v>24</v>
      </c>
      <c r="R32" s="1" t="n">
        <v>10</v>
      </c>
      <c r="S32" s="3" t="s">
        <v>94</v>
      </c>
      <c r="T32" s="1" t="str">
        <f aca="false">IF(NOT(D32="1X1"),"none",IF(E32="skyscraper",CONCATENATE(A32,"_c"),IF(E32="landmark",CONCATENATE(A32,"_k"),IF(E32="house",CONCATENATE(A32,"_h"),A32))))</f>
        <v>mitsui_tower_c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101</v>
      </c>
      <c r="B33" s="1" t="s">
        <v>101</v>
      </c>
      <c r="C33" s="2" t="n">
        <v>83</v>
      </c>
      <c r="D33" s="1" t="s">
        <v>27</v>
      </c>
      <c r="E33" s="1" t="s">
        <v>89</v>
      </c>
      <c r="F33" s="1" t="s">
        <v>102</v>
      </c>
      <c r="G33" s="1" t="n">
        <v>220</v>
      </c>
      <c r="H33" s="1" t="n">
        <v>1</v>
      </c>
      <c r="I33" s="1" t="n">
        <v>2000</v>
      </c>
      <c r="J33" s="4" t="s">
        <v>30</v>
      </c>
      <c r="K33" s="1" t="n">
        <v>25</v>
      </c>
      <c r="L33" s="4" t="s">
        <v>39</v>
      </c>
      <c r="M33" s="5" t="str">
        <f aca="false">VLOOKUP(L33,dropdowns!E:F,2,0)</f>
        <v>bitmask(TOWNZONE_CENTRE)</v>
      </c>
      <c r="N33" s="1" t="n">
        <v>4</v>
      </c>
      <c r="O33" s="1" t="n">
        <v>5</v>
      </c>
      <c r="P33" s="3" t="s">
        <v>91</v>
      </c>
      <c r="Q33" s="1" t="n">
        <v>24</v>
      </c>
      <c r="R33" s="1" t="n">
        <v>10</v>
      </c>
      <c r="S33" s="3" t="s">
        <v>94</v>
      </c>
      <c r="T33" s="1" t="str">
        <f aca="false">IF(NOT(D33="1X1"),"none",IF(E33="skyscraper",CONCATENATE(A33,"_c"),IF(E33="landmark",CONCATENATE(A33,"_k"),IF(E33="house",CONCATENATE(A33,"_h"),A33))))</f>
        <v>modern_office_tower_c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103</v>
      </c>
      <c r="B34" s="1" t="s">
        <v>103</v>
      </c>
      <c r="C34" s="2" t="n">
        <v>80</v>
      </c>
      <c r="D34" s="1" t="s">
        <v>27</v>
      </c>
      <c r="E34" s="1" t="s">
        <v>89</v>
      </c>
      <c r="F34" s="1" t="s">
        <v>104</v>
      </c>
      <c r="G34" s="1" t="n">
        <v>220</v>
      </c>
      <c r="H34" s="1" t="n">
        <v>1</v>
      </c>
      <c r="I34" s="1" t="n">
        <v>1990</v>
      </c>
      <c r="J34" s="4" t="s">
        <v>30</v>
      </c>
      <c r="K34" s="1" t="n">
        <v>25</v>
      </c>
      <c r="L34" s="4" t="s">
        <v>39</v>
      </c>
      <c r="M34" s="5" t="str">
        <f aca="false">VLOOKUP(L34,dropdowns!E:F,2,0)</f>
        <v>bitmask(TOWNZONE_CENTRE)</v>
      </c>
      <c r="N34" s="1" t="n">
        <v>4</v>
      </c>
      <c r="O34" s="1" t="n">
        <v>5</v>
      </c>
      <c r="P34" s="3" t="s">
        <v>91</v>
      </c>
      <c r="Q34" s="1" t="n">
        <v>24</v>
      </c>
      <c r="R34" s="1" t="n">
        <v>10</v>
      </c>
      <c r="S34" s="3" t="s">
        <v>94</v>
      </c>
      <c r="T34" s="1" t="str">
        <f aca="false">IF(NOT(D34="1X1"),"none",IF(E34="skyscraper",CONCATENATE(A34,"_c"),IF(E34="landmark",CONCATENATE(A34,"_k"),IF(E34="house",CONCATENATE(A34,"_h"),A34))))</f>
        <v>multimedia_offices_c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105</v>
      </c>
      <c r="B35" s="1" t="s">
        <v>105</v>
      </c>
      <c r="C35" s="2" t="n">
        <v>78</v>
      </c>
      <c r="D35" s="1" t="s">
        <v>27</v>
      </c>
      <c r="E35" s="1" t="s">
        <v>89</v>
      </c>
      <c r="F35" s="1" t="s">
        <v>106</v>
      </c>
      <c r="G35" s="1" t="n">
        <v>220</v>
      </c>
      <c r="H35" s="1" t="n">
        <v>1</v>
      </c>
      <c r="I35" s="1" t="n">
        <v>2000</v>
      </c>
      <c r="J35" s="4" t="s">
        <v>30</v>
      </c>
      <c r="K35" s="1" t="n">
        <v>25</v>
      </c>
      <c r="L35" s="4" t="s">
        <v>39</v>
      </c>
      <c r="M35" s="5" t="str">
        <f aca="false">VLOOKUP(L35,dropdowns!E:F,2,0)</f>
        <v>bitmask(TOWNZONE_CENTRE)</v>
      </c>
      <c r="N35" s="1" t="n">
        <v>4</v>
      </c>
      <c r="O35" s="1" t="n">
        <v>5</v>
      </c>
      <c r="P35" s="3" t="s">
        <v>91</v>
      </c>
      <c r="Q35" s="1" t="n">
        <v>24</v>
      </c>
      <c r="R35" s="1" t="n">
        <v>10</v>
      </c>
      <c r="S35" s="3" t="s">
        <v>94</v>
      </c>
      <c r="T35" s="1" t="str">
        <f aca="false">IF(NOT(D35="1X1"),"none",IF(E35="skyscraper",CONCATENATE(A35,"_c"),IF(E35="landmark",CONCATENATE(A35,"_k"),IF(E35="house",CONCATENATE(A35,"_h"),A35))))</f>
        <v>office_tower_c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107</v>
      </c>
      <c r="C36" s="2" t="n">
        <v>84</v>
      </c>
      <c r="D36" s="1" t="s">
        <v>27</v>
      </c>
      <c r="E36" s="1" t="s">
        <v>89</v>
      </c>
      <c r="F36" s="1" t="s">
        <v>108</v>
      </c>
      <c r="G36" s="1" t="n">
        <v>200</v>
      </c>
      <c r="H36" s="1" t="n">
        <v>1</v>
      </c>
      <c r="I36" s="1" t="n">
        <v>1960</v>
      </c>
      <c r="J36" s="4" t="s">
        <v>30</v>
      </c>
      <c r="K36" s="1" t="n">
        <v>25</v>
      </c>
      <c r="L36" s="4" t="s">
        <v>39</v>
      </c>
      <c r="M36" s="5" t="str">
        <f aca="false">VLOOKUP(L36,dropdowns!E:F,2,0)</f>
        <v>bitmask(TOWNZONE_CENTRE)</v>
      </c>
      <c r="N36" s="1" t="n">
        <v>4</v>
      </c>
      <c r="O36" s="1" t="n">
        <v>5</v>
      </c>
      <c r="P36" s="3" t="s">
        <v>91</v>
      </c>
      <c r="Q36" s="1" t="n">
        <v>24</v>
      </c>
      <c r="R36" s="1" t="n">
        <v>10</v>
      </c>
      <c r="S36" s="3" t="s">
        <v>94</v>
      </c>
      <c r="T36" s="1" t="str">
        <f aca="false">IF(NOT(D36="1X1"),"none",IF(E36="skyscraper",CONCATENATE(A36,"_c"),IF(E36="landmark",CONCATENATE(A36,"_k"),IF(E36="house",CONCATENATE(A36,"_h"),A36))))</f>
        <v>sato_building_c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109</v>
      </c>
      <c r="B37" s="1" t="s">
        <v>109</v>
      </c>
      <c r="C37" s="2" t="n">
        <v>87</v>
      </c>
      <c r="D37" s="1" t="s">
        <v>27</v>
      </c>
      <c r="E37" s="1" t="s">
        <v>89</v>
      </c>
      <c r="F37" s="1" t="s">
        <v>110</v>
      </c>
      <c r="G37" s="1" t="n">
        <v>200</v>
      </c>
      <c r="H37" s="1" t="n">
        <v>1</v>
      </c>
      <c r="I37" s="1" t="n">
        <v>1990</v>
      </c>
      <c r="J37" s="4" t="s">
        <v>30</v>
      </c>
      <c r="K37" s="1" t="n">
        <v>25</v>
      </c>
      <c r="L37" s="4" t="s">
        <v>39</v>
      </c>
      <c r="M37" s="5" t="str">
        <f aca="false">VLOOKUP(L37,dropdowns!E:F,2,0)</f>
        <v>bitmask(TOWNZONE_CENTRE)</v>
      </c>
      <c r="N37" s="1" t="n">
        <v>4</v>
      </c>
      <c r="O37" s="1" t="n">
        <v>5</v>
      </c>
      <c r="P37" s="3" t="s">
        <v>91</v>
      </c>
      <c r="Q37" s="1" t="n">
        <v>24</v>
      </c>
      <c r="R37" s="1" t="n">
        <v>10</v>
      </c>
      <c r="S37" s="3" t="s">
        <v>94</v>
      </c>
      <c r="T37" s="1" t="str">
        <f aca="false">IF(NOT(D37="1X1"),"none",IF(E37="skyscraper",CONCATENATE(A37,"_c"),IF(E37="landmark",CONCATENATE(A37,"_k"),IF(E37="house",CONCATENATE(A37,"_h"),A37))))</f>
        <v>sugiyama_office_building_c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111</v>
      </c>
      <c r="B38" s="1" t="s">
        <v>111</v>
      </c>
      <c r="C38" s="2" t="n">
        <v>76</v>
      </c>
      <c r="D38" s="1" t="s">
        <v>112</v>
      </c>
      <c r="E38" s="1" t="s">
        <v>89</v>
      </c>
      <c r="F38" s="1" t="s">
        <v>113</v>
      </c>
      <c r="G38" s="1" t="n">
        <v>255</v>
      </c>
      <c r="H38" s="1" t="n">
        <v>1</v>
      </c>
      <c r="I38" s="1" t="n">
        <v>2006</v>
      </c>
      <c r="J38" s="4" t="s">
        <v>30</v>
      </c>
      <c r="K38" s="1" t="n">
        <v>25</v>
      </c>
      <c r="L38" s="4" t="s">
        <v>39</v>
      </c>
      <c r="M38" s="5" t="str">
        <f aca="false">VLOOKUP(L38,dropdowns!E:F,2,0)</f>
        <v>bitmask(TOWNZONE_CENTRE)</v>
      </c>
      <c r="N38" s="1" t="n">
        <v>7</v>
      </c>
      <c r="O38" s="1" t="n">
        <v>5</v>
      </c>
      <c r="P38" s="3" t="s">
        <v>91</v>
      </c>
      <c r="Q38" s="1" t="n">
        <v>24</v>
      </c>
      <c r="R38" s="1" t="n">
        <v>10</v>
      </c>
      <c r="S38" s="3" t="s">
        <v>94</v>
      </c>
      <c r="T38" s="1" t="str">
        <f aca="false">IF(NOT(D38="1X1"),"none",IF(E38="skyscraper",CONCATENATE(A38,"_c"),IF(E38="landmark",CONCATENATE(A38,"_k"),IF(E38="house",CONCATENATE(A38,"_h"),A38))))</f>
        <v>none</v>
      </c>
      <c r="U38" s="1" t="str">
        <f aca="false">IF(D38="1X1","none",IF(E38="skyscraper",CONCATENATE(A38,"_c_north"),IF(E38="landmark",CONCATENATE(A38,"_k_north"),IF(E38="house",CONCATENATE(A38,"_h_north"),CONCATENATE(A38,"_north")))))</f>
        <v>tsuno_building_c_north</v>
      </c>
      <c r="V38" s="1" t="str">
        <f aca="false">IF(OR(D38="1X1",D38="2X1"),"none",IF(E38="skyscraper",CONCATENATE(A38,"_c_east"),IF(E38="landmark",CONCATENATE(A38,"_k_east"),CONCATENATE(A38,"_east"))))</f>
        <v>tsuno_building_c_east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114</v>
      </c>
      <c r="B39" s="1" t="s">
        <v>114</v>
      </c>
      <c r="C39" s="2" t="n">
        <v>89</v>
      </c>
      <c r="D39" s="1" t="s">
        <v>27</v>
      </c>
      <c r="E39" s="1" t="s">
        <v>89</v>
      </c>
      <c r="F39" s="1" t="s">
        <v>115</v>
      </c>
      <c r="G39" s="1" t="n">
        <v>200</v>
      </c>
      <c r="H39" s="1" t="n">
        <v>1</v>
      </c>
      <c r="I39" s="1" t="n">
        <v>1955</v>
      </c>
      <c r="J39" s="4" t="n">
        <v>1989</v>
      </c>
      <c r="K39" s="1" t="n">
        <v>25</v>
      </c>
      <c r="L39" s="4" t="s">
        <v>39</v>
      </c>
      <c r="M39" s="5" t="str">
        <f aca="false">VLOOKUP(L39,dropdowns!E:F,2,0)</f>
        <v>bitmask(TOWNZONE_CENTRE)</v>
      </c>
      <c r="N39" s="1" t="n">
        <v>4</v>
      </c>
      <c r="O39" s="1" t="n">
        <v>5</v>
      </c>
      <c r="P39" s="3" t="s">
        <v>91</v>
      </c>
      <c r="Q39" s="1" t="n">
        <v>24</v>
      </c>
      <c r="R39" s="1" t="n">
        <v>10</v>
      </c>
      <c r="S39" s="3" t="s">
        <v>94</v>
      </c>
      <c r="T39" s="1" t="str">
        <f aca="false">IF(NOT(D39="1X1"),"none",IF(E39="skyscraper",CONCATENATE(A39,"_c"),IF(E39="landmark",CONCATENATE(A39,"_k"),IF(E39="house",CONCATENATE(A39,"_h"),A39))))</f>
        <v>ueda_office_block_c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116</v>
      </c>
      <c r="B40" s="1" t="s">
        <v>116</v>
      </c>
      <c r="C40" s="2" t="n">
        <v>36</v>
      </c>
      <c r="D40" s="1" t="s">
        <v>27</v>
      </c>
      <c r="E40" s="1" t="s">
        <v>89</v>
      </c>
      <c r="F40" s="1" t="s">
        <v>117</v>
      </c>
      <c r="G40" s="1" t="n">
        <v>180</v>
      </c>
      <c r="H40" s="1" t="n">
        <v>1</v>
      </c>
      <c r="I40" s="1" t="n">
        <v>1965</v>
      </c>
      <c r="J40" s="4" t="s">
        <v>30</v>
      </c>
      <c r="K40" s="1" t="n">
        <v>25</v>
      </c>
      <c r="L40" s="4" t="s">
        <v>39</v>
      </c>
      <c r="M40" s="5" t="str">
        <f aca="false">VLOOKUP(L40,dropdowns!E:F,2,0)</f>
        <v>bitmask(TOWNZONE_CENTRE)</v>
      </c>
      <c r="N40" s="1" t="n">
        <v>4</v>
      </c>
      <c r="O40" s="1" t="n">
        <v>5</v>
      </c>
      <c r="P40" s="3" t="s">
        <v>91</v>
      </c>
      <c r="Q40" s="1" t="n">
        <v>12</v>
      </c>
      <c r="R40" s="1" t="n">
        <v>5</v>
      </c>
      <c r="S40" s="3" t="s">
        <v>94</v>
      </c>
      <c r="T40" s="1" t="str">
        <f aca="false">IF(NOT(D40="1X1"),"none",IF(E40="skyscraper",CONCATENATE(A40,"_c"),IF(E40="landmark",CONCATENATE(A40,"_k"),IF(E40="house",CONCATENATE(A40,"_h"),A40))))</f>
        <v>yamaguchi_office_c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118</v>
      </c>
      <c r="B41" s="1" t="s">
        <v>118</v>
      </c>
      <c r="C41" s="2" t="n">
        <v>101</v>
      </c>
      <c r="D41" s="1" t="s">
        <v>112</v>
      </c>
      <c r="E41" s="1" t="s">
        <v>89</v>
      </c>
      <c r="F41" s="1" t="s">
        <v>119</v>
      </c>
      <c r="G41" s="1" t="n">
        <v>255</v>
      </c>
      <c r="H41" s="1" t="n">
        <v>1</v>
      </c>
      <c r="I41" s="1" t="n">
        <v>1990</v>
      </c>
      <c r="J41" s="4" t="s">
        <v>30</v>
      </c>
      <c r="K41" s="1" t="n">
        <v>25</v>
      </c>
      <c r="L41" s="4" t="s">
        <v>39</v>
      </c>
      <c r="M41" s="5" t="str">
        <f aca="false">VLOOKUP(L41,dropdowns!E:F,2,0)</f>
        <v>bitmask(TOWNZONE_CENTRE)</v>
      </c>
      <c r="N41" s="1" t="n">
        <v>7</v>
      </c>
      <c r="O41" s="1" t="n">
        <v>5</v>
      </c>
      <c r="P41" s="3" t="s">
        <v>91</v>
      </c>
      <c r="Q41" s="1" t="n">
        <v>24</v>
      </c>
      <c r="R41" s="1" t="n">
        <v>10</v>
      </c>
      <c r="S41" s="3" t="s">
        <v>94</v>
      </c>
      <c r="T41" s="1" t="str">
        <f aca="false">IF(NOT(D41="1X1"),"none",IF(E41="skyscraper",CONCATENATE(A41,"_c"),IF(E41="landmark",CONCATENATE(A41,"_k"),IF(E41="house",CONCATENATE(A41,"_h"),A41))))</f>
        <v>none</v>
      </c>
      <c r="U41" s="1" t="str">
        <f aca="false">IF(D41="1X1","none",IF(E41="skyscraper",CONCATENATE(A41,"_c_north"),IF(E41="landmark",CONCATENATE(A41,"_k_north"),IF(E41="house",CONCATENATE(A41,"_h_north"),CONCATENATE(A41,"_north")))))</f>
        <v>yamashiro_office_building_c_north</v>
      </c>
      <c r="V41" s="1" t="str">
        <f aca="false">IF(OR(D41="1X1",D41="2X1"),"none",IF(E41="skyscraper",CONCATENATE(A41,"_c_east"),IF(E41="landmark",CONCATENATE(A41,"_k_east"),CONCATENATE(A41,"_east"))))</f>
        <v>yamashiro_office_building_c_east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120</v>
      </c>
      <c r="B42" s="1" t="s">
        <v>120</v>
      </c>
      <c r="C42" s="2" t="n">
        <v>47</v>
      </c>
      <c r="D42" s="1" t="s">
        <v>27</v>
      </c>
      <c r="E42" s="1" t="s">
        <v>89</v>
      </c>
      <c r="F42" s="1" t="s">
        <v>121</v>
      </c>
      <c r="G42" s="1" t="n">
        <v>220</v>
      </c>
      <c r="H42" s="1" t="n">
        <v>1</v>
      </c>
      <c r="I42" s="1" t="n">
        <v>2000</v>
      </c>
      <c r="J42" s="4" t="s">
        <v>30</v>
      </c>
      <c r="K42" s="1" t="n">
        <v>25</v>
      </c>
      <c r="L42" s="4" t="s">
        <v>39</v>
      </c>
      <c r="M42" s="5" t="str">
        <f aca="false">VLOOKUP(L42,dropdowns!E:F,2,0)</f>
        <v>bitmask(TOWNZONE_CENTRE)</v>
      </c>
      <c r="N42" s="1" t="n">
        <v>4</v>
      </c>
      <c r="O42" s="1" t="n">
        <v>5</v>
      </c>
      <c r="P42" s="3" t="s">
        <v>91</v>
      </c>
      <c r="Q42" s="1" t="n">
        <v>24</v>
      </c>
      <c r="R42" s="1" t="n">
        <v>10</v>
      </c>
      <c r="S42" s="3" t="s">
        <v>94</v>
      </c>
      <c r="T42" s="1" t="str">
        <f aca="false">IF(NOT(D42="1X1"),"none",IF(E42="skyscraper",CONCATENATE(A42,"_c"),IF(E42="landmark",CONCATENATE(A42,"_k"),IF(E42="house",CONCATENATE(A42,"_h"),A42))))</f>
        <v>yamashita_building_c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122</v>
      </c>
      <c r="B43" s="1" t="s">
        <v>122</v>
      </c>
      <c r="C43" s="2" t="n">
        <v>212</v>
      </c>
      <c r="D43" s="1" t="s">
        <v>123</v>
      </c>
      <c r="E43" s="1" t="s">
        <v>124</v>
      </c>
      <c r="F43" s="1" t="s">
        <v>125</v>
      </c>
      <c r="G43" s="1" t="n">
        <v>15</v>
      </c>
      <c r="H43" s="1" t="n">
        <v>5</v>
      </c>
      <c r="I43" s="1" t="n">
        <v>1700</v>
      </c>
      <c r="J43" s="4" t="s">
        <v>30</v>
      </c>
      <c r="K43" s="1" t="n">
        <v>7</v>
      </c>
      <c r="L43" s="4" t="s">
        <v>126</v>
      </c>
      <c r="M43" s="5" t="str">
        <f aca="false">VLOOKUP(L43,dropdowns!E:F,2,0)</f>
        <v>bitmask(TOWNZONE_OUTSKIRT, TOWNZONE_EDGE )</v>
      </c>
      <c r="N43" s="1" t="n">
        <v>20</v>
      </c>
      <c r="O43" s="1" t="n">
        <v>6</v>
      </c>
      <c r="P43" s="3" t="s">
        <v>127</v>
      </c>
      <c r="Q43" s="1" t="n">
        <v>6</v>
      </c>
      <c r="R43" s="1" t="n">
        <v>2</v>
      </c>
      <c r="S43" s="3" t="s">
        <v>128</v>
      </c>
      <c r="T43" s="1" t="str">
        <f aca="false">IF(NOT(D43="1X1"),"none",IF(E43="skyscraper",CONCATENATE(A43,"_c"),IF(E43="landmark",CONCATENATE(A43,"_k"),IF(E43="house",CONCATENATE(A43,"_h"),A43))))</f>
        <v>none</v>
      </c>
      <c r="U43" s="1" t="str">
        <f aca="false">IF(D43="1X1","none",IF(E43="skyscraper",CONCATENATE(A43,"_c_north"),IF(E43="landmark",CONCATENATE(A43,"_k_north"),IF(E43="house",CONCATENATE(A43,"_h_north"),CONCATENATE(A43,"_north")))))</f>
        <v>farm_h_north</v>
      </c>
      <c r="V43" s="1" t="str">
        <f aca="false">IF(OR(D43="1X1",D43="2X1"),"none",IF(E43="skyscraper",CONCATENATE(A43,"_c_east"),IF(E43="landmark",CONCATENATE(A43,"_k_east"),IF(E43="house",CONCATENATE(A43,"_h_east"),CONCATENATE(A43,"_east")))))</f>
        <v>farm_h_east</v>
      </c>
      <c r="W43" s="1" t="str">
        <f aca="false">IF(OR(D43="1X1",D43="1X2"),"none",IF(E43="skyscraper",CONCATENATE(A43,"_c_west"),IF(E43="landmark",CONCATENATE(A43,"_k_west"),IF(E43="house",CONCATENATE(A43,"_h_west"),CONCATENATE(A43,"_west")))))</f>
        <v>farm_h_west</v>
      </c>
      <c r="X43" s="1" t="str">
        <f aca="false">IF(NOT(D43="2X2"),"none",IF(E43="skyscraper",CONCATENATE(A43,"_c_south"),IF(E43="landmark",CONCATENATE(A43,"_k_south"),IF(E43="house",CONCATENATE(A43,"_h_south"),CONCATENATE(A43,"_south")))))</f>
        <v>farm_h_south</v>
      </c>
      <c r="Y43" s="1" t="s">
        <v>122</v>
      </c>
    </row>
    <row r="44" customFormat="false" ht="12.8" hidden="false" customHeight="false" outlineLevel="0" collapsed="false">
      <c r="A44" s="1" t="s">
        <v>129</v>
      </c>
      <c r="B44" s="1" t="s">
        <v>129</v>
      </c>
      <c r="C44" s="2" t="n">
        <v>2</v>
      </c>
      <c r="D44" s="1" t="s">
        <v>27</v>
      </c>
      <c r="E44" s="1" t="s">
        <v>124</v>
      </c>
      <c r="F44" s="1" t="s">
        <v>130</v>
      </c>
      <c r="G44" s="1" t="n">
        <v>20</v>
      </c>
      <c r="H44" s="1" t="n">
        <v>5</v>
      </c>
      <c r="I44" s="1" t="n">
        <v>1870</v>
      </c>
      <c r="J44" s="4" t="s">
        <v>30</v>
      </c>
      <c r="K44" s="1" t="n">
        <v>5</v>
      </c>
      <c r="L44" s="4" t="s">
        <v>131</v>
      </c>
      <c r="M44" s="5" t="str">
        <f aca="false">VLOOKUP(L44,dropdowns!E:F,2,0)</f>
        <v>bitmask(TOWNZONE_OUTER_SUBURB , TOWNZONE_OUTSKIRT, TOWNZONE_EDGE )</v>
      </c>
      <c r="N44" s="1" t="n">
        <v>6</v>
      </c>
      <c r="O44" s="1" t="n">
        <v>0</v>
      </c>
      <c r="P44" s="3" t="s">
        <v>32</v>
      </c>
      <c r="Q44" s="1" t="n">
        <v>2</v>
      </c>
      <c r="R44" s="1" t="n">
        <v>1</v>
      </c>
      <c r="S44" s="3" t="s">
        <v>33</v>
      </c>
      <c r="T44" s="1" t="str">
        <f aca="false">IF(NOT(D44="1X1"),"none",IF(E44="skyscraper",CONCATENATE(A44,"_c"),IF(E44="landmark",CONCATENATE(A44,"_k"),IF(E44="house",CONCATENATE(A44,"_h"),A44))))</f>
        <v>naganuma_h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IF(OR(D44="1X1",D44="2X1"),"none",IF(E44="skyscraper",CONCATENATE(A44,"_c_east"),IF(E44="landmark",CONCATENATE(A44,"_k_east"),IF(E44="house",CONCATENATE(A44,"_h_east"),CONCATENATE(A44,"_east")))))</f>
        <v>none</v>
      </c>
      <c r="W44" s="1" t="str">
        <f aca="false">IF(OR(D44="1X1",D44="1X2"),"none",IF(E44="skyscraper",CONCATENATE(A44,"_c_west"),IF(E44="landmark",CONCATENATE(A44,"_k_west"),IF(E44="house",CONCATENATE(A44,"_h_west"),CONCATENATE(A44,"_west")))))</f>
        <v>none</v>
      </c>
      <c r="X44" s="1" t="str">
        <f aca="false">IF(NOT(D44="2X2"),"none",IF(E44="skyscraper",CONCATENATE(A44,"_c_south"),IF(E44="landmark",CONCATENATE(A44,"_k_south"),IF(E44="house",CONCATENATE(A44,"_h_south"),CONCATENATE(A44,"_south")))))</f>
        <v>none</v>
      </c>
      <c r="Y44" s="1" t="s">
        <v>132</v>
      </c>
    </row>
    <row r="45" customFormat="false" ht="12.8" hidden="false" customHeight="false" outlineLevel="0" collapsed="false">
      <c r="A45" s="0" t="s">
        <v>133</v>
      </c>
      <c r="B45" s="0" t="s">
        <v>133</v>
      </c>
      <c r="C45" s="6" t="n">
        <v>95</v>
      </c>
      <c r="D45" s="1" t="s">
        <v>27</v>
      </c>
      <c r="E45" s="1" t="s">
        <v>134</v>
      </c>
      <c r="F45" s="1" t="s">
        <v>135</v>
      </c>
      <c r="G45" s="0" t="n">
        <v>50</v>
      </c>
      <c r="H45" s="0" t="n">
        <v>1</v>
      </c>
      <c r="I45" s="0" t="n">
        <v>1950</v>
      </c>
      <c r="J45" s="4" t="s">
        <v>30</v>
      </c>
      <c r="K45" s="0" t="n">
        <v>5</v>
      </c>
      <c r="L45" s="4" t="s">
        <v>136</v>
      </c>
      <c r="M45" s="5" t="str">
        <f aca="false">VLOOKUP(L45,dropdowns!E:F,2,0)</f>
        <v>bitmask(TOWNZONE_INNER_SUBURB, TOWNZONE_OUTER_SUBURB, TOWNZONE_OUTSKIRT)</v>
      </c>
      <c r="N45" s="0" t="n">
        <v>29</v>
      </c>
      <c r="O45" s="0" t="n">
        <v>3</v>
      </c>
      <c r="P45" s="3" t="s">
        <v>127</v>
      </c>
      <c r="Q45" s="0" t="n">
        <v>5</v>
      </c>
      <c r="R45" s="0" t="n">
        <v>3</v>
      </c>
      <c r="S45" s="3" t="s">
        <v>137</v>
      </c>
      <c r="T45" s="1" t="str">
        <f aca="false">IF(NOT(D45="1X1"),"none",IF(E45="skyscraper",CONCATENATE(A45,"_c"),IF(E45="landmark",CONCATENATE(A45,"_k"),IF(E45="house",CONCATENATE(A45,"_h"),A45))))</f>
        <v>convini_k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IF(OR(D45="1X1",D45="2X1"),"none",IF(E45="skyscraper",CONCATENATE(A45,"_c_east"),IF(E45="landmark",CONCATENATE(A45,"_k_east"),IF(E45="house",CONCATENATE(A45,"_h_east"),CONCATENATE(A45,"_east")))))</f>
        <v>none</v>
      </c>
      <c r="W45" s="1" t="str">
        <f aca="false">IF(OR(D45="1X1",D45="1X2"),"none",IF(E45="skyscraper",CONCATENATE(A45,"_c_west"),IF(E45="landmark",CONCATENATE(A45,"_k_west"),IF(E45="house",CONCATENATE(A45,"_h_west"),CONCATENATE(A45,"_west")))))</f>
        <v>none</v>
      </c>
      <c r="X45" s="1" t="str">
        <f aca="false">IF(NOT(D45="2X2"),"none",IF(E45="skyscraper",CONCATENATE(A45,"_c_south"),IF(E45="landmark",CONCATENATE(A45,"_k_south"),IF(E45="house",CONCATENATE(A45,"_h_south"),CONCATENATE(A45,"_south")))))</f>
        <v>none</v>
      </c>
      <c r="Y45" s="0" t="s">
        <v>138</v>
      </c>
    </row>
    <row r="46" customFormat="false" ht="12.8" hidden="false" customHeight="false" outlineLevel="0" collapsed="false">
      <c r="A46" s="1" t="s">
        <v>139</v>
      </c>
      <c r="B46" s="1" t="s">
        <v>139</v>
      </c>
      <c r="C46" s="2" t="n">
        <v>107</v>
      </c>
      <c r="D46" s="1" t="s">
        <v>140</v>
      </c>
      <c r="E46" s="1" t="s">
        <v>134</v>
      </c>
      <c r="F46" s="1" t="s">
        <v>141</v>
      </c>
      <c r="G46" s="1" t="n">
        <v>80</v>
      </c>
      <c r="H46" s="1" t="n">
        <v>3</v>
      </c>
      <c r="I46" s="1" t="n">
        <v>1970</v>
      </c>
      <c r="J46" s="4" t="s">
        <v>30</v>
      </c>
      <c r="K46" s="1" t="n">
        <v>20</v>
      </c>
      <c r="L46" s="4" t="s">
        <v>131</v>
      </c>
      <c r="M46" s="5" t="str">
        <f aca="false">VLOOKUP(L46,dropdowns!E:F,2,0)</f>
        <v>bitmask(TOWNZONE_OUTER_SUBURB , TOWNZONE_OUTSKIRT, TOWNZONE_EDGE )</v>
      </c>
      <c r="N46" s="1" t="n">
        <v>76</v>
      </c>
      <c r="O46" s="1" t="n">
        <v>3</v>
      </c>
      <c r="P46" s="3" t="s">
        <v>127</v>
      </c>
      <c r="Q46" s="1" t="n">
        <v>10</v>
      </c>
      <c r="R46" s="1" t="n">
        <v>2</v>
      </c>
      <c r="S46" s="3" t="s">
        <v>33</v>
      </c>
      <c r="T46" s="1" t="str">
        <f aca="false">IF(NOT(D46="1X1"),"none",IF(E46="skyscraper",CONCATENATE(A46,"_c"),IF(E46="landmark",CONCATENATE(A46,"_k"),IF(E46="house",CONCATENATE(A46,"_h"),A46))))</f>
        <v>none</v>
      </c>
      <c r="U46" s="1" t="str">
        <f aca="false">IF(D46="1X1","none",IF(E46="skyscraper",CONCATENATE(A46,"_c_north"),IF(E46="landmark",CONCATENATE(A46,"_k_north"),IF(E46="house",CONCATENATE(A46,"_h_north"),CONCATENATE(A46,"_north")))))</f>
        <v>fire_station_k_north</v>
      </c>
      <c r="V46" s="1" t="str">
        <f aca="false">IF(OR(D46="1X1",D46="2X1"),"none",IF(E46="skyscraper",CONCATENATE(A46,"_c_east"),IF(E46="landmark",CONCATENATE(A46,"_k_east"),IF(E46="house",CONCATENATE(A46,"_h_east"),CONCATENATE(A46,"_east")))))</f>
        <v>none</v>
      </c>
      <c r="W46" s="1" t="str">
        <f aca="false">IF(OR(D46="1X1",D46="1X2"),"none",IF(E46="skyscraper",CONCATENATE(A46,"_c_west"),IF(E46="landmark",CONCATENATE(A46,"_k_west"),IF(E46="house",CONCATENATE(A46,"_h_west"),CONCATENATE(A46,"_west")))))</f>
        <v>fire_station_k_west</v>
      </c>
      <c r="X46" s="1" t="str">
        <f aca="false">IF(NOT(D46="2X2"),"none",IF(E46="skyscraper",CONCATENATE(A46,"_c_south"),IF(E46="landmark",CONCATENATE(A46,"_k_south"),IF(E46="house",CONCATENATE(A46,"_h_south"),CONCATENATE(A46,"_south")))))</f>
        <v>none</v>
      </c>
      <c r="Y46" s="1" t="s">
        <v>139</v>
      </c>
    </row>
    <row r="47" customFormat="false" ht="12.8" hidden="false" customHeight="false" outlineLevel="0" collapsed="false">
      <c r="A47" s="1" t="s">
        <v>142</v>
      </c>
      <c r="B47" s="1" t="s">
        <v>142</v>
      </c>
      <c r="C47" s="2" t="n">
        <v>200</v>
      </c>
      <c r="D47" s="1" t="s">
        <v>123</v>
      </c>
      <c r="E47" s="1" t="s">
        <v>134</v>
      </c>
      <c r="F47" s="1" t="s">
        <v>143</v>
      </c>
      <c r="G47" s="1" t="n">
        <v>150</v>
      </c>
      <c r="H47" s="1" t="n">
        <v>3</v>
      </c>
      <c r="I47" s="1" t="n">
        <v>1970</v>
      </c>
      <c r="J47" s="4" t="s">
        <v>30</v>
      </c>
      <c r="K47" s="1" t="n">
        <v>20</v>
      </c>
      <c r="L47" s="4" t="s">
        <v>144</v>
      </c>
      <c r="M47" s="5" t="str">
        <f aca="false">VLOOKUP(L47,dropdowns!E:F,2,0)</f>
        <v>bitmask(TOWNZONE_INNER_SUBURB, TOWNZONE_OUTER_SUBURB )</v>
      </c>
      <c r="N47" s="1" t="n">
        <v>20</v>
      </c>
      <c r="O47" s="1" t="n">
        <v>3</v>
      </c>
      <c r="P47" s="3" t="s">
        <v>127</v>
      </c>
      <c r="Q47" s="1" t="n">
        <v>10</v>
      </c>
      <c r="R47" s="1" t="n">
        <v>4</v>
      </c>
      <c r="S47" s="3" t="s">
        <v>145</v>
      </c>
      <c r="T47" s="1" t="str">
        <f aca="false">IF(NOT(D47="1X1"),"none",IF(E47="skyscraper",CONCATENATE(A47,"_c"),IF(E47="landmark",CONCATENATE(A47,"_k"),IF(E47="house",CONCATENATE(A47,"_h"),A47))))</f>
        <v>none</v>
      </c>
      <c r="U47" s="1" t="str">
        <f aca="false">IF(D47="1X1","none",IF(E47="skyscraper",CONCATENATE(A47,"_c_north"),IF(E47="landmark",CONCATENATE(A47,"_k_north"),IF(E47="house",CONCATENATE(A47,"_h_north"),CONCATENATE(A47,"_north")))))</f>
        <v>hospital_k_north</v>
      </c>
      <c r="V47" s="1" t="str">
        <f aca="false">IF(OR(D47="1X1",D47="2X1"),"none",IF(E47="skyscraper",CONCATENATE(A47,"_c_east"),IF(E47="landmark",CONCATENATE(A47,"_k_east"),CONCATENATE(A47,"_east"))))</f>
        <v>hospital_k_east</v>
      </c>
      <c r="W47" s="1" t="str">
        <f aca="false">IF(OR(D47="1X1",D47="1X2"),"none",IF(E47="skyscraper",CONCATENATE(A47,"_c_west"),IF(E47="landmark",CONCATENATE(A47,"_k_west"),CONCATENATE(A47,"_west"))))</f>
        <v>hospital_k_west</v>
      </c>
      <c r="X47" s="1" t="str">
        <f aca="false">IF(NOT(D47="2X2"),"none",IF(E47="skyscraper",CONCATENATE(A47,"_c_south"),IF(E47="landmark",CONCATENATE(A47,"_k_south"),CONCATENATE(A47,"_south"))))</f>
        <v>hospital_k_south</v>
      </c>
      <c r="Y47" s="1" t="s">
        <v>142</v>
      </c>
    </row>
    <row r="48" customFormat="false" ht="12.8" hidden="false" customHeight="false" outlineLevel="0" collapsed="false">
      <c r="A48" s="1" t="s">
        <v>138</v>
      </c>
      <c r="B48" s="1" t="s">
        <v>138</v>
      </c>
      <c r="C48" s="2" t="n">
        <v>93</v>
      </c>
      <c r="D48" s="1" t="s">
        <v>27</v>
      </c>
      <c r="E48" s="1" t="s">
        <v>134</v>
      </c>
      <c r="F48" s="1" t="s">
        <v>146</v>
      </c>
      <c r="G48" s="1" t="n">
        <v>100</v>
      </c>
      <c r="H48" s="1" t="n">
        <v>1</v>
      </c>
      <c r="I48" s="1" t="n">
        <v>1870</v>
      </c>
      <c r="J48" s="4" t="s">
        <v>30</v>
      </c>
      <c r="K48" s="1" t="n">
        <v>10</v>
      </c>
      <c r="L48" s="4" t="s">
        <v>136</v>
      </c>
      <c r="M48" s="5" t="str">
        <f aca="false">VLOOKUP(L48,dropdowns!E:F,2,0)</f>
        <v>bitmask(TOWNZONE_INNER_SUBURB, TOWNZONE_OUTER_SUBURB, TOWNZONE_OUTSKIRT)</v>
      </c>
      <c r="N48" s="1" t="n">
        <v>29</v>
      </c>
      <c r="O48" s="1" t="n">
        <v>3</v>
      </c>
      <c r="P48" s="3" t="s">
        <v>127</v>
      </c>
      <c r="Q48" s="1" t="n">
        <v>16</v>
      </c>
      <c r="R48" s="1" t="n">
        <v>6</v>
      </c>
      <c r="S48" s="3" t="s">
        <v>33</v>
      </c>
      <c r="T48" s="1" t="str">
        <f aca="false">IF(NOT(D48="1X1"),"none",IF(E48="skyscraper",CONCATENATE(A48,"_c"),IF(E48="landmark",CONCATENATE(A48,"_k"),IF(E48="house",CONCATENATE(A48,"_h"),A48))))</f>
        <v>onsen_k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IF(OR(D48="1X1",D48="2X1"),"none",IF(E48="skyscraper",CONCATENATE(A48,"_c_east"),IF(E48="landmark",CONCATENATE(A48,"_k_east"),IF(E48="house",CONCATENATE(A48,"_h_east"),CONCATENATE(A48,"_east")))))</f>
        <v>none</v>
      </c>
      <c r="W48" s="1" t="str">
        <f aca="false">IF(OR(D48="1X1",D48="1X2"),"none",IF(E48="skyscraper",CONCATENATE(A48,"_c_west"),IF(E48="landmark",CONCATENATE(A48,"_k_west"),IF(E48="house",CONCATENATE(A48,"_h_west"),CONCATENATE(A48,"_west")))))</f>
        <v>none</v>
      </c>
      <c r="X48" s="1" t="str">
        <f aca="false">IF(NOT(D48="2X2"),"none",IF(E48="skyscraper",CONCATENATE(A48,"_c_south"),IF(E48="landmark",CONCATENATE(A48,"_k_south"),IF(E48="house",CONCATENATE(A48,"_h_south"),CONCATENATE(A48,"_south")))))</f>
        <v>none</v>
      </c>
      <c r="Y48" s="1" t="s">
        <v>138</v>
      </c>
    </row>
    <row r="49" customFormat="false" ht="12.8" hidden="false" customHeight="false" outlineLevel="0" collapsed="false">
      <c r="A49" s="1" t="s">
        <v>147</v>
      </c>
      <c r="B49" s="1" t="s">
        <v>147</v>
      </c>
      <c r="C49" s="2" t="n">
        <v>11</v>
      </c>
      <c r="D49" s="1" t="s">
        <v>27</v>
      </c>
      <c r="E49" s="1" t="s">
        <v>134</v>
      </c>
      <c r="F49" s="1" t="s">
        <v>148</v>
      </c>
      <c r="G49" s="1" t="n">
        <v>50</v>
      </c>
      <c r="H49" s="1" t="n">
        <v>3</v>
      </c>
      <c r="I49" s="1" t="n">
        <v>1980</v>
      </c>
      <c r="J49" s="4" t="s">
        <v>30</v>
      </c>
      <c r="K49" s="1" t="n">
        <v>10</v>
      </c>
      <c r="L49" s="4" t="s">
        <v>56</v>
      </c>
      <c r="M49" s="5" t="str">
        <f aca="false">VLOOKUP(L49,dropdowns!E:F,2,0)</f>
        <v>ALL_TOWNZONES &amp; ~bitmask(TOWNZONE_EDGE)</v>
      </c>
      <c r="N49" s="1" t="n">
        <v>29</v>
      </c>
      <c r="O49" s="1" t="n">
        <v>3</v>
      </c>
      <c r="P49" s="3" t="s">
        <v>127</v>
      </c>
      <c r="Q49" s="1" t="n">
        <v>20</v>
      </c>
      <c r="R49" s="1" t="n">
        <v>5</v>
      </c>
      <c r="S49" s="3" t="s">
        <v>149</v>
      </c>
      <c r="T49" s="1" t="str">
        <f aca="false">IF(NOT(D49="1X1"),"none",IF(E49="skyscraper",CONCATENATE(A49,"_c"),IF(E49="landmark",CONCATENATE(A49,"_k"),IF(E49="house",CONCATENATE(A49,"_h"),A49))))</f>
        <v>pachinko_k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147</v>
      </c>
    </row>
    <row r="50" customFormat="false" ht="12.8" hidden="false" customHeight="false" outlineLevel="0" collapsed="false">
      <c r="A50" s="1" t="s">
        <v>150</v>
      </c>
      <c r="B50" s="1" t="s">
        <v>150</v>
      </c>
      <c r="C50" s="2" t="n">
        <v>105</v>
      </c>
      <c r="D50" s="1" t="s">
        <v>112</v>
      </c>
      <c r="E50" s="1" t="s">
        <v>134</v>
      </c>
      <c r="F50" s="1" t="s">
        <v>151</v>
      </c>
      <c r="G50" s="1" t="n">
        <v>80</v>
      </c>
      <c r="H50" s="1" t="n">
        <v>3</v>
      </c>
      <c r="I50" s="1" t="n">
        <v>1970</v>
      </c>
      <c r="J50" s="4" t="s">
        <v>30</v>
      </c>
      <c r="K50" s="1" t="n">
        <v>20</v>
      </c>
      <c r="L50" s="4" t="s">
        <v>131</v>
      </c>
      <c r="M50" s="5" t="str">
        <f aca="false">VLOOKUP(L50,dropdowns!E:F,2,0)</f>
        <v>bitmask(TOWNZONE_OUTER_SUBURB , TOWNZONE_OUTSKIRT, TOWNZONE_EDGE )</v>
      </c>
      <c r="N50" s="1" t="n">
        <v>7</v>
      </c>
      <c r="O50" s="1" t="n">
        <v>3</v>
      </c>
      <c r="P50" s="3" t="s">
        <v>127</v>
      </c>
      <c r="Q50" s="1" t="n">
        <v>10</v>
      </c>
      <c r="R50" s="1" t="n">
        <v>2</v>
      </c>
      <c r="S50" s="3" t="s">
        <v>94</v>
      </c>
      <c r="T50" s="1" t="str">
        <f aca="false">IF(NOT(D50="1X1"),"none",IF(E50="skyscraper",CONCATENATE(A50,"_c"),IF(E50="landmark",CONCATENATE(A50,"_k"),IF(E50="house",CONCATENATE(A50,"_h"),A50))))</f>
        <v>none</v>
      </c>
      <c r="U50" s="1" t="str">
        <f aca="false">IF(D50="1X1","none",IF(E50="skyscraper",CONCATENATE(A50,"_c_north"),IF(E50="landmark",CONCATENATE(A50,"_k_north"),IF(E50="house",CONCATENATE(A50,"_h_north"),CONCATENATE(A50,"_north")))))</f>
        <v>police_station_k_north</v>
      </c>
      <c r="V50" s="1" t="str">
        <f aca="false">IF(OR(D50="1X1",D50="2X1"),"none",IF(E50="skyscraper",CONCATENATE(A50,"_c_east"),IF(E50="landmark",CONCATENATE(A50,"_k_east"),CONCATENATE(A50,"_east"))))</f>
        <v>police_station_k_east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150</v>
      </c>
    </row>
    <row r="51" customFormat="false" ht="12.8" hidden="false" customHeight="false" outlineLevel="0" collapsed="false">
      <c r="A51" s="1" t="s">
        <v>152</v>
      </c>
      <c r="B51" s="1" t="s">
        <v>152</v>
      </c>
      <c r="C51" s="2" t="n">
        <v>216</v>
      </c>
      <c r="D51" s="1" t="s">
        <v>123</v>
      </c>
      <c r="E51" s="1" t="s">
        <v>134</v>
      </c>
      <c r="F51" s="1" t="s">
        <v>153</v>
      </c>
      <c r="G51" s="1" t="n">
        <v>100</v>
      </c>
      <c r="H51" s="0" t="n">
        <v>3</v>
      </c>
      <c r="I51" s="1" t="n">
        <v>1700</v>
      </c>
      <c r="J51" s="4" t="s">
        <v>30</v>
      </c>
      <c r="K51" s="1" t="n">
        <v>20</v>
      </c>
      <c r="L51" s="4" t="s">
        <v>144</v>
      </c>
      <c r="M51" s="5" t="str">
        <f aca="false">VLOOKUP(L51,dropdowns!E:F,2,0)</f>
        <v>bitmask(TOWNZONE_INNER_SUBURB, TOWNZONE_OUTER_SUBURB )</v>
      </c>
      <c r="N51" s="0" t="n">
        <v>20</v>
      </c>
      <c r="O51" s="0" t="n">
        <v>3</v>
      </c>
      <c r="P51" s="3" t="s">
        <v>91</v>
      </c>
      <c r="Q51" s="1" t="n">
        <v>10</v>
      </c>
      <c r="R51" s="1" t="n">
        <v>2</v>
      </c>
      <c r="S51" s="3" t="s">
        <v>149</v>
      </c>
      <c r="T51" s="1" t="str">
        <f aca="false">IF(NOT(D51="1X1"),"none",IF(E51="skyscraper",CONCATENATE(A51,"_c"),IF(E51="landmark",CONCATENATE(A51,"_k"),IF(E51="house",CONCATENATE(A51,"_h"),A51))))</f>
        <v>none</v>
      </c>
      <c r="U51" s="1" t="str">
        <f aca="false">IF(D51="1X1","none",IF(E51="skyscraper",CONCATENATE(A51,"_c_north"),IF(E51="landmark",CONCATENATE(A51,"_k_north"),IF(E51="house",CONCATENATE(A51,"_h_north"),CONCATENATE(A51,"_north")))))</f>
        <v>shiro_k_north</v>
      </c>
      <c r="V51" s="1" t="str">
        <f aca="false">IF(OR(D51="1X1",D51="2X1"),"none",IF(E51="skyscraper",CONCATENATE(A51,"_c_east"),IF(E51="landmark",CONCATENATE(A51,"_k_east"),CONCATENATE(A51,"_east"))))</f>
        <v>shiro_k_east</v>
      </c>
      <c r="W51" s="1" t="str">
        <f aca="false">IF(OR(D51="1X1",D51="1X2"),"none",IF(E51="skyscraper",CONCATENATE(A51,"_c_west"),IF(E51="landmark",CONCATENATE(A51,"_k_west"),CONCATENATE(A51,"_west"))))</f>
        <v>shiro_k_west</v>
      </c>
      <c r="X51" s="1" t="str">
        <f aca="false">IF(NOT(D51="2X2"),"none",IF(E51="skyscraper",CONCATENATE(A51,"_c_south"),IF(E51="landmark",CONCATENATE(A51,"_k_south"),CONCATENATE(A51,"_south"))))</f>
        <v>shiro_k_south</v>
      </c>
      <c r="Y51" s="1" t="s">
        <v>152</v>
      </c>
    </row>
    <row r="52" customFormat="false" ht="12.8" hidden="false" customHeight="false" outlineLevel="0" collapsed="false">
      <c r="A52" s="1" t="s">
        <v>154</v>
      </c>
      <c r="B52" s="1" t="s">
        <v>154</v>
      </c>
      <c r="C52" s="2" t="n">
        <v>114</v>
      </c>
      <c r="D52" s="1" t="s">
        <v>27</v>
      </c>
      <c r="E52" s="1" t="s">
        <v>134</v>
      </c>
      <c r="F52" s="1" t="s">
        <v>155</v>
      </c>
      <c r="G52" s="1" t="n">
        <v>5</v>
      </c>
      <c r="H52" s="0" t="n">
        <v>1</v>
      </c>
      <c r="I52" s="1" t="n">
        <v>0</v>
      </c>
      <c r="J52" s="4" t="s">
        <v>30</v>
      </c>
      <c r="K52" s="1" t="n">
        <v>20</v>
      </c>
      <c r="L52" s="4" t="s">
        <v>156</v>
      </c>
      <c r="M52" s="5" t="str">
        <f aca="false">VLOOKUP(L52,dropdowns!E:F,2,0)</f>
        <v>ALL_TOWNZONES</v>
      </c>
      <c r="N52" s="0" t="n">
        <v>6</v>
      </c>
      <c r="O52" s="0" t="n">
        <v>3</v>
      </c>
      <c r="P52" s="3" t="s">
        <v>91</v>
      </c>
      <c r="Q52" s="1" t="n">
        <v>1</v>
      </c>
      <c r="R52" s="1" t="n">
        <v>1</v>
      </c>
      <c r="S52" s="3" t="s">
        <v>157</v>
      </c>
      <c r="T52" s="1" t="str">
        <f aca="false">IF(NOT(D52="1X1"),"none",IF(E52="skyscraper",CONCATENATE(A52,"_c"),IF(E52="landmark",CONCATENATE(A52,"_k"),IF(E52="house",CONCATENATE(A52,"_h"),A52))))</f>
        <v>shrine_k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154</v>
      </c>
    </row>
    <row r="53" customFormat="false" ht="12.8" hidden="false" customHeight="false" outlineLevel="0" collapsed="false">
      <c r="A53" s="1" t="s">
        <v>158</v>
      </c>
      <c r="B53" s="1" t="s">
        <v>158</v>
      </c>
      <c r="C53" s="2" t="n">
        <v>113</v>
      </c>
      <c r="D53" s="1" t="s">
        <v>27</v>
      </c>
      <c r="E53" s="1" t="s">
        <v>134</v>
      </c>
      <c r="F53" s="1" t="s">
        <v>159</v>
      </c>
      <c r="G53" s="1" t="n">
        <v>5</v>
      </c>
      <c r="H53" s="0" t="n">
        <v>5</v>
      </c>
      <c r="I53" s="1" t="n">
        <v>0</v>
      </c>
      <c r="J53" s="4" t="s">
        <v>30</v>
      </c>
      <c r="K53" s="1" t="n">
        <v>20</v>
      </c>
      <c r="L53" s="4" t="s">
        <v>156</v>
      </c>
      <c r="M53" s="5" t="str">
        <f aca="false">VLOOKUP(L53,dropdowns!E:F,2,0)</f>
        <v>ALL_TOWNZONES</v>
      </c>
      <c r="N53" s="0" t="n">
        <v>6</v>
      </c>
      <c r="O53" s="0" t="n">
        <v>3</v>
      </c>
      <c r="P53" s="3" t="s">
        <v>91</v>
      </c>
      <c r="Q53" s="1" t="n">
        <v>1</v>
      </c>
      <c r="R53" s="1" t="n">
        <v>1</v>
      </c>
      <c r="S53" s="3" t="s">
        <v>157</v>
      </c>
      <c r="T53" s="1" t="str">
        <f aca="false">IF(NOT(D53="1X1"),"none",IF(E53="skyscraper",CONCATENATE(A53,"_c"),IF(E53="landmark",CONCATENATE(A53,"_k"),IF(E53="house",CONCATENATE(A53,"_h"),A53))))</f>
        <v>shrine_prohibition_k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158</v>
      </c>
    </row>
    <row r="54" customFormat="false" ht="12.8" hidden="false" customHeight="false" outlineLevel="0" collapsed="false">
      <c r="A54" s="1" t="s">
        <v>160</v>
      </c>
      <c r="B54" s="1" t="s">
        <v>160</v>
      </c>
      <c r="C54" s="2" t="n">
        <v>204</v>
      </c>
      <c r="D54" s="1" t="s">
        <v>123</v>
      </c>
      <c r="E54" s="1" t="s">
        <v>134</v>
      </c>
      <c r="F54" s="1" t="s">
        <v>161</v>
      </c>
      <c r="G54" s="1" t="n">
        <v>150</v>
      </c>
      <c r="H54" s="1" t="n">
        <v>3</v>
      </c>
      <c r="I54" s="1" t="n">
        <v>1970</v>
      </c>
      <c r="J54" s="4" t="s">
        <v>30</v>
      </c>
      <c r="K54" s="1" t="n">
        <v>20</v>
      </c>
      <c r="L54" s="4" t="s">
        <v>144</v>
      </c>
      <c r="M54" s="5" t="str">
        <f aca="false">VLOOKUP(L54,dropdowns!E:F,2,0)</f>
        <v>bitmask(TOWNZONE_INNER_SUBURB, TOWNZONE_OUTER_SUBURB )</v>
      </c>
      <c r="N54" s="1" t="n">
        <v>20</v>
      </c>
      <c r="O54" s="1" t="n">
        <v>3</v>
      </c>
      <c r="P54" s="3" t="s">
        <v>127</v>
      </c>
      <c r="Q54" s="1" t="n">
        <v>10</v>
      </c>
      <c r="R54" s="1" t="n">
        <v>4</v>
      </c>
      <c r="S54" s="3" t="s">
        <v>137</v>
      </c>
      <c r="T54" s="1" t="str">
        <f aca="false">IF(NOT(D54="1X1"),"none",IF(E54="skyscraper",CONCATENATE(A54,"_c"),IF(E54="landmark",CONCATENATE(A54,"_k"),IF(E54="house",CONCATENATE(A54,"_h"),A54))))</f>
        <v>none</v>
      </c>
      <c r="U54" s="1" t="str">
        <f aca="false">IF(D54="1X1","none",IF(E54="skyscraper",CONCATENATE(A54,"_c_north"),IF(E54="landmark",CONCATENATE(A54,"_k_north"),IF(E54="house",CONCATENATE(A54,"_h_north"),CONCATENATE(A54,"_north")))))</f>
        <v>stadium_k_north</v>
      </c>
      <c r="V54" s="1" t="str">
        <f aca="false">IF(OR(D54="1X1",D54="2X1"),"none",IF(E54="skyscraper",CONCATENATE(A54,"_c_east"),IF(E54="landmark",CONCATENATE(A54,"_k_east"),CONCATENATE(A54,"_east"))))</f>
        <v>stadium_k_east</v>
      </c>
      <c r="W54" s="1" t="str">
        <f aca="false">IF(OR(D54="1X1",D54="1X2"),"none",IF(E54="skyscraper",CONCATENATE(A54,"_c_west"),IF(E54="landmark",CONCATENATE(A54,"_k_west"),CONCATENATE(A54,"_west"))))</f>
        <v>stadium_k_west</v>
      </c>
      <c r="X54" s="1" t="str">
        <f aca="false">IF(NOT(D54="2X2"),"none",IF(E54="skyscraper",CONCATENATE(A54,"_c_south"),IF(E54="landmark",CONCATENATE(A54,"_k_south"),CONCATENATE(A54,"_south"))))</f>
        <v>stadium_k_south</v>
      </c>
      <c r="Y54" s="1" t="s">
        <v>142</v>
      </c>
    </row>
    <row r="55" customFormat="false" ht="12.8" hidden="false" customHeight="false" outlineLevel="0" collapsed="false">
      <c r="A55" s="1" t="s">
        <v>162</v>
      </c>
      <c r="B55" s="1" t="s">
        <v>162</v>
      </c>
      <c r="C55" s="2" t="n">
        <v>208</v>
      </c>
      <c r="D55" s="1" t="s">
        <v>123</v>
      </c>
      <c r="E55" s="1" t="s">
        <v>134</v>
      </c>
      <c r="F55" s="1" t="s">
        <v>163</v>
      </c>
      <c r="G55" s="1" t="n">
        <v>100</v>
      </c>
      <c r="H55" s="1" t="n">
        <v>3</v>
      </c>
      <c r="I55" s="1" t="n">
        <v>1700</v>
      </c>
      <c r="J55" s="4" t="s">
        <v>30</v>
      </c>
      <c r="K55" s="1" t="n">
        <v>20</v>
      </c>
      <c r="L55" s="4" t="s">
        <v>156</v>
      </c>
      <c r="M55" s="5" t="str">
        <f aca="false">VLOOKUP(L55,dropdowns!E:F,2,0)</f>
        <v>ALL_TOWNZONES</v>
      </c>
      <c r="N55" s="1" t="n">
        <v>20</v>
      </c>
      <c r="O55" s="1" t="n">
        <v>3</v>
      </c>
      <c r="P55" s="3" t="s">
        <v>91</v>
      </c>
      <c r="Q55" s="1" t="n">
        <v>10</v>
      </c>
      <c r="R55" s="1" t="n">
        <v>2</v>
      </c>
      <c r="S55" s="3" t="s">
        <v>149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temple_k_north</v>
      </c>
      <c r="V55" s="1" t="str">
        <f aca="false">IF(OR(D55="1X1",D55="2X1"),"none",IF(E55="skyscraper",CONCATENATE(A55,"_c_east"),IF(E55="landmark",CONCATENATE(A55,"_k_east"),CONCATENATE(A55,"_east"))))</f>
        <v>temple_k_east</v>
      </c>
      <c r="W55" s="1" t="str">
        <f aca="false">IF(OR(D55="1X1",D55="1X2"),"none",IF(E55="skyscraper",CONCATENATE(A55,"_c_west"),IF(E55="landmark",CONCATENATE(A55,"_k_west"),CONCATENATE(A55,"_west"))))</f>
        <v>temple_k_west</v>
      </c>
      <c r="X55" s="1" t="str">
        <f aca="false">IF(NOT(D55="2X2"),"none",IF(E55="skyscraper",CONCATENATE(A55,"_c_south"),IF(E55="landmark",CONCATENATE(A55,"_k_south"),CONCATENATE(A55,"_south"))))</f>
        <v>temple_k_south</v>
      </c>
      <c r="Y55" s="1" t="s">
        <v>162</v>
      </c>
    </row>
    <row r="56" customFormat="false" ht="12.8" hidden="false" customHeight="false" outlineLevel="0" collapsed="false">
      <c r="A56" s="0"/>
      <c r="D56" s="1"/>
      <c r="I56" s="1"/>
      <c r="J56" s="4"/>
      <c r="L56" s="4"/>
      <c r="M56" s="5"/>
      <c r="P56" s="3"/>
      <c r="S56" s="3"/>
    </row>
  </sheetData>
  <conditionalFormatting sqref="C1:C44 C46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27" type="list">
      <formula1>dropdowns!$A:$A</formula1>
      <formula2>0</formula2>
    </dataValidation>
    <dataValidation allowBlank="false" errorStyle="stop" operator="equal" showDropDown="false" showErrorMessage="true" showInputMessage="false" sqref="L2:L56" type="list">
      <formula1>dropdowns!$E:$E</formula1>
      <formula2>0</formula2>
    </dataValidation>
    <dataValidation allowBlank="false" errorStyle="stop" operator="equal" showDropDown="false" showErrorMessage="true" showInputMessage="false" sqref="P2:P56" type="list">
      <formula1>dropdowns!$G:$G</formula1>
      <formula2>0</formula2>
    </dataValidation>
    <dataValidation allowBlank="false" errorStyle="stop" operator="equal" showDropDown="false" showErrorMessage="true" showInputMessage="false" sqref="S2:S5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164</v>
      </c>
      <c r="B1" s="1" t="s">
        <v>165</v>
      </c>
      <c r="C1" s="1" t="s">
        <v>166</v>
      </c>
      <c r="D1" s="1" t="s">
        <v>167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Used</v>
      </c>
      <c r="C128" s="1" t="str">
        <f aca="false">IFERROR(VLOOKUP(A128,items!C:D,2,0),"ID not in use")</f>
        <v>1X1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Used</v>
      </c>
      <c r="C129" s="1" t="str">
        <f aca="false">IFERROR(VLOOKUP(A129,items!C:D,2,0),"ID not in use")</f>
        <v>1X1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175</v>
      </c>
      <c r="E2" s="1" t="s">
        <v>156</v>
      </c>
      <c r="F2" s="4" t="s">
        <v>176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5" t="s">
        <v>177</v>
      </c>
      <c r="G3" s="1" t="s">
        <v>91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157</v>
      </c>
      <c r="E4" s="1" t="s">
        <v>31</v>
      </c>
      <c r="F4" s="5" t="s">
        <v>178</v>
      </c>
      <c r="G4" s="1" t="s">
        <v>127</v>
      </c>
    </row>
    <row r="5" customFormat="false" ht="12.8" hidden="false" customHeight="false" outlineLevel="0" collapsed="false">
      <c r="A5" s="0" t="s">
        <v>38</v>
      </c>
      <c r="D5" s="1" t="s">
        <v>145</v>
      </c>
      <c r="E5" s="1" t="s">
        <v>36</v>
      </c>
      <c r="F5" s="5" t="s">
        <v>179</v>
      </c>
    </row>
    <row r="6" customFormat="false" ht="12.8" hidden="false" customHeight="false" outlineLevel="0" collapsed="false">
      <c r="D6" s="1" t="s">
        <v>137</v>
      </c>
      <c r="E6" s="1" t="s">
        <v>39</v>
      </c>
      <c r="F6" s="5" t="s">
        <v>180</v>
      </c>
    </row>
    <row r="7" customFormat="false" ht="12.8" hidden="false" customHeight="false" outlineLevel="0" collapsed="false">
      <c r="D7" s="1" t="s">
        <v>149</v>
      </c>
      <c r="E7" s="0" t="s">
        <v>136</v>
      </c>
      <c r="F7" s="5" t="s">
        <v>181</v>
      </c>
    </row>
    <row r="8" customFormat="false" ht="12.8" hidden="false" customHeight="false" outlineLevel="0" collapsed="false">
      <c r="D8" s="1" t="s">
        <v>94</v>
      </c>
      <c r="E8" s="1" t="s">
        <v>144</v>
      </c>
      <c r="F8" s="5" t="s">
        <v>182</v>
      </c>
    </row>
    <row r="9" customFormat="false" ht="12.8" hidden="false" customHeight="false" outlineLevel="0" collapsed="false">
      <c r="D9" s="1" t="s">
        <v>128</v>
      </c>
      <c r="E9" s="1" t="s">
        <v>131</v>
      </c>
      <c r="F9" s="5" t="s">
        <v>183</v>
      </c>
    </row>
    <row r="10" customFormat="false" ht="12.8" hidden="false" customHeight="false" outlineLevel="0" collapsed="false">
      <c r="E10" s="1" t="s">
        <v>184</v>
      </c>
      <c r="F10" s="5" t="s">
        <v>185</v>
      </c>
    </row>
    <row r="11" customFormat="false" ht="12.8" hidden="false" customHeight="false" outlineLevel="0" collapsed="false">
      <c r="E11" s="1" t="s">
        <v>126</v>
      </c>
      <c r="F11" s="5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2023-05-31T17:24:49Z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