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_dict" sheetId="2" state="visible" r:id="rId3"/>
    <sheet name="ID checks" sheetId="3" state="visible" r:id="rId4"/>
    <sheet name="dropdowns" sheetId="4" state="visible" r:id="rId5"/>
    <sheet name="alphab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<sst xmlns="http://schemas.openxmlformats.org/spreadsheetml/2006/main" count="381" uniqueCount="164">
  <si>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</si>
  <si>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</si>
  <si>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</si>
  <si>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</si>
  <si>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</si>
  <si>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</si>
  <si>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</si>
  <si>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</si>
  <si>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</si>
  <si>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</si>
  <si>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</si>
  <si>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</si>
  <si>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</si>
  <si>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</si>
  <si>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</si>
  <si>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</si>
  <si>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</si>
  <si>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</si>
  <si>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</si>
  <si>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</si>
  <si>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</si>
  <si>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</si>
  <si>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</si>
  <si>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</si>
  <si>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</si>
  <si>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</si>
  <si>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</si>
  <si>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</si>
  <si>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</si>
  <si>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</si>
  <si>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</si>
  <si>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</si>
  <si>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</si>
  <si>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</si>
  <si>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</si>
  <si>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</si>
  <si>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</si>
  <si>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</si>
  <si>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</si>
  <si>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</si>
  <si>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</si>
  <si>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</si>
  <si>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</si>
  <si>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</si>
  <si>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</si>
  <si>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</si>
  <si>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</si>
  <si>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</si>
  <si>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</si>
  <si>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</si>
  <si>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</si>
  <si>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</si>
  <si>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</si>
  <si>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</si>
  <si>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</si>
  <si>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</si>
  <si>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</si>
  <si>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</si>
  <si>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</si>
  <si>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</si>
  <si>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</si>
  <si>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</si>
  <si>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</si>
  <si>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</si>
  <si>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</si>
  <si>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</si>
  <si>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</si>
  <si>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</si>
  <si>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</si>
  <si>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</si>
  <si>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</si>
  <si>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tsuno_building</t>
  </si>
  <si>
    <t xml:space="preserve">1X2</t>
  </si>
  <si>
    <t xml:space="preserve">NAME_TSUNO_BUILDING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</si>
  <si>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</si>
  <si>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</si>
  <si>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</si>
  <si>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</si>
  <si>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</si>
  <si>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</si>
  <si>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</si>
  <si>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</si>
  <si>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</si>
  <si>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</si>
  <si>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</si>
  <si>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fire_station</t>
  </si>
  <si>
    <t xml:space="preserve">2X1</t>
  </si>
  <si>
    <t xml:space="preserve">landmark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</si>
  <si>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</si>
  <si>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</si>
  <si>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</si>
  <si>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</si>
  <si>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</si>
  <si>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</si>
  <si>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</si>
  <si>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</si>
  <si>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</si>
  <si>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</si>
  <si>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</si>
  <si>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</si>
  <si>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</si>
  <si>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</si>
  <si>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</si>
  <si>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</si>
  <si>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</si>
  <si>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</si>
  <si>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</si>
  <si>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</si>
  <si>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[PASS, 8],[MAIL, 1],[FOOD, 8],[BEER, 8]</t>
  </si>
  <si>
    <t xml:space="preserve">temple</t>
  </si>
  <si>
    <t xml:space="preserve">NAME_TEMPLE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</si>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</sst>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13"/>
    <col collapsed="false" customWidth="true" hidden="false" outlineLevel="0" max="3" min="3" style="1" width="3.51"/>
    <col collapsed="false" customWidth="true" hidden="false" outlineLevel="0" max="5" min="5" style="1" width="10.47"/>
    <col collapsed="false" customWidth="true" hidden="false" outlineLevel="0" max="6" min="6" style="1" width="31.05"/>
    <col collapsed="false" customWidth="true" hidden="false" outlineLevel="0" max="7" min="7" style="1" width="9.79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8" min="17" style="1" width="14.79"/>
    <col collapsed="false" customWidth="true" hidden="false" outlineLevel="0" max="19" min="19" style="1" width="17.7"/>
    <col collapsed="false" customWidth="true" hidden="false" outlineLevel="0" max="21" min="20" style="1" width="20.07"/>
    <col collapsed="false" customWidth="true" hidden="false" outlineLevel="0" max="22" min="22" style="1" width="19.52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55</v>
      </c>
      <c r="C12" s="1" t="n">
        <v>86</v>
      </c>
      <c r="D12" s="1" t="s">
        <v>27</v>
      </c>
      <c r="E12" s="1" t="s">
        <v>56</v>
      </c>
      <c r="F12" s="1" t="s">
        <v>57</v>
      </c>
      <c r="G12" s="1" t="n">
        <v>220</v>
      </c>
      <c r="H12" s="1" t="n">
        <v>5</v>
      </c>
      <c r="I12" s="1" t="n">
        <v>1980</v>
      </c>
      <c r="J12" s="3" t="s">
        <v>39</v>
      </c>
      <c r="K12" s="1" t="n">
        <v>25</v>
      </c>
      <c r="L12" s="3" t="s">
        <v>58</v>
      </c>
      <c r="M12" s="2" t="str">
        <f aca="false">VLOOKUP(L12,dropdowns!E:F,2,0)</f>
        <v>bitmask(TOWNZONE_CENTRE)</v>
      </c>
      <c r="N12" s="1" t="n">
        <v>90</v>
      </c>
      <c r="O12" s="1" t="n">
        <v>5</v>
      </c>
      <c r="P12" s="2" t="s">
        <v>59</v>
      </c>
      <c r="Q12" s="1" t="n">
        <v>16</v>
      </c>
      <c r="R12" s="1" t="n">
        <v>6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bank_building_c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60</v>
      </c>
      <c r="B13" s="1" t="s">
        <v>60</v>
      </c>
      <c r="C13" s="1" t="n">
        <v>81</v>
      </c>
      <c r="D13" s="1" t="s">
        <v>27</v>
      </c>
      <c r="E13" s="1" t="s">
        <v>56</v>
      </c>
      <c r="F13" s="1" t="s">
        <v>61</v>
      </c>
      <c r="G13" s="1" t="n">
        <v>220</v>
      </c>
      <c r="H13" s="1" t="n">
        <v>5</v>
      </c>
      <c r="I13" s="1" t="n">
        <v>1990</v>
      </c>
      <c r="J13" s="3" t="s">
        <v>39</v>
      </c>
      <c r="K13" s="1" t="n">
        <v>25</v>
      </c>
      <c r="L13" s="3" t="s">
        <v>58</v>
      </c>
      <c r="M13" s="2" t="str">
        <f aca="false">VLOOKUP(L13,dropdowns!E:F,2,0)</f>
        <v>bitmask(TOWNZONE_CENTRE)</v>
      </c>
      <c r="N13" s="1" t="n">
        <v>4</v>
      </c>
      <c r="O13" s="1" t="n">
        <v>5</v>
      </c>
      <c r="P13" s="2" t="s">
        <v>59</v>
      </c>
      <c r="Q13" s="1" t="n">
        <v>24</v>
      </c>
      <c r="R13" s="1" t="n">
        <v>10</v>
      </c>
      <c r="S13" s="2" t="s">
        <v>62</v>
      </c>
      <c r="T13" s="1" t="str">
        <f aca="false">IF(NOT(D13="1X1"),"none",IF(E13="skyscraper",CONCATENATE(A13,"_c"),IF(E13="landmark",CONCATENATE(A13,"_k"),IF(E13="house",CONCATENATE(A13,"_h"),A13))))</f>
        <v>enterprise_tower_c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63</v>
      </c>
      <c r="B14" s="1" t="s">
        <v>63</v>
      </c>
      <c r="C14" s="1" t="n">
        <v>82</v>
      </c>
      <c r="D14" s="1" t="s">
        <v>27</v>
      </c>
      <c r="E14" s="1" t="s">
        <v>56</v>
      </c>
      <c r="F14" s="1" t="s">
        <v>64</v>
      </c>
      <c r="G14" s="1" t="n">
        <v>200</v>
      </c>
      <c r="H14" s="1" t="n">
        <v>5</v>
      </c>
      <c r="I14" s="1" t="n">
        <v>1960</v>
      </c>
      <c r="J14" s="3" t="s">
        <v>39</v>
      </c>
      <c r="K14" s="1" t="n">
        <v>25</v>
      </c>
      <c r="L14" s="3" t="s">
        <v>58</v>
      </c>
      <c r="M14" s="2" t="str">
        <f aca="false">VLOOKUP(L14,dropdowns!E:F,2,0)</f>
        <v>bitmask(TOWNZONE_CENTRE)</v>
      </c>
      <c r="N14" s="1" t="n">
        <v>4</v>
      </c>
      <c r="O14" s="1" t="n">
        <v>5</v>
      </c>
      <c r="P14" s="2" t="s">
        <v>59</v>
      </c>
      <c r="Q14" s="1" t="n">
        <v>24</v>
      </c>
      <c r="R14" s="1" t="n">
        <v>10</v>
      </c>
      <c r="S14" s="2" t="s">
        <v>62</v>
      </c>
      <c r="T14" s="1" t="str">
        <f aca="false">IF(NOT(D14="1X1"),"none",IF(E14="skyscraper",CONCATENATE(A14,"_c"),IF(E14="landmark",CONCATENATE(A14,"_k"),IF(E14="house",CONCATENATE(A14,"_h"),A14))))</f>
        <v>insurance_tower_c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65</v>
      </c>
      <c r="B15" s="1" t="s">
        <v>65</v>
      </c>
      <c r="C15" s="1" t="n">
        <v>38</v>
      </c>
      <c r="D15" s="1" t="s">
        <v>27</v>
      </c>
      <c r="E15" s="1" t="s">
        <v>56</v>
      </c>
      <c r="F15" s="1" t="s">
        <v>66</v>
      </c>
      <c r="G15" s="1" t="n">
        <v>220</v>
      </c>
      <c r="H15" s="1" t="n">
        <v>5</v>
      </c>
      <c r="I15" s="1" t="n">
        <v>2000</v>
      </c>
      <c r="J15" s="3" t="s">
        <v>39</v>
      </c>
      <c r="K15" s="1" t="n">
        <v>25</v>
      </c>
      <c r="L15" s="3" t="s">
        <v>58</v>
      </c>
      <c r="M15" s="2" t="str">
        <f aca="false">VLOOKUP(L15,dropdowns!E:F,2,0)</f>
        <v>bitmask(TOWNZONE_CENTRE)</v>
      </c>
      <c r="N15" s="1" t="n">
        <v>4</v>
      </c>
      <c r="O15" s="1" t="n">
        <v>5</v>
      </c>
      <c r="P15" s="2" t="s">
        <v>59</v>
      </c>
      <c r="Q15" s="1" t="n">
        <v>24</v>
      </c>
      <c r="R15" s="1" t="n">
        <v>10</v>
      </c>
      <c r="S15" s="2" t="s">
        <v>62</v>
      </c>
      <c r="T15" s="1" t="str">
        <f aca="false">IF(NOT(D15="1X1"),"none",IF(E15="skyscraper",CONCATENATE(A15,"_c"),IF(E15="landmark",CONCATENATE(A15,"_k"),IF(E15="house",CONCATENATE(A15,"_h"),A15))))</f>
        <v>kuroi_tower_c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67</v>
      </c>
      <c r="B16" s="1" t="s">
        <v>67</v>
      </c>
      <c r="C16" s="1" t="n">
        <v>19</v>
      </c>
      <c r="D16" s="1" t="s">
        <v>27</v>
      </c>
      <c r="E16" s="1" t="s">
        <v>56</v>
      </c>
      <c r="F16" s="1" t="s">
        <v>68</v>
      </c>
      <c r="G16" s="1" t="n">
        <v>220</v>
      </c>
      <c r="H16" s="1" t="n">
        <v>5</v>
      </c>
      <c r="I16" s="1" t="n">
        <v>2000</v>
      </c>
      <c r="J16" s="3" t="s">
        <v>39</v>
      </c>
      <c r="K16" s="1" t="n">
        <v>25</v>
      </c>
      <c r="L16" s="3" t="s">
        <v>58</v>
      </c>
      <c r="M16" s="2" t="str">
        <f aca="false">VLOOKUP(L16,dropdowns!E:F,2,0)</f>
        <v>bitmask(TOWNZONE_CENTRE)</v>
      </c>
      <c r="N16" s="1" t="n">
        <v>4</v>
      </c>
      <c r="O16" s="1" t="n">
        <v>5</v>
      </c>
      <c r="P16" s="2" t="s">
        <v>59</v>
      </c>
      <c r="Q16" s="1" t="n">
        <v>24</v>
      </c>
      <c r="R16" s="1" t="n">
        <v>10</v>
      </c>
      <c r="S16" s="2" t="s">
        <v>62</v>
      </c>
      <c r="T16" s="1" t="str">
        <f aca="false">IF(NOT(D16="1X1"),"none",IF(E16="skyscraper",CONCATENATE(A16,"_c"),IF(E16="landmark",CONCATENATE(A16,"_k"),IF(E16="house",CONCATENATE(A16,"_h"),A16))))</f>
        <v>mitsui_tower_c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69</v>
      </c>
      <c r="B17" s="1" t="s">
        <v>69</v>
      </c>
      <c r="C17" s="1" t="n">
        <v>83</v>
      </c>
      <c r="D17" s="1" t="s">
        <v>27</v>
      </c>
      <c r="E17" s="1" t="s">
        <v>56</v>
      </c>
      <c r="F17" s="1" t="s">
        <v>70</v>
      </c>
      <c r="G17" s="1" t="n">
        <v>220</v>
      </c>
      <c r="H17" s="1" t="n">
        <v>5</v>
      </c>
      <c r="I17" s="1" t="n">
        <v>2000</v>
      </c>
      <c r="J17" s="3" t="s">
        <v>39</v>
      </c>
      <c r="K17" s="1" t="n">
        <v>25</v>
      </c>
      <c r="L17" s="3" t="s">
        <v>58</v>
      </c>
      <c r="M17" s="2" t="str">
        <f aca="false">VLOOKUP(L17,dropdowns!E:F,2,0)</f>
        <v>bitmask(TOWNZONE_CENTRE)</v>
      </c>
      <c r="N17" s="1" t="n">
        <v>4</v>
      </c>
      <c r="O17" s="1" t="n">
        <v>5</v>
      </c>
      <c r="P17" s="2" t="s">
        <v>59</v>
      </c>
      <c r="Q17" s="1" t="n">
        <v>24</v>
      </c>
      <c r="R17" s="1" t="n">
        <v>10</v>
      </c>
      <c r="S17" s="2" t="s">
        <v>62</v>
      </c>
      <c r="T17" s="1" t="str">
        <f aca="false">IF(NOT(D17="1X1"),"none",IF(E17="skyscraper",CONCATENATE(A17,"_c"),IF(E17="landmark",CONCATENATE(A17,"_k"),IF(E17="house",CONCATENATE(A17,"_h"),A17))))</f>
        <v>modern_office_tower_c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71</v>
      </c>
      <c r="B18" s="1" t="s">
        <v>71</v>
      </c>
      <c r="C18" s="1" t="n">
        <v>76</v>
      </c>
      <c r="D18" s="1" t="s">
        <v>72</v>
      </c>
      <c r="E18" s="1" t="s">
        <v>56</v>
      </c>
      <c r="F18" s="1" t="s">
        <v>73</v>
      </c>
      <c r="G18" s="1" t="n">
        <v>255</v>
      </c>
      <c r="H18" s="1" t="n">
        <v>5</v>
      </c>
      <c r="I18" s="1" t="n">
        <v>2006</v>
      </c>
      <c r="J18" s="3" t="s">
        <v>39</v>
      </c>
      <c r="K18" s="1" t="n">
        <v>25</v>
      </c>
      <c r="L18" s="3" t="s">
        <v>58</v>
      </c>
      <c r="M18" s="2" t="str">
        <f aca="false">VLOOKUP(L18,dropdowns!E:F,2,0)</f>
        <v>bitmask(TOWNZONE_CENTRE)</v>
      </c>
      <c r="N18" s="1" t="n">
        <v>7</v>
      </c>
      <c r="O18" s="1" t="n">
        <v>5</v>
      </c>
      <c r="P18" s="2" t="s">
        <v>59</v>
      </c>
      <c r="Q18" s="1" t="n">
        <v>24</v>
      </c>
      <c r="R18" s="1" t="n">
        <v>10</v>
      </c>
      <c r="S18" s="2" t="s">
        <v>62</v>
      </c>
      <c r="T18" s="1" t="str">
        <f aca="false">IF(NOT(D18="1X1"),"none",IF(E18="skyscraper",CONCATENATE(A18,"_c"),IF(E18="landmark",CONCATENATE(A18,"_k"),IF(E18="house",CONCATENATE(A18,"_h"),A18))))</f>
        <v>none</v>
      </c>
      <c r="U18" s="1" t="str">
        <f aca="false">IF(D18="1X1","none",IF(E18="skyscraper",CONCATENATE(A18,"_c_north"),IF(E18="landmark",CONCATENATE(A18,"_k_north"),IF(E18="house",CONCATENATE(A18,"_h_north"),CONCATENATE(A18,"_north")))))</f>
        <v>tsuno_building_c_north</v>
      </c>
      <c r="V18" s="1" t="str">
        <f aca="false">IF(OR(D18="1X1",D18="2X1"),"none",IF(E18="skyscraper",CONCATENATE(A18,"_c_east"),IF(E18="landmark",CONCATENATE(A18,"_k_east"),CONCATENATE(A18,"_east"))))</f>
        <v>tsuno_building_c_east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74</v>
      </c>
      <c r="B19" s="1" t="s">
        <v>74</v>
      </c>
      <c r="C19" s="1" t="n">
        <v>212</v>
      </c>
      <c r="D19" s="1" t="s">
        <v>75</v>
      </c>
      <c r="E19" s="1" t="s">
        <v>76</v>
      </c>
      <c r="F19" s="1" t="s">
        <v>77</v>
      </c>
      <c r="G19" s="1" t="n">
        <v>15</v>
      </c>
      <c r="H19" s="1" t="n">
        <v>5</v>
      </c>
      <c r="I19" s="1" t="n">
        <v>1700</v>
      </c>
      <c r="J19" s="3" t="s">
        <v>39</v>
      </c>
      <c r="K19" s="1" t="n">
        <v>7</v>
      </c>
      <c r="L19" s="3" t="s">
        <v>78</v>
      </c>
      <c r="M19" s="2" t="str">
        <f aca="false">VLOOKUP(L19,dropdowns!E:F,2,0)</f>
        <v>bitmask(TOWNZONE_OUTSKIRT, TOWNZONE_EDGE )</v>
      </c>
      <c r="N19" s="1" t="n">
        <v>20</v>
      </c>
      <c r="O19" s="1" t="n">
        <v>6</v>
      </c>
      <c r="P19" s="2" t="s">
        <v>79</v>
      </c>
      <c r="Q19" s="1" t="n">
        <v>6</v>
      </c>
      <c r="R19" s="1" t="n">
        <v>2</v>
      </c>
      <c r="S19" s="2" t="s">
        <v>80</v>
      </c>
      <c r="T19" s="1" t="str">
        <f aca="false">IF(NOT(D19="1X1"),"none",IF(E19="skyscraper",CONCATENATE(A19,"_c"),IF(E19="landmark",CONCATENATE(A19,"_k"),IF(E19="house",CONCATENATE(A19,"_h"),A19))))</f>
        <v>none</v>
      </c>
      <c r="U19" s="1" t="str">
        <f aca="false">IF(D19="1X1","none",IF(E19="skyscraper",CONCATENATE(A19,"_c_north"),IF(E19="landmark",CONCATENATE(A19,"_k_north"),IF(E19="house",CONCATENATE(A19,"_h_north"),CONCATENATE(A19,"_north")))))</f>
        <v>farm_h_north</v>
      </c>
      <c r="V19" s="1" t="str">
        <f aca="false">IF(OR(D19="1X1",D19="2X1"),"none",IF(E19="skyscraper",CONCATENATE(A19,"_c_east"),IF(E19="landmark",CONCATENATE(A19,"_k_east"),IF(E19="house",CONCATENATE(A19,"_h_east"),CONCATENATE(A19,"_east")))))</f>
        <v>farm_h_east</v>
      </c>
      <c r="W19" s="1" t="str">
        <f aca="false">IF(OR(D19="1X1",D19="1X2"),"none",IF(E19="skyscraper",CONCATENATE(A19,"_c_west"),IF(E19="landmark",CONCATENATE(A19,"_k_west"),IF(E19="house",CONCATENATE(A19,"_h_west"),CONCATENATE(A19,"_west")))))</f>
        <v>farm_h_west</v>
      </c>
      <c r="X19" s="1" t="str">
        <f aca="false">IF(NOT(D19="2X2"),"none",IF(E19="skyscraper",CONCATENATE(A19,"_c_south"),IF(E19="landmark",CONCATENATE(A19,"_k_south"),IF(E19="house",CONCATENATE(A19,"_h_south"),CONCATENATE(A19,"_south")))))</f>
        <v>farm_h_south</v>
      </c>
      <c r="Y19" s="1" t="s">
        <v>74</v>
      </c>
    </row>
    <row r="20" customFormat="false" ht="12.8" hidden="false" customHeight="false" outlineLevel="0" collapsed="false">
      <c r="A20" s="1" t="s">
        <v>81</v>
      </c>
      <c r="B20" s="1" t="s">
        <v>81</v>
      </c>
      <c r="C20" s="1" t="n">
        <v>2</v>
      </c>
      <c r="D20" s="1" t="s">
        <v>27</v>
      </c>
      <c r="E20" s="1" t="s">
        <v>76</v>
      </c>
      <c r="F20" s="1" t="s">
        <v>82</v>
      </c>
      <c r="G20" s="1" t="n">
        <v>20</v>
      </c>
      <c r="H20" s="1" t="n">
        <v>5</v>
      </c>
      <c r="I20" s="1" t="n">
        <v>1870</v>
      </c>
      <c r="J20" s="3" t="s">
        <v>39</v>
      </c>
      <c r="K20" s="1" t="n">
        <v>5</v>
      </c>
      <c r="L20" s="3" t="s">
        <v>83</v>
      </c>
      <c r="M20" s="2" t="str">
        <f aca="false">VLOOKUP(L20,dropdowns!E:F,2,0)</f>
        <v>bitmask(TOWNZONE_OUTER_SUBURB , TOWNZONE_OUTSKIRT, TOWNZONE_EDGE )</v>
      </c>
      <c r="N20" s="1" t="n">
        <v>6</v>
      </c>
      <c r="O20" s="1" t="n">
        <v>0</v>
      </c>
      <c r="P20" s="2" t="s">
        <v>31</v>
      </c>
      <c r="Q20" s="1" t="n">
        <v>2</v>
      </c>
      <c r="R20" s="1" t="n">
        <v>1</v>
      </c>
      <c r="S20" s="2" t="s">
        <v>32</v>
      </c>
      <c r="T20" s="1" t="str">
        <f aca="false">IF(NOT(D20="1X1"),"none",IF(E20="skyscraper",CONCATENATE(A20,"_c"),IF(E20="landmark",CONCATENATE(A20,"_k"),IF(E20="house",CONCATENATE(A20,"_h"),A20))))</f>
        <v>naganuma_h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IF(OR(D20="1X1",D20="2X1"),"none",IF(E20="skyscraper",CONCATENATE(A20,"_c_east"),IF(E20="landmark",CONCATENATE(A20,"_k_east"),IF(E20="house",CONCATENATE(A20,"_h_east"),CONCATENATE(A20,"_east")))))</f>
        <v>none</v>
      </c>
      <c r="W20" s="1" t="str">
        <f aca="false">IF(OR(D20="1X1",D20="1X2"),"none",IF(E20="skyscraper",CONCATENATE(A20,"_c_west"),IF(E20="landmark",CONCATENATE(A20,"_k_west"),IF(E20="house",CONCATENATE(A20,"_h_west"),CONCATENATE(A20,"_west")))))</f>
        <v>none</v>
      </c>
      <c r="X20" s="1" t="str">
        <f aca="false">IF(NOT(D20="2X2"),"none",IF(E20="skyscraper",CONCATENATE(A20,"_c_south"),IF(E20="landmark",CONCATENATE(A20,"_k_south"),IF(E20="house",CONCATENATE(A20,"_h_south"),CONCATENATE(A20,"_south")))))</f>
        <v>none</v>
      </c>
      <c r="Y20" s="1" t="s">
        <v>84</v>
      </c>
    </row>
    <row r="21" customFormat="false" ht="12.8" hidden="false" customHeight="false" outlineLevel="0" collapsed="false">
      <c r="A21" s="1" t="s">
        <v>85</v>
      </c>
      <c r="B21" s="1" t="s">
        <v>85</v>
      </c>
      <c r="C21" s="1" t="n">
        <v>107</v>
      </c>
      <c r="D21" s="1" t="s">
        <v>86</v>
      </c>
      <c r="E21" s="1" t="s">
        <v>87</v>
      </c>
      <c r="F21" s="1" t="s">
        <v>88</v>
      </c>
      <c r="G21" s="1" t="n">
        <v>80</v>
      </c>
      <c r="H21" s="1" t="n">
        <v>3</v>
      </c>
      <c r="I21" s="1" t="n">
        <v>1970</v>
      </c>
      <c r="J21" s="3" t="s">
        <v>39</v>
      </c>
      <c r="K21" s="1" t="n">
        <v>20</v>
      </c>
      <c r="L21" s="3" t="s">
        <v>83</v>
      </c>
      <c r="M21" s="2" t="str">
        <f aca="false">VLOOKUP(L21,dropdowns!E:F,2,0)</f>
        <v>bitmask(TOWNZONE_OUTER_SUBURB , TOWNZONE_OUTSKIRT, TOWNZONE_EDGE )</v>
      </c>
      <c r="N21" s="1" t="n">
        <v>76</v>
      </c>
      <c r="O21" s="1" t="n">
        <v>3</v>
      </c>
      <c r="P21" s="2" t="s">
        <v>79</v>
      </c>
      <c r="Q21" s="1" t="n">
        <v>10</v>
      </c>
      <c r="R21" s="1" t="n">
        <v>2</v>
      </c>
      <c r="S21" s="2" t="s">
        <v>32</v>
      </c>
      <c r="T21" s="1" t="str">
        <f aca="false">IF(NOT(D21="1X1"),"none",IF(E21="skyscraper",CONCATENATE(A21,"_c"),IF(E21="landmark",CONCATENATE(A21,"_k"),IF(E21="house",CONCATENATE(A21,"_h"),A21))))</f>
        <v>none</v>
      </c>
      <c r="U21" s="1" t="str">
        <f aca="false">IF(D21="1X1","none",IF(E21="skyscraper",CONCATENATE(A21,"_c_north"),IF(E21="landmark",CONCATENATE(A21,"_k_north"),IF(E21="house",CONCATENATE(A21,"_h_north"),CONCATENATE(A21,"_north")))))</f>
        <v>fire_station_k_north</v>
      </c>
      <c r="V21" s="1" t="str">
        <f aca="false">IF(OR(D21="1X1",D21="2X1"),"none",IF(E21="skyscraper",CONCATENATE(A21,"_c_east"),IF(E21="landmark",CONCATENATE(A21,"_k_east"),IF(E21="house",CONCATENATE(A21,"_h_east"),CONCATENATE(A21,"_east")))))</f>
        <v>none</v>
      </c>
      <c r="W21" s="1" t="str">
        <f aca="false">IF(OR(D21="1X1",D21="1X2"),"none",IF(E21="skyscraper",CONCATENATE(A21,"_c_west"),IF(E21="landmark",CONCATENATE(A21,"_k_west"),IF(E21="house",CONCATENATE(A21,"_h_west"),CONCATENATE(A21,"_west")))))</f>
        <v>fire_station_k_west</v>
      </c>
      <c r="X21" s="1" t="str">
        <f aca="false">IF(NOT(D21="2X2"),"none",IF(E21="skyscraper",CONCATENATE(A21,"_c_south"),IF(E21="landmark",CONCATENATE(A21,"_k_south"),IF(E21="house",CONCATENATE(A21,"_h_south"),CONCATENATE(A21,"_south")))))</f>
        <v>none</v>
      </c>
      <c r="Y21" s="1" t="s">
        <v>85</v>
      </c>
    </row>
    <row r="22" customFormat="false" ht="12.8" hidden="false" customHeight="false" outlineLevel="0" collapsed="false">
      <c r="A22" s="1" t="s">
        <v>89</v>
      </c>
      <c r="B22" s="1" t="s">
        <v>89</v>
      </c>
      <c r="C22" s="1" t="n">
        <v>200</v>
      </c>
      <c r="D22" s="1" t="s">
        <v>75</v>
      </c>
      <c r="E22" s="1" t="s">
        <v>87</v>
      </c>
      <c r="F22" s="1" t="s">
        <v>90</v>
      </c>
      <c r="G22" s="1" t="n">
        <v>150</v>
      </c>
      <c r="H22" s="1" t="n">
        <v>3</v>
      </c>
      <c r="I22" s="1" t="n">
        <v>1970</v>
      </c>
      <c r="J22" s="3" t="s">
        <v>39</v>
      </c>
      <c r="K22" s="1" t="n">
        <v>20</v>
      </c>
      <c r="L22" s="3" t="s">
        <v>91</v>
      </c>
      <c r="M22" s="2" t="str">
        <f aca="false">VLOOKUP(L22,dropdowns!E:F,2,0)</f>
        <v>bitmask(TOWNZONE_INNER_SUBURB, TOWNZONE_OUTER_SUBURB )</v>
      </c>
      <c r="N22" s="1" t="n">
        <v>20</v>
      </c>
      <c r="O22" s="1" t="n">
        <v>3</v>
      </c>
      <c r="P22" s="2" t="s">
        <v>79</v>
      </c>
      <c r="Q22" s="1" t="n">
        <v>10</v>
      </c>
      <c r="R22" s="1" t="n">
        <v>4</v>
      </c>
      <c r="S22" s="2" t="s">
        <v>92</v>
      </c>
      <c r="T22" s="1" t="str">
        <f aca="false">IF(NOT(D22="1X1"),"none",IF(E22="skyscraper",CONCATENATE(A22,"_c"),IF(E22="landmark",CONCATENATE(A22,"_k"),IF(E22="house",CONCATENATE(A22,"_h"),A22))))</f>
        <v>none</v>
      </c>
      <c r="U22" s="1" t="str">
        <f aca="false">IF(D22="1X1","none",IF(E22="skyscraper",CONCATENATE(A22,"_c_north"),IF(E22="landmark",CONCATENATE(A22,"_k_north"),IF(E22="house",CONCATENATE(A22,"_h_north"),CONCATENATE(A22,"_north")))))</f>
        <v>hospital_k_north</v>
      </c>
      <c r="V22" s="1" t="str">
        <f aca="false">IF(OR(D22="1X1",D22="2X1"),"none",IF(E22="skyscraper",CONCATENATE(A22,"_c_east"),IF(E22="landmark",CONCATENATE(A22,"_k_east"),CONCATENATE(A22,"_east"))))</f>
        <v>hospital_k_east</v>
      </c>
      <c r="W22" s="1" t="str">
        <f aca="false">IF(OR(D22="1X1",D22="1X2"),"none",IF(E22="skyscraper",CONCATENATE(A22,"_c_west"),IF(E22="landmark",CONCATENATE(A22,"_k_west"),CONCATENATE(A22,"_west"))))</f>
        <v>hospital_k_west</v>
      </c>
      <c r="X22" s="1" t="str">
        <f aca="false">IF(NOT(D22="2X2"),"none",IF(E22="skyscraper",CONCATENATE(A22,"_c_south"),IF(E22="landmark",CONCATENATE(A22,"_k_south"),CONCATENATE(A22,"_south"))))</f>
        <v>hospital_k_south</v>
      </c>
      <c r="Y22" s="1" t="s">
        <v>89</v>
      </c>
    </row>
    <row r="23" customFormat="false" ht="12.8" hidden="false" customHeight="false" outlineLevel="0" collapsed="false">
      <c r="A23" s="1" t="s">
        <v>93</v>
      </c>
      <c r="B23" s="1" t="s">
        <v>93</v>
      </c>
      <c r="C23" s="1" t="n">
        <v>11</v>
      </c>
      <c r="D23" s="1" t="s">
        <v>27</v>
      </c>
      <c r="E23" s="1" t="s">
        <v>87</v>
      </c>
      <c r="F23" s="1" t="s">
        <v>94</v>
      </c>
      <c r="G23" s="1" t="n">
        <v>50</v>
      </c>
      <c r="H23" s="1" t="n">
        <v>3</v>
      </c>
      <c r="I23" s="1" t="n">
        <v>1980</v>
      </c>
      <c r="J23" s="3" t="s">
        <v>39</v>
      </c>
      <c r="K23" s="1" t="n">
        <v>10</v>
      </c>
      <c r="L23" s="3" t="s">
        <v>45</v>
      </c>
      <c r="M23" s="2" t="str">
        <f aca="false">VLOOKUP(L23,dropdowns!E:F,2,0)</f>
        <v>ALL_TOWNZONES &amp; ~bitmask(TOWNZONE_EDGE)</v>
      </c>
      <c r="N23" s="1" t="n">
        <v>29</v>
      </c>
      <c r="O23" s="1" t="n">
        <v>3</v>
      </c>
      <c r="P23" s="2" t="s">
        <v>79</v>
      </c>
      <c r="Q23" s="1" t="n">
        <v>20</v>
      </c>
      <c r="R23" s="1" t="n">
        <v>5</v>
      </c>
      <c r="S23" s="2" t="s">
        <v>95</v>
      </c>
      <c r="T23" s="1" t="str">
        <f aca="false">IF(NOT(D23="1X1"),"none",IF(E23="skyscraper",CONCATENATE(A23,"_c"),IF(E23="landmark",CONCATENATE(A23,"_k"),IF(E23="house",CONCATENATE(A23,"_h"),A23))))</f>
        <v>pachinko_k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93</v>
      </c>
    </row>
    <row r="24" customFormat="false" ht="12.8" hidden="false" customHeight="false" outlineLevel="0" collapsed="false">
      <c r="A24" s="1" t="s">
        <v>96</v>
      </c>
      <c r="B24" s="1" t="s">
        <v>96</v>
      </c>
      <c r="C24" s="1" t="n">
        <v>105</v>
      </c>
      <c r="D24" s="1" t="s">
        <v>72</v>
      </c>
      <c r="E24" s="1" t="s">
        <v>87</v>
      </c>
      <c r="F24" s="1" t="s">
        <v>97</v>
      </c>
      <c r="G24" s="1" t="n">
        <v>80</v>
      </c>
      <c r="H24" s="1" t="n">
        <v>3</v>
      </c>
      <c r="I24" s="1" t="n">
        <v>1970</v>
      </c>
      <c r="J24" s="3" t="s">
        <v>39</v>
      </c>
      <c r="K24" s="1" t="n">
        <v>20</v>
      </c>
      <c r="L24" s="3" t="s">
        <v>83</v>
      </c>
      <c r="M24" s="2" t="str">
        <f aca="false">VLOOKUP(L24,dropdowns!E:F,2,0)</f>
        <v>bitmask(TOWNZONE_OUTER_SUBURB , TOWNZONE_OUTSKIRT, TOWNZONE_EDGE )</v>
      </c>
      <c r="N24" s="1" t="n">
        <v>7</v>
      </c>
      <c r="O24" s="1" t="n">
        <v>3</v>
      </c>
      <c r="P24" s="2" t="s">
        <v>79</v>
      </c>
      <c r="Q24" s="1" t="n">
        <v>10</v>
      </c>
      <c r="R24" s="1" t="n">
        <v>2</v>
      </c>
      <c r="S24" s="2" t="s">
        <v>62</v>
      </c>
      <c r="T24" s="1" t="str">
        <f aca="false">IF(NOT(D24="1X1"),"none",IF(E24="skyscraper",CONCATENATE(A24,"_c"),IF(E24="landmark",CONCATENATE(A24,"_k"),IF(E24="house",CONCATENATE(A24,"_h"),A24))))</f>
        <v>none</v>
      </c>
      <c r="U24" s="1" t="str">
        <f aca="false">IF(D24="1X1","none",IF(E24="skyscraper",CONCATENATE(A24,"_c_north"),IF(E24="landmark",CONCATENATE(A24,"_k_north"),IF(E24="house",CONCATENATE(A24,"_h_north"),CONCATENATE(A24,"_north")))))</f>
        <v>police_station_k_north</v>
      </c>
      <c r="V24" s="1" t="str">
        <f aca="false">IF(OR(D24="1X1",D24="2X1"),"none",IF(E24="skyscraper",CONCATENATE(A24,"_c_east"),IF(E24="landmark",CONCATENATE(A24,"_k_east"),CONCATENATE(A24,"_east"))))</f>
        <v>police_station_k_east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96</v>
      </c>
    </row>
    <row r="25" customFormat="false" ht="12.8" hidden="false" customHeight="false" outlineLevel="0" collapsed="false">
      <c r="A25" s="1" t="s">
        <v>98</v>
      </c>
      <c r="B25" s="1" t="s">
        <v>98</v>
      </c>
      <c r="C25" s="1" t="n">
        <v>216</v>
      </c>
      <c r="D25" s="1" t="s">
        <v>75</v>
      </c>
      <c r="E25" s="1" t="s">
        <v>87</v>
      </c>
      <c r="F25" s="1" t="s">
        <v>99</v>
      </c>
      <c r="G25" s="1" t="n">
        <v>100</v>
      </c>
      <c r="H25" s="0" t="n">
        <v>3</v>
      </c>
      <c r="I25" s="1" t="n">
        <v>1700</v>
      </c>
      <c r="J25" s="3" t="s">
        <v>39</v>
      </c>
      <c r="K25" s="1" t="n">
        <v>20</v>
      </c>
      <c r="L25" s="3" t="s">
        <v>91</v>
      </c>
      <c r="M25" s="2" t="str">
        <f aca="false">VLOOKUP(L25,dropdowns!E:F,2,0)</f>
        <v>bitmask(TOWNZONE_INNER_SUBURB, TOWNZONE_OUTER_SUBURB )</v>
      </c>
      <c r="N25" s="0" t="n">
        <v>20</v>
      </c>
      <c r="O25" s="0" t="n">
        <v>3</v>
      </c>
      <c r="P25" s="2" t="s">
        <v>59</v>
      </c>
      <c r="Q25" s="1" t="n">
        <v>10</v>
      </c>
      <c r="R25" s="1" t="n">
        <v>2</v>
      </c>
      <c r="S25" s="2" t="s">
        <v>95</v>
      </c>
      <c r="T25" s="1" t="str">
        <f aca="false">IF(NOT(D25="1X1"),"none",IF(E25="skyscraper",CONCATENATE(A25,"_c"),IF(E25="landmark",CONCATENATE(A25,"_k"),IF(E25="house",CONCATENATE(A25,"_h"),A25))))</f>
        <v>none</v>
      </c>
      <c r="U25" s="1" t="str">
        <f aca="false">IF(D25="1X1","none",IF(E25="skyscraper",CONCATENATE(A25,"_c_north"),IF(E25="landmark",CONCATENATE(A25,"_k_north"),IF(E25="house",CONCATENATE(A25,"_h_north"),CONCATENATE(A25,"_north")))))</f>
        <v>shiro_k_north</v>
      </c>
      <c r="V25" s="1" t="str">
        <f aca="false">IF(OR(D25="1X1",D25="2X1"),"none",IF(E25="skyscraper",CONCATENATE(A25,"_c_east"),IF(E25="landmark",CONCATENATE(A25,"_k_east"),CONCATENATE(A25,"_east"))))</f>
        <v>shiro_k_east</v>
      </c>
      <c r="W25" s="1" t="str">
        <f aca="false">IF(OR(D25="1X1",D25="1X2"),"none",IF(E25="skyscraper",CONCATENATE(A25,"_c_west"),IF(E25="landmark",CONCATENATE(A25,"_k_west"),CONCATENATE(A25,"_west"))))</f>
        <v>shiro_k_west</v>
      </c>
      <c r="X25" s="1" t="str">
        <f aca="false">IF(NOT(D25="2X2"),"none",IF(E25="skyscraper",CONCATENATE(A25,"_c_south"),IF(E25="landmark",CONCATENATE(A25,"_k_south"),CONCATENATE(A25,"_south"))))</f>
        <v>shiro_k_south</v>
      </c>
      <c r="Y25" s="1" t="s">
        <v>98</v>
      </c>
    </row>
    <row r="26" customFormat="false" ht="12.8" hidden="false" customHeight="false" outlineLevel="0" collapsed="false">
      <c r="A26" s="1" t="s">
        <v>100</v>
      </c>
      <c r="B26" s="1" t="s">
        <v>100</v>
      </c>
      <c r="C26" s="1" t="n">
        <v>114</v>
      </c>
      <c r="D26" s="1" t="s">
        <v>27</v>
      </c>
      <c r="E26" s="1" t="s">
        <v>87</v>
      </c>
      <c r="F26" s="1" t="s">
        <v>101</v>
      </c>
      <c r="G26" s="1" t="n">
        <v>5</v>
      </c>
      <c r="H26" s="0" t="n">
        <v>1</v>
      </c>
      <c r="I26" s="1" t="n">
        <v>0</v>
      </c>
      <c r="J26" s="3" t="s">
        <v>39</v>
      </c>
      <c r="K26" s="1" t="n">
        <v>20</v>
      </c>
      <c r="L26" s="3" t="s">
        <v>102</v>
      </c>
      <c r="M26" s="2" t="str">
        <f aca="false">VLOOKUP(L26,dropdowns!E:F,2,0)</f>
        <v>ALL_TOWNZONES</v>
      </c>
      <c r="N26" s="0" t="n">
        <v>6</v>
      </c>
      <c r="O26" s="0" t="n">
        <v>3</v>
      </c>
      <c r="P26" s="2" t="s">
        <v>59</v>
      </c>
      <c r="Q26" s="1" t="n">
        <v>1</v>
      </c>
      <c r="R26" s="1" t="n">
        <v>1</v>
      </c>
      <c r="S26" s="2" t="s">
        <v>103</v>
      </c>
      <c r="T26" s="1" t="str">
        <f aca="false">IF(NOT(D26="1X1"),"none",IF(E26="skyscraper",CONCATENATE(A26,"_c"),IF(E26="landmark",CONCATENATE(A26,"_k"),IF(E26="house",CONCATENATE(A26,"_h"),A26))))</f>
        <v>shrine_k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100</v>
      </c>
    </row>
    <row r="27" customFormat="false" ht="12.8" hidden="false" customHeight="false" outlineLevel="0" collapsed="false">
      <c r="A27" s="1" t="s">
        <v>104</v>
      </c>
      <c r="B27" s="1" t="s">
        <v>104</v>
      </c>
      <c r="C27" s="1" t="n">
        <v>113</v>
      </c>
      <c r="D27" s="1" t="s">
        <v>27</v>
      </c>
      <c r="E27" s="1" t="s">
        <v>87</v>
      </c>
      <c r="F27" s="1" t="s">
        <v>105</v>
      </c>
      <c r="G27" s="1" t="n">
        <v>5</v>
      </c>
      <c r="H27" s="0" t="n">
        <v>5</v>
      </c>
      <c r="I27" s="1" t="n">
        <v>0</v>
      </c>
      <c r="J27" s="3" t="s">
        <v>39</v>
      </c>
      <c r="K27" s="1" t="n">
        <v>20</v>
      </c>
      <c r="L27" s="3" t="s">
        <v>102</v>
      </c>
      <c r="M27" s="2" t="str">
        <f aca="false">VLOOKUP(L27,dropdowns!E:F,2,0)</f>
        <v>ALL_TOWNZONES</v>
      </c>
      <c r="N27" s="0" t="n">
        <v>6</v>
      </c>
      <c r="O27" s="0" t="n">
        <v>3</v>
      </c>
      <c r="P27" s="2" t="s">
        <v>59</v>
      </c>
      <c r="Q27" s="1" t="n">
        <v>1</v>
      </c>
      <c r="R27" s="1" t="n">
        <v>1</v>
      </c>
      <c r="S27" s="2" t="s">
        <v>103</v>
      </c>
      <c r="T27" s="1" t="str">
        <f aca="false">IF(NOT(D27="1X1"),"none",IF(E27="skyscraper",CONCATENATE(A27,"_c"),IF(E27="landmark",CONCATENATE(A27,"_k"),IF(E27="house",CONCATENATE(A27,"_h"),A27))))</f>
        <v>shrine_prohibition_k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104</v>
      </c>
    </row>
    <row r="28" customFormat="false" ht="12.8" hidden="false" customHeight="false" outlineLevel="0" collapsed="false">
      <c r="A28" s="1" t="s">
        <v>106</v>
      </c>
      <c r="B28" s="1" t="s">
        <v>106</v>
      </c>
      <c r="C28" s="1" t="n">
        <v>204</v>
      </c>
      <c r="D28" s="1" t="s">
        <v>75</v>
      </c>
      <c r="E28" s="1" t="s">
        <v>87</v>
      </c>
      <c r="F28" s="1" t="s">
        <v>107</v>
      </c>
      <c r="G28" s="1" t="n">
        <v>150</v>
      </c>
      <c r="H28" s="1" t="n">
        <v>3</v>
      </c>
      <c r="I28" s="1" t="n">
        <v>1970</v>
      </c>
      <c r="J28" s="3" t="s">
        <v>39</v>
      </c>
      <c r="K28" s="1" t="n">
        <v>20</v>
      </c>
      <c r="L28" s="3" t="s">
        <v>91</v>
      </c>
      <c r="M28" s="2" t="str">
        <f aca="false">VLOOKUP(L28,dropdowns!E:F,2,0)</f>
        <v>bitmask(TOWNZONE_INNER_SUBURB, TOWNZONE_OUTER_SUBURB )</v>
      </c>
      <c r="N28" s="1" t="n">
        <v>20</v>
      </c>
      <c r="O28" s="1" t="n">
        <v>3</v>
      </c>
      <c r="P28" s="2" t="s">
        <v>79</v>
      </c>
      <c r="Q28" s="1" t="n">
        <v>10</v>
      </c>
      <c r="R28" s="1" t="n">
        <v>4</v>
      </c>
      <c r="S28" s="2" t="s">
        <v>108</v>
      </c>
      <c r="T28" s="1" t="str">
        <f aca="false">IF(NOT(D28="1X1"),"none",IF(E28="skyscraper",CONCATENATE(A28,"_c"),IF(E28="landmark",CONCATENATE(A28,"_k"),IF(E28="house",CONCATENATE(A28,"_h"),A28))))</f>
        <v>none</v>
      </c>
      <c r="U28" s="1" t="str">
        <f aca="false">IF(D28="1X1","none",IF(E28="skyscraper",CONCATENATE(A28,"_c_north"),IF(E28="landmark",CONCATENATE(A28,"_k_north"),IF(E28="house",CONCATENATE(A28,"_h_north"),CONCATENATE(A28,"_north")))))</f>
        <v>stadium_k_north</v>
      </c>
      <c r="V28" s="1" t="str">
        <f aca="false">IF(OR(D28="1X1",D28="2X1"),"none",IF(E28="skyscraper",CONCATENATE(A28,"_c_east"),IF(E28="landmark",CONCATENATE(A28,"_k_east"),CONCATENATE(A28,"_east"))))</f>
        <v>stadium_k_east</v>
      </c>
      <c r="W28" s="1" t="str">
        <f aca="false">IF(OR(D28="1X1",D28="1X2"),"none",IF(E28="skyscraper",CONCATENATE(A28,"_c_west"),IF(E28="landmark",CONCATENATE(A28,"_k_west"),CONCATENATE(A28,"_west"))))</f>
        <v>stadium_k_west</v>
      </c>
      <c r="X28" s="1" t="str">
        <f aca="false">IF(NOT(D28="2X2"),"none",IF(E28="skyscraper",CONCATENATE(A28,"_c_south"),IF(E28="landmark",CONCATENATE(A28,"_k_south"),CONCATENATE(A28,"_south"))))</f>
        <v>stadium_k_south</v>
      </c>
      <c r="Y28" s="1" t="s">
        <v>89</v>
      </c>
    </row>
    <row r="29" customFormat="false" ht="12.8" hidden="false" customHeight="false" outlineLevel="0" collapsed="false">
      <c r="A29" s="1" t="s">
        <v>109</v>
      </c>
      <c r="B29" s="1" t="s">
        <v>109</v>
      </c>
      <c r="C29" s="1" t="n">
        <v>208</v>
      </c>
      <c r="D29" s="1" t="s">
        <v>75</v>
      </c>
      <c r="E29" s="1" t="s">
        <v>87</v>
      </c>
      <c r="F29" s="1" t="s">
        <v>110</v>
      </c>
      <c r="G29" s="1" t="n">
        <v>100</v>
      </c>
      <c r="H29" s="1" t="n">
        <v>3</v>
      </c>
      <c r="I29" s="1" t="n">
        <v>1700</v>
      </c>
      <c r="J29" s="3" t="s">
        <v>39</v>
      </c>
      <c r="K29" s="1" t="n">
        <v>20</v>
      </c>
      <c r="L29" s="3" t="s">
        <v>102</v>
      </c>
      <c r="M29" s="2" t="str">
        <f aca="false">VLOOKUP(L29,dropdowns!E:F,2,0)</f>
        <v>ALL_TOWNZONES</v>
      </c>
      <c r="N29" s="1" t="n">
        <v>20</v>
      </c>
      <c r="O29" s="1" t="n">
        <v>3</v>
      </c>
      <c r="P29" s="2" t="s">
        <v>59</v>
      </c>
      <c r="Q29" s="1" t="n">
        <v>10</v>
      </c>
      <c r="R29" s="1" t="n">
        <v>2</v>
      </c>
      <c r="S29" s="2" t="s">
        <v>95</v>
      </c>
      <c r="T29" s="1" t="str">
        <f aca="false">IF(NOT(D29="1X1"),"none",IF(E29="skyscraper",CONCATENATE(A29,"_c"),IF(E29="landmark",CONCATENATE(A29,"_k"),IF(E29="house",CONCATENATE(A29,"_h"),A29))))</f>
        <v>none</v>
      </c>
      <c r="U29" s="1" t="str">
        <f aca="false">IF(D29="1X1","none",IF(E29="skyscraper",CONCATENATE(A29,"_c_north"),IF(E29="landmark",CONCATENATE(A29,"_k_north"),IF(E29="house",CONCATENATE(A29,"_h_north"),CONCATENATE(A29,"_north")))))</f>
        <v>temple_k_north</v>
      </c>
      <c r="V29" s="1" t="str">
        <f aca="false">IF(OR(D29="1X1",D29="2X1"),"none",IF(E29="skyscraper",CONCATENATE(A29,"_c_east"),IF(E29="landmark",CONCATENATE(A29,"_k_east"),CONCATENATE(A29,"_east"))))</f>
        <v>temple_k_east</v>
      </c>
      <c r="W29" s="1" t="str">
        <f aca="false">IF(OR(D29="1X1",D29="1X2"),"none",IF(E29="skyscraper",CONCATENATE(A29,"_c_west"),IF(E29="landmark",CONCATENATE(A29,"_k_west"),CONCATENATE(A29,"_west"))))</f>
        <v>temple_k_west</v>
      </c>
      <c r="X29" s="1" t="str">
        <f aca="false">IF(NOT(D29="2X2"),"none",IF(E29="skyscraper",CONCATENATE(A29,"_c_south"),IF(E29="landmark",CONCATENATE(A29,"_k_south"),CONCATENATE(A29,"_south"))))</f>
        <v>temple_k_south</v>
      </c>
      <c r="Y29" s="1" t="s">
        <v>109</v>
      </c>
    </row>
    <row r="30" customFormat="false" ht="12.8" hidden="false" customHeight="false" outlineLevel="0" collapsed="false">
      <c r="A30" s="0"/>
      <c r="D30" s="1"/>
      <c r="I30" s="1"/>
      <c r="J30" s="3"/>
      <c r="L30" s="3"/>
      <c r="M30" s="2"/>
      <c r="P30" s="2"/>
      <c r="S30" s="2"/>
    </row>
  </sheetData>
  <conditionalFormatting sqref="C1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11" type="list">
      <formula1>dropdowns!$A:$A</formula1>
      <formula2>0</formula2>
    </dataValidation>
    <dataValidation allowBlank="false" errorStyle="stop" operator="equal" showDropDown="false" showErrorMessage="true" showInputMessage="false" sqref="L2:L30" type="list">
      <formula1>dropdowns!$E:$E</formula1>
      <formula2>0</formula2>
    </dataValidation>
    <dataValidation allowBlank="false" errorStyle="stop" operator="equal" showDropDown="false" showErrorMessage="true" showInputMessage="false" sqref="P2:P30" type="list">
      <formula1>dropdowns!$G:$G</formula1>
      <formula2>0</formula2>
    </dataValidation>
    <dataValidation allowBlank="false" errorStyle="stop" operator="equal" showDropDown="false" showErrorMessage="true" showInputMessage="false" sqref="S2:S30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111</v>
      </c>
      <c r="B1" s="1" t="s">
        <v>112</v>
      </c>
    </row>
    <row r="2" customFormat="false" ht="12.8" hidden="false" customHeight="false" outlineLevel="0" collapsed="false">
      <c r="A2" s="1" t="s">
        <v>113</v>
      </c>
      <c r="B2" s="1" t="n">
        <v>0</v>
      </c>
    </row>
    <row r="3" customFormat="false" ht="12.8" hidden="false" customHeight="false" outlineLevel="0" collapsed="false">
      <c r="A3" s="1" t="s">
        <v>114</v>
      </c>
      <c r="B3" s="1" t="n">
        <v>1</v>
      </c>
    </row>
    <row r="4" customFormat="false" ht="12.8" hidden="false" customHeight="false" outlineLevel="0" collapsed="false">
      <c r="A4" s="1" t="s">
        <v>115</v>
      </c>
      <c r="B4" s="1" t="n">
        <v>2</v>
      </c>
    </row>
    <row r="5" customFormat="false" ht="12.8" hidden="false" customHeight="false" outlineLevel="0" collapsed="false">
      <c r="A5" s="1" t="s">
        <v>116</v>
      </c>
      <c r="B5" s="1" t="n">
        <v>3</v>
      </c>
    </row>
    <row r="6" customFormat="false" ht="12.8" hidden="false" customHeight="false" outlineLevel="0" collapsed="false">
      <c r="A6" s="1" t="s">
        <v>117</v>
      </c>
      <c r="B6" s="1" t="n">
        <v>4</v>
      </c>
    </row>
    <row r="7" customFormat="false" ht="12.8" hidden="false" customHeight="false" outlineLevel="0" collapsed="false">
      <c r="A7" s="1" t="s">
        <v>118</v>
      </c>
      <c r="B7" s="1" t="n">
        <v>5</v>
      </c>
    </row>
    <row r="8" customFormat="false" ht="12.8" hidden="false" customHeight="false" outlineLevel="0" collapsed="false">
      <c r="A8" s="1" t="s">
        <v>119</v>
      </c>
      <c r="B8" s="1" t="n">
        <v>6</v>
      </c>
    </row>
    <row r="9" customFormat="false" ht="12.8" hidden="false" customHeight="false" outlineLevel="0" collapsed="false">
      <c r="A9" s="1" t="s">
        <v>120</v>
      </c>
      <c r="B9" s="1" t="n">
        <v>7</v>
      </c>
    </row>
    <row r="10" customFormat="false" ht="12.8" hidden="false" customHeight="false" outlineLevel="0" collapsed="false">
      <c r="A10" s="1" t="s">
        <v>121</v>
      </c>
      <c r="B10" s="1" t="n">
        <v>8</v>
      </c>
    </row>
    <row r="11" customFormat="false" ht="12.8" hidden="false" customHeight="false" outlineLevel="0" collapsed="false">
      <c r="A11" s="1" t="s">
        <v>122</v>
      </c>
      <c r="B11" s="1" t="n">
        <v>9</v>
      </c>
    </row>
    <row r="12" customFormat="false" ht="12.8" hidden="false" customHeight="false" outlineLevel="0" collapsed="false">
      <c r="A12" s="1" t="s">
        <v>123</v>
      </c>
      <c r="B12" s="1" t="n">
        <v>10</v>
      </c>
    </row>
    <row r="13" customFormat="false" ht="12.8" hidden="false" customHeight="false" outlineLevel="0" collapsed="false">
      <c r="A13" s="1" t="s">
        <v>124</v>
      </c>
      <c r="B13" s="1" t="n">
        <v>11</v>
      </c>
    </row>
    <row r="14" customFormat="false" ht="12.8" hidden="false" customHeight="false" outlineLevel="0" collapsed="false">
      <c r="A14" s="1" t="s">
        <v>125</v>
      </c>
      <c r="B14" s="1" t="n">
        <v>12</v>
      </c>
    </row>
    <row r="15" customFormat="false" ht="12.8" hidden="false" customHeight="false" outlineLevel="0" collapsed="false">
      <c r="A15" s="1" t="s">
        <v>126</v>
      </c>
      <c r="B15" s="1" t="n">
        <v>13</v>
      </c>
    </row>
    <row r="16" customFormat="false" ht="12.8" hidden="false" customHeight="false" outlineLevel="0" collapsed="false">
      <c r="A16" s="1" t="s">
        <v>127</v>
      </c>
      <c r="B16" s="1" t="n">
        <v>14</v>
      </c>
    </row>
    <row r="17" customFormat="false" ht="12.8" hidden="false" customHeight="false" outlineLevel="0" collapsed="false">
      <c r="A17" s="1" t="s">
        <v>128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ID not in use</v>
      </c>
      <c r="C38" s="1" t="str">
        <f aca="false">IFERROR(VLOOKUP(A38,items!C:D,2,0),"ID not in use")</f>
        <v>ID not in use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ID not in use</v>
      </c>
      <c r="C44" s="1" t="str">
        <f aca="false">IFERROR(VLOOKUP(A44,items!C:D,2,0),"ID not in use")</f>
        <v>ID not in use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ID not in use</v>
      </c>
      <c r="C45" s="1" t="str">
        <f aca="false">IFERROR(VLOOKUP(A45,items!C:D,2,0),"ID not in use")</f>
        <v>ID not in use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ID not in use</v>
      </c>
      <c r="C49" s="1" t="str">
        <f aca="false">IFERROR(VLOOKUP(A49,items!C:D,2,0),"ID not in use")</f>
        <v>ID not in use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ID not in use</v>
      </c>
      <c r="C59" s="1" t="str">
        <f aca="false">IFERROR(VLOOKUP(A59,items!C:D,2,0),"ID not in use")</f>
        <v>ID not in use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ID not in use</v>
      </c>
      <c r="C67" s="1" t="str">
        <f aca="false">IFERROR(VLOOKUP(A67,items!C:D,2,0),"ID not in use")</f>
        <v>ID not in use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ID not in use</v>
      </c>
      <c r="C80" s="1" t="str">
        <f aca="false">IFERROR(VLOOKUP(A80,items!C:D,2,0),"ID not in use")</f>
        <v>ID not in use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ID not in use</v>
      </c>
      <c r="C82" s="1" t="str">
        <f aca="false">IFERROR(VLOOKUP(A82,items!C:D,2,0),"ID not in use")</f>
        <v>ID not in use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ID not in use</v>
      </c>
      <c r="C86" s="1" t="str">
        <f aca="false">IFERROR(VLOOKUP(A86,items!C:D,2,0),"ID not in use")</f>
        <v>ID not in use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ID not in use</v>
      </c>
      <c r="C89" s="1" t="str">
        <f aca="false">IFERROR(VLOOKUP(A89,items!C:D,2,0),"ID not in use")</f>
        <v>ID not in use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ID not in use</v>
      </c>
      <c r="C91" s="1" t="str">
        <f aca="false">IFERROR(VLOOKUP(A91,items!C:D,2,0),"ID not in use")</f>
        <v>ID not in use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ID not in use</v>
      </c>
      <c r="C95" s="1" t="str">
        <f aca="false">IFERROR(VLOOKUP(A95,items!C:D,2,0),"ID not in use")</f>
        <v>ID not in use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ID not in use</v>
      </c>
      <c r="C97" s="1" t="str">
        <f aca="false">IFERROR(VLOOKUP(A97,items!C:D,2,0),"ID not in use")</f>
        <v>ID not in use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ID not in use</v>
      </c>
      <c r="C103" s="1" t="str">
        <f aca="false">IFERROR(VLOOKUP(A103,items!C:D,2,0),"ID not in use")</f>
        <v>ID not in use</v>
      </c>
      <c r="D103" s="1" t="n">
        <f aca="false">IF(C103="Multi-tile",D102-1,MAX(IF(C103="ID not in use",0,IF(C103="1X1",1,IF(C103="2X2",4,2)))-1,0))</f>
        <v>0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1.96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140</v>
      </c>
      <c r="E2" s="1" t="s">
        <v>102</v>
      </c>
      <c r="F2" s="3" t="s">
        <v>141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2" t="s">
        <v>142</v>
      </c>
      <c r="G3" s="1" t="s">
        <v>59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103</v>
      </c>
      <c r="E4" s="1" t="s">
        <v>30</v>
      </c>
      <c r="F4" s="2" t="s">
        <v>143</v>
      </c>
      <c r="G4" s="1" t="s">
        <v>79</v>
      </c>
    </row>
    <row r="5" customFormat="false" ht="12.8" hidden="false" customHeight="false" outlineLevel="0" collapsed="false">
      <c r="D5" s="1" t="s">
        <v>92</v>
      </c>
      <c r="E5" s="1" t="s">
        <v>35</v>
      </c>
      <c r="F5" s="2" t="s">
        <v>144</v>
      </c>
    </row>
    <row r="6" customFormat="false" ht="12.8" hidden="false" customHeight="false" outlineLevel="0" collapsed="false">
      <c r="D6" s="1" t="s">
        <v>108</v>
      </c>
      <c r="E6" s="1" t="s">
        <v>58</v>
      </c>
      <c r="F6" s="2" t="s">
        <v>145</v>
      </c>
    </row>
    <row r="7" customFormat="false" ht="12.8" hidden="false" customHeight="false" outlineLevel="0" collapsed="false">
      <c r="D7" s="1" t="s">
        <v>95</v>
      </c>
      <c r="E7" s="1" t="s">
        <v>91</v>
      </c>
      <c r="F7" s="2" t="s">
        <v>146</v>
      </c>
    </row>
    <row r="8" customFormat="false" ht="12.8" hidden="false" customHeight="false" outlineLevel="0" collapsed="false">
      <c r="D8" s="1" t="s">
        <v>62</v>
      </c>
      <c r="E8" s="1" t="s">
        <v>83</v>
      </c>
      <c r="F8" s="2" t="s">
        <v>147</v>
      </c>
    </row>
    <row r="9" customFormat="false" ht="12.8" hidden="false" customHeight="false" outlineLevel="0" collapsed="false">
      <c r="D9" s="1" t="s">
        <v>80</v>
      </c>
      <c r="E9" s="1" t="s">
        <v>148</v>
      </c>
      <c r="F9" s="2" t="s">
        <v>149</v>
      </c>
    </row>
    <row r="10" customFormat="false" ht="12.8" hidden="false" customHeight="false" outlineLevel="0" collapsed="false">
      <c r="E10" s="1" t="s">
        <v>78</v>
      </c>
      <c r="F10" s="2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151</v>
      </c>
      <c r="B1" s="1" t="s">
        <v>152</v>
      </c>
      <c r="C1" s="1" t="s">
        <v>153</v>
      </c>
    </row>
    <row r="2" customFormat="false" ht="12.8" hidden="false" customHeight="false" outlineLevel="0" collapsed="false">
      <c r="A2" s="1" t="s">
        <v>154</v>
      </c>
      <c r="B2" s="1" t="s">
        <v>155</v>
      </c>
      <c r="C2" s="1" t="s">
        <v>156</v>
      </c>
    </row>
    <row r="3" customFormat="false" ht="12.8" hidden="false" customHeight="false" outlineLevel="0" collapsed="false">
      <c r="A3" s="1" t="s">
        <v>157</v>
      </c>
      <c r="B3" s="1" t="s">
        <v>155</v>
      </c>
      <c r="C3" s="1" t="s">
        <v>158</v>
      </c>
    </row>
    <row r="4" customFormat="false" ht="12.8" hidden="false" customHeight="false" outlineLevel="0" collapsed="false">
      <c r="A4" s="1" t="s">
        <v>159</v>
      </c>
      <c r="C4" s="1" t="s">
        <v>56</v>
      </c>
    </row>
    <row r="8" customFormat="false" ht="12.8" hidden="false" customHeight="false" outlineLevel="0" collapsed="false">
      <c r="A8" s="1" t="s">
        <v>160</v>
      </c>
      <c r="B8" s="1" t="s">
        <v>155</v>
      </c>
      <c r="C8" s="1" t="s">
        <v>161</v>
      </c>
    </row>
    <row r="9" customFormat="false" ht="12.8" hidden="false" customHeight="false" outlineLevel="0" collapsed="false">
      <c r="A9" s="1" t="s">
        <v>160</v>
      </c>
      <c r="B9" s="1" t="s">
        <v>162</v>
      </c>
      <c r="C9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2023-05-30T10:44:16Z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