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Maestria\Diseño de la Investigacion\"/>
    </mc:Choice>
  </mc:AlternateContent>
  <bookViews>
    <workbookView xWindow="0" yWindow="0" windowWidth="23040" windowHeight="9192" firstSheet="3" activeTab="4"/>
  </bookViews>
  <sheets>
    <sheet name="CALCULO DE GENERACION PER CAP" sheetId="1" r:id="rId1"/>
    <sheet name="CALCULO POR AÑO RSU" sheetId="2" r:id="rId2"/>
    <sheet name="CALCULO DE GENERACION DE ENERGI" sheetId="3" r:id="rId3"/>
    <sheet name="VOLUMEN DE BIOGAS Y METANO ESTI" sheetId="5" r:id="rId4"/>
    <sheet name="RESULTADOS DEL MODELO LandGEM" sheetId="10" r:id="rId5"/>
    <sheet name="TECNOLOGIA A BIOGAS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5" l="1"/>
  <c r="G30" i="5"/>
  <c r="E30" i="5" l="1"/>
  <c r="F30" i="5"/>
  <c r="F6" i="2" l="1"/>
  <c r="F8" i="3" l="1"/>
  <c r="G8" i="3" s="1"/>
  <c r="H8" i="3" l="1"/>
  <c r="I8" i="3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H28" i="3" l="1"/>
  <c r="I28" i="3"/>
  <c r="H20" i="3"/>
  <c r="I20" i="3"/>
  <c r="H29" i="3"/>
  <c r="I29" i="3"/>
  <c r="H13" i="3"/>
  <c r="I13" i="3"/>
  <c r="H27" i="3"/>
  <c r="I27" i="3"/>
  <c r="H26" i="3"/>
  <c r="I26" i="3"/>
  <c r="H10" i="3"/>
  <c r="I10" i="3"/>
  <c r="I31" i="3" s="1"/>
  <c r="H25" i="3"/>
  <c r="I25" i="3"/>
  <c r="H17" i="3"/>
  <c r="I17" i="3"/>
  <c r="H9" i="3"/>
  <c r="I9" i="3"/>
  <c r="H19" i="3"/>
  <c r="I19" i="3"/>
  <c r="H18" i="3"/>
  <c r="I18" i="3"/>
  <c r="H16" i="3"/>
  <c r="I16" i="3"/>
  <c r="H23" i="3"/>
  <c r="I23" i="3"/>
  <c r="H15" i="3"/>
  <c r="I15" i="3"/>
  <c r="H21" i="3"/>
  <c r="I21" i="3"/>
  <c r="H12" i="3"/>
  <c r="I12" i="3"/>
  <c r="H11" i="3"/>
  <c r="I11" i="3"/>
  <c r="H24" i="3"/>
  <c r="I24" i="3"/>
  <c r="H30" i="3"/>
  <c r="I30" i="3"/>
  <c r="H22" i="3"/>
  <c r="I22" i="3"/>
  <c r="H14" i="3"/>
  <c r="I14" i="3"/>
  <c r="E6" i="2"/>
  <c r="D7" i="2"/>
  <c r="D8" i="2" s="1"/>
  <c r="D6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E13" i="1"/>
  <c r="F13" i="1" s="1"/>
  <c r="G13" i="1" s="1"/>
  <c r="E8" i="2" l="1"/>
  <c r="F8" i="2" s="1"/>
  <c r="D9" i="2"/>
  <c r="E7" i="2"/>
  <c r="F7" i="2" s="1"/>
  <c r="D10" i="2" l="1"/>
  <c r="E9" i="2"/>
  <c r="F9" i="2" s="1"/>
  <c r="D11" i="2" l="1"/>
  <c r="E10" i="2"/>
  <c r="F10" i="2" s="1"/>
  <c r="D12" i="2" l="1"/>
  <c r="E11" i="2"/>
  <c r="F11" i="2" s="1"/>
  <c r="D13" i="2" l="1"/>
  <c r="E12" i="2"/>
  <c r="F12" i="2" s="1"/>
  <c r="D14" i="2" l="1"/>
  <c r="E13" i="2"/>
  <c r="F13" i="2" s="1"/>
  <c r="D15" i="2" l="1"/>
  <c r="E14" i="2"/>
  <c r="F14" i="2" s="1"/>
  <c r="D16" i="2" l="1"/>
  <c r="E15" i="2"/>
  <c r="F15" i="2" s="1"/>
  <c r="D17" i="2" l="1"/>
  <c r="E16" i="2"/>
  <c r="F16" i="2" s="1"/>
  <c r="D18" i="2" l="1"/>
  <c r="E17" i="2"/>
  <c r="F17" i="2" s="1"/>
  <c r="D19" i="2" l="1"/>
  <c r="E18" i="2"/>
  <c r="F18" i="2" s="1"/>
  <c r="D20" i="2" l="1"/>
  <c r="E19" i="2"/>
  <c r="F19" i="2" s="1"/>
  <c r="D21" i="2" l="1"/>
  <c r="E20" i="2"/>
  <c r="F20" i="2" s="1"/>
  <c r="D22" i="2" l="1"/>
  <c r="E21" i="2"/>
  <c r="F21" i="2" s="1"/>
  <c r="D23" i="2" l="1"/>
  <c r="E22" i="2"/>
  <c r="F22" i="2" s="1"/>
  <c r="D24" i="2" l="1"/>
  <c r="E23" i="2"/>
  <c r="F23" i="2" s="1"/>
  <c r="D25" i="2" l="1"/>
  <c r="E24" i="2"/>
  <c r="F24" i="2" s="1"/>
  <c r="D26" i="2" l="1"/>
  <c r="E25" i="2"/>
  <c r="F25" i="2" s="1"/>
  <c r="D27" i="2" l="1"/>
  <c r="E26" i="2"/>
  <c r="F26" i="2" s="1"/>
  <c r="D28" i="2" l="1"/>
  <c r="E27" i="2"/>
  <c r="F27" i="2" s="1"/>
  <c r="D29" i="2" l="1"/>
  <c r="E29" i="2" s="1"/>
  <c r="F29" i="2" s="1"/>
  <c r="F30" i="2" s="1"/>
  <c r="E28" i="2"/>
  <c r="F28" i="2" s="1"/>
</calcChain>
</file>

<file path=xl/sharedStrings.xml><?xml version="1.0" encoding="utf-8"?>
<sst xmlns="http://schemas.openxmlformats.org/spreadsheetml/2006/main" count="97" uniqueCount="82">
  <si>
    <t>POBLACION</t>
  </si>
  <si>
    <t xml:space="preserve">GENERACION TOTAL (Kg/dia) </t>
  </si>
  <si>
    <t xml:space="preserve">GENERACION TOTAL (Ton/dia) </t>
  </si>
  <si>
    <t xml:space="preserve">GENERACION TOTAL (Ton/año) </t>
  </si>
  <si>
    <t>GENERACION PERCAPITA</t>
  </si>
  <si>
    <t xml:space="preserve">               CALCULO DE GENERACION PERCAPITA Y RESIDUOS SOLIDOS URBANOS</t>
  </si>
  <si>
    <t>AÑO</t>
  </si>
  <si>
    <t>GENERACION PERCAPITA (Ton/dia)</t>
  </si>
  <si>
    <t>GENERACION PERCAPITA (Kg/dia)</t>
  </si>
  <si>
    <t>GENERACION (Ton/año)</t>
  </si>
  <si>
    <t>DATOS TECNICOS</t>
  </si>
  <si>
    <t xml:space="preserve">POBLACION </t>
  </si>
  <si>
    <t>TASA DE CRECIMIENTO ANUAL DE LA POBLACION</t>
  </si>
  <si>
    <t>TASA DE CRECIMIENTO ANUAL DE RSU</t>
  </si>
  <si>
    <t>GENERACION PERCAPITA DE RSU</t>
  </si>
  <si>
    <t>TOTAL RSU 23 AÑOS</t>
  </si>
  <si>
    <t>Turbina a gas</t>
  </si>
  <si>
    <t>GENERACION TOTAL RSU (TON/AÑO)</t>
  </si>
  <si>
    <t>BIOGAS (m3/año)</t>
  </si>
  <si>
    <t>KCAL GENERADOS</t>
  </si>
  <si>
    <t>1m3 biogas =</t>
  </si>
  <si>
    <t>CALCULO DE GENERACION DE ENERGIA ELECTRICA</t>
  </si>
  <si>
    <t>Kcal</t>
  </si>
  <si>
    <t>Kw/h</t>
  </si>
  <si>
    <t>eficiencia energetica</t>
  </si>
  <si>
    <t xml:space="preserve">          Kcal</t>
  </si>
  <si>
    <t>1406191 Ton</t>
  </si>
  <si>
    <t>METANO (m3/año)</t>
  </si>
  <si>
    <t>GENERACION RSU (Ton/año)</t>
  </si>
  <si>
    <t>INGRESO DE VENTA ENERGIA(0,10/KWh)</t>
  </si>
  <si>
    <t>ECUADOR</t>
  </si>
  <si>
    <t>Costo de KWh =</t>
  </si>
  <si>
    <t>TOTAL</t>
  </si>
  <si>
    <t>Turbina a Gas</t>
  </si>
  <si>
    <t>Motor Generador</t>
  </si>
  <si>
    <t>Sistema contra incendios</t>
  </si>
  <si>
    <t>Chimenea emision de gas</t>
  </si>
  <si>
    <t>Sistema de ventilacion y refrigeracion</t>
  </si>
  <si>
    <t>SUMINISTRO Y MONTAJE DE EQUIPAMIENTO ELECTRICO</t>
  </si>
  <si>
    <t>SUMINISTRO DE EQUIPAMIENTO MECANICO GENERAL</t>
  </si>
  <si>
    <t>Generador Electrico</t>
  </si>
  <si>
    <t>Transformador</t>
  </si>
  <si>
    <t>Sistema de alimentacion Respaldo</t>
  </si>
  <si>
    <t>Sistema de Protecciones y puesta a tierra</t>
  </si>
  <si>
    <t>Sistema de medicion, control y automatizacion</t>
  </si>
  <si>
    <t>Servicios Auxiliares</t>
  </si>
  <si>
    <t>Montaje de equipamiento electrico</t>
  </si>
  <si>
    <t>Montaje del sistema de medicion y control</t>
  </si>
  <si>
    <t>OBRA CIVIL</t>
  </si>
  <si>
    <t>Perforaciones</t>
  </si>
  <si>
    <t>Galpon de turbina - generador</t>
  </si>
  <si>
    <t>Sala de Control</t>
  </si>
  <si>
    <t>Otros</t>
  </si>
  <si>
    <t>Otros Gastos</t>
  </si>
  <si>
    <t>Biodigestor anaerobio</t>
  </si>
  <si>
    <t xml:space="preserve">PRUEBAS </t>
  </si>
  <si>
    <t>Puesta en operación</t>
  </si>
  <si>
    <t>EQUIPO</t>
  </si>
  <si>
    <t>COSTO TOTAL</t>
  </si>
  <si>
    <t>Generador electrico</t>
  </si>
  <si>
    <t>Banco de Baterias</t>
  </si>
  <si>
    <t>Rectificador - Cargador</t>
  </si>
  <si>
    <t>DIOXIDO DE C. (m3/año)</t>
  </si>
  <si>
    <t>OTROS GASES (m3/año)</t>
  </si>
  <si>
    <t>1,035 x 10E7</t>
  </si>
  <si>
    <t>X      4775 Kcal</t>
  </si>
  <si>
    <t>x  0,38</t>
  </si>
  <si>
    <t>x 0,65</t>
  </si>
  <si>
    <t>1,20X10E10</t>
  </si>
  <si>
    <t>1,20 X 10E10 X 1163 KW</t>
  </si>
  <si>
    <t>1,41 X 10E 4 MW</t>
  </si>
  <si>
    <t>ENERGIA ELECTRICA (MWh/año)</t>
  </si>
  <si>
    <t>ENERGIA ELECTRICA (KWh/año)</t>
  </si>
  <si>
    <t>GAS TOTAL DEL VERTEDERO EL JARDIN DE LA CIUDAD DE ESMERALDAS</t>
  </si>
  <si>
    <t xml:space="preserve">  GAS TOTAL DE VERTEDERO </t>
  </si>
  <si>
    <t xml:space="preserve">METANO (CH4) </t>
  </si>
  <si>
    <t xml:space="preserve">          DIOXIDO DE CARBONO (CO2)</t>
  </si>
  <si>
    <t xml:space="preserve">    NMOC</t>
  </si>
  <si>
    <t>Año</t>
  </si>
  <si>
    <t>Mg/año</t>
  </si>
  <si>
    <t>m3/año</t>
  </si>
  <si>
    <t>pie3/año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</si>
</sst>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$&quot;#,##0.00"/>
    <numFmt numFmtId="166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Times New Roman"/>
      <family val="1"/>
    </font>
    <font>
      <sz val="12"/>
      <color theme="1"/>
      <name val="Helvetica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2" borderId="0" xfId="0" applyNumberForma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1" fontId="0" fillId="0" borderId="1" xfId="0" applyNumberForma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6" fontId="0" fillId="0" borderId="0" xfId="0" applyNumberFormat="1"/>
    <xf numFmtId="2" fontId="1" fillId="0" borderId="0" xfId="0" applyNumberFormat="1" applyFont="1"/>
    <xf numFmtId="0" fontId="0" fillId="4" borderId="4" xfId="0" applyFill="1" applyBorder="1"/>
    <xf numFmtId="0" fontId="1" fillId="4" borderId="5" xfId="0" applyFont="1" applyFill="1" applyBorder="1"/>
    <xf numFmtId="0" fontId="0" fillId="4" borderId="5" xfId="0" applyFill="1" applyBorder="1"/>
    <xf numFmtId="0" fontId="0" fillId="4" borderId="2" xfId="0" applyFill="1" applyBorder="1"/>
    <xf numFmtId="0" fontId="1" fillId="4" borderId="4" xfId="0" applyFont="1" applyFill="1" applyBorder="1" applyAlignment="1"/>
    <xf numFmtId="0" fontId="1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G33"/>
  <sheetViews>
    <sheetView topLeftCell="A13" workbookViewId="0">
      <selection activeCell="D34" sqref="D34"/>
    </sheetView>
  </sheetViews>
  <sheetFormatPr baseColWidth="10" defaultRowHeight="14.4" x14ac:dyDescent="0.3"/>
  <cols>
    <col min="3" max="7" width="14.77734375" customWidth="1"/>
  </cols>
  <sheetData>
    <row r="9" spans="3:7" x14ac:dyDescent="0.3">
      <c r="C9" t="s">
        <v>5</v>
      </c>
    </row>
    <row r="12" spans="3:7" ht="43.2" x14ac:dyDescent="0.3">
      <c r="C12" s="6" t="s">
        <v>4</v>
      </c>
      <c r="D12" s="7" t="s">
        <v>0</v>
      </c>
      <c r="E12" s="6" t="s">
        <v>1</v>
      </c>
      <c r="F12" s="6" t="s">
        <v>2</v>
      </c>
      <c r="G12" s="6" t="s">
        <v>3</v>
      </c>
    </row>
    <row r="13" spans="3:7" x14ac:dyDescent="0.3">
      <c r="C13" s="8">
        <v>0.71</v>
      </c>
      <c r="D13" s="9">
        <v>189504</v>
      </c>
      <c r="E13" s="8">
        <f>C13*D13</f>
        <v>134547.84</v>
      </c>
      <c r="F13" s="10">
        <f>E13/1000</f>
        <v>134.54784000000001</v>
      </c>
      <c r="G13" s="10">
        <f>F13*365</f>
        <v>49109.961600000002</v>
      </c>
    </row>
    <row r="18" spans="3:3" x14ac:dyDescent="0.3">
      <c r="C18" s="13"/>
    </row>
    <row r="19" spans="3:3" x14ac:dyDescent="0.3">
      <c r="C19" s="13"/>
    </row>
    <row r="21" spans="3:3" x14ac:dyDescent="0.3">
      <c r="C21" s="13"/>
    </row>
    <row r="22" spans="3:3" x14ac:dyDescent="0.3">
      <c r="C22" s="13"/>
    </row>
    <row r="23" spans="3:3" x14ac:dyDescent="0.3">
      <c r="C23" s="13"/>
    </row>
    <row r="24" spans="3:3" x14ac:dyDescent="0.3">
      <c r="C24" s="13"/>
    </row>
    <row r="32" spans="3:3" ht="15.6" x14ac:dyDescent="0.3">
      <c r="C32" s="14"/>
    </row>
    <row r="33" spans="3:3" x14ac:dyDescent="0.3">
      <c r="C33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P31"/>
  <sheetViews>
    <sheetView workbookViewId="0">
      <selection activeCell="K17" sqref="K17"/>
    </sheetView>
  </sheetViews>
  <sheetFormatPr baseColWidth="10" defaultRowHeight="14.4" x14ac:dyDescent="0.3"/>
  <cols>
    <col min="2" max="2" width="6.77734375" customWidth="1"/>
    <col min="3" max="3" width="11.6640625" customWidth="1"/>
    <col min="4" max="6" width="12.77734375" customWidth="1"/>
  </cols>
  <sheetData>
    <row r="5" spans="2:16" ht="43.2" x14ac:dyDescent="0.3">
      <c r="B5" s="1" t="s">
        <v>6</v>
      </c>
      <c r="C5" s="1" t="s">
        <v>0</v>
      </c>
      <c r="D5" s="2" t="s">
        <v>8</v>
      </c>
      <c r="E5" s="2" t="s">
        <v>7</v>
      </c>
      <c r="F5" s="2" t="s">
        <v>9</v>
      </c>
    </row>
    <row r="6" spans="2:16" x14ac:dyDescent="0.3">
      <c r="B6">
        <v>2014</v>
      </c>
      <c r="C6">
        <v>189504</v>
      </c>
      <c r="D6" s="3">
        <f>C6*P9</f>
        <v>134547.84</v>
      </c>
      <c r="E6" s="5">
        <f>D6/1000</f>
        <v>134.54784000000001</v>
      </c>
      <c r="F6" s="3">
        <f>E6*365</f>
        <v>49109.961600000002</v>
      </c>
      <c r="L6" t="s">
        <v>10</v>
      </c>
    </row>
    <row r="7" spans="2:16" x14ac:dyDescent="0.3">
      <c r="B7">
        <v>2015</v>
      </c>
      <c r="C7" s="4">
        <f>C6+(C6*(P11/100))</f>
        <v>192346.56</v>
      </c>
      <c r="D7" s="3">
        <f>D6+(D6*($P$10/100))</f>
        <v>136566.0576</v>
      </c>
      <c r="E7" s="5">
        <f>D7/1000</f>
        <v>136.56605759999999</v>
      </c>
      <c r="F7" s="3">
        <f t="shared" ref="F7:F29" si="0">E7*365</f>
        <v>49846.611023999998</v>
      </c>
    </row>
    <row r="8" spans="2:16" x14ac:dyDescent="0.3">
      <c r="B8">
        <v>2016</v>
      </c>
      <c r="C8" s="4">
        <f>C7+(C7*($P$11/100))</f>
        <v>195231.75839999999</v>
      </c>
      <c r="D8" s="3">
        <f t="shared" ref="D8:D29" si="1">D7+(D7*($P$10/100))</f>
        <v>138614.54846399999</v>
      </c>
      <c r="E8" s="5">
        <f t="shared" ref="E8:E29" si="2">D8/1000</f>
        <v>138.61454846399999</v>
      </c>
      <c r="F8" s="3">
        <f t="shared" si="0"/>
        <v>50594.310189359996</v>
      </c>
      <c r="L8" t="s">
        <v>11</v>
      </c>
      <c r="P8">
        <v>189504</v>
      </c>
    </row>
    <row r="9" spans="2:16" x14ac:dyDescent="0.3">
      <c r="B9">
        <v>2017</v>
      </c>
      <c r="C9" s="4">
        <f t="shared" ref="C9:C29" si="3">C8+(C8*($P$11/100))</f>
        <v>198160.234776</v>
      </c>
      <c r="D9" s="3">
        <f t="shared" si="1"/>
        <v>140693.76669095998</v>
      </c>
      <c r="E9" s="5">
        <f t="shared" si="2"/>
        <v>140.69376669095999</v>
      </c>
      <c r="F9" s="3">
        <f t="shared" si="0"/>
        <v>51353.224842200398</v>
      </c>
      <c r="L9" t="s">
        <v>14</v>
      </c>
      <c r="P9">
        <v>0.71</v>
      </c>
    </row>
    <row r="10" spans="2:16" x14ac:dyDescent="0.3">
      <c r="B10">
        <v>2018</v>
      </c>
      <c r="C10" s="4">
        <f t="shared" si="3"/>
        <v>201132.63829763999</v>
      </c>
      <c r="D10" s="3">
        <f t="shared" si="1"/>
        <v>142804.17319132437</v>
      </c>
      <c r="E10" s="5">
        <f t="shared" si="2"/>
        <v>142.80417319132437</v>
      </c>
      <c r="F10" s="3">
        <f t="shared" si="0"/>
        <v>52123.523214833396</v>
      </c>
      <c r="L10" t="s">
        <v>13</v>
      </c>
      <c r="P10">
        <v>1.5</v>
      </c>
    </row>
    <row r="11" spans="2:16" x14ac:dyDescent="0.3">
      <c r="B11">
        <v>2019</v>
      </c>
      <c r="C11" s="4">
        <f t="shared" si="3"/>
        <v>204149.62787210458</v>
      </c>
      <c r="D11" s="3">
        <f t="shared" si="1"/>
        <v>144946.23578919424</v>
      </c>
      <c r="E11" s="5">
        <f t="shared" si="2"/>
        <v>144.94623578919425</v>
      </c>
      <c r="F11" s="3">
        <f t="shared" si="0"/>
        <v>52905.376063055897</v>
      </c>
      <c r="L11" t="s">
        <v>12</v>
      </c>
      <c r="P11">
        <v>1.5</v>
      </c>
    </row>
    <row r="12" spans="2:16" x14ac:dyDescent="0.3">
      <c r="B12">
        <v>2020</v>
      </c>
      <c r="C12" s="4">
        <f t="shared" si="3"/>
        <v>207211.87229018615</v>
      </c>
      <c r="D12" s="3">
        <f t="shared" si="1"/>
        <v>147120.42932603214</v>
      </c>
      <c r="E12" s="5">
        <f t="shared" si="2"/>
        <v>147.12042932603214</v>
      </c>
      <c r="F12" s="3">
        <f t="shared" si="0"/>
        <v>53698.956704001728</v>
      </c>
    </row>
    <row r="13" spans="2:16" x14ac:dyDescent="0.3">
      <c r="B13">
        <v>2021</v>
      </c>
      <c r="C13" s="4">
        <f t="shared" si="3"/>
        <v>210320.05037453893</v>
      </c>
      <c r="D13" s="3">
        <f t="shared" si="1"/>
        <v>149327.23576592261</v>
      </c>
      <c r="E13" s="5">
        <f t="shared" si="2"/>
        <v>149.32723576592261</v>
      </c>
      <c r="F13" s="3">
        <f t="shared" si="0"/>
        <v>54504.44105456175</v>
      </c>
    </row>
    <row r="14" spans="2:16" x14ac:dyDescent="0.3">
      <c r="B14">
        <v>2022</v>
      </c>
      <c r="C14" s="4">
        <f t="shared" si="3"/>
        <v>213474.85113015701</v>
      </c>
      <c r="D14" s="3">
        <f t="shared" si="1"/>
        <v>151567.14430241144</v>
      </c>
      <c r="E14" s="5">
        <f t="shared" si="2"/>
        <v>151.56714430241144</v>
      </c>
      <c r="F14" s="3">
        <f t="shared" si="0"/>
        <v>55322.007670380175</v>
      </c>
    </row>
    <row r="15" spans="2:16" x14ac:dyDescent="0.3">
      <c r="B15">
        <v>2023</v>
      </c>
      <c r="C15" s="4">
        <f t="shared" si="3"/>
        <v>216676.97389710936</v>
      </c>
      <c r="D15" s="3">
        <f t="shared" si="1"/>
        <v>153840.6514669476</v>
      </c>
      <c r="E15" s="5">
        <f t="shared" si="2"/>
        <v>153.84065146694761</v>
      </c>
      <c r="F15" s="3">
        <f t="shared" si="0"/>
        <v>56151.837785435877</v>
      </c>
    </row>
    <row r="16" spans="2:16" x14ac:dyDescent="0.3">
      <c r="B16">
        <v>2024</v>
      </c>
      <c r="C16" s="4">
        <f t="shared" si="3"/>
        <v>219927.12850556601</v>
      </c>
      <c r="D16" s="3">
        <f t="shared" si="1"/>
        <v>156148.26123895182</v>
      </c>
      <c r="E16" s="5">
        <f t="shared" si="2"/>
        <v>156.14826123895182</v>
      </c>
      <c r="F16" s="3">
        <f t="shared" si="0"/>
        <v>56994.115352217414</v>
      </c>
      <c r="L16" s="12" t="s">
        <v>15</v>
      </c>
      <c r="N16" s="12" t="s">
        <v>26</v>
      </c>
    </row>
    <row r="17" spans="2:9" x14ac:dyDescent="0.3">
      <c r="B17">
        <v>2025</v>
      </c>
      <c r="C17" s="4">
        <f t="shared" si="3"/>
        <v>223226.03543314949</v>
      </c>
      <c r="D17" s="3">
        <f t="shared" si="1"/>
        <v>158490.48515753611</v>
      </c>
      <c r="E17" s="5">
        <f t="shared" si="2"/>
        <v>158.49048515753611</v>
      </c>
      <c r="F17" s="3">
        <f t="shared" si="0"/>
        <v>57849.027082500681</v>
      </c>
    </row>
    <row r="18" spans="2:9" x14ac:dyDescent="0.3">
      <c r="B18">
        <v>2026</v>
      </c>
      <c r="C18" s="4">
        <f t="shared" si="3"/>
        <v>226574.42596464674</v>
      </c>
      <c r="D18" s="3">
        <f t="shared" si="1"/>
        <v>160867.84243489915</v>
      </c>
      <c r="E18" s="5">
        <f t="shared" si="2"/>
        <v>160.86784243489916</v>
      </c>
      <c r="F18" s="3">
        <f t="shared" si="0"/>
        <v>58716.76248873819</v>
      </c>
    </row>
    <row r="19" spans="2:9" x14ac:dyDescent="0.3">
      <c r="B19">
        <v>2027</v>
      </c>
      <c r="C19" s="4">
        <f t="shared" si="3"/>
        <v>229973.04235411645</v>
      </c>
      <c r="D19" s="3">
        <f t="shared" si="1"/>
        <v>163280.86007142265</v>
      </c>
      <c r="E19" s="5">
        <f t="shared" si="2"/>
        <v>163.28086007142264</v>
      </c>
      <c r="F19" s="3">
        <f t="shared" si="0"/>
        <v>59597.513926069259</v>
      </c>
    </row>
    <row r="20" spans="2:9" x14ac:dyDescent="0.3">
      <c r="B20">
        <v>2028</v>
      </c>
      <c r="C20" s="4">
        <f t="shared" si="3"/>
        <v>233422.63798942819</v>
      </c>
      <c r="D20" s="3">
        <f t="shared" si="1"/>
        <v>165730.072972494</v>
      </c>
      <c r="E20" s="5">
        <f t="shared" si="2"/>
        <v>165.73007297249401</v>
      </c>
      <c r="F20" s="3">
        <f t="shared" si="0"/>
        <v>60491.476634960316</v>
      </c>
    </row>
    <row r="21" spans="2:9" x14ac:dyDescent="0.3">
      <c r="B21">
        <v>2029</v>
      </c>
      <c r="C21" s="4">
        <f t="shared" si="3"/>
        <v>236923.97755926961</v>
      </c>
      <c r="D21" s="3">
        <f t="shared" si="1"/>
        <v>168216.02406708142</v>
      </c>
      <c r="E21" s="5">
        <f t="shared" si="2"/>
        <v>168.21602406708143</v>
      </c>
      <c r="F21" s="3">
        <f t="shared" si="0"/>
        <v>61398.848784484726</v>
      </c>
    </row>
    <row r="22" spans="2:9" x14ac:dyDescent="0.3">
      <c r="B22">
        <v>2030</v>
      </c>
      <c r="C22" s="4">
        <f t="shared" si="3"/>
        <v>240477.83722265865</v>
      </c>
      <c r="D22" s="3">
        <f t="shared" si="1"/>
        <v>170739.26442808766</v>
      </c>
      <c r="E22" s="5">
        <f t="shared" si="2"/>
        <v>170.73926442808767</v>
      </c>
      <c r="F22" s="3">
        <f t="shared" si="0"/>
        <v>62319.831516252001</v>
      </c>
    </row>
    <row r="23" spans="2:9" x14ac:dyDescent="0.3">
      <c r="B23">
        <v>2031</v>
      </c>
      <c r="C23" s="4">
        <f t="shared" si="3"/>
        <v>244085.00478099854</v>
      </c>
      <c r="D23" s="3">
        <f t="shared" si="1"/>
        <v>173300.35339450897</v>
      </c>
      <c r="E23" s="5">
        <f t="shared" si="2"/>
        <v>173.30035339450896</v>
      </c>
      <c r="F23" s="3">
        <f t="shared" si="0"/>
        <v>63254.62898899577</v>
      </c>
    </row>
    <row r="24" spans="2:9" x14ac:dyDescent="0.3">
      <c r="B24">
        <v>2032</v>
      </c>
      <c r="C24" s="4">
        <f t="shared" si="3"/>
        <v>247746.27985271352</v>
      </c>
      <c r="D24" s="3">
        <f t="shared" si="1"/>
        <v>175899.85869542661</v>
      </c>
      <c r="E24" s="5">
        <f t="shared" si="2"/>
        <v>175.89985869542662</v>
      </c>
      <c r="F24" s="3">
        <f t="shared" si="0"/>
        <v>64203.448423830712</v>
      </c>
    </row>
    <row r="25" spans="2:9" x14ac:dyDescent="0.3">
      <c r="B25">
        <v>2033</v>
      </c>
      <c r="C25" s="4">
        <f t="shared" si="3"/>
        <v>251462.47405050421</v>
      </c>
      <c r="D25" s="3">
        <f t="shared" si="1"/>
        <v>178538.35657585799</v>
      </c>
      <c r="E25" s="5">
        <f t="shared" si="2"/>
        <v>178.53835657585799</v>
      </c>
      <c r="F25" s="3">
        <f t="shared" si="0"/>
        <v>65166.500150188163</v>
      </c>
    </row>
    <row r="26" spans="2:9" x14ac:dyDescent="0.3">
      <c r="B26">
        <v>2034</v>
      </c>
      <c r="C26" s="4">
        <f t="shared" si="3"/>
        <v>255234.41116126179</v>
      </c>
      <c r="D26" s="3">
        <f t="shared" si="1"/>
        <v>181216.43192449588</v>
      </c>
      <c r="E26" s="5">
        <f t="shared" si="2"/>
        <v>181.21643192449588</v>
      </c>
      <c r="F26" s="3">
        <f t="shared" si="0"/>
        <v>66143.997652441001</v>
      </c>
    </row>
    <row r="27" spans="2:9" x14ac:dyDescent="0.3">
      <c r="B27">
        <v>2035</v>
      </c>
      <c r="C27" s="4">
        <f t="shared" si="3"/>
        <v>259062.9273286807</v>
      </c>
      <c r="D27" s="3">
        <f t="shared" si="1"/>
        <v>183934.6784033633</v>
      </c>
      <c r="E27" s="5">
        <f t="shared" si="2"/>
        <v>183.93467840336331</v>
      </c>
      <c r="F27" s="3">
        <f t="shared" si="0"/>
        <v>67136.157617227611</v>
      </c>
    </row>
    <row r="28" spans="2:9" x14ac:dyDescent="0.3">
      <c r="B28">
        <v>2036</v>
      </c>
      <c r="C28" s="4">
        <f t="shared" si="3"/>
        <v>262948.87123861088</v>
      </c>
      <c r="D28" s="3">
        <f t="shared" si="1"/>
        <v>186693.69857941376</v>
      </c>
      <c r="E28" s="5">
        <f t="shared" si="2"/>
        <v>186.69369857941376</v>
      </c>
      <c r="F28" s="3">
        <f t="shared" si="0"/>
        <v>68143.199981486017</v>
      </c>
    </row>
    <row r="29" spans="2:9" x14ac:dyDescent="0.3">
      <c r="B29">
        <v>2037</v>
      </c>
      <c r="C29" s="4">
        <f t="shared" si="3"/>
        <v>266893.10430719005</v>
      </c>
      <c r="D29" s="3">
        <f t="shared" si="1"/>
        <v>189494.10405810497</v>
      </c>
      <c r="E29" s="5">
        <f t="shared" si="2"/>
        <v>189.49410405810497</v>
      </c>
      <c r="F29" s="3">
        <f t="shared" si="0"/>
        <v>69165.34798120831</v>
      </c>
    </row>
    <row r="30" spans="2:9" x14ac:dyDescent="0.3">
      <c r="F30" s="11">
        <f>SUM(F6:F29)</f>
        <v>1406191.1067284292</v>
      </c>
    </row>
    <row r="31" spans="2:9" x14ac:dyDescent="0.3">
      <c r="I31">
        <v>1406191.1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L28" sqref="L28"/>
    </sheetView>
  </sheetViews>
  <sheetFormatPr baseColWidth="10" defaultRowHeight="14.4" x14ac:dyDescent="0.3"/>
  <cols>
    <col min="3" max="3" width="6.77734375" customWidth="1"/>
    <col min="4" max="4" width="14.77734375" customWidth="1"/>
    <col min="5" max="5" width="13.44140625" customWidth="1"/>
    <col min="6" max="8" width="13.77734375" customWidth="1"/>
    <col min="9" max="9" width="18.21875" customWidth="1"/>
    <col min="12" max="12" width="13.88671875" customWidth="1"/>
  </cols>
  <sheetData>
    <row r="1" spans="1:13" x14ac:dyDescent="0.3">
      <c r="A1" s="12" t="s">
        <v>20</v>
      </c>
      <c r="B1" s="19">
        <v>0.38</v>
      </c>
      <c r="C1" t="s">
        <v>24</v>
      </c>
    </row>
    <row r="2" spans="1:13" x14ac:dyDescent="0.3">
      <c r="A2" s="12" t="s">
        <v>20</v>
      </c>
      <c r="B2" s="15">
        <v>4475</v>
      </c>
      <c r="C2" t="s">
        <v>22</v>
      </c>
    </row>
    <row r="3" spans="1:13" x14ac:dyDescent="0.3">
      <c r="A3" s="20">
        <v>1000</v>
      </c>
      <c r="B3" s="15">
        <v>1163</v>
      </c>
      <c r="C3" t="s">
        <v>23</v>
      </c>
      <c r="E3" s="12" t="s">
        <v>21</v>
      </c>
      <c r="F3" s="12"/>
      <c r="G3" s="12"/>
      <c r="L3" s="12" t="s">
        <v>31</v>
      </c>
      <c r="M3" s="15"/>
    </row>
    <row r="4" spans="1:13" x14ac:dyDescent="0.3">
      <c r="A4" s="12" t="s">
        <v>25</v>
      </c>
      <c r="L4" s="28" t="s">
        <v>30</v>
      </c>
    </row>
    <row r="6" spans="1:13" ht="43.2" x14ac:dyDescent="0.3">
      <c r="C6" s="26" t="s">
        <v>6</v>
      </c>
      <c r="D6" s="27" t="s">
        <v>17</v>
      </c>
      <c r="E6" s="26" t="s">
        <v>18</v>
      </c>
      <c r="F6" s="18" t="s">
        <v>19</v>
      </c>
      <c r="G6" s="18" t="s">
        <v>72</v>
      </c>
      <c r="H6" s="18" t="s">
        <v>71</v>
      </c>
      <c r="I6" s="18" t="s">
        <v>29</v>
      </c>
      <c r="J6" s="21"/>
    </row>
    <row r="7" spans="1:13" x14ac:dyDescent="0.3">
      <c r="C7" s="8">
        <v>2014</v>
      </c>
      <c r="D7" s="16">
        <v>0</v>
      </c>
      <c r="E7" s="8">
        <v>0</v>
      </c>
      <c r="F7" s="24">
        <v>0</v>
      </c>
      <c r="G7" s="17">
        <v>0</v>
      </c>
      <c r="H7" s="17">
        <v>0</v>
      </c>
      <c r="I7" s="8">
        <v>0</v>
      </c>
    </row>
    <row r="8" spans="1:13" x14ac:dyDescent="0.3">
      <c r="C8" s="8">
        <v>2015</v>
      </c>
      <c r="D8" s="10">
        <v>49846.611023999998</v>
      </c>
      <c r="E8" s="10">
        <v>4253088.2831867365</v>
      </c>
      <c r="F8" s="25">
        <f>E8*$B$2*$B$1</f>
        <v>7232376625.5590458</v>
      </c>
      <c r="G8" s="8">
        <f>(F8/$A$3)*$B$3</f>
        <v>8411254015.5251703</v>
      </c>
      <c r="H8" s="10">
        <f>G8/1000</f>
        <v>8411254.0155251697</v>
      </c>
      <c r="I8" s="8">
        <f>G8*$M$3</f>
        <v>0</v>
      </c>
      <c r="L8" s="3"/>
    </row>
    <row r="9" spans="1:13" x14ac:dyDescent="0.3">
      <c r="C9" s="8">
        <v>2016</v>
      </c>
      <c r="D9" s="10">
        <v>50594.310189359996</v>
      </c>
      <c r="E9" s="10">
        <v>6134718.0465647243</v>
      </c>
      <c r="F9" s="25">
        <f t="shared" ref="F9:F30" si="0">E9*$B$2*$B$1</f>
        <v>10432088038.183313</v>
      </c>
      <c r="G9" s="8">
        <f t="shared" ref="G9:G30" si="1">(F9/$A$3)*$B$3</f>
        <v>12132518388.407192</v>
      </c>
      <c r="H9" s="10">
        <f>G9/1000</f>
        <v>12132518.388407193</v>
      </c>
      <c r="I9" s="8">
        <f t="shared" ref="I9:I30" si="2">G9*$M$3</f>
        <v>0</v>
      </c>
    </row>
    <row r="10" spans="1:13" x14ac:dyDescent="0.3">
      <c r="C10" s="8">
        <v>2017</v>
      </c>
      <c r="D10" s="10">
        <v>51353.224842200398</v>
      </c>
      <c r="E10" s="10">
        <v>7003707.9729431421</v>
      </c>
      <c r="F10" s="25">
        <f t="shared" si="0"/>
        <v>11909805407.989813</v>
      </c>
      <c r="G10" s="8">
        <f t="shared" si="1"/>
        <v>13851103689.492153</v>
      </c>
      <c r="H10" s="10">
        <f>G10/1000</f>
        <v>13851103.689492153</v>
      </c>
      <c r="I10" s="8">
        <f t="shared" si="2"/>
        <v>0</v>
      </c>
    </row>
    <row r="11" spans="1:13" x14ac:dyDescent="0.3">
      <c r="C11" s="8">
        <v>2018</v>
      </c>
      <c r="D11" s="10">
        <v>52123.523214833396</v>
      </c>
      <c r="E11" s="10">
        <v>7440851.8113384927</v>
      </c>
      <c r="F11" s="25">
        <f t="shared" si="0"/>
        <v>12653168505.181107</v>
      </c>
      <c r="G11" s="8">
        <f t="shared" si="1"/>
        <v>14715634971.525625</v>
      </c>
      <c r="H11" s="10">
        <f t="shared" ref="H11:H30" si="3">G11/1000</f>
        <v>14715634.971525624</v>
      </c>
      <c r="I11" s="8">
        <f t="shared" si="2"/>
        <v>0</v>
      </c>
      <c r="K11" s="22"/>
    </row>
    <row r="12" spans="1:13" x14ac:dyDescent="0.3">
      <c r="C12" s="8">
        <v>2019</v>
      </c>
      <c r="D12" s="10">
        <v>52905.376063055897</v>
      </c>
      <c r="E12" s="10">
        <v>7694404.0519484617</v>
      </c>
      <c r="F12" s="25">
        <f t="shared" si="0"/>
        <v>13084334090.33836</v>
      </c>
      <c r="G12" s="8">
        <f t="shared" si="1"/>
        <v>15217080547.063513</v>
      </c>
      <c r="H12" s="10">
        <f t="shared" si="3"/>
        <v>15217080.547063513</v>
      </c>
      <c r="I12" s="8">
        <f t="shared" si="2"/>
        <v>0</v>
      </c>
    </row>
    <row r="13" spans="1:13" x14ac:dyDescent="0.3">
      <c r="C13" s="8">
        <v>2020</v>
      </c>
      <c r="D13" s="10">
        <v>53698.956704001728</v>
      </c>
      <c r="E13" s="10">
        <v>7870487.1588346893</v>
      </c>
      <c r="F13" s="25">
        <f t="shared" si="0"/>
        <v>13383763413.598389</v>
      </c>
      <c r="G13" s="8">
        <f t="shared" si="1"/>
        <v>15565316850.014925</v>
      </c>
      <c r="H13" s="10">
        <f t="shared" si="3"/>
        <v>15565316.850014925</v>
      </c>
      <c r="I13" s="8">
        <f t="shared" si="2"/>
        <v>0</v>
      </c>
    </row>
    <row r="14" spans="1:13" x14ac:dyDescent="0.3">
      <c r="C14" s="8">
        <v>2021</v>
      </c>
      <c r="D14" s="10">
        <v>54504.44105456175</v>
      </c>
      <c r="E14" s="10">
        <v>8014474.4676005598</v>
      </c>
      <c r="F14" s="25">
        <f t="shared" si="0"/>
        <v>13628613832.154753</v>
      </c>
      <c r="G14" s="8">
        <f t="shared" si="1"/>
        <v>15850077886.795977</v>
      </c>
      <c r="H14" s="10">
        <f t="shared" si="3"/>
        <v>15850077.886795977</v>
      </c>
      <c r="I14" s="8">
        <f t="shared" si="2"/>
        <v>0</v>
      </c>
    </row>
    <row r="15" spans="1:13" x14ac:dyDescent="0.3">
      <c r="C15" s="8">
        <v>2022</v>
      </c>
      <c r="D15" s="10">
        <v>55322.007670380175</v>
      </c>
      <c r="E15" s="10">
        <v>8145774.4543912653</v>
      </c>
      <c r="F15" s="25">
        <f t="shared" si="0"/>
        <v>13851889459.692347</v>
      </c>
      <c r="G15" s="8">
        <f t="shared" si="1"/>
        <v>16109747441.622198</v>
      </c>
      <c r="H15" s="10">
        <f t="shared" si="3"/>
        <v>16109747.441622198</v>
      </c>
      <c r="I15" s="8">
        <f t="shared" si="2"/>
        <v>0</v>
      </c>
    </row>
    <row r="16" spans="1:13" x14ac:dyDescent="0.3">
      <c r="C16" s="8">
        <v>2023</v>
      </c>
      <c r="D16" s="10">
        <v>56151.837785435877</v>
      </c>
      <c r="E16" s="10">
        <v>8272698.0552385366</v>
      </c>
      <c r="F16" s="25">
        <f t="shared" si="0"/>
        <v>14067723042.933132</v>
      </c>
      <c r="G16" s="8">
        <f t="shared" si="1"/>
        <v>16360761898.931232</v>
      </c>
      <c r="H16" s="10">
        <f t="shared" si="3"/>
        <v>16360761.898931233</v>
      </c>
      <c r="I16" s="8">
        <f t="shared" si="2"/>
        <v>0</v>
      </c>
    </row>
    <row r="17" spans="3:9" x14ac:dyDescent="0.3">
      <c r="C17" s="8">
        <v>2024</v>
      </c>
      <c r="D17" s="10">
        <v>56994.115352217414</v>
      </c>
      <c r="E17" s="10">
        <v>8398813.1837745383</v>
      </c>
      <c r="F17" s="25">
        <f t="shared" si="0"/>
        <v>14282181819.008602</v>
      </c>
      <c r="G17" s="8">
        <f t="shared" si="1"/>
        <v>16610177455.507004</v>
      </c>
      <c r="H17" s="10">
        <f t="shared" si="3"/>
        <v>16610177.455507005</v>
      </c>
      <c r="I17" s="8">
        <f t="shared" si="2"/>
        <v>0</v>
      </c>
    </row>
    <row r="18" spans="3:9" x14ac:dyDescent="0.3">
      <c r="C18" s="8">
        <v>2025</v>
      </c>
      <c r="D18" s="10">
        <v>57849.027082500681</v>
      </c>
      <c r="E18" s="10">
        <v>8525660.7504673954</v>
      </c>
      <c r="F18" s="25">
        <f t="shared" si="0"/>
        <v>14497886106.169806</v>
      </c>
      <c r="G18" s="8">
        <f t="shared" si="1"/>
        <v>16861041541.475483</v>
      </c>
      <c r="H18" s="10">
        <f t="shared" si="3"/>
        <v>16861041.541475482</v>
      </c>
      <c r="I18" s="8">
        <f t="shared" si="2"/>
        <v>0</v>
      </c>
    </row>
    <row r="19" spans="3:9" x14ac:dyDescent="0.3">
      <c r="C19" s="8">
        <v>2026</v>
      </c>
      <c r="D19" s="10">
        <v>58716.76248873819</v>
      </c>
      <c r="E19" s="10">
        <v>8653915.5333293974</v>
      </c>
      <c r="F19" s="25">
        <f t="shared" si="0"/>
        <v>14715983364.426641</v>
      </c>
      <c r="G19" s="8">
        <f t="shared" si="1"/>
        <v>17114688652.828184</v>
      </c>
      <c r="H19" s="10">
        <f t="shared" si="3"/>
        <v>17114688.652828183</v>
      </c>
      <c r="I19" s="8">
        <f t="shared" si="2"/>
        <v>0</v>
      </c>
    </row>
    <row r="20" spans="3:9" x14ac:dyDescent="0.3">
      <c r="C20" s="8">
        <v>2027</v>
      </c>
      <c r="D20" s="10">
        <v>59597.513926069259</v>
      </c>
      <c r="E20" s="10">
        <v>8783882.3549762182</v>
      </c>
      <c r="F20" s="25">
        <f t="shared" si="0"/>
        <v>14936991944.63706</v>
      </c>
      <c r="G20" s="8">
        <f t="shared" si="1"/>
        <v>17371721631.6129</v>
      </c>
      <c r="H20" s="10">
        <f t="shared" si="3"/>
        <v>17371721.631612901</v>
      </c>
      <c r="I20" s="8">
        <f t="shared" si="2"/>
        <v>0</v>
      </c>
    </row>
    <row r="21" spans="3:9" x14ac:dyDescent="0.3">
      <c r="C21" s="8">
        <v>2028</v>
      </c>
      <c r="D21" s="10">
        <v>60491.476634960316</v>
      </c>
      <c r="E21" s="10">
        <v>8915708.1597491093</v>
      </c>
      <c r="F21" s="25">
        <f t="shared" si="0"/>
        <v>15161161725.65336</v>
      </c>
      <c r="G21" s="8">
        <f t="shared" si="1"/>
        <v>17632431086.934856</v>
      </c>
      <c r="H21" s="10">
        <f t="shared" si="3"/>
        <v>17632431.086934857</v>
      </c>
      <c r="I21" s="8">
        <f t="shared" si="2"/>
        <v>0</v>
      </c>
    </row>
    <row r="22" spans="3:9" x14ac:dyDescent="0.3">
      <c r="C22" s="8">
        <v>2029</v>
      </c>
      <c r="D22" s="10">
        <v>61398.848784484726</v>
      </c>
      <c r="E22" s="10">
        <v>9049472.6623364706</v>
      </c>
      <c r="F22" s="25">
        <f t="shared" si="0"/>
        <v>15388628262.303167</v>
      </c>
      <c r="G22" s="8">
        <f t="shared" si="1"/>
        <v>17896974669.058586</v>
      </c>
      <c r="H22" s="10">
        <f t="shared" si="3"/>
        <v>17896974.669058587</v>
      </c>
      <c r="I22" s="8">
        <f t="shared" si="2"/>
        <v>0</v>
      </c>
    </row>
    <row r="23" spans="3:9" x14ac:dyDescent="0.3">
      <c r="C23" s="8">
        <v>2030</v>
      </c>
      <c r="D23" s="10">
        <v>62319.831516252001</v>
      </c>
      <c r="E23" s="10">
        <v>9185227.096096443</v>
      </c>
      <c r="F23" s="25">
        <f t="shared" si="0"/>
        <v>15619478676.912003</v>
      </c>
      <c r="G23" s="8">
        <f t="shared" si="1"/>
        <v>18165453701.248657</v>
      </c>
      <c r="H23" s="10">
        <f t="shared" si="3"/>
        <v>18165453.701248657</v>
      </c>
      <c r="I23" s="8">
        <f t="shared" si="2"/>
        <v>0</v>
      </c>
    </row>
    <row r="24" spans="3:9" x14ac:dyDescent="0.3">
      <c r="C24" s="8">
        <v>2031</v>
      </c>
      <c r="D24" s="10">
        <v>63254.62898899577</v>
      </c>
      <c r="E24" s="10">
        <v>9323010.7784729805</v>
      </c>
      <c r="F24" s="25">
        <f t="shared" si="0"/>
        <v>15853779828.793304</v>
      </c>
      <c r="G24" s="8">
        <f t="shared" si="1"/>
        <v>18437945940.886612</v>
      </c>
      <c r="H24" s="10">
        <f t="shared" si="3"/>
        <v>18437945.940886613</v>
      </c>
      <c r="I24" s="8">
        <f t="shared" si="2"/>
        <v>0</v>
      </c>
    </row>
    <row r="25" spans="3:9" x14ac:dyDescent="0.3">
      <c r="C25" s="8">
        <v>2032</v>
      </c>
      <c r="D25" s="10">
        <v>64203.448423830712</v>
      </c>
      <c r="E25" s="10">
        <v>9462858.1951635126</v>
      </c>
      <c r="F25" s="25">
        <f t="shared" si="0"/>
        <v>16091590360.875553</v>
      </c>
      <c r="G25" s="8">
        <f t="shared" si="1"/>
        <v>18714519589.698269</v>
      </c>
      <c r="H25" s="10">
        <f t="shared" si="3"/>
        <v>18714519.58969827</v>
      </c>
      <c r="I25" s="8">
        <f t="shared" si="2"/>
        <v>0</v>
      </c>
    </row>
    <row r="26" spans="3:9" x14ac:dyDescent="0.3">
      <c r="C26" s="8">
        <v>2033</v>
      </c>
      <c r="D26" s="10">
        <v>65166.500150188163</v>
      </c>
      <c r="E26" s="10">
        <v>9604802.0319173802</v>
      </c>
      <c r="F26" s="25">
        <f t="shared" si="0"/>
        <v>16332965855.275505</v>
      </c>
      <c r="G26" s="8">
        <f t="shared" si="1"/>
        <v>18995239289.685413</v>
      </c>
      <c r="H26" s="10">
        <f t="shared" si="3"/>
        <v>18995239.289685413</v>
      </c>
      <c r="I26" s="8">
        <f t="shared" si="2"/>
        <v>0</v>
      </c>
    </row>
    <row r="27" spans="3:9" x14ac:dyDescent="0.3">
      <c r="C27" s="8">
        <v>2034</v>
      </c>
      <c r="D27" s="10">
        <v>66143.997652441001</v>
      </c>
      <c r="E27" s="23">
        <v>9748874.4743499421</v>
      </c>
      <c r="F27" s="25">
        <f t="shared" si="0"/>
        <v>16577961043.632076</v>
      </c>
      <c r="G27" s="8">
        <f t="shared" si="1"/>
        <v>19280168693.744106</v>
      </c>
      <c r="H27" s="10">
        <f t="shared" si="3"/>
        <v>19280168.693744108</v>
      </c>
      <c r="I27" s="8">
        <f t="shared" si="2"/>
        <v>0</v>
      </c>
    </row>
    <row r="28" spans="3:9" x14ac:dyDescent="0.3">
      <c r="C28" s="8">
        <v>2035</v>
      </c>
      <c r="D28" s="10">
        <v>67136.157617227611</v>
      </c>
      <c r="E28" s="10">
        <v>9895107.7675403971</v>
      </c>
      <c r="F28" s="25">
        <f t="shared" si="0"/>
        <v>16826630758.702446</v>
      </c>
      <c r="G28" s="8">
        <f t="shared" si="1"/>
        <v>19569371572.370945</v>
      </c>
      <c r="H28" s="10">
        <f t="shared" si="3"/>
        <v>19569371.572370946</v>
      </c>
      <c r="I28" s="8">
        <f t="shared" si="2"/>
        <v>0</v>
      </c>
    </row>
    <row r="29" spans="3:9" x14ac:dyDescent="0.3">
      <c r="C29" s="8">
        <v>2036</v>
      </c>
      <c r="D29" s="10">
        <v>68143.199981486017</v>
      </c>
      <c r="E29" s="10">
        <v>10043534.459310675</v>
      </c>
      <c r="F29" s="25">
        <f t="shared" si="0"/>
        <v>17079030348.057802</v>
      </c>
      <c r="G29" s="8">
        <f t="shared" si="1"/>
        <v>19862912294.791225</v>
      </c>
      <c r="H29" s="10">
        <f t="shared" si="3"/>
        <v>19862912.294791225</v>
      </c>
      <c r="I29" s="8">
        <f t="shared" si="2"/>
        <v>0</v>
      </c>
    </row>
    <row r="30" spans="3:9" x14ac:dyDescent="0.3">
      <c r="C30" s="8">
        <v>2037</v>
      </c>
      <c r="D30" s="10">
        <v>69165.34798120831</v>
      </c>
      <c r="E30" s="10">
        <v>10194187.508366374</v>
      </c>
      <c r="F30" s="25">
        <f t="shared" si="0"/>
        <v>17335215857.97702</v>
      </c>
      <c r="G30" s="8">
        <f t="shared" si="1"/>
        <v>20160856042.827274</v>
      </c>
      <c r="H30" s="10">
        <f t="shared" si="3"/>
        <v>20160856.042827275</v>
      </c>
      <c r="I30" s="8">
        <f t="shared" si="2"/>
        <v>0</v>
      </c>
    </row>
    <row r="31" spans="3:9" x14ac:dyDescent="0.3">
      <c r="H31" s="28" t="s">
        <v>32</v>
      </c>
      <c r="I31" s="29">
        <f>SUM(I7:I30)</f>
        <v>0</v>
      </c>
    </row>
    <row r="40" spans="4:14" x14ac:dyDescent="0.3">
      <c r="D40" t="s">
        <v>64</v>
      </c>
      <c r="E40" t="s">
        <v>65</v>
      </c>
      <c r="F40" t="s">
        <v>66</v>
      </c>
      <c r="G40" t="s">
        <v>67</v>
      </c>
      <c r="K40" t="s">
        <v>68</v>
      </c>
      <c r="N40" t="s">
        <v>69</v>
      </c>
    </row>
    <row r="42" spans="4:14" x14ac:dyDescent="0.3">
      <c r="N42" s="12" t="s">
        <v>70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Q30"/>
  <sheetViews>
    <sheetView topLeftCell="B4" workbookViewId="0">
      <selection activeCell="J22" sqref="J22"/>
    </sheetView>
  </sheetViews>
  <sheetFormatPr baseColWidth="10" defaultRowHeight="14.4" x14ac:dyDescent="0.3"/>
  <cols>
    <col min="3" max="3" width="7.77734375" customWidth="1"/>
    <col min="4" max="4" width="16.77734375" hidden="1" customWidth="1"/>
    <col min="5" max="6" width="14.77734375" customWidth="1"/>
    <col min="7" max="7" width="14.5546875" customWidth="1"/>
    <col min="8" max="8" width="14.77734375" customWidth="1"/>
    <col min="13" max="13" width="11.5546875" customWidth="1"/>
  </cols>
  <sheetData>
    <row r="5" spans="3:17" ht="28.8" x14ac:dyDescent="0.3">
      <c r="C5" s="26" t="s">
        <v>6</v>
      </c>
      <c r="D5" s="27" t="s">
        <v>28</v>
      </c>
      <c r="E5" s="26" t="s">
        <v>18</v>
      </c>
      <c r="F5" s="26" t="s">
        <v>27</v>
      </c>
      <c r="G5" s="18" t="s">
        <v>62</v>
      </c>
      <c r="H5" s="18" t="s">
        <v>63</v>
      </c>
    </row>
    <row r="6" spans="3:17" x14ac:dyDescent="0.3">
      <c r="C6" s="8">
        <v>2014</v>
      </c>
      <c r="D6" s="16">
        <v>0</v>
      </c>
      <c r="E6" s="8">
        <v>0</v>
      </c>
      <c r="F6" s="8">
        <v>0</v>
      </c>
      <c r="G6" s="8">
        <v>0</v>
      </c>
      <c r="H6" s="32">
        <v>0</v>
      </c>
    </row>
    <row r="7" spans="3:17" x14ac:dyDescent="0.3">
      <c r="C7" s="8">
        <v>2015</v>
      </c>
      <c r="D7" s="10">
        <v>49846.611023999998</v>
      </c>
      <c r="E7" s="10">
        <v>4253088.2831867365</v>
      </c>
      <c r="F7" s="10">
        <v>2551852.9699120419</v>
      </c>
      <c r="G7" s="10">
        <v>1701235.3132746948</v>
      </c>
      <c r="H7" s="10">
        <v>2551.8529699120418</v>
      </c>
      <c r="K7" s="3"/>
      <c r="L7" s="3"/>
      <c r="N7" s="3"/>
      <c r="O7" s="3"/>
      <c r="P7" s="3"/>
      <c r="Q7" s="34"/>
    </row>
    <row r="8" spans="3:17" x14ac:dyDescent="0.3">
      <c r="C8" s="8">
        <v>2016</v>
      </c>
      <c r="D8" s="10">
        <v>50594.310189359996</v>
      </c>
      <c r="E8" s="10">
        <v>6134718.0465647243</v>
      </c>
      <c r="F8" s="10">
        <v>3680830.8279388342</v>
      </c>
      <c r="G8" s="10">
        <v>2453887.2186258896</v>
      </c>
      <c r="H8" s="10">
        <v>3680.8308279388343</v>
      </c>
      <c r="K8" s="3"/>
      <c r="L8" s="3"/>
      <c r="N8" s="3"/>
      <c r="O8" s="3"/>
      <c r="P8" s="3"/>
      <c r="Q8" s="34"/>
    </row>
    <row r="9" spans="3:17" x14ac:dyDescent="0.3">
      <c r="C9" s="8">
        <v>2017</v>
      </c>
      <c r="D9" s="10">
        <v>51353.224842200398</v>
      </c>
      <c r="E9" s="10">
        <v>7003707.9729431421</v>
      </c>
      <c r="F9" s="10">
        <v>4202224.783765885</v>
      </c>
      <c r="G9" s="10">
        <v>2801483.189177257</v>
      </c>
      <c r="H9" s="10">
        <v>4202.2247837658851</v>
      </c>
      <c r="K9" s="3"/>
      <c r="L9" s="3"/>
      <c r="N9" s="3"/>
      <c r="O9" s="3"/>
      <c r="P9" s="3"/>
      <c r="Q9" s="34"/>
    </row>
    <row r="10" spans="3:17" x14ac:dyDescent="0.3">
      <c r="C10" s="8">
        <v>2018</v>
      </c>
      <c r="D10" s="10">
        <v>52123.523214833396</v>
      </c>
      <c r="E10" s="10">
        <v>7440851.8113384927</v>
      </c>
      <c r="F10" s="10">
        <v>4464511.0868030954</v>
      </c>
      <c r="G10" s="10">
        <v>2976340.7245353973</v>
      </c>
      <c r="H10" s="10">
        <v>4464.5110868030952</v>
      </c>
      <c r="K10" s="3"/>
      <c r="L10" s="3"/>
      <c r="N10" s="3"/>
      <c r="O10" s="3"/>
      <c r="P10" s="3"/>
      <c r="Q10" s="34"/>
    </row>
    <row r="11" spans="3:17" x14ac:dyDescent="0.3">
      <c r="C11" s="8">
        <v>2019</v>
      </c>
      <c r="D11" s="10">
        <v>52905.376063055897</v>
      </c>
      <c r="E11" s="10">
        <v>7694404.0519484617</v>
      </c>
      <c r="F11" s="10">
        <v>4616642.4311690768</v>
      </c>
      <c r="G11" s="10">
        <v>3077761.6207793849</v>
      </c>
      <c r="H11" s="10">
        <v>4616.6424311690771</v>
      </c>
      <c r="K11" s="3"/>
      <c r="L11" s="3"/>
      <c r="N11" s="3"/>
      <c r="O11" s="3"/>
      <c r="P11" s="3"/>
      <c r="Q11" s="34"/>
    </row>
    <row r="12" spans="3:17" x14ac:dyDescent="0.3">
      <c r="C12" s="8">
        <v>2020</v>
      </c>
      <c r="D12" s="10">
        <v>53698.956704001728</v>
      </c>
      <c r="E12" s="10">
        <v>7870487.1588346893</v>
      </c>
      <c r="F12" s="10">
        <v>4722292.2953008134</v>
      </c>
      <c r="G12" s="10">
        <v>3148194.8635338759</v>
      </c>
      <c r="H12" s="10">
        <v>4722.2922953008137</v>
      </c>
      <c r="K12" s="3"/>
      <c r="L12" s="3"/>
      <c r="N12" s="3"/>
      <c r="O12" s="3"/>
      <c r="P12" s="3"/>
      <c r="Q12" s="34"/>
    </row>
    <row r="13" spans="3:17" x14ac:dyDescent="0.3">
      <c r="C13" s="8">
        <v>2021</v>
      </c>
      <c r="D13" s="10">
        <v>54504.44105456175</v>
      </c>
      <c r="E13" s="10">
        <v>8014474.4676005598</v>
      </c>
      <c r="F13" s="10">
        <v>4808684.6805603355</v>
      </c>
      <c r="G13" s="10">
        <v>3205789.7870402238</v>
      </c>
      <c r="H13" s="10">
        <v>4808.6846805603354</v>
      </c>
      <c r="K13" s="3"/>
      <c r="L13" s="3"/>
      <c r="N13" s="3"/>
      <c r="O13" s="3"/>
      <c r="P13" s="3"/>
      <c r="Q13" s="34"/>
    </row>
    <row r="14" spans="3:17" x14ac:dyDescent="0.3">
      <c r="C14" s="8">
        <v>2022</v>
      </c>
      <c r="D14" s="10">
        <v>55322.007670380175</v>
      </c>
      <c r="E14" s="10">
        <v>8145774.4543912653</v>
      </c>
      <c r="F14" s="10">
        <v>4887464.672634759</v>
      </c>
      <c r="G14" s="10">
        <v>3258309.7817565063</v>
      </c>
      <c r="H14" s="10">
        <v>4887.4646726347592</v>
      </c>
      <c r="K14" s="3"/>
      <c r="L14" s="3"/>
      <c r="N14" s="3"/>
      <c r="O14" s="3"/>
      <c r="P14" s="3"/>
      <c r="Q14" s="34"/>
    </row>
    <row r="15" spans="3:17" x14ac:dyDescent="0.3">
      <c r="C15" s="8">
        <v>2023</v>
      </c>
      <c r="D15" s="10">
        <v>56151.837785435877</v>
      </c>
      <c r="E15" s="10">
        <v>8272698.0552385366</v>
      </c>
      <c r="F15" s="10">
        <v>4963618.8331431216</v>
      </c>
      <c r="G15" s="10">
        <v>3309079.2220954145</v>
      </c>
      <c r="H15" s="10">
        <v>4963.6188331431213</v>
      </c>
      <c r="K15" s="3"/>
      <c r="L15" s="3"/>
      <c r="N15" s="3"/>
      <c r="O15" s="3"/>
      <c r="P15" s="3"/>
      <c r="Q15" s="34"/>
    </row>
    <row r="16" spans="3:17" x14ac:dyDescent="0.3">
      <c r="C16" s="8">
        <v>2024</v>
      </c>
      <c r="D16" s="10">
        <v>56994.115352217414</v>
      </c>
      <c r="E16" s="10">
        <v>8398813.1837745383</v>
      </c>
      <c r="F16" s="10">
        <v>5039287.910264723</v>
      </c>
      <c r="G16" s="10">
        <v>3359525.2735098158</v>
      </c>
      <c r="H16" s="10">
        <v>5039.287910264723</v>
      </c>
      <c r="K16" s="3"/>
      <c r="L16" s="3"/>
      <c r="N16" s="3"/>
      <c r="O16" s="3"/>
      <c r="P16" s="3"/>
      <c r="Q16" s="34"/>
    </row>
    <row r="17" spans="3:17" x14ac:dyDescent="0.3">
      <c r="C17" s="8">
        <v>2025</v>
      </c>
      <c r="D17" s="10">
        <v>57849.027082500681</v>
      </c>
      <c r="E17" s="10">
        <v>8525660.7504673954</v>
      </c>
      <c r="F17" s="10">
        <v>5115396.4502804372</v>
      </c>
      <c r="G17" s="10">
        <v>3410264.3001869586</v>
      </c>
      <c r="H17" s="10">
        <v>5115.3964502804374</v>
      </c>
      <c r="K17" s="3"/>
      <c r="L17" s="3"/>
      <c r="N17" s="3"/>
      <c r="O17" s="3"/>
      <c r="P17" s="3"/>
      <c r="Q17" s="34"/>
    </row>
    <row r="18" spans="3:17" x14ac:dyDescent="0.3">
      <c r="C18" s="8">
        <v>2026</v>
      </c>
      <c r="D18" s="10">
        <v>58716.76248873819</v>
      </c>
      <c r="E18" s="10">
        <v>8653915.5333293974</v>
      </c>
      <c r="F18" s="10">
        <v>5192349.3199976385</v>
      </c>
      <c r="G18" s="10">
        <v>3461566.2133317594</v>
      </c>
      <c r="H18" s="10">
        <v>5192.3493199976383</v>
      </c>
      <c r="K18" s="3"/>
      <c r="L18" s="3"/>
      <c r="N18" s="3"/>
      <c r="O18" s="3"/>
      <c r="P18" s="3"/>
      <c r="Q18" s="34"/>
    </row>
    <row r="19" spans="3:17" x14ac:dyDescent="0.3">
      <c r="C19" s="8">
        <v>2027</v>
      </c>
      <c r="D19" s="10">
        <v>59597.513926069259</v>
      </c>
      <c r="E19" s="10">
        <v>8783882.3549762182</v>
      </c>
      <c r="F19" s="10">
        <v>5270329.4129857309</v>
      </c>
      <c r="G19" s="10">
        <v>3513552.9419904877</v>
      </c>
      <c r="H19" s="10">
        <v>5270.3294129857313</v>
      </c>
      <c r="K19" s="3"/>
      <c r="L19" s="3"/>
      <c r="N19" s="3"/>
      <c r="O19" s="3"/>
      <c r="P19" s="3"/>
      <c r="Q19" s="34"/>
    </row>
    <row r="20" spans="3:17" x14ac:dyDescent="0.3">
      <c r="C20" s="8">
        <v>2028</v>
      </c>
      <c r="D20" s="10">
        <v>60491.476634960316</v>
      </c>
      <c r="E20" s="10">
        <v>8915708.1597491093</v>
      </c>
      <c r="F20" s="10">
        <v>5349424.8958494654</v>
      </c>
      <c r="G20" s="10">
        <v>3566283.2638996439</v>
      </c>
      <c r="H20" s="10">
        <v>5349.4248958494654</v>
      </c>
      <c r="K20" s="3"/>
      <c r="L20" s="3"/>
      <c r="N20" s="3"/>
      <c r="O20" s="3"/>
      <c r="P20" s="3"/>
      <c r="Q20" s="34"/>
    </row>
    <row r="21" spans="3:17" x14ac:dyDescent="0.3">
      <c r="C21" s="8">
        <v>2029</v>
      </c>
      <c r="D21" s="10">
        <v>61398.848784484726</v>
      </c>
      <c r="E21" s="10">
        <v>9049472.6623364706</v>
      </c>
      <c r="F21" s="10">
        <v>5429683.5974018816</v>
      </c>
      <c r="G21" s="10">
        <v>3619789.064934588</v>
      </c>
      <c r="H21" s="10">
        <v>5429.6835974018813</v>
      </c>
      <c r="K21" s="3"/>
      <c r="L21" s="3"/>
      <c r="N21" s="3"/>
      <c r="O21" s="3"/>
      <c r="P21" s="3"/>
      <c r="Q21" s="34"/>
    </row>
    <row r="22" spans="3:17" x14ac:dyDescent="0.3">
      <c r="C22" s="8">
        <v>2030</v>
      </c>
      <c r="D22" s="10">
        <v>62319.831516252001</v>
      </c>
      <c r="E22" s="10">
        <v>9185227.096096443</v>
      </c>
      <c r="F22" s="10">
        <v>5511136.257657866</v>
      </c>
      <c r="G22" s="10">
        <v>3674090.838438578</v>
      </c>
      <c r="H22" s="10">
        <v>5511.1362576578658</v>
      </c>
      <c r="K22" s="3"/>
      <c r="L22" s="3"/>
      <c r="N22" s="3"/>
      <c r="O22" s="3"/>
      <c r="P22" s="3"/>
      <c r="Q22" s="34"/>
    </row>
    <row r="23" spans="3:17" x14ac:dyDescent="0.3">
      <c r="C23" s="8">
        <v>2031</v>
      </c>
      <c r="D23" s="10">
        <v>63254.62898899577</v>
      </c>
      <c r="E23" s="10">
        <v>9323010.7784729805</v>
      </c>
      <c r="F23" s="10">
        <v>5593806.4670837875</v>
      </c>
      <c r="G23" s="10">
        <v>3729204.311389192</v>
      </c>
      <c r="H23" s="10">
        <v>5593.8064670837875</v>
      </c>
      <c r="K23" s="3"/>
      <c r="L23" s="3"/>
      <c r="N23" s="3"/>
      <c r="O23" s="3"/>
      <c r="P23" s="3"/>
      <c r="Q23" s="34"/>
    </row>
    <row r="24" spans="3:17" x14ac:dyDescent="0.3">
      <c r="C24" s="8">
        <v>2032</v>
      </c>
      <c r="D24" s="10">
        <v>64203.448423830712</v>
      </c>
      <c r="E24" s="10">
        <v>9462858.1951635126</v>
      </c>
      <c r="F24" s="10">
        <v>5677714.9170981068</v>
      </c>
      <c r="G24" s="10">
        <v>3785143.2780654049</v>
      </c>
      <c r="H24" s="10">
        <v>5677.7149170981065</v>
      </c>
      <c r="K24" s="3"/>
      <c r="L24" s="3"/>
      <c r="N24" s="3"/>
      <c r="O24" s="3"/>
      <c r="P24" s="3"/>
      <c r="Q24" s="34"/>
    </row>
    <row r="25" spans="3:17" x14ac:dyDescent="0.3">
      <c r="C25" s="8">
        <v>2033</v>
      </c>
      <c r="D25" s="10">
        <v>65166.500150188163</v>
      </c>
      <c r="E25" s="10">
        <v>9604802.0319173802</v>
      </c>
      <c r="F25" s="10">
        <v>5762881.2191504277</v>
      </c>
      <c r="G25" s="10">
        <v>3841920.8127669524</v>
      </c>
      <c r="H25" s="10">
        <v>5762.8812191504276</v>
      </c>
      <c r="K25" s="3"/>
      <c r="L25" s="3"/>
      <c r="N25" s="3"/>
      <c r="O25" s="3"/>
      <c r="P25" s="3"/>
      <c r="Q25" s="34"/>
    </row>
    <row r="26" spans="3:17" x14ac:dyDescent="0.3">
      <c r="C26" s="8">
        <v>2034</v>
      </c>
      <c r="D26" s="10">
        <v>66143.997652441001</v>
      </c>
      <c r="E26" s="23">
        <v>9748874.4743499421</v>
      </c>
      <c r="F26" s="10">
        <v>5849324.6846099645</v>
      </c>
      <c r="G26" s="10">
        <v>3899549.7897399766</v>
      </c>
      <c r="H26" s="10">
        <v>5849.3246846099646</v>
      </c>
      <c r="K26" s="3"/>
      <c r="L26" s="3"/>
      <c r="N26" s="3"/>
      <c r="O26" s="3"/>
      <c r="P26" s="3"/>
      <c r="Q26" s="34"/>
    </row>
    <row r="27" spans="3:17" x14ac:dyDescent="0.3">
      <c r="C27" s="8">
        <v>2035</v>
      </c>
      <c r="D27" s="10">
        <v>67136.157617227611</v>
      </c>
      <c r="E27" s="10">
        <v>9895107.7675403971</v>
      </c>
      <c r="F27" s="10">
        <v>5937064.6605242379</v>
      </c>
      <c r="G27" s="10">
        <v>3958043.1070161592</v>
      </c>
      <c r="H27" s="10">
        <v>5937.0646605242382</v>
      </c>
      <c r="K27" s="3"/>
      <c r="L27" s="3"/>
      <c r="N27" s="3"/>
      <c r="O27" s="3"/>
      <c r="P27" s="3"/>
      <c r="Q27" s="34"/>
    </row>
    <row r="28" spans="3:17" x14ac:dyDescent="0.3">
      <c r="C28" s="8">
        <v>2036</v>
      </c>
      <c r="D28" s="10">
        <v>68143.199981486017</v>
      </c>
      <c r="E28" s="10">
        <v>10043534.459310675</v>
      </c>
      <c r="F28" s="10">
        <v>6026120.6755864043</v>
      </c>
      <c r="G28" s="10">
        <v>4017413.7837242698</v>
      </c>
      <c r="H28" s="10">
        <v>6026.1206755864041</v>
      </c>
      <c r="K28" s="3"/>
      <c r="L28" s="3"/>
      <c r="N28" s="3"/>
      <c r="O28" s="3"/>
      <c r="P28" s="3"/>
      <c r="Q28" s="34"/>
    </row>
    <row r="29" spans="3:17" x14ac:dyDescent="0.3">
      <c r="C29" s="8">
        <v>2037</v>
      </c>
      <c r="D29" s="10">
        <v>69165.34798120831</v>
      </c>
      <c r="E29" s="10">
        <v>10194187.508366374</v>
      </c>
      <c r="F29" s="10">
        <v>6116512.505019824</v>
      </c>
      <c r="G29" s="10">
        <v>4077675.0033465498</v>
      </c>
      <c r="H29" s="10">
        <v>6116.5125050198239</v>
      </c>
      <c r="K29" s="3"/>
      <c r="L29" s="3"/>
      <c r="N29" s="3"/>
      <c r="O29" s="3"/>
      <c r="P29" s="3"/>
      <c r="Q29" s="34"/>
    </row>
    <row r="30" spans="3:17" x14ac:dyDescent="0.3">
      <c r="E30" s="33">
        <f>AVERAGE(E6:E29)</f>
        <v>8108969.1357457275</v>
      </c>
      <c r="F30" s="33">
        <f>AVERAGE(F6:F29)</f>
        <v>4865381.4814474359</v>
      </c>
      <c r="G30" s="33">
        <f>AVERAGE(G6:G29)</f>
        <v>3243587.6542982906</v>
      </c>
      <c r="H30" s="33">
        <f>AVERAGE(H6:H29)</f>
        <v>4865.3814814474363</v>
      </c>
      <c r="K30" s="12"/>
      <c r="L30" s="12"/>
      <c r="N30" s="12"/>
      <c r="O30" s="12"/>
      <c r="P30" s="12"/>
      <c r="Q30" s="3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48"/>
  <sheetViews>
    <sheetView tabSelected="1" workbookViewId="0">
      <selection activeCell="M3" sqref="M3"/>
    </sheetView>
  </sheetViews>
  <sheetFormatPr baseColWidth="10" defaultRowHeight="14.4" x14ac:dyDescent="0.3"/>
  <sheetData>
    <row r="2" spans="2:17" x14ac:dyDescent="0.3">
      <c r="F2" s="12" t="s">
        <v>73</v>
      </c>
    </row>
    <row r="3" spans="2:17" x14ac:dyDescent="0.3">
      <c r="F3" s="12"/>
    </row>
    <row r="4" spans="2:17" x14ac:dyDescent="0.3">
      <c r="F4" s="12"/>
    </row>
    <row r="6" spans="2:17" x14ac:dyDescent="0.3">
      <c r="B6" s="36"/>
      <c r="C6" s="37" t="s">
        <v>74</v>
      </c>
      <c r="D6" s="38"/>
      <c r="E6" s="39"/>
      <c r="G6" s="36"/>
      <c r="H6" s="37" t="s">
        <v>75</v>
      </c>
      <c r="I6" s="39"/>
      <c r="K6" s="40" t="s">
        <v>76</v>
      </c>
      <c r="L6" s="38"/>
      <c r="M6" s="39"/>
      <c r="O6" s="36"/>
      <c r="P6" s="37" t="s">
        <v>77</v>
      </c>
      <c r="Q6" s="39"/>
    </row>
    <row r="7" spans="2:17" x14ac:dyDescent="0.3">
      <c r="B7" s="41" t="s">
        <v>78</v>
      </c>
      <c r="C7" s="41" t="s">
        <v>79</v>
      </c>
      <c r="D7" s="41" t="s">
        <v>80</v>
      </c>
      <c r="E7" s="41" t="s">
        <v>81</v>
      </c>
      <c r="G7" s="41" t="s">
        <v>79</v>
      </c>
      <c r="H7" s="41" t="s">
        <v>80</v>
      </c>
      <c r="I7" s="41" t="s">
        <v>81</v>
      </c>
      <c r="K7" s="41" t="s">
        <v>79</v>
      </c>
      <c r="L7" s="41" t="s">
        <v>80</v>
      </c>
      <c r="M7" s="41" t="s">
        <v>81</v>
      </c>
      <c r="O7" s="41" t="s">
        <v>79</v>
      </c>
      <c r="P7" s="41" t="s">
        <v>80</v>
      </c>
      <c r="Q7" s="41" t="s">
        <v>81</v>
      </c>
    </row>
    <row r="8" spans="2:17" x14ac:dyDescent="0.3">
      <c r="B8" s="42">
        <v>2014</v>
      </c>
      <c r="C8" s="8">
        <v>0</v>
      </c>
      <c r="D8" s="8">
        <v>0</v>
      </c>
      <c r="E8" s="8">
        <v>0</v>
      </c>
      <c r="G8" s="8">
        <v>0</v>
      </c>
      <c r="H8" s="8">
        <v>0</v>
      </c>
      <c r="I8" s="8">
        <v>0</v>
      </c>
      <c r="K8" s="8">
        <v>0</v>
      </c>
      <c r="L8" s="8">
        <v>0</v>
      </c>
      <c r="M8" s="8">
        <v>0</v>
      </c>
      <c r="O8" s="8">
        <v>0</v>
      </c>
      <c r="P8" s="8">
        <v>0</v>
      </c>
      <c r="Q8" s="8">
        <v>0</v>
      </c>
    </row>
    <row r="9" spans="2:17" x14ac:dyDescent="0.3">
      <c r="B9" s="42">
        <v>2015</v>
      </c>
      <c r="C9" s="8">
        <v>4816.5737820884151</v>
      </c>
      <c r="D9" s="8">
        <v>4253088.2831867365</v>
      </c>
      <c r="E9" s="8">
        <v>150197812.7207396</v>
      </c>
      <c r="G9" s="8">
        <v>1702.4645981643494</v>
      </c>
      <c r="H9" s="8">
        <v>2551852.9699120419</v>
      </c>
      <c r="I9" s="8">
        <v>90118687.632443756</v>
      </c>
      <c r="K9" s="8">
        <v>3114.1091839240662</v>
      </c>
      <c r="L9" s="8">
        <v>1701235.3132746948</v>
      </c>
      <c r="M9" s="8">
        <v>60079125.088295847</v>
      </c>
      <c r="O9" s="8">
        <v>9.1470323609603259</v>
      </c>
      <c r="P9" s="8">
        <v>2551.8529699120418</v>
      </c>
      <c r="Q9" s="8">
        <v>90118.687632443747</v>
      </c>
    </row>
    <row r="10" spans="2:17" x14ac:dyDescent="0.3">
      <c r="B10" s="42">
        <v>2016</v>
      </c>
      <c r="C10" s="8">
        <v>6947.4979441170826</v>
      </c>
      <c r="D10" s="8">
        <v>6134718.0465647243</v>
      </c>
      <c r="E10" s="8">
        <v>216647567.81443322</v>
      </c>
      <c r="G10" s="8">
        <v>2455.6603575063464</v>
      </c>
      <c r="H10" s="8">
        <v>3680830.8279388342</v>
      </c>
      <c r="I10" s="8">
        <v>129988540.68865992</v>
      </c>
      <c r="K10" s="8">
        <v>4491.8375866107372</v>
      </c>
      <c r="L10" s="8">
        <v>2453887.2186258896</v>
      </c>
      <c r="M10" s="8">
        <v>86659027.125773281</v>
      </c>
      <c r="O10" s="8">
        <v>13.193816060467391</v>
      </c>
      <c r="P10" s="8">
        <v>3680.8308279388343</v>
      </c>
      <c r="Q10" s="8">
        <v>129988.54068865992</v>
      </c>
    </row>
    <row r="11" spans="2:17" x14ac:dyDescent="0.3">
      <c r="B11" s="42">
        <v>2017</v>
      </c>
      <c r="C11" s="8">
        <v>7931.6190856507583</v>
      </c>
      <c r="D11" s="8">
        <v>7003707.9729431421</v>
      </c>
      <c r="E11" s="8">
        <v>247335947.06448704</v>
      </c>
      <c r="G11" s="8">
        <v>2803.5074952366272</v>
      </c>
      <c r="H11" s="8">
        <v>4202224.783765885</v>
      </c>
      <c r="I11" s="8">
        <v>148401568.23869222</v>
      </c>
      <c r="K11" s="8">
        <v>5128.1115904141307</v>
      </c>
      <c r="L11" s="8">
        <v>2801483.189177257</v>
      </c>
      <c r="M11" s="8">
        <v>98934378.825794831</v>
      </c>
      <c r="O11" s="8">
        <v>15.062735407699035</v>
      </c>
      <c r="P11" s="8">
        <v>4202.2247837658851</v>
      </c>
      <c r="Q11" s="8">
        <v>148401.56823869221</v>
      </c>
    </row>
    <row r="12" spans="2:17" x14ac:dyDescent="0.3">
      <c r="B12" s="42">
        <v>2018</v>
      </c>
      <c r="C12" s="8">
        <v>8426.6794772584562</v>
      </c>
      <c r="D12" s="8">
        <v>7440851.8113384927</v>
      </c>
      <c r="E12" s="8">
        <v>262773681.71741885</v>
      </c>
      <c r="G12" s="8">
        <v>2978.4913797978325</v>
      </c>
      <c r="H12" s="8">
        <v>4464511.0868030954</v>
      </c>
      <c r="I12" s="8">
        <v>157664209.0304513</v>
      </c>
      <c r="K12" s="8">
        <v>5448.1880974606247</v>
      </c>
      <c r="L12" s="8">
        <v>2976340.7245353973</v>
      </c>
      <c r="M12" s="8">
        <v>105109472.68696755</v>
      </c>
      <c r="O12" s="8">
        <v>16.002891964524764</v>
      </c>
      <c r="P12" s="8">
        <v>4464.5110868030952</v>
      </c>
      <c r="Q12" s="8">
        <v>157664.20903045128</v>
      </c>
    </row>
    <row r="13" spans="2:17" x14ac:dyDescent="0.3">
      <c r="B13" s="42">
        <v>2019</v>
      </c>
      <c r="C13" s="8">
        <v>8713.8244865308006</v>
      </c>
      <c r="D13" s="8">
        <v>7694404.0519484617</v>
      </c>
      <c r="E13" s="8">
        <v>271727879.09455991</v>
      </c>
      <c r="G13" s="8">
        <v>3079.9855611272369</v>
      </c>
      <c r="H13" s="8">
        <v>4616642.4311690768</v>
      </c>
      <c r="I13" s="8">
        <v>163036727.45673594</v>
      </c>
      <c r="K13" s="8">
        <v>5633.8389254035637</v>
      </c>
      <c r="L13" s="8">
        <v>3077761.6207793849</v>
      </c>
      <c r="M13" s="8">
        <v>108691151.63782397</v>
      </c>
      <c r="O13" s="8">
        <v>16.548201724310807</v>
      </c>
      <c r="P13" s="8">
        <v>4616.6424311690771</v>
      </c>
      <c r="Q13" s="8">
        <v>163036.72745673594</v>
      </c>
    </row>
    <row r="14" spans="2:17" x14ac:dyDescent="0.3">
      <c r="B14" s="42">
        <v>2020</v>
      </c>
      <c r="C14" s="8">
        <v>8913.236588896425</v>
      </c>
      <c r="D14" s="8">
        <v>7870487.1588346893</v>
      </c>
      <c r="E14" s="8">
        <v>277946254.01424706</v>
      </c>
      <c r="G14" s="8">
        <v>3150.4696977941526</v>
      </c>
      <c r="H14" s="8">
        <v>4722292.2953008134</v>
      </c>
      <c r="I14" s="8">
        <v>166767752.40854821</v>
      </c>
      <c r="K14" s="8">
        <v>5762.7668911022729</v>
      </c>
      <c r="L14" s="8">
        <v>3148194.8635338759</v>
      </c>
      <c r="M14" s="8">
        <v>111178501.60569882</v>
      </c>
      <c r="O14" s="8">
        <v>16.926900159345394</v>
      </c>
      <c r="P14" s="8">
        <v>4722.2922953008137</v>
      </c>
      <c r="Q14" s="8">
        <v>166767.75240854823</v>
      </c>
    </row>
    <row r="15" spans="2:17" x14ac:dyDescent="0.3">
      <c r="B15" s="42">
        <v>2021</v>
      </c>
      <c r="C15" s="8">
        <v>9076.3005673933676</v>
      </c>
      <c r="D15" s="8">
        <v>8014474.4676005598</v>
      </c>
      <c r="E15" s="8">
        <v>283031165.82331377</v>
      </c>
      <c r="G15" s="8">
        <v>3208.1062384528341</v>
      </c>
      <c r="H15" s="8">
        <v>4808684.6805603355</v>
      </c>
      <c r="I15" s="8">
        <v>169818699.49398825</v>
      </c>
      <c r="K15" s="8">
        <v>5868.1943289405344</v>
      </c>
      <c r="L15" s="8">
        <v>3205789.7870402238</v>
      </c>
      <c r="M15" s="8">
        <v>113212466.3293255</v>
      </c>
      <c r="O15" s="8">
        <v>17.236570799866911</v>
      </c>
      <c r="P15" s="8">
        <v>4808.6846805603354</v>
      </c>
      <c r="Q15" s="8">
        <v>169818.69949398824</v>
      </c>
    </row>
    <row r="16" spans="2:17" x14ac:dyDescent="0.3">
      <c r="B16" s="42">
        <v>2022</v>
      </c>
      <c r="C16" s="8">
        <v>9224.996299025539</v>
      </c>
      <c r="D16" s="8">
        <v>8145774.4543912653</v>
      </c>
      <c r="E16" s="8">
        <v>287668024.8568275</v>
      </c>
      <c r="G16" s="8">
        <v>3260.6641832606797</v>
      </c>
      <c r="H16" s="8">
        <v>4887464.672634759</v>
      </c>
      <c r="I16" s="8">
        <v>172600814.9140965</v>
      </c>
      <c r="K16" s="8">
        <v>5964.3321157648597</v>
      </c>
      <c r="L16" s="8">
        <v>3258309.7817565063</v>
      </c>
      <c r="M16" s="8">
        <v>115067209.94273101</v>
      </c>
      <c r="O16" s="8">
        <v>17.5189550694143</v>
      </c>
      <c r="P16" s="8">
        <v>4887.4646726347592</v>
      </c>
      <c r="Q16" s="8">
        <v>172600.8149140965</v>
      </c>
    </row>
    <row r="17" spans="2:17" x14ac:dyDescent="0.3">
      <c r="B17" s="42">
        <v>2023</v>
      </c>
      <c r="C17" s="8">
        <v>9368.7358236871714</v>
      </c>
      <c r="D17" s="8">
        <v>8272698.0552385366</v>
      </c>
      <c r="E17" s="8">
        <v>292150331.82074893</v>
      </c>
      <c r="G17" s="8">
        <v>3311.4703087691105</v>
      </c>
      <c r="H17" s="8">
        <v>4963618.8331431216</v>
      </c>
      <c r="I17" s="8">
        <v>175290199.09244934</v>
      </c>
      <c r="K17" s="8">
        <v>6057.2655149180628</v>
      </c>
      <c r="L17" s="8">
        <v>3309079.2220954145</v>
      </c>
      <c r="M17" s="8">
        <v>116860132.72829956</v>
      </c>
      <c r="O17" s="8">
        <v>17.791927132775683</v>
      </c>
      <c r="P17" s="8">
        <v>4963.6188331431213</v>
      </c>
      <c r="Q17" s="8">
        <v>175290.19909244933</v>
      </c>
    </row>
    <row r="18" spans="2:17" x14ac:dyDescent="0.3">
      <c r="B18" s="42">
        <v>2024</v>
      </c>
      <c r="C18" s="8">
        <v>9511.5597627134448</v>
      </c>
      <c r="D18" s="8">
        <v>8398813.1837745383</v>
      </c>
      <c r="E18" s="8">
        <v>296604087.58499777</v>
      </c>
      <c r="G18" s="8">
        <v>3361.9528116774713</v>
      </c>
      <c r="H18" s="8">
        <v>5039287.910264723</v>
      </c>
      <c r="I18" s="8">
        <v>177962452.55099869</v>
      </c>
      <c r="K18" s="8">
        <v>6149.6069510359748</v>
      </c>
      <c r="L18" s="8">
        <v>3359525.2735098158</v>
      </c>
      <c r="M18" s="8">
        <v>118641635.03399913</v>
      </c>
      <c r="O18" s="8">
        <v>18.063160430820727</v>
      </c>
      <c r="P18" s="8">
        <v>5039.287910264723</v>
      </c>
      <c r="Q18" s="8">
        <v>177962.45255099869</v>
      </c>
    </row>
    <row r="19" spans="2:17" x14ac:dyDescent="0.3">
      <c r="B19" s="42">
        <v>2025</v>
      </c>
      <c r="C19" s="8">
        <v>9655.2131795658079</v>
      </c>
      <c r="D19" s="8">
        <v>8525660.7504673954</v>
      </c>
      <c r="E19" s="8">
        <v>301083709.40275604</v>
      </c>
      <c r="G19" s="8">
        <v>3412.7285015477205</v>
      </c>
      <c r="H19" s="8">
        <v>5115396.4502804372</v>
      </c>
      <c r="I19" s="8">
        <v>180650225.64165363</v>
      </c>
      <c r="K19" s="8">
        <v>6242.4846780180897</v>
      </c>
      <c r="L19" s="8">
        <v>3410264.3001869586</v>
      </c>
      <c r="M19" s="8">
        <v>120433483.76110244</v>
      </c>
      <c r="O19" s="8">
        <v>18.335968969038817</v>
      </c>
      <c r="P19" s="8">
        <v>5115.3964502804374</v>
      </c>
      <c r="Q19" s="8">
        <v>180650.22564165364</v>
      </c>
    </row>
    <row r="20" spans="2:17" x14ac:dyDescent="0.3">
      <c r="B20" s="42">
        <v>2026</v>
      </c>
      <c r="C20" s="8">
        <v>9800.460252616851</v>
      </c>
      <c r="D20" s="8">
        <v>8653915.5333293974</v>
      </c>
      <c r="E20" s="8">
        <v>305613027.05952764</v>
      </c>
      <c r="G20" s="8">
        <v>3464.0674846182083</v>
      </c>
      <c r="H20" s="8">
        <v>5192349.3199976385</v>
      </c>
      <c r="I20" s="8">
        <v>183367816.23571658</v>
      </c>
      <c r="K20" s="8">
        <v>6336.3927679986455</v>
      </c>
      <c r="L20" s="8">
        <v>3461566.2133317594</v>
      </c>
      <c r="M20" s="8">
        <v>122245210.82381108</v>
      </c>
      <c r="O20" s="8">
        <v>18.611803979077134</v>
      </c>
      <c r="P20" s="8">
        <v>5192.3493199976383</v>
      </c>
      <c r="Q20" s="8">
        <v>183367.81623571657</v>
      </c>
    </row>
    <row r="21" spans="2:17" x14ac:dyDescent="0.3">
      <c r="B21" s="42">
        <v>2027</v>
      </c>
      <c r="C21" s="8">
        <v>9947.6461899885526</v>
      </c>
      <c r="D21" s="8">
        <v>8783882.3549762182</v>
      </c>
      <c r="E21" s="8">
        <v>310202805.36598516</v>
      </c>
      <c r="G21" s="8">
        <v>3516.0917780391446</v>
      </c>
      <c r="H21" s="8">
        <v>5270329.4129857309</v>
      </c>
      <c r="I21" s="8">
        <v>186121683.21959108</v>
      </c>
      <c r="K21" s="8">
        <v>6431.5544119494098</v>
      </c>
      <c r="L21" s="8">
        <v>3513552.9419904877</v>
      </c>
      <c r="M21" s="8">
        <v>124081122.14639407</v>
      </c>
      <c r="O21" s="8">
        <v>18.891321036871165</v>
      </c>
      <c r="P21" s="8">
        <v>5270.3294129857313</v>
      </c>
      <c r="Q21" s="8">
        <v>186121.6832195911</v>
      </c>
    </row>
    <row r="22" spans="2:17" x14ac:dyDescent="0.3">
      <c r="B22" s="42">
        <v>2028</v>
      </c>
      <c r="C22" s="8">
        <v>10096.937404464839</v>
      </c>
      <c r="D22" s="8">
        <v>8915708.1597491093</v>
      </c>
      <c r="E22" s="8">
        <v>314858233.66153979</v>
      </c>
      <c r="G22" s="8">
        <v>3568.8602020188632</v>
      </c>
      <c r="H22" s="8">
        <v>5349424.8958494654</v>
      </c>
      <c r="I22" s="8">
        <v>188914940.19692385</v>
      </c>
      <c r="K22" s="8">
        <v>6528.0772024459775</v>
      </c>
      <c r="L22" s="8">
        <v>3566283.2638996439</v>
      </c>
      <c r="M22" s="8">
        <v>125943293.46461591</v>
      </c>
      <c r="O22" s="8">
        <v>19.174836172692373</v>
      </c>
      <c r="P22" s="8">
        <v>5349.4248958494654</v>
      </c>
      <c r="Q22" s="8">
        <v>188914.94019692385</v>
      </c>
    </row>
    <row r="23" spans="2:17" x14ac:dyDescent="0.3">
      <c r="B23" s="42">
        <v>2029</v>
      </c>
      <c r="C23" s="8">
        <v>10248.424172017576</v>
      </c>
      <c r="D23" s="8">
        <v>9049472.6623364706</v>
      </c>
      <c r="E23" s="8">
        <v>319582127.07041246</v>
      </c>
      <c r="G23" s="8">
        <v>3622.4046654729377</v>
      </c>
      <c r="H23" s="8">
        <v>5429683.5974018816</v>
      </c>
      <c r="I23" s="8">
        <v>191749276.24224743</v>
      </c>
      <c r="K23" s="8">
        <v>6626.0195065446396</v>
      </c>
      <c r="L23" s="8">
        <v>3619789.064934588</v>
      </c>
      <c r="M23" s="8">
        <v>127832850.82816496</v>
      </c>
      <c r="O23" s="8">
        <v>19.462520827335272</v>
      </c>
      <c r="P23" s="8">
        <v>5429.6835974018813</v>
      </c>
      <c r="Q23" s="8">
        <v>191749.27624224743</v>
      </c>
    </row>
    <row r="24" spans="2:17" x14ac:dyDescent="0.3">
      <c r="B24" s="42">
        <v>2030</v>
      </c>
      <c r="C24" s="8">
        <v>10402.164513838232</v>
      </c>
      <c r="D24" s="8">
        <v>9185227.096096443</v>
      </c>
      <c r="E24" s="8">
        <v>324376294.89864588</v>
      </c>
      <c r="G24" s="8">
        <v>3676.7456765527813</v>
      </c>
      <c r="H24" s="8">
        <v>5511136.257657866</v>
      </c>
      <c r="I24" s="8">
        <v>194625776.93918753</v>
      </c>
      <c r="K24" s="8">
        <v>6725.4188372854505</v>
      </c>
      <c r="L24" s="8">
        <v>3674090.838438578</v>
      </c>
      <c r="M24" s="8">
        <v>129750517.95945837</v>
      </c>
      <c r="O24" s="8">
        <v>19.754485187364008</v>
      </c>
      <c r="P24" s="8">
        <v>5511.1362576578658</v>
      </c>
      <c r="Q24" s="8">
        <v>194625.77693918752</v>
      </c>
    </row>
    <row r="25" spans="2:17" x14ac:dyDescent="0.3">
      <c r="B25" s="42">
        <v>2031</v>
      </c>
      <c r="C25" s="8">
        <v>10558.202956481882</v>
      </c>
      <c r="D25" s="8">
        <v>9323010.7784729805</v>
      </c>
      <c r="E25" s="8">
        <v>329242125.64177328</v>
      </c>
      <c r="G25" s="8">
        <v>3731.8989736000303</v>
      </c>
      <c r="H25" s="8">
        <v>5593806.4670837875</v>
      </c>
      <c r="I25" s="8">
        <v>197545275.38506395</v>
      </c>
      <c r="K25" s="8">
        <v>6826.3039828818528</v>
      </c>
      <c r="L25" s="8">
        <v>3729204.311389192</v>
      </c>
      <c r="M25" s="8">
        <v>131696850.25670931</v>
      </c>
      <c r="O25" s="8">
        <v>20.050813812023108</v>
      </c>
      <c r="P25" s="8">
        <v>5593.8064670837875</v>
      </c>
      <c r="Q25" s="8">
        <v>197545.27538506396</v>
      </c>
    </row>
    <row r="26" spans="2:17" x14ac:dyDescent="0.3">
      <c r="B26" s="42">
        <v>2032</v>
      </c>
      <c r="C26" s="8">
        <v>10716.578554606009</v>
      </c>
      <c r="D26" s="8">
        <v>9462858.1951635126</v>
      </c>
      <c r="E26" s="8">
        <v>334180837.16219944</v>
      </c>
      <c r="G26" s="8">
        <v>3787.8783608611802</v>
      </c>
      <c r="H26" s="8">
        <v>5677714.9170981068</v>
      </c>
      <c r="I26" s="8">
        <v>200508502.29731962</v>
      </c>
      <c r="K26" s="8">
        <v>6928.7001937448294</v>
      </c>
      <c r="L26" s="8">
        <v>3785143.2780654049</v>
      </c>
      <c r="M26" s="8">
        <v>133672334.86487976</v>
      </c>
      <c r="O26" s="8">
        <v>20.351580869015994</v>
      </c>
      <c r="P26" s="8">
        <v>5677.7149170981065</v>
      </c>
      <c r="Q26" s="8">
        <v>200508.50229731962</v>
      </c>
    </row>
    <row r="27" spans="2:17" x14ac:dyDescent="0.3">
      <c r="B27" s="42">
        <v>2033</v>
      </c>
      <c r="C27" s="8">
        <v>10877.328324447479</v>
      </c>
      <c r="D27" s="8">
        <v>9604802.0319173802</v>
      </c>
      <c r="E27" s="8">
        <v>339193583.75716227</v>
      </c>
      <c r="G27" s="8">
        <v>3844.696922083242</v>
      </c>
      <c r="H27" s="8">
        <v>5762881.2191504277</v>
      </c>
      <c r="I27" s="8">
        <v>203516150.25429735</v>
      </c>
      <c r="K27" s="8">
        <v>7032.6314023642371</v>
      </c>
      <c r="L27" s="8">
        <v>3841920.8127669524</v>
      </c>
      <c r="M27" s="8">
        <v>135677433.50286493</v>
      </c>
      <c r="O27" s="8">
        <v>20.656856654933531</v>
      </c>
      <c r="P27" s="8">
        <v>5762.8812191504276</v>
      </c>
      <c r="Q27" s="8">
        <v>203516.15025429733</v>
      </c>
    </row>
    <row r="28" spans="2:17" x14ac:dyDescent="0.3">
      <c r="B28" s="42">
        <v>2034</v>
      </c>
      <c r="C28" s="8">
        <v>11040.488715847152</v>
      </c>
      <c r="D28" s="8">
        <v>9748874.4743499421</v>
      </c>
      <c r="E28" s="8">
        <v>344281502.06166816</v>
      </c>
      <c r="G28" s="8">
        <v>3902.3675408150793</v>
      </c>
      <c r="H28" s="8">
        <v>5849324.6846099645</v>
      </c>
      <c r="I28" s="8">
        <v>206568901.23700088</v>
      </c>
      <c r="K28" s="8">
        <v>7138.1211750320736</v>
      </c>
      <c r="L28" s="8">
        <v>3899549.7897399766</v>
      </c>
      <c r="M28" s="8">
        <v>137712600.82466727</v>
      </c>
      <c r="O28" s="8">
        <v>20.966710390738378</v>
      </c>
      <c r="P28" s="8">
        <v>5849.3246846099646</v>
      </c>
      <c r="Q28" s="8">
        <v>206568.90123700089</v>
      </c>
    </row>
    <row r="29" spans="2:17" x14ac:dyDescent="0.3">
      <c r="B29" s="42">
        <v>2035</v>
      </c>
      <c r="C29" s="8">
        <v>11206.096245988016</v>
      </c>
      <c r="D29" s="8">
        <v>9895107.7675403971</v>
      </c>
      <c r="E29" s="8">
        <v>349445730.81068909</v>
      </c>
      <c r="G29" s="8">
        <v>3960.9031244082798</v>
      </c>
      <c r="H29" s="8">
        <v>5937064.6605242379</v>
      </c>
      <c r="I29" s="8">
        <v>209667438.48641345</v>
      </c>
      <c r="K29" s="8">
        <v>7245.1931215797358</v>
      </c>
      <c r="L29" s="8">
        <v>3958043.1070161592</v>
      </c>
      <c r="M29" s="8">
        <v>139778292.32427564</v>
      </c>
      <c r="O29" s="8">
        <v>21.281211425280897</v>
      </c>
      <c r="P29" s="8">
        <v>5937.0646605242382</v>
      </c>
      <c r="Q29" s="8">
        <v>209667.43848641345</v>
      </c>
    </row>
    <row r="30" spans="2:17" x14ac:dyDescent="0.3">
      <c r="B30" s="42">
        <v>2036</v>
      </c>
      <c r="C30" s="8">
        <v>11374.18777490572</v>
      </c>
      <c r="D30" s="8">
        <v>10043534.459310675</v>
      </c>
      <c r="E30" s="8">
        <v>354687419.43055648</v>
      </c>
      <c r="G30" s="8">
        <v>4020.3167013990246</v>
      </c>
      <c r="H30" s="8">
        <v>6026120.6755864043</v>
      </c>
      <c r="I30" s="8">
        <v>212812451.65833387</v>
      </c>
      <c r="K30" s="8">
        <v>7353.871073506697</v>
      </c>
      <c r="L30" s="8">
        <v>4017413.7837242698</v>
      </c>
      <c r="M30" s="8">
        <v>141874967.77222258</v>
      </c>
      <c r="O30" s="8">
        <v>21.600429758514213</v>
      </c>
      <c r="P30" s="8">
        <v>6026.1206755864041</v>
      </c>
      <c r="Q30" s="8">
        <v>212812.45165833386</v>
      </c>
    </row>
    <row r="31" spans="2:17" x14ac:dyDescent="0.3">
      <c r="B31" s="42">
        <v>2037</v>
      </c>
      <c r="C31" s="8">
        <v>11544.800627956976</v>
      </c>
      <c r="D31" s="8">
        <v>10194187.508366374</v>
      </c>
      <c r="E31" s="8">
        <v>360007731.8579585</v>
      </c>
      <c r="G31" s="8">
        <v>4080.6214647957227</v>
      </c>
      <c r="H31" s="8">
        <v>6116512.505019824</v>
      </c>
      <c r="I31" s="8">
        <v>216004639.11477506</v>
      </c>
      <c r="K31" s="8">
        <v>7464.179163161255</v>
      </c>
      <c r="L31" s="8">
        <v>4077675.0033465498</v>
      </c>
      <c r="M31" s="8">
        <v>144003092.7431834</v>
      </c>
      <c r="O31" s="8">
        <v>21.924436274070789</v>
      </c>
      <c r="P31" s="8">
        <v>6116.5125050198239</v>
      </c>
      <c r="Q31" s="8">
        <v>216004.63911477505</v>
      </c>
    </row>
    <row r="32" spans="2:17" x14ac:dyDescent="0.3">
      <c r="B32" s="42">
        <v>2038</v>
      </c>
      <c r="C32" s="8">
        <v>11717.96218530696</v>
      </c>
      <c r="D32" s="8">
        <v>10347091.091698229</v>
      </c>
      <c r="E32" s="8">
        <v>365407521.90332294</v>
      </c>
      <c r="G32" s="8">
        <v>4141.8270923826276</v>
      </c>
      <c r="H32" s="8">
        <v>6208254.6550189368</v>
      </c>
      <c r="I32" s="8">
        <v>219244513.14199373</v>
      </c>
      <c r="K32" s="8">
        <v>7576.1350929243345</v>
      </c>
      <c r="L32" s="8">
        <v>4138836.4366792915</v>
      </c>
      <c r="M32" s="8">
        <v>146163008.76132917</v>
      </c>
      <c r="O32" s="8">
        <v>22.253282968923621</v>
      </c>
      <c r="P32" s="8">
        <v>6208.2546550189372</v>
      </c>
      <c r="Q32" s="8">
        <v>219244.51314199375</v>
      </c>
    </row>
    <row r="33" spans="2:17" x14ac:dyDescent="0.3">
      <c r="B33" s="42">
        <v>2039</v>
      </c>
      <c r="C33" s="8">
        <v>5008.4320100107279</v>
      </c>
      <c r="D33" s="8">
        <v>4422501.2348254751</v>
      </c>
      <c r="E33" s="8">
        <v>156180631.10786164</v>
      </c>
      <c r="G33" s="8">
        <v>1770.2787448341135</v>
      </c>
      <c r="H33" s="8">
        <v>2653500.7408952848</v>
      </c>
      <c r="I33" s="8">
        <v>93708378.664716974</v>
      </c>
      <c r="K33" s="8">
        <v>3238.1532651766147</v>
      </c>
      <c r="L33" s="8">
        <v>1769000.4939301901</v>
      </c>
      <c r="M33" s="8">
        <v>62472252.443144657</v>
      </c>
      <c r="O33" s="8">
        <v>9.5113854257982471</v>
      </c>
      <c r="P33" s="8">
        <v>2653.5007408952847</v>
      </c>
      <c r="Q33" s="8">
        <v>93708.378664716976</v>
      </c>
    </row>
    <row r="34" spans="2:17" x14ac:dyDescent="0.3">
      <c r="B34" s="42">
        <v>2040</v>
      </c>
      <c r="C34" s="8">
        <v>2140.6786267285593</v>
      </c>
      <c r="D34" s="8">
        <v>1890243.0643260898</v>
      </c>
      <c r="E34" s="8">
        <v>66753933.816675857</v>
      </c>
      <c r="G34" s="8">
        <v>756.6435692535498</v>
      </c>
      <c r="H34" s="8">
        <v>1134145.8385956539</v>
      </c>
      <c r="I34" s="8">
        <v>40052360.290005513</v>
      </c>
      <c r="K34" s="8">
        <v>1384.0350574750098</v>
      </c>
      <c r="L34" s="8">
        <v>756097.22573043604</v>
      </c>
      <c r="M34" s="8">
        <v>26701573.526670348</v>
      </c>
      <c r="O34" s="8">
        <v>4.0653081545056686</v>
      </c>
      <c r="P34" s="8">
        <v>1134.1458385956539</v>
      </c>
      <c r="Q34" s="8">
        <v>40052.360290005512</v>
      </c>
    </row>
    <row r="35" spans="2:17" x14ac:dyDescent="0.3">
      <c r="B35" s="42">
        <v>2041</v>
      </c>
      <c r="C35" s="8">
        <v>914.9580095672809</v>
      </c>
      <c r="D35" s="8">
        <v>807918.11070548836</v>
      </c>
      <c r="E35" s="8">
        <v>28531628.079564318</v>
      </c>
      <c r="G35" s="8">
        <v>323.40075966194769</v>
      </c>
      <c r="H35" s="8">
        <v>484750.86642329302</v>
      </c>
      <c r="I35" s="8">
        <v>17118976.84773859</v>
      </c>
      <c r="K35" s="8">
        <v>591.55724990533338</v>
      </c>
      <c r="L35" s="8">
        <v>323167.2442821954</v>
      </c>
      <c r="M35" s="8">
        <v>11412651.23182573</v>
      </c>
      <c r="O35" s="8">
        <v>1.7375734082086443</v>
      </c>
      <c r="P35" s="8">
        <v>484.75086642329302</v>
      </c>
      <c r="Q35" s="8">
        <v>17118.976847738591</v>
      </c>
    </row>
    <row r="36" spans="2:17" x14ac:dyDescent="0.3">
      <c r="B36" s="42">
        <v>2042</v>
      </c>
      <c r="C36" s="8">
        <v>391.0667153951419</v>
      </c>
      <c r="D36" s="8">
        <v>345316.26430733019</v>
      </c>
      <c r="E36" s="8">
        <v>12194843.874013364</v>
      </c>
      <c r="G36" s="8">
        <v>138.2263136830779</v>
      </c>
      <c r="H36" s="8">
        <v>207189.75858439811</v>
      </c>
      <c r="I36" s="8">
        <v>7316906.324408019</v>
      </c>
      <c r="K36" s="8">
        <v>252.84040171206402</v>
      </c>
      <c r="L36" s="8">
        <v>138126.50572293208</v>
      </c>
      <c r="M36" s="8">
        <v>4877937.5496053463</v>
      </c>
      <c r="O36" s="8">
        <v>0.7426648200254149</v>
      </c>
      <c r="P36" s="8">
        <v>207.18975858439811</v>
      </c>
      <c r="Q36" s="8">
        <v>7316.9063244080189</v>
      </c>
    </row>
    <row r="37" spans="2:17" x14ac:dyDescent="0.3">
      <c r="B37" s="42">
        <v>2043</v>
      </c>
      <c r="C37" s="8">
        <v>167.14775354802657</v>
      </c>
      <c r="D37" s="8">
        <v>147593.327609706</v>
      </c>
      <c r="E37" s="8">
        <v>5212258.3645367669</v>
      </c>
      <c r="G37" s="8">
        <v>59.079990456376073</v>
      </c>
      <c r="H37" s="8">
        <v>88555.996565823603</v>
      </c>
      <c r="I37" s="8">
        <v>3127355.0187220601</v>
      </c>
      <c r="K37" s="8">
        <v>108.06776309165053</v>
      </c>
      <c r="L37" s="8">
        <v>59037.331043882412</v>
      </c>
      <c r="M37" s="8">
        <v>2084903.3458147072</v>
      </c>
      <c r="O37" s="8">
        <v>0.31742603351187598</v>
      </c>
      <c r="P37" s="8">
        <v>88.555996565823605</v>
      </c>
      <c r="Q37" s="8">
        <v>3127.3550187220603</v>
      </c>
    </row>
    <row r="38" spans="2:17" x14ac:dyDescent="0.3">
      <c r="B38" s="42">
        <v>2044</v>
      </c>
      <c r="C38" s="8">
        <v>71.441445708112312</v>
      </c>
      <c r="D38" s="8">
        <v>63083.59207638861</v>
      </c>
      <c r="E38" s="8">
        <v>2227797.0541776638</v>
      </c>
      <c r="G38" s="8">
        <v>25.251670100443398</v>
      </c>
      <c r="H38" s="8">
        <v>37850.155245833164</v>
      </c>
      <c r="I38" s="8">
        <v>1336678.2325065981</v>
      </c>
      <c r="K38" s="8">
        <v>46.189775607668921</v>
      </c>
      <c r="L38" s="8">
        <v>25233.436830555445</v>
      </c>
      <c r="M38" s="8">
        <v>891118.82167106553</v>
      </c>
      <c r="O38" s="8">
        <v>0.13567262651223269</v>
      </c>
      <c r="P38" s="8">
        <v>37.850155245833164</v>
      </c>
      <c r="Q38" s="8">
        <v>1336.6782325065981</v>
      </c>
    </row>
    <row r="39" spans="2:17" x14ac:dyDescent="0.3">
      <c r="B39" s="42">
        <v>2045</v>
      </c>
      <c r="C39" s="8">
        <v>30.535140655651485</v>
      </c>
      <c r="D39" s="8">
        <v>26962.869214410879</v>
      </c>
      <c r="E39" s="8">
        <v>952193.72630692017</v>
      </c>
      <c r="G39" s="8">
        <v>10.792940857572715</v>
      </c>
      <c r="H39" s="8">
        <v>16177.721528646527</v>
      </c>
      <c r="I39" s="8">
        <v>571316.23578415206</v>
      </c>
      <c r="K39" s="8">
        <v>19.742199798078772</v>
      </c>
      <c r="L39" s="8">
        <v>10785.147685764352</v>
      </c>
      <c r="M39" s="8">
        <v>380877.49052276806</v>
      </c>
      <c r="O39" s="8">
        <v>5.798850642803096E-2</v>
      </c>
      <c r="P39" s="8">
        <v>16.177721528646526</v>
      </c>
      <c r="Q39" s="8">
        <v>571.31623578415201</v>
      </c>
    </row>
    <row r="40" spans="2:17" x14ac:dyDescent="0.3">
      <c r="B40" s="42">
        <v>2046</v>
      </c>
      <c r="C40" s="8">
        <v>13.051175065380077</v>
      </c>
      <c r="D40" s="8">
        <v>11524.332910419844</v>
      </c>
      <c r="E40" s="8">
        <v>406981.81673147675</v>
      </c>
      <c r="G40" s="8">
        <v>4.6130640821660736</v>
      </c>
      <c r="H40" s="8">
        <v>6914.5997462519063</v>
      </c>
      <c r="I40" s="8">
        <v>244189.09003888606</v>
      </c>
      <c r="K40" s="8">
        <v>8.4381109832140044</v>
      </c>
      <c r="L40" s="8">
        <v>4609.7331641679384</v>
      </c>
      <c r="M40" s="8">
        <v>162792.72669259075</v>
      </c>
      <c r="O40" s="8">
        <v>2.4785153528745153E-2</v>
      </c>
      <c r="P40" s="8">
        <v>6.9145997462519064</v>
      </c>
      <c r="Q40" s="8">
        <v>244.18909003888606</v>
      </c>
    </row>
    <row r="41" spans="2:17" x14ac:dyDescent="0.3">
      <c r="B41" s="42">
        <v>2047</v>
      </c>
      <c r="C41" s="8">
        <v>5.5782671024203436</v>
      </c>
      <c r="D41" s="8">
        <v>4925.6719666615681</v>
      </c>
      <c r="E41" s="8">
        <v>173950.10550265326</v>
      </c>
      <c r="G41" s="8">
        <v>1.9716924707541272</v>
      </c>
      <c r="H41" s="8">
        <v>2955.4031799969407</v>
      </c>
      <c r="I41" s="8">
        <v>104370.06330159196</v>
      </c>
      <c r="K41" s="8">
        <v>3.6065746316662164</v>
      </c>
      <c r="L41" s="8">
        <v>1970.2687866646274</v>
      </c>
      <c r="M41" s="8">
        <v>69580.042201061311</v>
      </c>
      <c r="O41" s="8">
        <v>1.0593544708827351E-2</v>
      </c>
      <c r="P41" s="8">
        <v>2.9554031799969409</v>
      </c>
      <c r="Q41" s="8">
        <v>104.37006330159195</v>
      </c>
    </row>
    <row r="42" spans="2:17" x14ac:dyDescent="0.3">
      <c r="B42" s="42">
        <v>2048</v>
      </c>
      <c r="C42" s="8">
        <v>2.3842346539728116</v>
      </c>
      <c r="D42" s="8">
        <v>2105.3057484324049</v>
      </c>
      <c r="E42" s="8">
        <v>74348.87250589038</v>
      </c>
      <c r="G42" s="8">
        <v>0.84273080321119209</v>
      </c>
      <c r="H42" s="8">
        <v>1263.1834490594429</v>
      </c>
      <c r="I42" s="8">
        <v>44609.323503534222</v>
      </c>
      <c r="K42" s="8">
        <v>1.5415038507616197</v>
      </c>
      <c r="L42" s="8">
        <v>842.12229937296195</v>
      </c>
      <c r="M42" s="8">
        <v>29739.549002356151</v>
      </c>
      <c r="O42" s="8">
        <v>4.5278391908192351E-3</v>
      </c>
      <c r="P42" s="8">
        <v>1.2631834490594429</v>
      </c>
      <c r="Q42" s="8">
        <v>44.60932350353422</v>
      </c>
    </row>
    <row r="43" spans="2:17" x14ac:dyDescent="0.3">
      <c r="B43" s="42">
        <v>2049</v>
      </c>
      <c r="C43" s="8">
        <v>1.0190574923775853</v>
      </c>
      <c r="D43" s="8">
        <v>899.8391131974995</v>
      </c>
      <c r="E43" s="8">
        <v>31777.818282569693</v>
      </c>
      <c r="G43" s="8">
        <v>0.36019572890560753</v>
      </c>
      <c r="H43" s="8">
        <v>539.9034679184997</v>
      </c>
      <c r="I43" s="8">
        <v>19066.690969541814</v>
      </c>
      <c r="K43" s="8">
        <v>0.658861763471978</v>
      </c>
      <c r="L43" s="8">
        <v>359.93564527899986</v>
      </c>
      <c r="M43" s="8">
        <v>12711.127313027879</v>
      </c>
      <c r="O43" s="8">
        <v>1.9352660796187816E-3</v>
      </c>
      <c r="P43" s="43">
        <v>0.53990346791849975</v>
      </c>
      <c r="Q43" s="8">
        <v>19.066690969541817</v>
      </c>
    </row>
    <row r="44" spans="2:17" x14ac:dyDescent="0.3">
      <c r="B44" s="42">
        <v>2050</v>
      </c>
      <c r="C44" s="8">
        <v>0.43556038875640563</v>
      </c>
      <c r="D44" s="8">
        <v>384.60467333211176</v>
      </c>
      <c r="E44" s="8">
        <v>13582.314038723525</v>
      </c>
      <c r="G44" s="8">
        <v>0.1539530329584122</v>
      </c>
      <c r="H44" s="8">
        <v>230.76280399926705</v>
      </c>
      <c r="I44" s="8">
        <v>8149.3884232341152</v>
      </c>
      <c r="K44" s="8">
        <v>0.28160735579799351</v>
      </c>
      <c r="L44" s="8">
        <v>153.84186933284471</v>
      </c>
      <c r="M44" s="8">
        <v>5432.9256154894101</v>
      </c>
      <c r="O44" s="8">
        <v>8.2716161972294048E-4</v>
      </c>
      <c r="P44" s="8">
        <v>0.23076280399926705</v>
      </c>
      <c r="Q44" s="8">
        <v>8.1493884232341145</v>
      </c>
    </row>
    <row r="45" spans="2:17" x14ac:dyDescent="0.3">
      <c r="B45" s="42">
        <v>2051</v>
      </c>
      <c r="C45" s="8">
        <v>0.18616501391988005</v>
      </c>
      <c r="D45" s="8">
        <v>164.38578027940682</v>
      </c>
      <c r="E45" s="8">
        <v>5805.2838305672512</v>
      </c>
      <c r="G45" s="8">
        <v>6.5801825105219841E-2</v>
      </c>
      <c r="H45" s="8">
        <v>98.631468167644087</v>
      </c>
      <c r="I45" s="8">
        <v>3483.1702983403507</v>
      </c>
      <c r="K45" s="8">
        <v>0.12036318881466025</v>
      </c>
      <c r="L45" s="8">
        <v>65.754312111762729</v>
      </c>
      <c r="M45" s="8">
        <v>2322.1135322269006</v>
      </c>
      <c r="O45" s="8">
        <v>3.5354122740447917E-4</v>
      </c>
      <c r="P45" s="8">
        <v>9.8631468167644093E-2</v>
      </c>
      <c r="Q45" s="8">
        <v>3.483170298340351</v>
      </c>
    </row>
    <row r="46" spans="2:17" x14ac:dyDescent="0.3">
      <c r="B46" s="42">
        <v>2052</v>
      </c>
      <c r="C46" s="8">
        <v>7.9569706755799274E-2</v>
      </c>
      <c r="D46" s="8">
        <v>70.260937091460988</v>
      </c>
      <c r="E46" s="8">
        <v>2481.2649933849448</v>
      </c>
      <c r="G46" s="8">
        <v>2.8124682599449544E-2</v>
      </c>
      <c r="H46" s="8">
        <v>42.15656225487659</v>
      </c>
      <c r="I46" s="8">
        <v>1488.7589960309667</v>
      </c>
      <c r="K46" s="8">
        <v>5.1445024156349738E-2</v>
      </c>
      <c r="L46" s="8">
        <v>28.104374836584398</v>
      </c>
      <c r="M46" s="8">
        <v>992.50599735397793</v>
      </c>
      <c r="O46" s="8">
        <v>1.5110879965215475E-4</v>
      </c>
      <c r="P46" s="8">
        <v>4.2156562254876594E-2</v>
      </c>
      <c r="Q46" s="8">
        <v>1.4887589960309668</v>
      </c>
    </row>
    <row r="47" spans="2:17" x14ac:dyDescent="0.3">
      <c r="B47" s="42">
        <v>2053</v>
      </c>
      <c r="C47" s="8">
        <v>3.4009280798210084E-2</v>
      </c>
      <c r="D47" s="8">
        <v>30.030573645600565</v>
      </c>
      <c r="E47" s="8">
        <v>1060.5297082943839</v>
      </c>
      <c r="G47" s="8">
        <v>1.2020909299323264E-2</v>
      </c>
      <c r="H47" s="8">
        <v>18.018344187360338</v>
      </c>
      <c r="I47" s="8">
        <v>636.31782497663028</v>
      </c>
      <c r="K47" s="8">
        <v>2.1988371498886824E-2</v>
      </c>
      <c r="L47" s="8">
        <v>12.012229458240226</v>
      </c>
      <c r="M47" s="8">
        <v>424.21188331775357</v>
      </c>
      <c r="O47" s="8">
        <v>6.4586157320179488E-5</v>
      </c>
      <c r="P47" s="8">
        <v>1.8018344187360338E-2</v>
      </c>
      <c r="Q47" s="8">
        <v>0.63631782497663025</v>
      </c>
    </row>
    <row r="48" spans="2:17" x14ac:dyDescent="0.3">
      <c r="B48" s="42">
        <v>2054</v>
      </c>
      <c r="C48" s="8">
        <v>1.45360744379921E-2</v>
      </c>
      <c r="D48" s="8">
        <v>12.835515591115591</v>
      </c>
      <c r="E48" s="8">
        <v>453.28623310024705</v>
      </c>
      <c r="G48" s="8">
        <v>5.1379161301320694E-3</v>
      </c>
      <c r="H48" s="8">
        <v>7.7013093546693545</v>
      </c>
      <c r="I48" s="8">
        <v>271.97173986014826</v>
      </c>
      <c r="K48" s="8">
        <v>9.3981583078600345E-3</v>
      </c>
      <c r="L48" s="8">
        <v>5.1342062364462366</v>
      </c>
      <c r="M48" s="8">
        <v>181.31449324009884</v>
      </c>
      <c r="O48" s="8">
        <v>2.7605088035834276E-5</v>
      </c>
      <c r="P48" s="8">
        <v>7.7013093546693546E-3</v>
      </c>
      <c r="Q48" s="8">
        <v>0.27197173986014822</v>
      </c>
    </row>
    <row r="49" spans="2:17" x14ac:dyDescent="0.3">
      <c r="B49" s="42">
        <v>2055</v>
      </c>
      <c r="C49" s="8">
        <v>6.2129352667160184E-3</v>
      </c>
      <c r="D49" s="8">
        <v>5.4860910229034898</v>
      </c>
      <c r="E49" s="8">
        <v>193.74130447383672</v>
      </c>
      <c r="G49" s="8">
        <v>2.1960220731186632E-3</v>
      </c>
      <c r="H49" s="8">
        <v>3.2916546137420939</v>
      </c>
      <c r="I49" s="8">
        <v>116.24478268430204</v>
      </c>
      <c r="K49" s="8">
        <v>4.0169131935973565E-3</v>
      </c>
      <c r="L49" s="8">
        <v>2.1944364091613964</v>
      </c>
      <c r="M49" s="8">
        <v>77.496521789534711</v>
      </c>
      <c r="O49" s="8">
        <v>1.1798826824274714E-5</v>
      </c>
      <c r="P49" s="8">
        <v>3.2916546137420938E-3</v>
      </c>
      <c r="Q49" s="8">
        <v>0.11624478268430204</v>
      </c>
    </row>
    <row r="50" spans="2:17" x14ac:dyDescent="0.3">
      <c r="B50" s="42">
        <v>2056</v>
      </c>
      <c r="C50" s="8">
        <v>2.6555013042252715E-3</v>
      </c>
      <c r="D50" s="8">
        <v>2.3448372212188158</v>
      </c>
      <c r="E50" s="8">
        <v>82.807926467342469</v>
      </c>
      <c r="G50" s="8">
        <v>9.3861262493991526E-4</v>
      </c>
      <c r="H50" s="8">
        <v>1.4069023327312895</v>
      </c>
      <c r="I50" s="8">
        <v>49.684755880405483</v>
      </c>
      <c r="K50" s="8">
        <v>1.7168886792853569E-3</v>
      </c>
      <c r="L50" s="43">
        <v>0.93793488848752649</v>
      </c>
      <c r="M50" s="8">
        <v>33.123170586936993</v>
      </c>
      <c r="O50" s="8">
        <v>5.042994764172189E-6</v>
      </c>
      <c r="P50" s="8">
        <v>1.4069023327312896E-3</v>
      </c>
      <c r="Q50" s="8">
        <v>4.9684755880405489E-2</v>
      </c>
    </row>
    <row r="51" spans="2:17" x14ac:dyDescent="0.3">
      <c r="B51" s="42">
        <v>2057</v>
      </c>
      <c r="C51" s="8">
        <v>1.1350009092351994E-3</v>
      </c>
      <c r="D51" s="8">
        <v>1.0022184413380817</v>
      </c>
      <c r="E51" s="8">
        <v>35.393344255854352</v>
      </c>
      <c r="G51" s="8">
        <v>4.011770512149096E-4</v>
      </c>
      <c r="H51" s="43">
        <v>0.60133106480284892</v>
      </c>
      <c r="I51" s="8">
        <v>21.23600655351261</v>
      </c>
      <c r="K51" s="8">
        <v>7.3382385802028989E-4</v>
      </c>
      <c r="L51" s="8">
        <v>0.40088737653523265</v>
      </c>
      <c r="M51" s="8">
        <v>14.15733770234174</v>
      </c>
      <c r="O51" s="8">
        <v>2.155451263946441E-6</v>
      </c>
      <c r="P51" s="8">
        <v>6.0133106480284894E-4</v>
      </c>
      <c r="Q51" s="8">
        <v>2.1236006553512609E-2</v>
      </c>
    </row>
    <row r="52" spans="2:17" x14ac:dyDescent="0.3">
      <c r="B52" s="42">
        <v>2058</v>
      </c>
      <c r="C52" s="8">
        <v>4.8511633638250573E-4</v>
      </c>
      <c r="D52" s="43">
        <v>0.42836312690227513</v>
      </c>
      <c r="E52" s="8">
        <v>15.127643826553845</v>
      </c>
      <c r="G52" s="8">
        <v>1.7146906204441146E-4</v>
      </c>
      <c r="H52" s="8">
        <v>0.25701787614136506</v>
      </c>
      <c r="I52" s="8">
        <v>9.0765862959323069</v>
      </c>
      <c r="K52" s="8">
        <v>3.1364727433809436E-4</v>
      </c>
      <c r="L52" s="8">
        <v>0.17134525076091006</v>
      </c>
      <c r="M52" s="8">
        <v>6.0510575306215388</v>
      </c>
      <c r="O52" s="8">
        <v>9.2127205529846512E-7</v>
      </c>
      <c r="P52" s="8">
        <v>2.5701787614136509E-4</v>
      </c>
      <c r="Q52" s="8">
        <v>9.0765862959323075E-3</v>
      </c>
    </row>
    <row r="53" spans="2:17" x14ac:dyDescent="0.3">
      <c r="B53" s="42">
        <v>2059</v>
      </c>
      <c r="C53" s="8">
        <v>2.0734596590214424E-4</v>
      </c>
      <c r="D53" s="8">
        <v>0.18308879673427964</v>
      </c>
      <c r="E53" s="8">
        <v>6.4657808566710848</v>
      </c>
      <c r="G53" s="8">
        <v>7.3288437485024085E-5</v>
      </c>
      <c r="H53" s="8">
        <v>0.10985327804056777</v>
      </c>
      <c r="I53" s="8">
        <v>3.8794685140026504</v>
      </c>
      <c r="K53" s="8">
        <v>1.3405752841712015E-4</v>
      </c>
      <c r="L53" s="8">
        <v>7.3235518693711851E-2</v>
      </c>
      <c r="M53" s="8">
        <v>2.586312342668434</v>
      </c>
      <c r="O53" s="8">
        <v>3.9376543282165691E-7</v>
      </c>
      <c r="P53" s="8">
        <v>1.0985327804056778E-4</v>
      </c>
      <c r="Q53" s="8">
        <v>3.8794685140026508E-3</v>
      </c>
    </row>
    <row r="54" spans="2:17" x14ac:dyDescent="0.3">
      <c r="B54" s="42">
        <v>2060</v>
      </c>
      <c r="C54" s="8">
        <v>8.8622761905908E-5</v>
      </c>
      <c r="D54" s="8">
        <v>7.8254885596756391E-2</v>
      </c>
      <c r="E54" s="8">
        <v>2.7635712848494518</v>
      </c>
      <c r="G54" s="8">
        <v>3.1324572520290088E-5</v>
      </c>
      <c r="H54" s="8">
        <v>4.6952931358053833E-2</v>
      </c>
      <c r="I54" s="8">
        <v>1.658142770909671</v>
      </c>
      <c r="K54" s="8">
        <v>5.7298189385617912E-5</v>
      </c>
      <c r="L54" s="8">
        <v>3.1301954238702558E-2</v>
      </c>
      <c r="M54" s="8">
        <v>1.1054285139397808</v>
      </c>
      <c r="O54" s="8">
        <v>1.6830122567322942E-7</v>
      </c>
      <c r="P54" s="8">
        <v>4.6952931358053831E-5</v>
      </c>
      <c r="Q54" s="8">
        <v>1.658142770909671E-3</v>
      </c>
    </row>
    <row r="55" spans="2:17" x14ac:dyDescent="0.3">
      <c r="B55" s="42">
        <v>2061</v>
      </c>
      <c r="C55" s="8">
        <v>3.787869174912187E-5</v>
      </c>
      <c r="D55" s="8">
        <v>3.3447306601993021E-2</v>
      </c>
      <c r="E55" s="8">
        <v>1.1811916326493834</v>
      </c>
      <c r="G55" s="8">
        <v>1.338859003208274E-5</v>
      </c>
      <c r="H55" s="8">
        <v>2.0068383961195813E-2</v>
      </c>
      <c r="I55" s="8">
        <v>0.70871497958963003</v>
      </c>
      <c r="K55" s="8">
        <v>2.449010171703913E-5</v>
      </c>
      <c r="L55" s="8">
        <v>1.337892264079721E-2</v>
      </c>
      <c r="M55" s="8">
        <v>0.47247665305975345</v>
      </c>
      <c r="O55" s="8">
        <v>7.1934456918010643E-8</v>
      </c>
      <c r="P55" s="8">
        <v>2.0068383961195813E-5</v>
      </c>
      <c r="Q55" s="8">
        <v>7.0871497958963005E-4</v>
      </c>
    </row>
    <row r="56" spans="2:17" x14ac:dyDescent="0.3">
      <c r="B56" s="42">
        <v>2062</v>
      </c>
      <c r="C56" s="8">
        <v>1.6189918456257721E-5</v>
      </c>
      <c r="D56" s="8">
        <v>1.4295878275159046E-2</v>
      </c>
      <c r="E56" s="8">
        <v>0.50485894128724174</v>
      </c>
      <c r="G56" s="8">
        <v>5.7224832974520451E-6</v>
      </c>
      <c r="H56" s="8">
        <v>8.5775269650954274E-3</v>
      </c>
      <c r="I56" s="8">
        <v>0.30291536477234499</v>
      </c>
      <c r="K56" s="8">
        <v>1.0467435158805675E-5</v>
      </c>
      <c r="L56" s="8">
        <v>5.7183513100636189E-3</v>
      </c>
      <c r="M56" s="8">
        <v>0.20194357651489669</v>
      </c>
      <c r="O56" s="8">
        <v>3.0745861008380129E-8</v>
      </c>
      <c r="P56" s="8">
        <v>8.5775269650954283E-6</v>
      </c>
      <c r="Q56" s="8">
        <v>3.0291536477234504E-4</v>
      </c>
    </row>
    <row r="57" spans="2:17" x14ac:dyDescent="0.3">
      <c r="B57" s="42">
        <v>2063</v>
      </c>
      <c r="C57" s="8">
        <v>6.9198128952368263E-6</v>
      </c>
      <c r="D57" s="8">
        <v>6.1102718401243828E-3</v>
      </c>
      <c r="E57" s="8">
        <v>0.21578425003399257</v>
      </c>
      <c r="G57" s="8">
        <v>2.4458748091581908E-6</v>
      </c>
      <c r="H57" s="8">
        <v>3.6661631040746296E-3</v>
      </c>
      <c r="I57" s="8">
        <v>0.12947055002039554</v>
      </c>
      <c r="K57" s="8">
        <v>4.4739380860786368E-6</v>
      </c>
      <c r="L57" s="8">
        <v>2.4441087360497532E-3</v>
      </c>
      <c r="M57" s="8">
        <v>8.6313700013597033E-2</v>
      </c>
      <c r="O57" s="8">
        <v>1.3141240090601803E-8</v>
      </c>
      <c r="P57" s="8">
        <v>3.6661631040746297E-6</v>
      </c>
      <c r="Q57" s="8">
        <v>1.2947055002039554E-4</v>
      </c>
    </row>
    <row r="58" spans="2:17" x14ac:dyDescent="0.3">
      <c r="B58" s="42">
        <v>2064</v>
      </c>
      <c r="C58" s="8">
        <v>2.9576313577155696E-6</v>
      </c>
      <c r="D58" s="8">
        <v>2.6116214227349843E-3</v>
      </c>
      <c r="E58" s="8">
        <v>9.2229410543885962E-2</v>
      </c>
      <c r="G58" s="8">
        <v>1.045403415111453E-6</v>
      </c>
      <c r="H58" s="8">
        <v>1.5669728536409906E-3</v>
      </c>
      <c r="I58" s="8">
        <v>5.5337646326331577E-2</v>
      </c>
      <c r="K58" s="8">
        <v>1.9122279426041175E-6</v>
      </c>
      <c r="L58" s="8">
        <v>1.044648569093994E-3</v>
      </c>
      <c r="M58" s="8">
        <v>3.6891764217554392E-2</v>
      </c>
      <c r="O58" s="8">
        <v>5.6167622390464481E-9</v>
      </c>
      <c r="P58" s="8">
        <v>1.5669728536409906E-6</v>
      </c>
      <c r="Q58" s="8">
        <v>5.5337646326331582E-5</v>
      </c>
    </row>
    <row r="59" spans="2:17" x14ac:dyDescent="0.3">
      <c r="B59" s="42">
        <v>2065</v>
      </c>
      <c r="C59" s="8">
        <v>1.2641358054874205E-6</v>
      </c>
      <c r="D59" s="8">
        <v>1.1162459926741101E-3</v>
      </c>
      <c r="E59" s="8">
        <v>3.9420227231286194E-2</v>
      </c>
      <c r="G59" s="8">
        <v>4.4682102952882819E-7</v>
      </c>
      <c r="H59" s="8">
        <v>6.6974759560446608E-4</v>
      </c>
      <c r="I59" s="8">
        <v>2.365213633877172E-2</v>
      </c>
      <c r="K59" s="8">
        <v>8.1731477595859249E-7</v>
      </c>
      <c r="L59" s="8">
        <v>4.4649839706964413E-4</v>
      </c>
      <c r="M59" s="8">
        <v>1.5768090892514481E-2</v>
      </c>
      <c r="O59" s="8">
        <v>2.4006880501742155E-9</v>
      </c>
      <c r="P59" s="8">
        <v>6.6974759560446609E-7</v>
      </c>
      <c r="Q59" s="8">
        <v>2.3652136338771717E-5</v>
      </c>
    </row>
    <row r="60" spans="2:17" x14ac:dyDescent="0.3">
      <c r="B60" s="42">
        <v>2066</v>
      </c>
      <c r="C60" s="8">
        <v>5.4031051927635453E-7</v>
      </c>
      <c r="D60" s="8">
        <v>4.7710020499684361E-4</v>
      </c>
      <c r="E60" s="8">
        <v>1.6848793739463529E-2</v>
      </c>
      <c r="G60" s="8">
        <v>1.9097797992932409E-7</v>
      </c>
      <c r="H60" s="8">
        <v>2.8626012299810615E-4</v>
      </c>
      <c r="I60" s="8">
        <v>1.0109276243678118E-2</v>
      </c>
      <c r="K60" s="8">
        <v>3.4933253934703053E-7</v>
      </c>
      <c r="L60" s="8">
        <v>1.9084008199873745E-4</v>
      </c>
      <c r="M60" s="8">
        <v>6.7395174957854131E-3</v>
      </c>
      <c r="O60" s="8">
        <v>1.0260899195953335E-9</v>
      </c>
      <c r="P60" s="8">
        <v>2.8626012299810613E-7</v>
      </c>
      <c r="Q60" s="8">
        <v>1.0109276243678117E-5</v>
      </c>
    </row>
    <row r="61" spans="2:17" x14ac:dyDescent="0.3">
      <c r="B61" s="42">
        <v>2067</v>
      </c>
      <c r="C61" s="8">
        <v>2.3093678382768423E-7</v>
      </c>
      <c r="D61" s="8">
        <v>2.0391975165144944E-4</v>
      </c>
      <c r="E61" s="8">
        <v>7.2014260295709363E-3</v>
      </c>
      <c r="G61" s="8">
        <v>8.162684029519733E-8</v>
      </c>
      <c r="H61" s="8">
        <v>1.2235185099086966E-4</v>
      </c>
      <c r="I61" s="8">
        <v>4.3208556177425613E-3</v>
      </c>
      <c r="K61" s="8">
        <v>1.4930994353248693E-7</v>
      </c>
      <c r="L61" s="8">
        <v>8.1567900660579781E-5</v>
      </c>
      <c r="M61" s="8">
        <v>2.8805704118283746E-3</v>
      </c>
      <c r="O61" s="8">
        <v>4.3856615315711387E-10</v>
      </c>
      <c r="P61" s="8">
        <v>1.2235185099086967E-7</v>
      </c>
      <c r="Q61" s="8">
        <v>4.3208556177425623E-6</v>
      </c>
    </row>
    <row r="62" spans="2:17" x14ac:dyDescent="0.3">
      <c r="B62" s="42">
        <v>2068</v>
      </c>
      <c r="C62" s="8">
        <v>9.8705829744167439E-8</v>
      </c>
      <c r="D62" s="8">
        <v>8.7158346775105492E-5</v>
      </c>
      <c r="E62" s="8">
        <v>3.0779970163628502E-3</v>
      </c>
      <c r="G62" s="8">
        <v>3.4888530389961341E-8</v>
      </c>
      <c r="H62" s="8">
        <v>5.2295008065063293E-5</v>
      </c>
      <c r="I62" s="8">
        <v>1.8467982098177101E-3</v>
      </c>
      <c r="K62" s="8">
        <v>6.3817299354206118E-8</v>
      </c>
      <c r="L62" s="8">
        <v>3.48633387100422E-5</v>
      </c>
      <c r="M62" s="8">
        <v>1.2311988065451401E-3</v>
      </c>
      <c r="O62" s="8">
        <v>1.8744972250666264E-10</v>
      </c>
      <c r="P62" s="8">
        <v>5.2295008065063296E-8</v>
      </c>
      <c r="Q62" s="8">
        <v>1.8467982098177102E-6</v>
      </c>
    </row>
    <row r="63" spans="2:17" x14ac:dyDescent="0.3">
      <c r="B63" s="42">
        <v>2069</v>
      </c>
      <c r="C63" s="8">
        <v>4.2188345503045933E-8</v>
      </c>
      <c r="D63" s="8">
        <v>3.7252778855645236E-5</v>
      </c>
      <c r="E63" s="8">
        <v>1.3155818852871113E-3</v>
      </c>
      <c r="G63" s="8">
        <v>1.4911878842416412E-8</v>
      </c>
      <c r="H63" s="8">
        <v>2.2351667313387142E-5</v>
      </c>
      <c r="I63" s="8">
        <v>7.893491311722669E-4</v>
      </c>
      <c r="K63" s="8">
        <v>2.7276466660629529E-8</v>
      </c>
      <c r="L63" s="8">
        <v>1.4901111542258096E-5</v>
      </c>
      <c r="M63" s="8">
        <v>5.2623275411484464E-4</v>
      </c>
      <c r="O63" s="8">
        <v>8.0118810388992916E-11</v>
      </c>
      <c r="P63" s="8">
        <v>2.2351667313387143E-8</v>
      </c>
      <c r="Q63" s="8">
        <v>7.8934913117226684E-7</v>
      </c>
    </row>
    <row r="64" spans="2:17" x14ac:dyDescent="0.3">
      <c r="B64" s="42">
        <v>2070</v>
      </c>
      <c r="C64" s="8">
        <v>1.8031928822213746E-8</v>
      </c>
      <c r="D64" s="8">
        <v>1.5922393939486573E-5</v>
      </c>
      <c r="E64" s="8">
        <v>5.6229934197296833E-4</v>
      </c>
      <c r="G64" s="8">
        <v>6.3735596806590672E-9</v>
      </c>
      <c r="H64" s="8">
        <v>9.5534363636919435E-6</v>
      </c>
      <c r="I64" s="8">
        <v>3.3737960518378097E-4</v>
      </c>
      <c r="K64" s="8">
        <v>1.1658369141554681E-8</v>
      </c>
      <c r="L64" s="8">
        <v>6.3689575757946299E-6</v>
      </c>
      <c r="M64" s="8">
        <v>2.2491973678918735E-4</v>
      </c>
      <c r="O64" s="8">
        <v>3.4243975890224341E-11</v>
      </c>
      <c r="P64" s="8">
        <v>9.553436363691944E-9</v>
      </c>
      <c r="Q64" s="8">
        <v>3.3737960518378097E-7</v>
      </c>
    </row>
    <row r="65" spans="2:17" x14ac:dyDescent="0.3">
      <c r="B65" s="42">
        <v>2071</v>
      </c>
      <c r="C65" s="8">
        <v>7.7071156304507728E-9</v>
      </c>
      <c r="D65" s="8">
        <v>6.8054689221064729E-6</v>
      </c>
      <c r="E65" s="8">
        <v>2.4033513498419008E-4</v>
      </c>
      <c r="G65" s="8">
        <v>2.7241545771800442E-9</v>
      </c>
      <c r="H65" s="8">
        <v>4.0832813532638837E-6</v>
      </c>
      <c r="I65" s="8">
        <v>1.4420108099051404E-4</v>
      </c>
      <c r="K65" s="8">
        <v>4.9829610532707299E-9</v>
      </c>
      <c r="L65" s="8">
        <v>2.7221875688425896E-6</v>
      </c>
      <c r="M65" s="8">
        <v>9.6134053993676051E-5</v>
      </c>
      <c r="O65" s="8">
        <v>1.4636386624774078E-11</v>
      </c>
      <c r="P65" s="8">
        <v>4.0832813532638839E-9</v>
      </c>
      <c r="Q65" s="8">
        <v>1.4420108099051406E-7</v>
      </c>
    </row>
    <row r="66" spans="2:17" x14ac:dyDescent="0.3">
      <c r="B66" s="42">
        <v>2072</v>
      </c>
      <c r="C66" s="8">
        <v>3.2941363027100857E-9</v>
      </c>
      <c r="D66" s="8">
        <v>2.9087590362213128E-6</v>
      </c>
      <c r="E66" s="8">
        <v>1.0272282536415565E-4</v>
      </c>
      <c r="G66" s="8">
        <v>1.164344343223221E-9</v>
      </c>
      <c r="H66" s="8">
        <v>1.7452554217327877E-6</v>
      </c>
      <c r="I66" s="8">
        <v>6.1633695218493394E-5</v>
      </c>
      <c r="K66" s="8">
        <v>2.1297919594868651E-9</v>
      </c>
      <c r="L66" s="8">
        <v>1.1635036144885253E-6</v>
      </c>
      <c r="M66" s="8">
        <v>4.1089130145662272E-5</v>
      </c>
      <c r="O66" s="8">
        <v>6.2558101932030669E-12</v>
      </c>
      <c r="P66" s="8">
        <v>1.7452554217327878E-9</v>
      </c>
      <c r="Q66" s="8">
        <v>6.1633695218493393E-8</v>
      </c>
    </row>
    <row r="67" spans="2:17" x14ac:dyDescent="0.3">
      <c r="B67" s="42">
        <v>2073</v>
      </c>
      <c r="C67" s="8">
        <v>1.4079630436526609E-9</v>
      </c>
      <c r="D67" s="8">
        <v>1.243247045521776E-6</v>
      </c>
      <c r="E67" s="8">
        <v>4.3905269412601515E-5</v>
      </c>
      <c r="G67" s="8">
        <v>4.9765815822363769E-10</v>
      </c>
      <c r="H67" s="8">
        <v>7.4594822731306555E-7</v>
      </c>
      <c r="I67" s="8">
        <v>2.6343161647560909E-5</v>
      </c>
      <c r="K67" s="8">
        <v>9.1030488542902332E-10</v>
      </c>
      <c r="L67" s="8">
        <v>4.9729881820871044E-7</v>
      </c>
      <c r="M67" s="8">
        <v>1.7562107765040607E-5</v>
      </c>
      <c r="O67" s="8">
        <v>2.6738266880120388E-12</v>
      </c>
      <c r="P67" s="8">
        <v>7.4594822731306556E-10</v>
      </c>
      <c r="Q67" s="8">
        <v>2.6343161647560908E-8</v>
      </c>
    </row>
    <row r="68" spans="2:17" x14ac:dyDescent="0.3">
      <c r="B68" s="42">
        <v>2074</v>
      </c>
      <c r="C68" s="8">
        <v>6.0178442848912437E-10</v>
      </c>
      <c r="D68" s="8">
        <v>5.3138235135714556E-7</v>
      </c>
      <c r="E68" s="8">
        <v>1.8765767738177594E-5</v>
      </c>
      <c r="G68" s="8">
        <v>2.1270652783088486E-10</v>
      </c>
      <c r="H68" s="8">
        <v>3.1882941081428732E-7</v>
      </c>
      <c r="I68" s="8">
        <v>1.1259460642906555E-5</v>
      </c>
      <c r="K68" s="8">
        <v>3.8907790065823959E-10</v>
      </c>
      <c r="L68" s="8">
        <v>2.1255294054285823E-7</v>
      </c>
      <c r="M68" s="8">
        <v>7.5063070952710383E-6</v>
      </c>
      <c r="O68" s="8">
        <v>1.1428334518993552E-12</v>
      </c>
      <c r="P68" s="8">
        <v>3.1882941081428733E-10</v>
      </c>
      <c r="Q68" s="8">
        <v>1.1259460642906556E-8</v>
      </c>
    </row>
    <row r="69" spans="2:17" x14ac:dyDescent="0.3">
      <c r="B69" s="42">
        <v>2075</v>
      </c>
      <c r="C69" s="8">
        <v>2.5721165055048233E-10</v>
      </c>
      <c r="D69" s="8">
        <v>2.2712075154406865E-7</v>
      </c>
      <c r="E69" s="8">
        <v>8.0207693407787829E-6</v>
      </c>
      <c r="G69" s="8">
        <v>9.0913946117887547E-11</v>
      </c>
      <c r="H69" s="8">
        <v>1.3627245092644118E-7</v>
      </c>
      <c r="I69" s="8">
        <v>4.8124616044672701E-6</v>
      </c>
      <c r="K69" s="8">
        <v>1.6629770443259484E-10</v>
      </c>
      <c r="L69" s="8">
        <v>9.0848300617627464E-8</v>
      </c>
      <c r="M69" s="8">
        <v>3.2083077363115137E-6</v>
      </c>
      <c r="O69" s="8">
        <v>4.8846408207229109E-13</v>
      </c>
      <c r="P69" s="8">
        <v>1.3627245092644119E-10</v>
      </c>
      <c r="Q69" s="8">
        <v>4.8124616044672702E-9</v>
      </c>
    </row>
    <row r="70" spans="2:17" x14ac:dyDescent="0.3">
      <c r="B70" s="42">
        <v>2076</v>
      </c>
      <c r="C70" s="8">
        <v>1.0993610011645411E-10</v>
      </c>
      <c r="D70" s="8">
        <v>9.7074800565351773E-8</v>
      </c>
      <c r="E70" s="8">
        <v>3.4281965819653976E-6</v>
      </c>
      <c r="G70" s="8">
        <v>3.8857978093167115E-11</v>
      </c>
      <c r="H70" s="8">
        <v>5.8244880339211064E-8</v>
      </c>
      <c r="I70" s="8">
        <v>2.0569179491792385E-6</v>
      </c>
      <c r="K70" s="8">
        <v>7.1078122023286999E-11</v>
      </c>
      <c r="L70" s="8">
        <v>3.8829920226140716E-8</v>
      </c>
      <c r="M70" s="8">
        <v>1.3712786327861593E-6</v>
      </c>
      <c r="O70" s="8">
        <v>2.0877684239832558E-13</v>
      </c>
      <c r="P70" s="8">
        <v>5.8244880339211063E-11</v>
      </c>
      <c r="Q70" s="8">
        <v>2.0569179491792384E-9</v>
      </c>
    </row>
    <row r="71" spans="2:17" x14ac:dyDescent="0.3">
      <c r="B71" s="42">
        <v>2077</v>
      </c>
      <c r="C71" s="8">
        <v>4.6988330749982641E-11</v>
      </c>
      <c r="D71" s="8">
        <v>4.149121927757605E-8</v>
      </c>
      <c r="E71" s="8">
        <v>1.4652624087875981E-6</v>
      </c>
      <c r="G71" s="8">
        <v>1.6608480062356138E-11</v>
      </c>
      <c r="H71" s="8">
        <v>2.4894731566545629E-8</v>
      </c>
      <c r="I71" s="8">
        <v>8.7915744527255889E-7</v>
      </c>
      <c r="K71" s="8">
        <v>3.0379850687626506E-11</v>
      </c>
      <c r="L71" s="8">
        <v>1.6596487711030421E-8</v>
      </c>
      <c r="M71" s="8">
        <v>5.8610496351503922E-7</v>
      </c>
      <c r="O71" s="8">
        <v>8.9234339886150373E-14</v>
      </c>
      <c r="P71" s="8">
        <v>2.4894731566545629E-11</v>
      </c>
      <c r="Q71" s="8">
        <v>8.7915744527255879E-10</v>
      </c>
    </row>
    <row r="72" spans="2:17" x14ac:dyDescent="0.3">
      <c r="B72" s="42">
        <v>2078</v>
      </c>
      <c r="C72" s="8">
        <v>2.0083514189888088E-11</v>
      </c>
      <c r="D72" s="8">
        <v>1.7733966663994859E-8</v>
      </c>
      <c r="E72" s="8">
        <v>6.2627503273897843E-7</v>
      </c>
      <c r="G72" s="8">
        <v>7.0987123756237312E-12</v>
      </c>
      <c r="H72" s="8">
        <v>1.0640379998396916E-8</v>
      </c>
      <c r="I72" s="8">
        <v>3.7576501964338703E-7</v>
      </c>
      <c r="K72" s="8">
        <v>1.2984801814264359E-11</v>
      </c>
      <c r="L72" s="8">
        <v>7.0935866655979449E-9</v>
      </c>
      <c r="M72" s="8">
        <v>2.5051001309559141E-7</v>
      </c>
      <c r="O72" s="8">
        <v>3.8140089309928504E-14</v>
      </c>
      <c r="P72" s="8">
        <v>1.0640379998396915E-11</v>
      </c>
      <c r="Q72" s="8">
        <v>3.7576501964338706E-10</v>
      </c>
    </row>
    <row r="73" spans="2:17" x14ac:dyDescent="0.3">
      <c r="B73" s="42">
        <v>2079</v>
      </c>
      <c r="C73" s="8">
        <v>8.5839938507623029E-12</v>
      </c>
      <c r="D73" s="8">
        <v>7.5797621548723504E-9</v>
      </c>
      <c r="E73" s="8">
        <v>2.6767930049931706E-7</v>
      </c>
      <c r="G73" s="8">
        <v>3.0340956669508005E-12</v>
      </c>
      <c r="H73" s="8">
        <v>4.5478572929234099E-9</v>
      </c>
      <c r="I73" s="8">
        <v>1.6060758029959022E-7</v>
      </c>
      <c r="K73" s="8">
        <v>5.5498981838115033E-12</v>
      </c>
      <c r="L73" s="8">
        <v>3.0319048619489401E-9</v>
      </c>
      <c r="M73" s="8">
        <v>1.0707172019972681E-7</v>
      </c>
      <c r="O73" s="8">
        <v>1.630164367692145E-14</v>
      </c>
      <c r="P73" s="8">
        <v>4.5478572929234097E-12</v>
      </c>
      <c r="Q73" s="8">
        <v>1.6060758029959021E-10</v>
      </c>
    </row>
    <row r="74" spans="2:17" x14ac:dyDescent="0.3">
      <c r="B74" s="42">
        <v>2080</v>
      </c>
      <c r="C74" s="8">
        <v>3.6689271475718571E-12</v>
      </c>
      <c r="D74" s="8">
        <v>3.2397035256122987E-9</v>
      </c>
      <c r="E74" s="8">
        <v>1.1441013000699832E-7</v>
      </c>
      <c r="G74" s="8">
        <v>1.2968177930157026E-12</v>
      </c>
      <c r="H74" s="8">
        <v>1.9438221153673791E-9</v>
      </c>
      <c r="I74" s="8">
        <v>6.864607800419899E-8</v>
      </c>
      <c r="K74" s="8">
        <v>2.3721093545561549E-12</v>
      </c>
      <c r="L74" s="8">
        <v>1.2958814102449194E-9</v>
      </c>
      <c r="M74" s="8">
        <v>4.5764052002799327E-8</v>
      </c>
      <c r="O74" s="8">
        <v>6.9675659228237699E-15</v>
      </c>
      <c r="P74" s="8">
        <v>1.9438221153673793E-12</v>
      </c>
      <c r="Q74" s="8">
        <v>6.864607800419899E-11</v>
      </c>
    </row>
    <row r="75" spans="2:17" x14ac:dyDescent="0.3">
      <c r="B75" s="42">
        <v>2081</v>
      </c>
      <c r="C75" s="8">
        <v>1.5681542471042616E-12</v>
      </c>
      <c r="D75" s="8">
        <v>1.3846976619336309E-9</v>
      </c>
      <c r="E75" s="8">
        <v>4.8900597931186176E-8</v>
      </c>
      <c r="G75" s="8">
        <v>5.5427928875170464E-13</v>
      </c>
      <c r="H75" s="8">
        <v>8.3081859716017853E-10</v>
      </c>
      <c r="I75" s="8">
        <v>2.9340358758711702E-8</v>
      </c>
      <c r="K75" s="8">
        <v>1.0138749583525572E-12</v>
      </c>
      <c r="L75" s="8">
        <v>5.5387906477345242E-10</v>
      </c>
      <c r="M75" s="8">
        <v>1.9560239172474471E-8</v>
      </c>
      <c r="O75" s="8">
        <v>2.9780417147519895E-15</v>
      </c>
      <c r="P75" s="8">
        <v>8.3081859716017858E-13</v>
      </c>
      <c r="Q75" s="8">
        <v>2.9340358758711706E-11</v>
      </c>
    </row>
    <row r="76" spans="2:17" x14ac:dyDescent="0.3">
      <c r="B76" s="42">
        <v>2082</v>
      </c>
      <c r="C76" s="8">
        <v>6.7025254081117486E-13</v>
      </c>
      <c r="D76" s="8">
        <v>5.9184045694492388E-10</v>
      </c>
      <c r="E76" s="8">
        <v>2.0900845737009985E-8</v>
      </c>
      <c r="G76" s="8">
        <v>2.3690724448239848E-13</v>
      </c>
      <c r="H76" s="8">
        <v>3.5510427416695433E-10</v>
      </c>
      <c r="I76" s="8">
        <v>1.2540507442205991E-8</v>
      </c>
      <c r="K76" s="8">
        <v>4.3334529632877643E-13</v>
      </c>
      <c r="L76" s="8">
        <v>2.367361827779696E-10</v>
      </c>
      <c r="M76" s="8">
        <v>8.3603382948039959E-9</v>
      </c>
      <c r="O76" s="8">
        <v>1.2728594968511909E-15</v>
      </c>
      <c r="P76" s="8">
        <v>3.5510427416695432E-13</v>
      </c>
      <c r="Q76" s="8">
        <v>1.2540507442205991E-11</v>
      </c>
    </row>
    <row r="77" spans="2:17" x14ac:dyDescent="0.3">
      <c r="B77" s="42">
        <v>2083</v>
      </c>
      <c r="C77" s="8">
        <v>2.8647594411926944E-13</v>
      </c>
      <c r="D77" s="8">
        <v>2.5296144862961797E-10</v>
      </c>
      <c r="E77" s="8">
        <v>8.9333335583549586E-9</v>
      </c>
      <c r="G77" s="8">
        <v>1.0125769377860471E-13</v>
      </c>
      <c r="H77" s="8">
        <v>1.5177686917777077E-10</v>
      </c>
      <c r="I77" s="8">
        <v>5.3600001350129743E-9</v>
      </c>
      <c r="K77" s="8">
        <v>1.8521825034066476E-13</v>
      </c>
      <c r="L77" s="8">
        <v>1.011845794518472E-10</v>
      </c>
      <c r="M77" s="8">
        <v>3.5733334233419834E-9</v>
      </c>
      <c r="O77" s="8">
        <v>5.4403915522694228E-16</v>
      </c>
      <c r="P77" s="8">
        <v>1.5177686917777076E-13</v>
      </c>
      <c r="Q77" s="8">
        <v>5.3600001350129743E-12</v>
      </c>
    </row>
    <row r="78" spans="2:17" x14ac:dyDescent="0.3">
      <c r="B78" s="42">
        <v>2084</v>
      </c>
      <c r="C78" s="8">
        <v>1.2244409616068471E-13</v>
      </c>
      <c r="D78" s="8">
        <v>1.0811950035167942E-10</v>
      </c>
      <c r="E78" s="8">
        <v>3.8182401549195586E-9</v>
      </c>
      <c r="G78" s="8">
        <v>4.3279050295667314E-14</v>
      </c>
      <c r="H78" s="8">
        <v>6.4871700211007652E-11</v>
      </c>
      <c r="I78" s="8">
        <v>2.2909440929517351E-9</v>
      </c>
      <c r="K78" s="8">
        <v>7.9165045865017418E-14</v>
      </c>
      <c r="L78" s="8">
        <v>4.3247800140671772E-11</v>
      </c>
      <c r="M78" s="8">
        <v>1.5272960619678235E-9</v>
      </c>
      <c r="O78" s="8">
        <v>2.3253045850876621E-16</v>
      </c>
      <c r="P78" s="8">
        <v>6.4871700211007647E-14</v>
      </c>
      <c r="Q78" s="8">
        <v>2.2909440929517348E-12</v>
      </c>
    </row>
    <row r="79" spans="2:17" x14ac:dyDescent="0.3">
      <c r="B79" s="42">
        <v>2085</v>
      </c>
      <c r="C79" s="8">
        <v>5.2334435028042408E-14</v>
      </c>
      <c r="D79" s="8">
        <v>4.6211888885143387E-11</v>
      </c>
      <c r="E79" s="8">
        <v>1.6319728559788385E-9</v>
      </c>
      <c r="G79" s="8">
        <v>1.8498112336928165E-14</v>
      </c>
      <c r="H79" s="8">
        <v>2.7727133331086033E-11</v>
      </c>
      <c r="I79" s="8">
        <v>9.7918371358730314E-10</v>
      </c>
      <c r="K79" s="8">
        <v>3.3836322691114246E-14</v>
      </c>
      <c r="L79" s="8">
        <v>1.8484755554057357E-11</v>
      </c>
      <c r="M79" s="8">
        <v>6.5278914239153556E-10</v>
      </c>
      <c r="O79" s="8">
        <v>9.9386990099530505E-17</v>
      </c>
      <c r="P79" s="8">
        <v>2.7727133331086033E-14</v>
      </c>
      <c r="Q79" s="8">
        <v>9.7918371358730326E-13</v>
      </c>
    </row>
    <row r="80" spans="2:17" x14ac:dyDescent="0.3">
      <c r="B80" s="42">
        <v>2086</v>
      </c>
      <c r="C80" s="8">
        <v>2.2368518986085811E-14</v>
      </c>
      <c r="D80" s="8">
        <v>1.9751651343065691E-11</v>
      </c>
      <c r="E80" s="8">
        <v>6.9752956718036485E-10</v>
      </c>
      <c r="G80" s="8">
        <v>7.9063694256680556E-15</v>
      </c>
      <c r="H80" s="8">
        <v>1.1850990805839414E-11</v>
      </c>
      <c r="I80" s="8">
        <v>4.1851774030821885E-10</v>
      </c>
      <c r="K80" s="8">
        <v>1.4462149560417759E-14</v>
      </c>
      <c r="L80" s="8">
        <v>7.9006605372262762E-12</v>
      </c>
      <c r="M80" s="8">
        <v>2.790118268721459E-10</v>
      </c>
      <c r="O80" s="8">
        <v>4.2479483609979626E-17</v>
      </c>
      <c r="P80" s="8">
        <v>1.1850990805839413E-14</v>
      </c>
      <c r="Q80" s="8">
        <v>4.1851774030821883E-13</v>
      </c>
    </row>
    <row r="81" spans="2:17" x14ac:dyDescent="0.3">
      <c r="B81" s="42">
        <v>2087</v>
      </c>
      <c r="C81" s="8">
        <v>9.5606390202316704E-15</v>
      </c>
      <c r="D81" s="8">
        <v>8.4421507146714016E-12</v>
      </c>
      <c r="E81" s="8">
        <v>2.9813455248862052E-10</v>
      </c>
      <c r="G81" s="8">
        <v>3.3793003500334069E-15</v>
      </c>
      <c r="H81" s="8">
        <v>5.0652904288028404E-12</v>
      </c>
      <c r="I81" s="8">
        <v>1.7888073149317229E-10</v>
      </c>
      <c r="K81" s="8">
        <v>6.1813386701982658E-15</v>
      </c>
      <c r="L81" s="8">
        <v>3.3768602858685607E-12</v>
      </c>
      <c r="M81" s="8">
        <v>1.1925382099544821E-10</v>
      </c>
      <c r="O81" s="8">
        <v>1.8156365596376496E-17</v>
      </c>
      <c r="P81" s="8">
        <v>5.0652904288028403E-15</v>
      </c>
      <c r="Q81" s="8">
        <v>1.788807314931723E-13</v>
      </c>
    </row>
    <row r="82" spans="2:17" x14ac:dyDescent="0.3">
      <c r="B82" s="42">
        <v>2088</v>
      </c>
      <c r="C82" s="8">
        <v>4.086359876218658E-15</v>
      </c>
      <c r="D82" s="8">
        <v>3.6083012732121689E-12</v>
      </c>
      <c r="E82" s="8">
        <v>1.2742715946348774E-10</v>
      </c>
      <c r="G82" s="8">
        <v>1.4443634291438359E-15</v>
      </c>
      <c r="H82" s="8">
        <v>2.1649807639273013E-12</v>
      </c>
      <c r="I82" s="8">
        <v>7.6456295678092643E-11</v>
      </c>
      <c r="K82" s="8">
        <v>2.6419964470748227E-15</v>
      </c>
      <c r="L82" s="8">
        <v>1.4433205092848678E-12</v>
      </c>
      <c r="M82" s="8">
        <v>5.0970863785395099E-11</v>
      </c>
      <c r="O82" s="8">
        <v>7.7603017658114586E-18</v>
      </c>
      <c r="P82" s="8">
        <v>2.1649807639273012E-15</v>
      </c>
      <c r="Q82" s="8">
        <v>7.6456295678092643E-14</v>
      </c>
    </row>
    <row r="83" spans="2:17" x14ac:dyDescent="0.3">
      <c r="B83" s="42">
        <v>2089</v>
      </c>
      <c r="C83" s="8">
        <v>1.7465712284120047E-15</v>
      </c>
      <c r="D83" s="8">
        <v>1.542241843140483E-12</v>
      </c>
      <c r="E83" s="8">
        <v>5.4464270690506149E-11</v>
      </c>
      <c r="G83" s="8">
        <v>6.1734249677674208E-16</v>
      </c>
      <c r="H83" s="8">
        <v>9.2534510588428973E-13</v>
      </c>
      <c r="I83" s="8">
        <v>3.2678562414303692E-11</v>
      </c>
      <c r="K83" s="8">
        <v>1.1292287316352629E-15</v>
      </c>
      <c r="L83" s="8">
        <v>6.1689673725619322E-13</v>
      </c>
      <c r="M83" s="8">
        <v>2.1785708276202464E-11</v>
      </c>
      <c r="O83" s="8">
        <v>3.3168688511358876E-18</v>
      </c>
      <c r="P83" s="8">
        <v>9.2534510588428984E-16</v>
      </c>
      <c r="Q83" s="8">
        <v>3.2678562414303695E-14</v>
      </c>
    </row>
    <row r="84" spans="2:17" x14ac:dyDescent="0.3">
      <c r="B84" s="42">
        <v>2090</v>
      </c>
      <c r="C84" s="8">
        <v>7.4651062273532121E-16</v>
      </c>
      <c r="D84" s="8">
        <v>6.5917719243436845E-13</v>
      </c>
      <c r="E84" s="8">
        <v>2.3278842550819721E-11</v>
      </c>
      <c r="G84" s="8">
        <v>2.638614012488883E-16</v>
      </c>
      <c r="H84" s="8">
        <v>3.9550631546062107E-13</v>
      </c>
      <c r="I84" s="8">
        <v>1.3967305530491832E-11</v>
      </c>
      <c r="K84" s="8">
        <v>4.8264922148643296E-16</v>
      </c>
      <c r="L84" s="8">
        <v>2.6367087697374743E-13</v>
      </c>
      <c r="M84" s="8">
        <v>9.3115370203278892E-12</v>
      </c>
      <c r="O84" s="8">
        <v>1.417679274291097E-18</v>
      </c>
      <c r="P84" s="8">
        <v>3.9550631546062107E-16</v>
      </c>
      <c r="Q84" s="8">
        <v>1.3967305530491833E-14</v>
      </c>
    </row>
    <row r="85" spans="2:17" x14ac:dyDescent="0.3">
      <c r="B85" s="42">
        <v>2091</v>
      </c>
      <c r="C85" s="8">
        <v>3.1906978701541878E-16</v>
      </c>
      <c r="D85" s="8">
        <v>2.8174217484648824E-13</v>
      </c>
      <c r="E85" s="8">
        <v>9.9497249047037316E-12</v>
      </c>
      <c r="G85" s="8">
        <v>1.1277830285868923E-16</v>
      </c>
      <c r="H85" s="8">
        <v>1.6904530490789293E-13</v>
      </c>
      <c r="I85" s="8">
        <v>5.9698349428222386E-12</v>
      </c>
      <c r="K85" s="8">
        <v>2.0629148415672961E-16</v>
      </c>
      <c r="L85" s="8">
        <v>1.126968699385953E-13</v>
      </c>
      <c r="M85" s="8">
        <v>3.979889961881493E-12</v>
      </c>
      <c r="O85" s="8">
        <v>6.0593729054624923E-19</v>
      </c>
      <c r="P85" s="8">
        <v>1.6904530490789293E-16</v>
      </c>
      <c r="Q85" s="8">
        <v>5.9698349428222384E-15</v>
      </c>
    </row>
    <row r="86" spans="2:17" x14ac:dyDescent="0.3">
      <c r="B86" s="42">
        <v>2092</v>
      </c>
      <c r="C86" s="8">
        <v>1.3637519130409004E-16</v>
      </c>
      <c r="D86" s="8">
        <v>1.2042081248909811E-13</v>
      </c>
      <c r="E86" s="8">
        <v>4.2526609930524999E-12</v>
      </c>
      <c r="G86" s="8">
        <v>4.8203130641639575E-17</v>
      </c>
      <c r="H86" s="8">
        <v>7.2252487493458858E-14</v>
      </c>
      <c r="I86" s="8">
        <v>2.5515965958314994E-12</v>
      </c>
      <c r="K86" s="8">
        <v>8.8172060662450478E-17</v>
      </c>
      <c r="L86" s="8">
        <v>4.8168324995639243E-14</v>
      </c>
      <c r="M86" s="8">
        <v>1.7010643972209998E-12</v>
      </c>
      <c r="O86" s="8">
        <v>2.5898664580402113E-19</v>
      </c>
      <c r="P86" s="8">
        <v>7.2252487493458863E-17</v>
      </c>
      <c r="Q86" s="8">
        <v>2.5515965958314997E-15</v>
      </c>
    </row>
    <row r="87" spans="2:17" x14ac:dyDescent="0.3">
      <c r="B87" s="42">
        <v>2093</v>
      </c>
      <c r="C87" s="8">
        <v>5.8288793110732183E-17</v>
      </c>
      <c r="D87" s="8">
        <v>5.1469653375238211E-14</v>
      </c>
      <c r="E87" s="8">
        <v>1.8176508089465374E-12</v>
      </c>
      <c r="G87" s="8">
        <v>2.0602737802911949E-17</v>
      </c>
      <c r="H87" s="8">
        <v>3.0881792025142924E-14</v>
      </c>
      <c r="I87" s="8">
        <v>1.0905904853679224E-12</v>
      </c>
      <c r="K87" s="8">
        <v>3.7686055307820246E-17</v>
      </c>
      <c r="L87" s="8">
        <v>2.0587861350095284E-14</v>
      </c>
      <c r="M87" s="8">
        <v>7.2706032357861494E-13</v>
      </c>
      <c r="O87" s="8">
        <v>1.1069475959195461E-19</v>
      </c>
      <c r="P87" s="8">
        <v>3.0881792025142922E-17</v>
      </c>
      <c r="Q87" s="8">
        <v>1.0905904853679223E-15</v>
      </c>
    </row>
    <row r="88" spans="2:17" x14ac:dyDescent="0.3">
      <c r="B88" s="42">
        <v>2094</v>
      </c>
      <c r="C88" s="8">
        <v>2.4913500540797008E-17</v>
      </c>
      <c r="D88" s="8">
        <v>2.1998898394801991E-14</v>
      </c>
      <c r="E88" s="8">
        <v>7.7689109681243221E-13</v>
      </c>
      <c r="G88" s="8">
        <v>8.8059177759890692E-18</v>
      </c>
      <c r="H88" s="8">
        <v>1.3199339036881193E-14</v>
      </c>
      <c r="I88" s="8">
        <v>4.6613465808745927E-13</v>
      </c>
      <c r="K88" s="8">
        <v>1.610758276480794E-17</v>
      </c>
      <c r="L88" s="8">
        <v>8.799559357920796E-15</v>
      </c>
      <c r="M88" s="8">
        <v>3.1075643872497289E-13</v>
      </c>
      <c r="O88" s="8">
        <v>4.7312593138075936E-20</v>
      </c>
      <c r="P88" s="8">
        <v>1.3199339036881193E-17</v>
      </c>
      <c r="Q88" s="8">
        <v>4.6613465808745929E-16</v>
      </c>
    </row>
    <row r="89" spans="2:17" x14ac:dyDescent="0.3">
      <c r="B89" s="42">
        <v>2095</v>
      </c>
      <c r="C89" s="8">
        <v>1.0648402138249317E-17</v>
      </c>
      <c r="D89" s="8">
        <v>9.4026576603612455E-15</v>
      </c>
      <c r="E89" s="8">
        <v>3.3205485527565738E-13</v>
      </c>
      <c r="G89" s="8">
        <v>3.7637807469704511E-18</v>
      </c>
      <c r="H89" s="8">
        <v>5.6415945962167471E-15</v>
      </c>
      <c r="I89" s="8">
        <v>1.9923291316539442E-13</v>
      </c>
      <c r="K89" s="8">
        <v>6.8846213912788694E-18</v>
      </c>
      <c r="L89" s="8">
        <v>3.7610630641444984E-15</v>
      </c>
      <c r="M89" s="8">
        <v>1.3282194211026296E-13</v>
      </c>
      <c r="O89" s="8">
        <v>2.0222108776428521E-20</v>
      </c>
      <c r="P89" s="8">
        <v>5.6415945962167472E-18</v>
      </c>
      <c r="Q89" s="8">
        <v>1.9923291316539441E-16</v>
      </c>
    </row>
    <row r="90" spans="2:17" x14ac:dyDescent="0.3">
      <c r="B90" s="42">
        <v>2096</v>
      </c>
      <c r="C90" s="8">
        <v>4.5512860752825081E-18</v>
      </c>
      <c r="D90" s="8">
        <v>4.0188362840404749E-15</v>
      </c>
      <c r="E90" s="8">
        <v>1.4192520337088937E-13</v>
      </c>
      <c r="G90" s="8">
        <v>1.6086960918363027E-18</v>
      </c>
      <c r="H90" s="8">
        <v>2.4113017704242849E-15</v>
      </c>
      <c r="I90" s="8">
        <v>8.5155122022533611E-14</v>
      </c>
      <c r="K90" s="8">
        <v>2.9425899834462056E-18</v>
      </c>
      <c r="L90" s="8">
        <v>1.6075345136161901E-15</v>
      </c>
      <c r="M90" s="8">
        <v>5.6770081348355749E-14</v>
      </c>
      <c r="O90" s="8">
        <v>8.6432312465369454E-21</v>
      </c>
      <c r="P90" s="8">
        <v>2.4113017704242852E-18</v>
      </c>
      <c r="Q90" s="8">
        <v>8.515512202253362E-17</v>
      </c>
    </row>
    <row r="91" spans="2:17" x14ac:dyDescent="0.3">
      <c r="B91" s="42">
        <v>2097</v>
      </c>
      <c r="C91" s="8">
        <v>1.9452876281460613E-18</v>
      </c>
      <c r="D91" s="8">
        <v>1.717710636856234E-15</v>
      </c>
      <c r="E91" s="8">
        <v>6.0660951140577906E-14</v>
      </c>
      <c r="G91" s="8">
        <v>6.8758073061839627E-19</v>
      </c>
      <c r="H91" s="8">
        <v>1.0306263821137404E-15</v>
      </c>
      <c r="I91" s="8">
        <v>3.6396570684346738E-14</v>
      </c>
      <c r="K91" s="8">
        <v>1.2577068975276653E-18</v>
      </c>
      <c r="L91" s="8">
        <v>6.8708425474249365E-16</v>
      </c>
      <c r="M91" s="8">
        <v>2.4264380456231163E-14</v>
      </c>
      <c r="O91" s="8">
        <v>3.6942460950556978E-21</v>
      </c>
      <c r="P91" s="8">
        <v>1.0306263821137404E-18</v>
      </c>
      <c r="Q91" s="8">
        <v>3.6396570684346738E-17</v>
      </c>
    </row>
    <row r="92" spans="2:17" x14ac:dyDescent="0.3">
      <c r="B92" s="42">
        <v>2098</v>
      </c>
      <c r="C92" s="8">
        <v>8.3144497920474826E-19</v>
      </c>
      <c r="D92" s="8">
        <v>7.3417517495951084E-16</v>
      </c>
      <c r="E92" s="8">
        <v>2.5927396303695124E-14</v>
      </c>
      <c r="G92" s="8">
        <v>2.9388227118651743E-19</v>
      </c>
      <c r="H92" s="8">
        <v>4.4050510497570651E-16</v>
      </c>
      <c r="I92" s="8">
        <v>1.5556437782217074E-14</v>
      </c>
      <c r="K92" s="8">
        <v>5.3756270801823098E-19</v>
      </c>
      <c r="L92" s="8">
        <v>2.9367006998380437E-16</v>
      </c>
      <c r="M92" s="8">
        <v>1.0370958521478051E-14</v>
      </c>
      <c r="O92" s="8">
        <v>1.5789759433200795E-21</v>
      </c>
      <c r="P92" s="8">
        <v>4.4050510497570653E-19</v>
      </c>
      <c r="Q92" s="8">
        <v>1.5556437782217076E-17</v>
      </c>
    </row>
    <row r="93" spans="2:17" x14ac:dyDescent="0.3">
      <c r="B93" s="42">
        <v>2099</v>
      </c>
      <c r="C93" s="8">
        <v>3.5537199920590793E-19</v>
      </c>
      <c r="D93" s="8">
        <v>3.1379743244376379E-16</v>
      </c>
      <c r="E93" s="8">
        <v>1.1081756326751518E-14</v>
      </c>
      <c r="G93" s="8">
        <v>1.2560967094012258E-19</v>
      </c>
      <c r="H93" s="8">
        <v>1.8827845946625827E-16</v>
      </c>
      <c r="I93" s="8">
        <v>6.6490537960509106E-15</v>
      </c>
      <c r="K93" s="8">
        <v>2.2976232826578538E-19</v>
      </c>
      <c r="L93" s="8">
        <v>1.2551897297750552E-16</v>
      </c>
      <c r="M93" s="8">
        <v>4.4327025307006071E-15</v>
      </c>
      <c r="O93" s="8">
        <v>6.7487789536282826E-22</v>
      </c>
      <c r="P93" s="8">
        <v>1.8827845946625828E-19</v>
      </c>
      <c r="Q93" s="8">
        <v>6.6490537960509111E-18</v>
      </c>
    </row>
    <row r="94" spans="2:17" x14ac:dyDescent="0.3">
      <c r="B94" s="42">
        <v>2100</v>
      </c>
      <c r="C94" s="8">
        <v>1.518912988570761E-19</v>
      </c>
      <c r="D94" s="8">
        <v>1.3412170823363649E-16</v>
      </c>
      <c r="E94" s="8">
        <v>4.7365081262708719E-15</v>
      </c>
      <c r="G94" s="8">
        <v>5.368744895697445E-20</v>
      </c>
      <c r="H94" s="8">
        <v>8.0473024940181887E-17</v>
      </c>
      <c r="I94" s="8">
        <v>2.841904875762523E-15</v>
      </c>
      <c r="K94" s="8">
        <v>9.8203849900101666E-20</v>
      </c>
      <c r="L94" s="8">
        <v>5.36486832934546E-17</v>
      </c>
      <c r="M94" s="8">
        <v>1.8946032505083489E-15</v>
      </c>
      <c r="O94" s="8">
        <v>2.884528897202032E-22</v>
      </c>
      <c r="P94" s="8">
        <v>8.0473024940181888E-20</v>
      </c>
      <c r="Q94" s="8">
        <v>2.841904875762523E-18</v>
      </c>
    </row>
    <row r="95" spans="2:17" x14ac:dyDescent="0.3">
      <c r="B95" s="42">
        <v>2101</v>
      </c>
      <c r="C95" s="8">
        <v>6.4920609164600906E-20</v>
      </c>
      <c r="D95" s="8">
        <v>5.7325620797526726E-17</v>
      </c>
      <c r="E95" s="8">
        <v>2.0244542984646562E-15</v>
      </c>
      <c r="G95" s="8">
        <v>2.2946817342445977E-20</v>
      </c>
      <c r="H95" s="8">
        <v>3.4395372478516036E-17</v>
      </c>
      <c r="I95" s="8">
        <v>1.2146725790787937E-15</v>
      </c>
      <c r="K95" s="8">
        <v>4.1973791822154935E-20</v>
      </c>
      <c r="L95" s="8">
        <v>2.2930248319010694E-17</v>
      </c>
      <c r="M95" s="8">
        <v>8.0978171938586262E-16</v>
      </c>
      <c r="O95" s="8">
        <v>1.2328907223017423E-22</v>
      </c>
      <c r="P95" s="8">
        <v>3.4395372478516038E-20</v>
      </c>
      <c r="Q95" s="8">
        <v>1.2146725790787938E-18</v>
      </c>
    </row>
    <row r="96" spans="2:17" x14ac:dyDescent="0.3">
      <c r="B96" s="42">
        <v>2102</v>
      </c>
      <c r="C96" s="8">
        <v>2.7748037748157807E-20</v>
      </c>
      <c r="D96" s="8">
        <v>2.4501826312093419E-17</v>
      </c>
      <c r="E96" s="8">
        <v>8.6528199621157899E-16</v>
      </c>
      <c r="G96" s="8">
        <v>9.8078123728614175E-21</v>
      </c>
      <c r="H96" s="8">
        <v>1.4701095787256051E-17</v>
      </c>
      <c r="I96" s="8">
        <v>5.1916919772694745E-16</v>
      </c>
      <c r="K96" s="8">
        <v>1.7940225375296388E-20</v>
      </c>
      <c r="L96" s="8">
        <v>9.8007305248373691E-18</v>
      </c>
      <c r="M96" s="8">
        <v>3.4611279848463168E-16</v>
      </c>
      <c r="O96" s="8">
        <v>5.2695590417281611E-23</v>
      </c>
      <c r="P96" s="8">
        <v>1.4701095787256052E-20</v>
      </c>
      <c r="Q96" s="8">
        <v>5.1916919772694745E-19</v>
      </c>
    </row>
    <row r="97" spans="2:17" x14ac:dyDescent="0.3">
      <c r="B97" s="42">
        <v>2103</v>
      </c>
      <c r="C97" s="8">
        <v>1.1859925665839561E-20</v>
      </c>
      <c r="D97" s="8">
        <v>1.0472446425802926E-17</v>
      </c>
      <c r="E97" s="8">
        <v>3.6983444552723028E-16</v>
      </c>
      <c r="G97" s="8">
        <v>4.1920054579124407E-21</v>
      </c>
      <c r="H97" s="8">
        <v>6.2834678554817552E-18</v>
      </c>
      <c r="I97" s="8">
        <v>2.2190066731633816E-16</v>
      </c>
      <c r="K97" s="8">
        <v>7.6679202079271237E-21</v>
      </c>
      <c r="L97" s="8">
        <v>4.1889785703211707E-18</v>
      </c>
      <c r="M97" s="8">
        <v>1.4793377821089214E-16</v>
      </c>
      <c r="O97" s="8">
        <v>2.2522882192200387E-23</v>
      </c>
      <c r="P97" s="8">
        <v>6.2834678554817553E-21</v>
      </c>
      <c r="Q97" s="8">
        <v>2.2190066731633815E-19</v>
      </c>
    </row>
    <row r="98" spans="2:17" x14ac:dyDescent="0.3">
      <c r="B98" s="42">
        <v>2104</v>
      </c>
      <c r="C98" s="8">
        <v>5.0691093213817707E-21</v>
      </c>
      <c r="D98" s="8">
        <v>4.4760799764212412E-18</v>
      </c>
      <c r="E98" s="8">
        <v>1.5807276436731612E-16</v>
      </c>
      <c r="G98" s="8">
        <v>1.7917257275223357E-21</v>
      </c>
      <c r="H98" s="8">
        <v>2.6856479858527444E-18</v>
      </c>
      <c r="I98" s="8">
        <v>9.4843658620389659E-17</v>
      </c>
      <c r="K98" s="8">
        <v>3.2773835938594354E-21</v>
      </c>
      <c r="L98" s="8">
        <v>1.7904319905684964E-18</v>
      </c>
      <c r="M98" s="8">
        <v>6.3229105746926447E-17</v>
      </c>
      <c r="O98" s="8">
        <v>9.6266161594685101E-24</v>
      </c>
      <c r="P98" s="8">
        <v>2.6856479858527444E-21</v>
      </c>
      <c r="Q98" s="8">
        <v>9.4843658620389664E-20</v>
      </c>
    </row>
    <row r="99" spans="2:17" x14ac:dyDescent="0.3">
      <c r="B99" s="42">
        <v>2105</v>
      </c>
      <c r="C99" s="8">
        <v>2.1666130156390462E-21</v>
      </c>
      <c r="D99" s="8">
        <v>1.9131434185191435E-18</v>
      </c>
      <c r="E99" s="8">
        <v>6.7562659825003555E-17</v>
      </c>
      <c r="G99" s="8">
        <v>7.6581032989974225E-22</v>
      </c>
      <c r="H99" s="8">
        <v>1.1478860511114861E-18</v>
      </c>
      <c r="I99" s="8">
        <v>4.0537595895002131E-17</v>
      </c>
      <c r="K99" s="8">
        <v>1.4008026857393046E-21</v>
      </c>
      <c r="L99" s="8">
        <v>7.6525736740765751E-19</v>
      </c>
      <c r="M99" s="8">
        <v>2.7025063930001425E-17</v>
      </c>
      <c r="O99" s="8">
        <v>4.1145594906957481E-24</v>
      </c>
      <c r="P99" s="8">
        <v>1.1478860511114862E-21</v>
      </c>
      <c r="Q99" s="8">
        <v>4.0537595895002128E-20</v>
      </c>
    </row>
    <row r="100" spans="2:17" x14ac:dyDescent="0.3">
      <c r="B100" s="42">
        <v>2106</v>
      </c>
      <c r="C100" s="8">
        <v>9.260427546385888E-22</v>
      </c>
      <c r="D100" s="8">
        <v>8.1770606403451436E-19</v>
      </c>
      <c r="E100" s="8">
        <v>2.8877289651378874E-17</v>
      </c>
      <c r="G100" s="8">
        <v>3.2731877003973037E-22</v>
      </c>
      <c r="H100" s="8">
        <v>4.9062363842070861E-19</v>
      </c>
      <c r="I100" s="8">
        <v>1.7326373790827323E-17</v>
      </c>
      <c r="K100" s="8">
        <v>5.9872398459885858E-22</v>
      </c>
      <c r="L100" s="8">
        <v>3.2708242561380579E-19</v>
      </c>
      <c r="M100" s="8">
        <v>1.1550915860551552E-17</v>
      </c>
      <c r="O100" s="8">
        <v>1.7586241647147111E-24</v>
      </c>
      <c r="P100" s="8">
        <v>4.9062363842070861E-22</v>
      </c>
      <c r="Q100" s="8">
        <v>1.7326373790827325E-20</v>
      </c>
    </row>
    <row r="101" spans="2:17" x14ac:dyDescent="0.3">
      <c r="B101" s="42">
        <v>2107</v>
      </c>
      <c r="C101" s="8">
        <v>3.9580450095546383E-22</v>
      </c>
      <c r="D101" s="8">
        <v>3.4949978171337307E-19</v>
      </c>
      <c r="E101" s="8">
        <v>1.2342584791207769E-17</v>
      </c>
      <c r="G101" s="8">
        <v>1.3990092982207226E-22</v>
      </c>
      <c r="H101" s="8">
        <v>2.0969986902802384E-19</v>
      </c>
      <c r="I101" s="8">
        <v>7.4055508747246614E-18</v>
      </c>
      <c r="K101" s="8">
        <v>2.5590357113339163E-22</v>
      </c>
      <c r="L101" s="8">
        <v>1.3979991268534925E-19</v>
      </c>
      <c r="M101" s="8">
        <v>4.9370339164831083E-18</v>
      </c>
      <c r="O101" s="8">
        <v>7.516622276849245E-25</v>
      </c>
      <c r="P101" s="8">
        <v>2.0969986902802385E-22</v>
      </c>
      <c r="Q101" s="8">
        <v>7.4055508747246612E-21</v>
      </c>
    </row>
    <row r="102" spans="2:17" x14ac:dyDescent="0.3">
      <c r="B102" s="42">
        <v>2108</v>
      </c>
      <c r="C102" s="8">
        <v>1.6917275384087927E-22</v>
      </c>
      <c r="D102" s="8">
        <v>1.4938142541711616E-19</v>
      </c>
      <c r="E102" s="8">
        <v>5.2754050386054571E-18</v>
      </c>
      <c r="G102" s="8">
        <v>5.9795746399464594E-23</v>
      </c>
      <c r="H102" s="8">
        <v>8.9628855250269694E-20</v>
      </c>
      <c r="I102" s="8">
        <v>3.165243023163274E-18</v>
      </c>
      <c r="K102" s="8">
        <v>1.0937700744141471E-22</v>
      </c>
      <c r="L102" s="8">
        <v>5.9752570166846475E-20</v>
      </c>
      <c r="M102" s="8">
        <v>2.1101620154421832E-18</v>
      </c>
      <c r="O102" s="8">
        <v>3.2127165989438026E-25</v>
      </c>
      <c r="P102" s="8">
        <v>8.96288552502697E-23</v>
      </c>
      <c r="Q102" s="8">
        <v>3.1652430231632742E-21</v>
      </c>
    </row>
    <row r="103" spans="2:17" x14ac:dyDescent="0.3">
      <c r="B103" s="42">
        <v>2109</v>
      </c>
      <c r="C103" s="8">
        <v>7.2306961070478058E-23</v>
      </c>
      <c r="D103" s="8">
        <v>6.3847851779060449E-20</v>
      </c>
      <c r="E103" s="8">
        <v>2.2547868855775194E-18</v>
      </c>
      <c r="G103" s="8">
        <v>2.5557594878150462E-23</v>
      </c>
      <c r="H103" s="8">
        <v>3.8308711067436268E-20</v>
      </c>
      <c r="I103" s="8">
        <v>1.3528721313465118E-18</v>
      </c>
      <c r="K103" s="8">
        <v>4.6749366192327605E-23</v>
      </c>
      <c r="L103" s="8">
        <v>2.5539140711624181E-20</v>
      </c>
      <c r="M103" s="8">
        <v>9.0191475423100781E-19</v>
      </c>
      <c r="O103" s="8">
        <v>1.3731630465081092E-25</v>
      </c>
      <c r="P103" s="8">
        <v>3.8308711067436267E-23</v>
      </c>
      <c r="Q103" s="8">
        <v>1.3528721313465117E-21</v>
      </c>
    </row>
    <row r="104" spans="2:17" x14ac:dyDescent="0.3">
      <c r="B104" s="42">
        <v>2110</v>
      </c>
      <c r="C104" s="8">
        <v>3.0905074845357622E-23</v>
      </c>
      <c r="D104" s="8">
        <v>2.7289525223219526E-20</v>
      </c>
      <c r="E104" s="8">
        <v>9.6372958325799749E-19</v>
      </c>
      <c r="G104" s="8">
        <v>1.0923697675617812E-23</v>
      </c>
      <c r="H104" s="8">
        <v>1.6373715133931716E-20</v>
      </c>
      <c r="I104" s="8">
        <v>5.7823774995479852E-19</v>
      </c>
      <c r="K104" s="8">
        <v>1.9981377169739816E-23</v>
      </c>
      <c r="L104" s="8">
        <v>1.0915810089287812E-20</v>
      </c>
      <c r="M104" s="8">
        <v>3.8549183330319907E-19</v>
      </c>
      <c r="O104" s="8">
        <v>5.8691039007776997E-26</v>
      </c>
      <c r="P104" s="8">
        <v>1.6373715133931715E-23</v>
      </c>
      <c r="Q104" s="8">
        <v>5.7823774995479849E-22</v>
      </c>
    </row>
    <row r="105" spans="2:17" x14ac:dyDescent="0.3">
      <c r="B105" s="42">
        <v>2111</v>
      </c>
      <c r="C105" s="8">
        <v>1.3209290461898839E-23</v>
      </c>
      <c r="D105" s="8">
        <v>1.1663950566195439E-20</v>
      </c>
      <c r="E105" s="8">
        <v>4.119124142451919E-19</v>
      </c>
      <c r="G105" s="8">
        <v>4.6689514986526527E-24</v>
      </c>
      <c r="H105" s="8">
        <v>6.9983703397172628E-21</v>
      </c>
      <c r="I105" s="8">
        <v>2.4714744854711511E-19</v>
      </c>
      <c r="K105" s="8">
        <v>8.5403389632461879E-24</v>
      </c>
      <c r="L105" s="8">
        <v>4.6655802264781754E-21</v>
      </c>
      <c r="M105" s="8">
        <v>1.6476496569807677E-19</v>
      </c>
      <c r="O105" s="8">
        <v>2.508542644350908E-26</v>
      </c>
      <c r="P105" s="8">
        <v>6.9983703397172631E-24</v>
      </c>
      <c r="Q105" s="8">
        <v>2.4714744854711511E-22</v>
      </c>
    </row>
    <row r="106" spans="2:17" x14ac:dyDescent="0.3">
      <c r="B106" s="42">
        <v>2112</v>
      </c>
      <c r="C106" s="8">
        <v>5.6458479838634554E-24</v>
      </c>
      <c r="D106" s="8">
        <v>4.9853466375037349E-21</v>
      </c>
      <c r="E106" s="8">
        <v>1.7605751650344439E-19</v>
      </c>
      <c r="G106" s="8">
        <v>1.9955795870685285E-24</v>
      </c>
      <c r="H106" s="8">
        <v>2.9912079825022406E-21</v>
      </c>
      <c r="I106" s="8">
        <v>1.0563450990206661E-19</v>
      </c>
      <c r="K106" s="8">
        <v>3.650268396794928E-24</v>
      </c>
      <c r="L106" s="8">
        <v>1.9941386550014939E-21</v>
      </c>
      <c r="M106" s="8">
        <v>7.0423006601377751E-20</v>
      </c>
      <c r="O106" s="8">
        <v>1.072188583625722E-26</v>
      </c>
      <c r="P106" s="8">
        <v>2.9912079825022406E-24</v>
      </c>
      <c r="Q106" s="8">
        <v>1.0563450990206662E-22</v>
      </c>
    </row>
    <row r="107" spans="2:17" x14ac:dyDescent="0.3">
      <c r="B107" s="42">
        <v>2113</v>
      </c>
      <c r="C107" s="8">
        <v>2.4131197318158553E-24</v>
      </c>
      <c r="D107" s="8">
        <v>2.1308115938094726E-21</v>
      </c>
      <c r="E107" s="8">
        <v>7.5249611435381514E-20</v>
      </c>
      <c r="G107" s="8">
        <v>8.5294051340516338E-25</v>
      </c>
      <c r="H107" s="8">
        <v>1.2784869562856836E-21</v>
      </c>
      <c r="I107" s="8">
        <v>4.5149766861228913E-20</v>
      </c>
      <c r="K107" s="8">
        <v>1.5601792184106921E-24</v>
      </c>
      <c r="L107" s="8">
        <v>8.5232463752378922E-22</v>
      </c>
      <c r="M107" s="8">
        <v>3.0099844574152613E-20</v>
      </c>
      <c r="O107" s="8">
        <v>4.5826941050658978E-27</v>
      </c>
      <c r="P107" s="8">
        <v>1.2784869562856836E-24</v>
      </c>
      <c r="Q107" s="8">
        <v>4.5149766861228916E-23</v>
      </c>
    </row>
    <row r="108" spans="2:17" x14ac:dyDescent="0.3">
      <c r="B108" s="42">
        <v>2114</v>
      </c>
      <c r="C108" s="8">
        <v>1.0314034059582035E-24</v>
      </c>
      <c r="D108" s="8">
        <v>9.1074069236363373E-22</v>
      </c>
      <c r="E108" s="8">
        <v>3.2162807550821725E-20</v>
      </c>
      <c r="G108" s="8">
        <v>3.6455951149337997E-25</v>
      </c>
      <c r="H108" s="8">
        <v>5.4644441541818018E-22</v>
      </c>
      <c r="I108" s="8">
        <v>1.9297684530493032E-20</v>
      </c>
      <c r="K108" s="8">
        <v>6.6684389446482365E-25</v>
      </c>
      <c r="L108" s="8">
        <v>3.642962769454535E-22</v>
      </c>
      <c r="M108" s="8">
        <v>1.286512302032869E-20</v>
      </c>
      <c r="O108" s="8">
        <v>1.9587118890585718E-27</v>
      </c>
      <c r="P108" s="8">
        <v>5.4644441541818016E-25</v>
      </c>
      <c r="Q108" s="8">
        <v>1.9297684530493032E-23</v>
      </c>
    </row>
    <row r="109" spans="2:17" x14ac:dyDescent="0.3">
      <c r="B109" s="42">
        <v>2115</v>
      </c>
      <c r="C109" s="8">
        <v>4.4083721656930981E-25</v>
      </c>
      <c r="D109" s="8">
        <v>3.8926417104953809E-22</v>
      </c>
      <c r="E109" s="8">
        <v>1.3746864200614436E-20</v>
      </c>
      <c r="G109" s="8">
        <v>1.5581817879620379E-25</v>
      </c>
      <c r="H109" s="8">
        <v>2.3355850262972284E-22</v>
      </c>
      <c r="I109" s="8">
        <v>8.2481185203686617E-21</v>
      </c>
      <c r="K109" s="8">
        <v>2.8501903777310604E-25</v>
      </c>
      <c r="L109" s="8">
        <v>1.5570566841981525E-22</v>
      </c>
      <c r="M109" s="8">
        <v>5.4987456802457747E-21</v>
      </c>
      <c r="O109" s="8">
        <v>8.3718270876912996E-28</v>
      </c>
      <c r="P109" s="8">
        <v>2.3355850262972287E-25</v>
      </c>
      <c r="Q109" s="8">
        <v>8.2481185203686632E-24</v>
      </c>
    </row>
    <row r="110" spans="2:17" x14ac:dyDescent="0.3">
      <c r="B110" s="42">
        <v>2116</v>
      </c>
      <c r="C110" s="8">
        <v>1.88420408920438E-25</v>
      </c>
      <c r="D110" s="8">
        <v>1.6637731917921617E-22</v>
      </c>
      <c r="E110" s="8">
        <v>5.8756150268140188E-21</v>
      </c>
      <c r="G110" s="8">
        <v>6.6599016286554108E-26</v>
      </c>
      <c r="H110" s="8">
        <v>9.9826391507529698E-23</v>
      </c>
      <c r="I110" s="8">
        <v>3.5253690160884107E-21</v>
      </c>
      <c r="K110" s="8">
        <v>1.2182139263388393E-25</v>
      </c>
      <c r="L110" s="8">
        <v>6.6550927671686469E-23</v>
      </c>
      <c r="M110" s="8">
        <v>2.3502460107256074E-21</v>
      </c>
      <c r="O110" s="8">
        <v>3.5782439049720907E-28</v>
      </c>
      <c r="P110" s="8">
        <v>9.9826391507529699E-26</v>
      </c>
      <c r="Q110" s="8">
        <v>3.525369016088411E-24</v>
      </c>
    </row>
    <row r="111" spans="2:17" x14ac:dyDescent="0.3">
      <c r="B111" s="42">
        <v>2117</v>
      </c>
      <c r="C111" s="8">
        <v>8.0533696256480028E-26</v>
      </c>
      <c r="D111" s="8">
        <v>7.1112150554796052E-23</v>
      </c>
      <c r="E111" s="8">
        <v>2.5113255968426223E-21</v>
      </c>
      <c r="G111" s="8">
        <v>2.8465414013969583E-26</v>
      </c>
      <c r="H111" s="8">
        <v>4.2667290332877629E-23</v>
      </c>
      <c r="I111" s="8">
        <v>1.5067953581055735E-21</v>
      </c>
      <c r="K111" s="8">
        <v>5.2068282242510462E-26</v>
      </c>
      <c r="L111" s="8">
        <v>2.8444860221918423E-23</v>
      </c>
      <c r="M111" s="8">
        <v>1.004530238737049E-21</v>
      </c>
      <c r="O111" s="8">
        <v>1.5293948751395876E-28</v>
      </c>
      <c r="P111" s="8">
        <v>4.2667290332877631E-26</v>
      </c>
      <c r="Q111" s="8">
        <v>1.5067953581055735E-24</v>
      </c>
    </row>
    <row r="112" spans="2:17" x14ac:dyDescent="0.3">
      <c r="B112" s="42">
        <v>2118</v>
      </c>
      <c r="C112" s="8">
        <v>3.4421304305042905E-26</v>
      </c>
      <c r="D112" s="8">
        <v>3.0394394990105825E-23</v>
      </c>
      <c r="E112" s="8">
        <v>1.0733780590755872E-21</v>
      </c>
      <c r="G112" s="8">
        <v>1.2166542993673164E-26</v>
      </c>
      <c r="H112" s="8">
        <v>1.8236636994063494E-23</v>
      </c>
      <c r="I112" s="8">
        <v>6.4402683544535224E-22</v>
      </c>
      <c r="K112" s="8">
        <v>2.225476131136975E-26</v>
      </c>
      <c r="L112" s="8">
        <v>1.2157757996042331E-23</v>
      </c>
      <c r="M112" s="8">
        <v>4.2935122363023492E-22</v>
      </c>
      <c r="O112" s="8">
        <v>6.536862064805196E-29</v>
      </c>
      <c r="P112" s="8">
        <v>1.8236636994063494E-26</v>
      </c>
      <c r="Q112" s="8">
        <v>6.4402683544535227E-25</v>
      </c>
    </row>
    <row r="113" spans="2:17" x14ac:dyDescent="0.3">
      <c r="B113" s="42">
        <v>2119</v>
      </c>
      <c r="C113" s="8">
        <v>1.4712179437126328E-26</v>
      </c>
      <c r="D113" s="8">
        <v>1.2991018266318802E-23</v>
      </c>
      <c r="E113" s="8">
        <v>4.587778100750485E-22</v>
      </c>
      <c r="G113" s="8">
        <v>5.2001621456920744E-27</v>
      </c>
      <c r="H113" s="8">
        <v>7.794610959791281E-24</v>
      </c>
      <c r="I113" s="8">
        <v>2.7526668604502909E-22</v>
      </c>
      <c r="K113" s="8">
        <v>9.5120172914342584E-27</v>
      </c>
      <c r="L113" s="8">
        <v>5.1964073065275211E-24</v>
      </c>
      <c r="M113" s="8">
        <v>1.8351112403001941E-22</v>
      </c>
      <c r="O113" s="8">
        <v>2.7939524545869265E-29</v>
      </c>
      <c r="P113" s="8">
        <v>7.7946109597912811E-27</v>
      </c>
      <c r="Q113" s="8">
        <v>2.7526668604502909E-25</v>
      </c>
    </row>
    <row r="114" spans="2:17" x14ac:dyDescent="0.3">
      <c r="B114" s="42">
        <v>2120</v>
      </c>
      <c r="C114" s="8">
        <v>6.288205172936796E-27</v>
      </c>
      <c r="D114" s="8">
        <v>5.5525551882433076E-24</v>
      </c>
      <c r="E114" s="8">
        <v>1.9608848647281239E-22</v>
      </c>
      <c r="G114" s="8">
        <v>2.2226269496233188E-27</v>
      </c>
      <c r="H114" s="8">
        <v>3.3315331129459843E-24</v>
      </c>
      <c r="I114" s="8">
        <v>1.1765309188368744E-22</v>
      </c>
      <c r="K114" s="8">
        <v>4.0655782233134786E-27</v>
      </c>
      <c r="L114" s="8">
        <v>2.221022075297323E-24</v>
      </c>
      <c r="M114" s="8">
        <v>7.8435394589124951E-23</v>
      </c>
      <c r="O114" s="8">
        <v>1.1941769982452472E-29</v>
      </c>
      <c r="P114" s="8">
        <v>3.3315331129459841E-27</v>
      </c>
      <c r="Q114" s="8">
        <v>1.1765309188368743E-25</v>
      </c>
    </row>
    <row r="115" spans="2:17" x14ac:dyDescent="0.3">
      <c r="B115" s="42">
        <v>2121</v>
      </c>
      <c r="C115" s="8">
        <v>2.6876727860704176E-27</v>
      </c>
      <c r="D115" s="8">
        <v>2.3732449979245674E-24</v>
      </c>
      <c r="E115" s="8">
        <v>8.381114710170609E-23</v>
      </c>
      <c r="G115" s="8">
        <v>9.4998394642065882E-28</v>
      </c>
      <c r="H115" s="8">
        <v>1.4239469987547404E-24</v>
      </c>
      <c r="I115" s="8">
        <v>5.0286688261023654E-23</v>
      </c>
      <c r="K115" s="8">
        <v>1.7376888396497591E-27</v>
      </c>
      <c r="L115" s="8">
        <v>9.4929799916982701E-25</v>
      </c>
      <c r="M115" s="8">
        <v>3.3524458840682436E-23</v>
      </c>
      <c r="O115" s="8">
        <v>5.1040908043972809E-30</v>
      </c>
      <c r="P115" s="8">
        <v>1.4239469987547404E-27</v>
      </c>
      <c r="Q115" s="8">
        <v>5.0286688261023654E-26</v>
      </c>
    </row>
    <row r="116" spans="2:17" x14ac:dyDescent="0.3">
      <c r="B116" s="42">
        <v>2122</v>
      </c>
      <c r="C116" s="8">
        <v>1.1487514809587289E-27</v>
      </c>
      <c r="D116" s="8">
        <v>1.0143603492855821E-24</v>
      </c>
      <c r="E116" s="8">
        <v>3.5822135735020331E-23</v>
      </c>
      <c r="G116" s="8">
        <v>4.060373238117675E-28</v>
      </c>
      <c r="H116" s="8">
        <v>6.0861620957134919E-25</v>
      </c>
      <c r="I116" s="8">
        <v>2.1493281441012196E-23</v>
      </c>
      <c r="K116" s="8">
        <v>7.4271415714696148E-28</v>
      </c>
      <c r="L116" s="8">
        <v>4.0574413971423282E-25</v>
      </c>
      <c r="M116" s="8">
        <v>1.4328854294008132E-23</v>
      </c>
      <c r="O116" s="8">
        <v>2.181564623821579E-30</v>
      </c>
      <c r="P116" s="8">
        <v>6.0861620957134924E-28</v>
      </c>
      <c r="Q116" s="8">
        <v>2.1493281441012198E-26</v>
      </c>
    </row>
    <row r="117" spans="2:17" x14ac:dyDescent="0.3">
      <c r="B117" s="42">
        <v>2123</v>
      </c>
      <c r="C117" s="8">
        <v>4.9099353605997519E-28</v>
      </c>
      <c r="D117" s="8">
        <v>4.3355275966138468E-25</v>
      </c>
      <c r="E117" s="8">
        <v>1.5310915707441798E-23</v>
      </c>
      <c r="G117" s="8">
        <v>1.7354641512565009E-28</v>
      </c>
      <c r="H117" s="8">
        <v>2.6013165579683077E-25</v>
      </c>
      <c r="I117" s="8">
        <v>9.1865494244650788E-24</v>
      </c>
      <c r="K117" s="8">
        <v>3.1744712093432512E-28</v>
      </c>
      <c r="L117" s="8">
        <v>1.7342110386455386E-25</v>
      </c>
      <c r="M117" s="8">
        <v>6.1243662829767192E-24</v>
      </c>
      <c r="O117" s="8">
        <v>9.3243329523245167E-31</v>
      </c>
      <c r="P117" s="8">
        <v>2.6013165579683079E-28</v>
      </c>
      <c r="Q117" s="8">
        <v>9.1865494244650791E-27</v>
      </c>
    </row>
    <row r="118" spans="2:17" x14ac:dyDescent="0.3">
      <c r="B118" s="42">
        <v>2124</v>
      </c>
      <c r="C118" s="8">
        <v>2.0985796880233897E-28</v>
      </c>
      <c r="D118" s="8">
        <v>1.8530692326685339E-25</v>
      </c>
      <c r="E118" s="8">
        <v>6.5441139951689267E-24</v>
      </c>
      <c r="G118" s="8">
        <v>7.4176329210875215E-29</v>
      </c>
      <c r="H118" s="8">
        <v>1.1118415396011202E-25</v>
      </c>
      <c r="I118" s="8">
        <v>3.926468397101356E-24</v>
      </c>
      <c r="K118" s="8">
        <v>1.3568163959146381E-28</v>
      </c>
      <c r="L118" s="8">
        <v>7.4122769306741353E-26</v>
      </c>
      <c r="M118" s="8">
        <v>2.6176455980675707E-24</v>
      </c>
      <c r="O118" s="8">
        <v>3.985359134285054E-31</v>
      </c>
      <c r="P118" s="8">
        <v>1.1118415396011203E-28</v>
      </c>
      <c r="Q118" s="8">
        <v>3.9264683971013563E-27</v>
      </c>
    </row>
    <row r="119" spans="2:17" x14ac:dyDescent="0.3">
      <c r="B119" s="42">
        <v>2125</v>
      </c>
      <c r="C119" s="8">
        <v>8.9696429454549577E-29</v>
      </c>
      <c r="D119" s="8">
        <v>7.9202945997729924E-26</v>
      </c>
      <c r="E119" s="8">
        <v>2.797052037909832E-24</v>
      </c>
      <c r="G119" s="8">
        <v>3.1704070701872525E-29</v>
      </c>
      <c r="H119" s="8">
        <v>4.7521767598637954E-26</v>
      </c>
      <c r="I119" s="8">
        <v>1.6782312227458991E-24</v>
      </c>
      <c r="K119" s="8">
        <v>5.7992358752677069E-29</v>
      </c>
      <c r="L119" s="8">
        <v>3.1681178399091975E-26</v>
      </c>
      <c r="M119" s="8">
        <v>1.118820815163933E-24</v>
      </c>
      <c r="O119" s="8">
        <v>1.7034020031716799E-31</v>
      </c>
      <c r="P119" s="8">
        <v>4.7521767598637954E-29</v>
      </c>
      <c r="Q119" s="8">
        <v>1.6782312227458994E-27</v>
      </c>
    </row>
    <row r="120" spans="2:17" x14ac:dyDescent="0.3">
      <c r="B120" s="42">
        <v>2126</v>
      </c>
      <c r="C120" s="8">
        <v>3.8337593291360153E-29</v>
      </c>
      <c r="D120" s="8">
        <v>3.3852521773758483E-26</v>
      </c>
      <c r="E120" s="8">
        <v>1.1955018064402808E-24</v>
      </c>
      <c r="G120" s="8">
        <v>1.3550793221538494E-29</v>
      </c>
      <c r="H120" s="8">
        <v>2.0311513064255088E-26</v>
      </c>
      <c r="I120" s="8">
        <v>7.1730108386416843E-25</v>
      </c>
      <c r="K120" s="8">
        <v>2.4786800069821665E-29</v>
      </c>
      <c r="L120" s="8">
        <v>1.3541008709503394E-26</v>
      </c>
      <c r="M120" s="8">
        <v>4.7820072257611234E-25</v>
      </c>
      <c r="O120" s="8">
        <v>7.2805945126694974E-32</v>
      </c>
      <c r="P120" s="8">
        <v>2.0311513064255088E-29</v>
      </c>
      <c r="Q120" s="8">
        <v>7.1730108386416843E-28</v>
      </c>
    </row>
    <row r="121" spans="2:17" x14ac:dyDescent="0.3">
      <c r="B121" s="42">
        <v>2127</v>
      </c>
      <c r="C121" s="8">
        <v>1.6386059827704616E-29</v>
      </c>
      <c r="D121" s="8">
        <v>1.4469073290223732E-26</v>
      </c>
      <c r="E121" s="8">
        <v>5.1097532324425106E-25</v>
      </c>
      <c r="G121" s="8">
        <v>5.7918113626351259E-30</v>
      </c>
      <c r="H121" s="8">
        <v>8.681443974134238E-27</v>
      </c>
      <c r="I121" s="8">
        <v>3.0658519394655062E-25</v>
      </c>
      <c r="K121" s="8">
        <v>1.0594248465069492E-29</v>
      </c>
      <c r="L121" s="8">
        <v>5.7876293160894925E-27</v>
      </c>
      <c r="M121" s="8">
        <v>2.0439012929770042E-25</v>
      </c>
      <c r="O121" s="8">
        <v>3.1118348081788977E-32</v>
      </c>
      <c r="P121" s="8">
        <v>8.681443974134238E-30</v>
      </c>
      <c r="Q121" s="8">
        <v>3.0658519394655059E-28</v>
      </c>
    </row>
    <row r="122" spans="2:17" x14ac:dyDescent="0.3">
      <c r="B122" s="42">
        <v>2128</v>
      </c>
      <c r="C122" s="8">
        <v>7.0036466461661473E-30</v>
      </c>
      <c r="D122" s="8">
        <v>6.1842979757021275E-27</v>
      </c>
      <c r="E122" s="8">
        <v>2.1839848301192062E-25</v>
      </c>
      <c r="G122" s="8">
        <v>2.4755066594205595E-30</v>
      </c>
      <c r="H122" s="8">
        <v>3.7105787854212764E-27</v>
      </c>
      <c r="I122" s="8">
        <v>1.3103908980715236E-25</v>
      </c>
      <c r="K122" s="8">
        <v>4.5281399867455885E-30</v>
      </c>
      <c r="L122" s="8">
        <v>2.4737191902808511E-27</v>
      </c>
      <c r="M122" s="8">
        <v>8.7359393204768251E-26</v>
      </c>
      <c r="O122" s="8">
        <v>1.3300446627734652E-32</v>
      </c>
      <c r="P122" s="8">
        <v>3.7105787854212766E-30</v>
      </c>
      <c r="Q122" s="8">
        <v>1.3103908980715238E-28</v>
      </c>
    </row>
    <row r="123" spans="2:17" x14ac:dyDescent="0.3">
      <c r="B123" s="42">
        <v>2129</v>
      </c>
      <c r="C123" s="8">
        <v>2.9934631546640319E-30</v>
      </c>
      <c r="D123" s="8">
        <v>2.6432612984353733E-27</v>
      </c>
      <c r="E123" s="8">
        <v>9.3346772754245202E-26</v>
      </c>
      <c r="G123" s="8">
        <v>1.0580685103748581E-30</v>
      </c>
      <c r="H123" s="8">
        <v>1.5859567790612238E-27</v>
      </c>
      <c r="I123" s="8">
        <v>5.6008063652547121E-26</v>
      </c>
      <c r="K123" s="8">
        <v>1.935394644289174E-30</v>
      </c>
      <c r="L123" s="8">
        <v>1.0573045193741493E-27</v>
      </c>
      <c r="M123" s="8">
        <v>3.7338709101698081E-26</v>
      </c>
      <c r="O123" s="8">
        <v>5.6848094902808781E-33</v>
      </c>
      <c r="P123" s="8">
        <v>1.5859567790612238E-30</v>
      </c>
      <c r="Q123" s="8">
        <v>5.6008063652547111E-29</v>
      </c>
    </row>
    <row r="124" spans="2:17" x14ac:dyDescent="0.3">
      <c r="B124" s="42">
        <v>2130</v>
      </c>
      <c r="C124" s="8">
        <v>1.2794508505417459E-30</v>
      </c>
      <c r="D124" s="8">
        <v>1.1297693479934562E-27</v>
      </c>
      <c r="E124" s="8">
        <v>3.98978045243889E-26</v>
      </c>
      <c r="G124" s="8">
        <v>4.5223428035895993E-31</v>
      </c>
      <c r="H124" s="8">
        <v>6.7786160879607369E-28</v>
      </c>
      <c r="I124" s="8">
        <v>2.3938682714633342E-26</v>
      </c>
      <c r="K124" s="8">
        <v>8.2721657018278614E-31</v>
      </c>
      <c r="L124" s="8">
        <v>4.5190773919738255E-28</v>
      </c>
      <c r="M124" s="8">
        <v>1.5959121809755564E-26</v>
      </c>
      <c r="O124" s="8">
        <v>2.4297724614298733E-33</v>
      </c>
      <c r="P124" s="8">
        <v>6.7786160879607374E-31</v>
      </c>
      <c r="Q124" s="8">
        <v>2.3938682714633344E-29</v>
      </c>
    </row>
    <row r="125" spans="2:17" x14ac:dyDescent="0.3">
      <c r="B125" s="42">
        <v>2131</v>
      </c>
      <c r="C125" s="8">
        <v>5.4685639821604188E-31</v>
      </c>
      <c r="D125" s="8">
        <v>4.8288028899038141E-28</v>
      </c>
      <c r="E125" s="8">
        <v>1.7052917405695319E-26</v>
      </c>
      <c r="G125" s="8">
        <v>1.9329168416450664E-31</v>
      </c>
      <c r="H125" s="8">
        <v>2.8972817339422881E-28</v>
      </c>
      <c r="I125" s="8">
        <v>1.0231750443417189E-26</v>
      </c>
      <c r="K125" s="8">
        <v>3.5356471405153531E-31</v>
      </c>
      <c r="L125" s="8">
        <v>1.9315211559615256E-28</v>
      </c>
      <c r="M125" s="8">
        <v>6.8211669622781266E-27</v>
      </c>
      <c r="O125" s="8">
        <v>1.0385210312529416E-33</v>
      </c>
      <c r="P125" s="8">
        <v>2.8972817339422883E-31</v>
      </c>
      <c r="Q125" s="8">
        <v>1.0231750443417191E-29</v>
      </c>
    </row>
    <row r="126" spans="2:17" x14ac:dyDescent="0.3">
      <c r="B126" s="42">
        <v>2132</v>
      </c>
      <c r="C126" s="8">
        <v>2.3373459022923463E-31</v>
      </c>
      <c r="D126" s="8">
        <v>2.0639024585820473E-28</v>
      </c>
      <c r="E126" s="8">
        <v>7.2886715324824993E-27</v>
      </c>
      <c r="G126" s="8">
        <v>8.2615752033427136E-32</v>
      </c>
      <c r="H126" s="8">
        <v>1.2383414751492284E-28</v>
      </c>
      <c r="I126" s="8">
        <v>4.3732029194894999E-27</v>
      </c>
      <c r="K126" s="8">
        <v>1.5111883819580754E-31</v>
      </c>
      <c r="L126" s="8">
        <v>8.2556098343281899E-29</v>
      </c>
      <c r="M126" s="8">
        <v>2.9154686129930002E-27</v>
      </c>
      <c r="O126" s="8">
        <v>4.4387939590029622E-34</v>
      </c>
      <c r="P126" s="8">
        <v>1.2383414751492284E-31</v>
      </c>
      <c r="Q126" s="8">
        <v>4.3732029194894996E-30</v>
      </c>
    </row>
    <row r="127" spans="2:17" x14ac:dyDescent="0.3">
      <c r="B127" s="42">
        <v>2133</v>
      </c>
      <c r="C127" s="8">
        <v>9.9901653976892083E-32</v>
      </c>
      <c r="D127" s="8">
        <v>8.8214272888365744E-29</v>
      </c>
      <c r="E127" s="8">
        <v>3.1152870470526362E-27</v>
      </c>
      <c r="G127" s="8">
        <v>3.5311206033260217E-32</v>
      </c>
      <c r="H127" s="8">
        <v>5.2928563733019447E-29</v>
      </c>
      <c r="I127" s="8">
        <v>1.8691722282315817E-27</v>
      </c>
      <c r="K127" s="8">
        <v>6.4590447943631861E-32</v>
      </c>
      <c r="L127" s="8">
        <v>3.5285709155346303E-29</v>
      </c>
      <c r="M127" s="8">
        <v>1.2461148188210547E-27</v>
      </c>
      <c r="O127" s="8">
        <v>1.8972068179216744E-34</v>
      </c>
      <c r="P127" s="8">
        <v>5.2928563733019452E-32</v>
      </c>
      <c r="Q127" s="8">
        <v>1.8691722282315818E-30</v>
      </c>
    </row>
    <row r="128" spans="2:17" x14ac:dyDescent="0.3">
      <c r="B128" s="42">
        <v>2134</v>
      </c>
      <c r="C128" s="8">
        <v>4.2699458636098593E-32</v>
      </c>
      <c r="D128" s="8">
        <v>3.7704097443487277E-29</v>
      </c>
      <c r="E128" s="8">
        <v>1.3315202012167531E-27</v>
      </c>
      <c r="G128" s="8">
        <v>1.5092536723733394E-32</v>
      </c>
      <c r="H128" s="8">
        <v>2.2622458466092365E-29</v>
      </c>
      <c r="I128" s="8">
        <v>7.9891212073005179E-28</v>
      </c>
      <c r="K128" s="8">
        <v>2.7606921912365205E-32</v>
      </c>
      <c r="L128" s="8">
        <v>1.5081638977394912E-29</v>
      </c>
      <c r="M128" s="8">
        <v>5.3260808048670131E-28</v>
      </c>
      <c r="O128" s="8">
        <v>8.1089452297465335E-35</v>
      </c>
      <c r="P128" s="8">
        <v>2.2622458466092366E-32</v>
      </c>
      <c r="Q128" s="8">
        <v>7.9891212073005184E-31</v>
      </c>
    </row>
    <row r="129" spans="2:17" x14ac:dyDescent="0.3">
      <c r="B129" s="42">
        <v>2135</v>
      </c>
      <c r="C129" s="8">
        <v>1.8250386207195515E-32</v>
      </c>
      <c r="D129" s="8">
        <v>1.6115294242996241E-29</v>
      </c>
      <c r="E129" s="8">
        <v>5.6911161619141227E-28</v>
      </c>
      <c r="G129" s="8">
        <v>6.4507755567081541E-33</v>
      </c>
      <c r="H129" s="8">
        <v>9.6691765457977446E-30</v>
      </c>
      <c r="I129" s="8">
        <v>3.4146696971484732E-28</v>
      </c>
      <c r="K129" s="8">
        <v>1.1799610650487362E-32</v>
      </c>
      <c r="L129" s="8">
        <v>6.4461176971984969E-30</v>
      </c>
      <c r="M129" s="8">
        <v>2.2764464647656491E-28</v>
      </c>
      <c r="O129" s="8">
        <v>3.4658842735480598E-35</v>
      </c>
      <c r="P129" s="8">
        <v>9.6691765457977446E-33</v>
      </c>
      <c r="Q129" s="8">
        <v>3.4146696971484734E-31</v>
      </c>
    </row>
    <row r="130" spans="2:17" x14ac:dyDescent="0.3">
      <c r="B130" s="42">
        <v>2136</v>
      </c>
      <c r="C130" s="8">
        <v>7.8004875787864697E-33</v>
      </c>
      <c r="D130" s="8">
        <v>6.8879173922039628E-30</v>
      </c>
      <c r="E130" s="8">
        <v>2.4324680270568291E-28</v>
      </c>
      <c r="G130" s="8">
        <v>2.7571577955869316E-33</v>
      </c>
      <c r="H130" s="8">
        <v>4.1327504353223771E-30</v>
      </c>
      <c r="I130" s="8">
        <v>1.4594808162340973E-28</v>
      </c>
      <c r="K130" s="8">
        <v>5.0433297831995384E-33</v>
      </c>
      <c r="L130" s="8">
        <v>2.755166956881585E-30</v>
      </c>
      <c r="M130" s="8">
        <v>9.7298721082273172E-29</v>
      </c>
      <c r="O130" s="8">
        <v>1.4813706909207094E-35</v>
      </c>
      <c r="P130" s="8">
        <v>4.1327504353223771E-33</v>
      </c>
      <c r="Q130" s="8">
        <v>1.4594808162340974E-31</v>
      </c>
    </row>
    <row r="131" spans="2:17" x14ac:dyDescent="0.3">
      <c r="B131" s="42">
        <v>2137</v>
      </c>
      <c r="C131" s="8">
        <v>3.3340448676538984E-33</v>
      </c>
      <c r="D131" s="8">
        <v>2.9439987434573003E-30</v>
      </c>
      <c r="E131" s="8">
        <v>1.0396731562519456E-28</v>
      </c>
      <c r="G131" s="8">
        <v>1.1784504115726868E-33</v>
      </c>
      <c r="H131" s="8">
        <v>1.7663992460743801E-30</v>
      </c>
      <c r="I131" s="8">
        <v>6.2380389375116725E-29</v>
      </c>
      <c r="K131" s="8">
        <v>2.155594456081212E-33</v>
      </c>
      <c r="L131" s="8">
        <v>1.1775994973829201E-30</v>
      </c>
      <c r="M131" s="8">
        <v>4.1586926250077822E-29</v>
      </c>
      <c r="O131" s="8">
        <v>6.3315995305071176E-36</v>
      </c>
      <c r="P131" s="8">
        <v>1.7663992460743801E-33</v>
      </c>
      <c r="Q131" s="8">
        <v>6.2380389375116724E-32</v>
      </c>
    </row>
    <row r="132" spans="2:17" x14ac:dyDescent="0.3">
      <c r="B132" s="42">
        <v>2138</v>
      </c>
      <c r="C132" s="8">
        <v>1.4250205602222944E-33</v>
      </c>
      <c r="D132" s="8">
        <v>1.2583090225919406E-30</v>
      </c>
      <c r="E132" s="8">
        <v>4.4437183132834378E-29</v>
      </c>
      <c r="G132" s="8">
        <v>5.0368730246728961E-34</v>
      </c>
      <c r="H132" s="8">
        <v>7.5498541355516435E-31</v>
      </c>
      <c r="I132" s="8">
        <v>2.6662309879700628E-29</v>
      </c>
      <c r="K132" s="8">
        <v>9.2133325775500509E-34</v>
      </c>
      <c r="L132" s="8">
        <v>5.0332360903677632E-31</v>
      </c>
      <c r="M132" s="8">
        <v>1.7774873253133756E-29</v>
      </c>
      <c r="O132" s="8">
        <v>2.7062201824582929E-36</v>
      </c>
      <c r="P132" s="8">
        <v>7.5498541355516439E-34</v>
      </c>
      <c r="Q132" s="8">
        <v>2.6662309879700627E-32</v>
      </c>
    </row>
    <row r="133" spans="2:17" x14ac:dyDescent="0.3">
      <c r="B133" s="42">
        <v>2139</v>
      </c>
      <c r="C133" s="8">
        <v>6.0907506577294859E-34</v>
      </c>
      <c r="D133" s="8">
        <v>5.3782006526160333E-31</v>
      </c>
      <c r="E133" s="8">
        <v>1.8993115604713522E-29</v>
      </c>
      <c r="G133" s="8">
        <v>2.1528347410749441E-34</v>
      </c>
      <c r="H133" s="8">
        <v>3.2269203915696198E-31</v>
      </c>
      <c r="I133" s="8">
        <v>1.1395869362828112E-29</v>
      </c>
      <c r="K133" s="8">
        <v>3.9379159166545435E-34</v>
      </c>
      <c r="L133" s="8">
        <v>2.1512802610464135E-31</v>
      </c>
      <c r="M133" s="8">
        <v>7.5972462418854085E-30</v>
      </c>
      <c r="O133" s="8">
        <v>1.1566789151236825E-36</v>
      </c>
      <c r="P133" s="8">
        <v>3.2269203915696201E-34</v>
      </c>
      <c r="Q133" s="8">
        <v>1.1395869362828113E-32</v>
      </c>
    </row>
    <row r="134" spans="2:17" x14ac:dyDescent="0.3">
      <c r="B134" s="42">
        <v>2140</v>
      </c>
      <c r="C134" s="8">
        <v>2.6032777778901059E-34</v>
      </c>
      <c r="D134" s="8">
        <v>2.2987232659444751E-31</v>
      </c>
      <c r="E134" s="8">
        <v>8.1179412136829136E-30</v>
      </c>
      <c r="G134" s="8">
        <v>9.2015371435340003E-35</v>
      </c>
      <c r="H134" s="8">
        <v>1.3792339595666849E-31</v>
      </c>
      <c r="I134" s="8">
        <v>4.8707647282097476E-30</v>
      </c>
      <c r="K134" s="8">
        <v>1.6831240635367062E-34</v>
      </c>
      <c r="L134" s="8">
        <v>9.1948930637779011E-32</v>
      </c>
      <c r="M134" s="8">
        <v>3.2471764854731653E-30</v>
      </c>
      <c r="O134" s="8">
        <v>4.943818397941149E-37</v>
      </c>
      <c r="P134" s="8">
        <v>1.3792339595666849E-34</v>
      </c>
      <c r="Q134" s="8">
        <v>4.8707647282097473E-33</v>
      </c>
    </row>
    <row r="135" spans="2:17" x14ac:dyDescent="0.3">
      <c r="B135" s="42">
        <v>2141</v>
      </c>
      <c r="C135" s="8">
        <v>1.1126797942805343E-34</v>
      </c>
      <c r="D135" s="8">
        <v>9.8250864828261459E-32</v>
      </c>
      <c r="E135" s="8">
        <v>3.4697292914100535E-30</v>
      </c>
      <c r="G135" s="8">
        <v>3.9328743720272736E-35</v>
      </c>
      <c r="H135" s="8">
        <v>5.8950518896956871E-32</v>
      </c>
      <c r="I135" s="8">
        <v>2.0818375748460318E-30</v>
      </c>
      <c r="K135" s="8">
        <v>7.1939235707780711E-35</v>
      </c>
      <c r="L135" s="8">
        <v>3.9300345931304582E-32</v>
      </c>
      <c r="M135" s="8">
        <v>1.3878917165640212E-30</v>
      </c>
      <c r="O135" s="8">
        <v>2.1130618041228832E-37</v>
      </c>
      <c r="P135" s="8">
        <v>5.8950518896956869E-35</v>
      </c>
      <c r="Q135" s="8">
        <v>2.0818375748460317E-33</v>
      </c>
    </row>
    <row r="136" spans="2:17" x14ac:dyDescent="0.3">
      <c r="B136" s="42">
        <v>2142</v>
      </c>
      <c r="C136" s="8">
        <v>4.7557595855313674E-35</v>
      </c>
      <c r="D136" s="8">
        <v>4.1993886704474825E-32</v>
      </c>
      <c r="E136" s="8">
        <v>1.4830141089685283E-30</v>
      </c>
      <c r="G136" s="8">
        <v>1.6809692320829249E-35</v>
      </c>
      <c r="H136" s="8">
        <v>2.5196332022684893E-32</v>
      </c>
      <c r="I136" s="8">
        <v>8.8980846538111702E-31</v>
      </c>
      <c r="K136" s="8">
        <v>3.0747903534484428E-35</v>
      </c>
      <c r="L136" s="8">
        <v>1.679755468178993E-32</v>
      </c>
      <c r="M136" s="8">
        <v>5.9320564358741129E-31</v>
      </c>
      <c r="O136" s="8">
        <v>9.0315416721263394E-38</v>
      </c>
      <c r="P136" s="8">
        <v>2.5196332022684892E-35</v>
      </c>
      <c r="Q136" s="8">
        <v>8.8980846538111697E-34</v>
      </c>
    </row>
    <row r="137" spans="2:17" x14ac:dyDescent="0.3">
      <c r="B137" s="42">
        <v>2143</v>
      </c>
      <c r="C137" s="8">
        <v>2.0326826596143971E-35</v>
      </c>
      <c r="D137" s="8">
        <v>1.794881422805567E-32</v>
      </c>
      <c r="E137" s="8">
        <v>6.3386237446378594E-31</v>
      </c>
      <c r="G137" s="8">
        <v>7.1847134993862766E-36</v>
      </c>
      <c r="H137" s="8">
        <v>1.0769288536833401E-32</v>
      </c>
      <c r="I137" s="8">
        <v>3.8031742467827155E-31</v>
      </c>
      <c r="K137" s="8">
        <v>1.3142113096757694E-35</v>
      </c>
      <c r="L137" s="8">
        <v>7.1795256912222685E-33</v>
      </c>
      <c r="M137" s="8">
        <v>2.5354494978551439E-31</v>
      </c>
      <c r="O137" s="8">
        <v>3.8602157691839739E-38</v>
      </c>
      <c r="P137" s="8">
        <v>1.0769288536833401E-35</v>
      </c>
      <c r="Q137" s="8">
        <v>3.8031742467827153E-34</v>
      </c>
    </row>
    <row r="138" spans="2:17" x14ac:dyDescent="0.3">
      <c r="B138" s="42">
        <v>2144</v>
      </c>
      <c r="C138" s="8">
        <v>8.6879892063244441E-36</v>
      </c>
      <c r="D138" s="8">
        <v>7.6715912118447542E-33</v>
      </c>
      <c r="E138" s="8">
        <v>2.709222436462975E-31</v>
      </c>
      <c r="G138" s="8">
        <v>3.0708538314112845E-36</v>
      </c>
      <c r="H138" s="8">
        <v>4.6029547271068523E-33</v>
      </c>
      <c r="I138" s="8">
        <v>1.6255334618777848E-31</v>
      </c>
      <c r="K138" s="8">
        <v>5.6171353749131609E-36</v>
      </c>
      <c r="L138" s="8">
        <v>3.068636484737902E-33</v>
      </c>
      <c r="M138" s="8">
        <v>1.08368897458519E-31</v>
      </c>
      <c r="O138" s="8">
        <v>1.6499138602931704E-38</v>
      </c>
      <c r="P138" s="8">
        <v>4.6029547271068526E-36</v>
      </c>
      <c r="Q138" s="8">
        <v>1.6255334618777849E-34</v>
      </c>
    </row>
    <row r="139" spans="2:17" x14ac:dyDescent="0.3">
      <c r="B139" s="42">
        <v>2145</v>
      </c>
      <c r="C139" s="8">
        <v>3.7133763153924268E-36</v>
      </c>
      <c r="D139" s="8">
        <v>3.278952635749069E-33</v>
      </c>
      <c r="E139" s="8">
        <v>1.1579621233147836E-31</v>
      </c>
      <c r="G139" s="8">
        <v>1.3125287813771381E-36</v>
      </c>
      <c r="H139" s="8">
        <v>1.9673715814494411E-33</v>
      </c>
      <c r="I139" s="8">
        <v>6.9477727398887013E-32</v>
      </c>
      <c r="K139" s="8">
        <v>2.4008475340152894E-36</v>
      </c>
      <c r="L139" s="8">
        <v>1.3115810542996275E-33</v>
      </c>
      <c r="M139" s="8">
        <v>4.631848493259134E-32</v>
      </c>
      <c r="O139" s="8">
        <v>7.0519782031846492E-39</v>
      </c>
      <c r="P139" s="8">
        <v>1.9673715814494411E-36</v>
      </c>
      <c r="Q139" s="8">
        <v>6.947772739888701E-35</v>
      </c>
    </row>
    <row r="140" spans="2:17" x14ac:dyDescent="0.3">
      <c r="B140" s="42">
        <v>2146</v>
      </c>
      <c r="C140" s="8">
        <v>1.5871524851434715E-36</v>
      </c>
      <c r="D140" s="8">
        <v>1.4014733176717895E-33</v>
      </c>
      <c r="E140" s="8">
        <v>4.9493030213579238E-32</v>
      </c>
      <c r="G140" s="8">
        <v>5.60994399773056E-37</v>
      </c>
      <c r="H140" s="8">
        <v>8.4088399060307367E-34</v>
      </c>
      <c r="I140" s="8">
        <v>2.9695818128147544E-32</v>
      </c>
      <c r="K140" s="8">
        <v>1.0261580853704156E-36</v>
      </c>
      <c r="L140" s="8">
        <v>5.6058932706871584E-34</v>
      </c>
      <c r="M140" s="8">
        <v>1.97972120854317E-32</v>
      </c>
      <c r="O140" s="8">
        <v>3.0141207838180784E-39</v>
      </c>
      <c r="P140" s="8">
        <v>8.4088399060307373E-37</v>
      </c>
      <c r="Q140" s="8">
        <v>2.9695818128147549E-35</v>
      </c>
    </row>
    <row r="141" spans="2:17" x14ac:dyDescent="0.3">
      <c r="B141" s="42">
        <v>2147</v>
      </c>
      <c r="C141" s="8">
        <v>6.7837267142984775E-37</v>
      </c>
      <c r="D141" s="8">
        <v>5.9901062270064276E-34</v>
      </c>
      <c r="E141" s="8">
        <v>2.1154060140673197E-32</v>
      </c>
      <c r="G141" s="8">
        <v>2.3977738320261695E-37</v>
      </c>
      <c r="H141" s="8">
        <v>3.5940637362038566E-34</v>
      </c>
      <c r="I141" s="8">
        <v>1.2692436084403918E-32</v>
      </c>
      <c r="K141" s="8">
        <v>4.3859528822723092E-37</v>
      </c>
      <c r="L141" s="8">
        <v>2.3960424908025715E-34</v>
      </c>
      <c r="M141" s="8">
        <v>8.4616240562692807E-33</v>
      </c>
      <c r="O141" s="8">
        <v>1.2882802297008437E-39</v>
      </c>
      <c r="P141" s="8">
        <v>3.5940637362038567E-37</v>
      </c>
      <c r="Q141" s="8">
        <v>1.269243608440392E-35</v>
      </c>
    </row>
    <row r="142" spans="2:17" x14ac:dyDescent="0.3">
      <c r="B142" s="42">
        <v>2148</v>
      </c>
      <c r="C142" s="8">
        <v>2.8994660919506466E-37</v>
      </c>
      <c r="D142" s="8">
        <v>2.5602608453815995E-34</v>
      </c>
      <c r="E142" s="8">
        <v>9.0415611754651186E-33</v>
      </c>
      <c r="G142" s="8">
        <v>1.0248443392439042E-37</v>
      </c>
      <c r="H142" s="8">
        <v>1.5361565072289597E-34</v>
      </c>
      <c r="I142" s="8">
        <v>5.4249367052790709E-33</v>
      </c>
      <c r="K142" s="8">
        <v>1.874621752706743E-37</v>
      </c>
      <c r="L142" s="8">
        <v>1.02410433815264E-34</v>
      </c>
      <c r="M142" s="8">
        <v>3.6166244701860477E-33</v>
      </c>
      <c r="O142" s="8">
        <v>5.5063020670847674E-40</v>
      </c>
      <c r="P142" s="8">
        <v>1.5361565072289598E-37</v>
      </c>
      <c r="Q142" s="8">
        <v>5.4249367052790715E-36</v>
      </c>
    </row>
    <row r="143" spans="2:17" x14ac:dyDescent="0.3">
      <c r="B143" s="42">
        <v>2149</v>
      </c>
      <c r="C143" s="8">
        <v>1.2392751023787269E-37</v>
      </c>
      <c r="D143" s="8">
        <v>1.0942937149997664E-34</v>
      </c>
      <c r="E143" s="8">
        <v>3.8644982545216747E-33</v>
      </c>
      <c r="G143" s="8">
        <v>4.3803377351597131E-38</v>
      </c>
      <c r="H143" s="8">
        <v>6.5657622899985983E-35</v>
      </c>
      <c r="I143" s="8">
        <v>2.3186989527130049E-33</v>
      </c>
      <c r="K143" s="8">
        <v>8.012413288627557E-38</v>
      </c>
      <c r="L143" s="8">
        <v>4.377174859999066E-35</v>
      </c>
      <c r="M143" s="8">
        <v>1.5457993018086702E-33</v>
      </c>
      <c r="O143" s="8">
        <v>2.3534757232921705E-40</v>
      </c>
      <c r="P143" s="8">
        <v>6.5657622899985985E-38</v>
      </c>
      <c r="Q143" s="8">
        <v>2.3186989527130048E-36</v>
      </c>
    </row>
    <row r="144" spans="2:17" x14ac:dyDescent="0.3">
      <c r="B144" s="42">
        <v>2150</v>
      </c>
      <c r="C144" s="8">
        <v>5.2968468354895374E-38</v>
      </c>
      <c r="D144" s="8">
        <v>4.6771747372854346E-35</v>
      </c>
      <c r="E144" s="8">
        <v>1.6517442584723513E-33</v>
      </c>
      <c r="G144" s="8">
        <v>1.8722217549857243E-38</v>
      </c>
      <c r="H144" s="8">
        <v>2.8063048423712608E-35</v>
      </c>
      <c r="I144" s="8">
        <v>9.9104655508341063E-34</v>
      </c>
      <c r="K144" s="8">
        <v>3.4246250805038131E-38</v>
      </c>
      <c r="L144" s="8">
        <v>1.8708698949141741E-35</v>
      </c>
      <c r="M144" s="8">
        <v>6.6069770338894056E-34</v>
      </c>
      <c r="O144" s="8">
        <v>1.0059106661139011E-40</v>
      </c>
      <c r="P144" s="8">
        <v>2.8063048423712606E-38</v>
      </c>
      <c r="Q144" s="8">
        <v>9.9104655508341057E-37</v>
      </c>
    </row>
    <row r="145" spans="2:17" x14ac:dyDescent="0.3">
      <c r="B145" s="42">
        <v>2151</v>
      </c>
      <c r="C145" s="8">
        <v>2.2639514297335942E-38</v>
      </c>
      <c r="D145" s="8">
        <v>1.9990943220491623E-35</v>
      </c>
      <c r="E145" s="8">
        <v>7.0598015983166162E-34</v>
      </c>
      <c r="G145" s="8">
        <v>8.0021553400015082E-39</v>
      </c>
      <c r="H145" s="8">
        <v>1.1994565932294974E-35</v>
      </c>
      <c r="I145" s="8">
        <v>4.2358809589899699E-34</v>
      </c>
      <c r="K145" s="8">
        <v>1.4637358957334434E-38</v>
      </c>
      <c r="L145" s="8">
        <v>7.9963772881966497E-36</v>
      </c>
      <c r="M145" s="8">
        <v>2.8239206393266467E-34</v>
      </c>
      <c r="O145" s="8">
        <v>4.2994123890357237E-41</v>
      </c>
      <c r="P145" s="8">
        <v>1.1994565932294975E-38</v>
      </c>
      <c r="Q145" s="8">
        <v>4.2358809589899702E-37</v>
      </c>
    </row>
    <row r="146" spans="2:17" x14ac:dyDescent="0.3">
      <c r="B146" s="42">
        <v>2152</v>
      </c>
      <c r="C146" s="8">
        <v>9.676466462748044E-39</v>
      </c>
      <c r="D146" s="8">
        <v>8.544427636177267E-36</v>
      </c>
      <c r="E146" s="8">
        <v>3.0174646197160017E-34</v>
      </c>
      <c r="G146" s="8">
        <v>3.4202406800898766E-39</v>
      </c>
      <c r="H146" s="8">
        <v>5.1266565817063598E-36</v>
      </c>
      <c r="I146" s="8">
        <v>1.8104787718296008E-34</v>
      </c>
      <c r="K146" s="8">
        <v>6.256225782658168E-39</v>
      </c>
      <c r="L146" s="8">
        <v>3.4177710544709072E-36</v>
      </c>
      <c r="M146" s="8">
        <v>1.2069858478864007E-34</v>
      </c>
      <c r="O146" s="8">
        <v>1.837633053679212E-41</v>
      </c>
      <c r="P146" s="8">
        <v>5.1266565817063599E-39</v>
      </c>
      <c r="Q146" s="8">
        <v>1.8104787718296009E-37</v>
      </c>
    </row>
    <row r="147" spans="2:17" x14ac:dyDescent="0.3">
      <c r="B147" s="42">
        <v>2153</v>
      </c>
      <c r="C147" s="8">
        <v>4.1358662546795976E-39</v>
      </c>
      <c r="D147" s="8">
        <v>3.6520159566575317E-36</v>
      </c>
      <c r="E147" s="8">
        <v>1.2897094350936073E-34</v>
      </c>
      <c r="G147" s="8">
        <v>1.4618619375288836E-39</v>
      </c>
      <c r="H147" s="8">
        <v>2.1912095739945189E-36</v>
      </c>
      <c r="I147" s="8">
        <v>7.7382566105616434E-35</v>
      </c>
      <c r="K147" s="8">
        <v>2.6740043171507145E-39</v>
      </c>
      <c r="L147" s="8">
        <v>1.4608063826630128E-36</v>
      </c>
      <c r="M147" s="8">
        <v>5.1588377403744296E-35</v>
      </c>
      <c r="O147" s="8">
        <v>7.8543180658503236E-42</v>
      </c>
      <c r="P147" s="8">
        <v>2.1912095739945188E-39</v>
      </c>
      <c r="Q147" s="8">
        <v>7.7382566105616424E-38</v>
      </c>
    </row>
    <row r="148" spans="2:17" x14ac:dyDescent="0.3">
      <c r="B148" s="42">
        <v>2154</v>
      </c>
      <c r="C148" s="8">
        <v>1.7677309937929157E-39</v>
      </c>
      <c r="D148" s="8">
        <v>1.5609261515904433E-36</v>
      </c>
      <c r="E148" s="8">
        <v>5.5124107043416499E-35</v>
      </c>
      <c r="G148" s="8">
        <v>6.2482162054734172E-40</v>
      </c>
      <c r="H148" s="8">
        <v>9.36555690954266E-37</v>
      </c>
      <c r="I148" s="8">
        <v>3.3074464226049901E-35</v>
      </c>
      <c r="K148" s="8">
        <v>1.1429093732455743E-39</v>
      </c>
      <c r="L148" s="8">
        <v>6.2437046063617742E-37</v>
      </c>
      <c r="M148" s="8">
        <v>2.2049642817366604E-35</v>
      </c>
      <c r="O148" s="8">
        <v>3.3570528216190723E-42</v>
      </c>
      <c r="P148" s="8">
        <v>9.3655569095426608E-40</v>
      </c>
      <c r="Q148" s="8">
        <v>3.3074464226049904E-38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9"/>
  <sheetViews>
    <sheetView workbookViewId="0">
      <selection activeCell="E23" sqref="E23"/>
    </sheetView>
  </sheetViews>
  <sheetFormatPr baseColWidth="10" defaultRowHeight="14.4" x14ac:dyDescent="0.3"/>
  <cols>
    <col min="2" max="2" width="63.77734375" customWidth="1"/>
    <col min="6" max="6" width="19.6640625" customWidth="1"/>
    <col min="7" max="7" width="17.77734375" customWidth="1"/>
  </cols>
  <sheetData>
    <row r="3" spans="2:7" ht="15.6" x14ac:dyDescent="0.3">
      <c r="B3" s="30" t="s">
        <v>39</v>
      </c>
      <c r="F3" s="12" t="s">
        <v>57</v>
      </c>
      <c r="G3" s="12" t="s">
        <v>58</v>
      </c>
    </row>
    <row r="4" spans="2:7" ht="15.6" x14ac:dyDescent="0.3">
      <c r="B4" s="31" t="s">
        <v>33</v>
      </c>
      <c r="F4" t="s">
        <v>16</v>
      </c>
    </row>
    <row r="5" spans="2:7" ht="15.6" x14ac:dyDescent="0.3">
      <c r="B5" s="31" t="s">
        <v>34</v>
      </c>
      <c r="F5" t="s">
        <v>59</v>
      </c>
    </row>
    <row r="6" spans="2:7" ht="15.6" x14ac:dyDescent="0.3">
      <c r="B6" s="31" t="s">
        <v>35</v>
      </c>
      <c r="F6" t="s">
        <v>41</v>
      </c>
    </row>
    <row r="7" spans="2:7" ht="15.6" x14ac:dyDescent="0.3">
      <c r="B7" s="31" t="s">
        <v>36</v>
      </c>
      <c r="F7" t="s">
        <v>60</v>
      </c>
    </row>
    <row r="8" spans="2:7" ht="15.6" x14ac:dyDescent="0.3">
      <c r="B8" s="31" t="s">
        <v>37</v>
      </c>
      <c r="F8" t="s">
        <v>61</v>
      </c>
    </row>
    <row r="9" spans="2:7" ht="15.6" x14ac:dyDescent="0.3">
      <c r="B9" s="31" t="s">
        <v>54</v>
      </c>
    </row>
    <row r="10" spans="2:7" ht="15.6" x14ac:dyDescent="0.3">
      <c r="B10" s="31"/>
    </row>
    <row r="11" spans="2:7" ht="15.6" x14ac:dyDescent="0.3">
      <c r="B11" s="30" t="s">
        <v>38</v>
      </c>
    </row>
    <row r="12" spans="2:7" ht="15.6" x14ac:dyDescent="0.3">
      <c r="B12" s="31" t="s">
        <v>40</v>
      </c>
    </row>
    <row r="13" spans="2:7" ht="15.6" x14ac:dyDescent="0.3">
      <c r="B13" s="31" t="s">
        <v>41</v>
      </c>
    </row>
    <row r="14" spans="2:7" ht="15.6" x14ac:dyDescent="0.3">
      <c r="B14" s="31" t="s">
        <v>42</v>
      </c>
    </row>
    <row r="15" spans="2:7" ht="15.6" x14ac:dyDescent="0.3">
      <c r="B15" s="31" t="s">
        <v>43</v>
      </c>
    </row>
    <row r="16" spans="2:7" ht="15.6" x14ac:dyDescent="0.3">
      <c r="B16" s="31" t="s">
        <v>44</v>
      </c>
    </row>
    <row r="17" spans="2:2" ht="15.6" x14ac:dyDescent="0.3">
      <c r="B17" s="31" t="s">
        <v>45</v>
      </c>
    </row>
    <row r="18" spans="2:2" ht="15.6" x14ac:dyDescent="0.3">
      <c r="B18" s="31" t="s">
        <v>46</v>
      </c>
    </row>
    <row r="19" spans="2:2" ht="15.6" x14ac:dyDescent="0.3">
      <c r="B19" s="31" t="s">
        <v>47</v>
      </c>
    </row>
    <row r="20" spans="2:2" ht="15.6" x14ac:dyDescent="0.3">
      <c r="B20" s="31"/>
    </row>
    <row r="21" spans="2:2" ht="15.6" x14ac:dyDescent="0.3">
      <c r="B21" s="30" t="s">
        <v>48</v>
      </c>
    </row>
    <row r="22" spans="2:2" ht="15.6" x14ac:dyDescent="0.3">
      <c r="B22" s="31" t="s">
        <v>49</v>
      </c>
    </row>
    <row r="23" spans="2:2" ht="15.6" x14ac:dyDescent="0.3">
      <c r="B23" s="31" t="s">
        <v>50</v>
      </c>
    </row>
    <row r="24" spans="2:2" ht="15.6" x14ac:dyDescent="0.3">
      <c r="B24" s="31" t="s">
        <v>51</v>
      </c>
    </row>
    <row r="25" spans="2:2" ht="15.6" x14ac:dyDescent="0.3">
      <c r="B25" s="31" t="s">
        <v>52</v>
      </c>
    </row>
    <row r="26" spans="2:2" ht="15.6" x14ac:dyDescent="0.3">
      <c r="B26" s="31"/>
    </row>
    <row r="27" spans="2:2" ht="15.6" x14ac:dyDescent="0.3">
      <c r="B27" s="30" t="s">
        <v>55</v>
      </c>
    </row>
    <row r="28" spans="2:2" ht="15.6" x14ac:dyDescent="0.3">
      <c r="B28" s="31" t="s">
        <v>56</v>
      </c>
    </row>
    <row r="29" spans="2:2" ht="15.6" x14ac:dyDescent="0.3">
      <c r="B29" s="31" t="s">
        <v>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CALCULO DE GENERACION PER CAP</vt:lpstr>
      <vt:lpstr>CALCULO POR AÑO RSU</vt:lpstr>
      <vt:lpstr>CALCULO DE GENERACION DE ENERGI</vt:lpstr>
      <vt:lpstr>VOLUMEN DE BIOGAS Y METANO ESTI</vt:lpstr>
      <vt:lpstr>RESULTADOS DEL MODELO LandGEM</vt:lpstr>
      <vt:lpstr>TECNOLOGIA A BIOGAS</vt:lpstr>
    </vt:vector>
  </TitlesOfParts>
  <Company>Kengs el Supremo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CASTILLO</dc:creator>
  <cp:lastModifiedBy>CRISTHIAN CASTILLO</cp:lastModifiedBy>
  <dcterms:created xsi:type="dcterms:W3CDTF">2023-02-28T16:59:00Z</dcterms:created>
  <dcterms:modified xsi:type="dcterms:W3CDTF">2023-09-01T18:11:01Z</dcterms:modified>
</cp:coreProperties>
</file>