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01722dbc575f3/Documenten/myR_on_GitHub/shiny/mlay1D/Doc/Examples/02 Onnerpolder/"/>
    </mc:Choice>
  </mc:AlternateContent>
  <xr:revisionPtr revIDLastSave="60" documentId="13_ncr:1_{1A5750C0-1902-4B09-A746-7140F6957611}" xr6:coauthVersionLast="47" xr6:coauthVersionMax="47" xr10:uidLastSave="{43AD0A87-DDF8-4F8B-85A8-6379A8BD9C69}"/>
  <bookViews>
    <workbookView xWindow="-120" yWindow="-120" windowWidth="29040" windowHeight="17640" xr2:uid="{7ACBA4AB-D659-46CD-829D-BC57F2DB79A9}"/>
  </bookViews>
  <sheets>
    <sheet name="Blad1" sheetId="1" r:id="rId1"/>
  </sheets>
  <definedNames>
    <definedName name="c0">Blad1!$B$25</definedName>
    <definedName name="drain_niveau">Blad1!$B$20</definedName>
    <definedName name="draindiepte">Blad1!$B$19</definedName>
    <definedName name="flux">Blad1!$B$24</definedName>
    <definedName name="GHG">Blad1!$B$22</definedName>
    <definedName name="Gt">Blad1!$B$21</definedName>
    <definedName name="kD_zandbaan">Blad1!$B$27</definedName>
    <definedName name="mv">Blad1!$B$18</definedName>
    <definedName name="opbolling">Blad1!$B$23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1" l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J2" i="1"/>
  <c r="AK2" i="1" s="1"/>
  <c r="AL2" i="1" s="1"/>
  <c r="AM2" i="1" s="1"/>
  <c r="AN2" i="1" s="1"/>
  <c r="AI2" i="1"/>
  <c r="AH2" i="1"/>
  <c r="Y5" i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M37" i="1"/>
  <c r="N37" i="1" s="1"/>
  <c r="N29" i="1"/>
  <c r="O29" i="1" s="1"/>
  <c r="P29" i="1" s="1"/>
  <c r="P5" i="1"/>
  <c r="O5" i="1"/>
  <c r="N5" i="1"/>
  <c r="P4" i="1"/>
  <c r="O4" i="1"/>
  <c r="N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J5" i="1"/>
  <c r="I5" i="1"/>
  <c r="K4" i="1"/>
  <c r="L4" i="1"/>
  <c r="M4" i="1"/>
  <c r="K5" i="1"/>
  <c r="L5" i="1"/>
  <c r="M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H5" i="1"/>
  <c r="G5" i="1"/>
  <c r="F5" i="1"/>
  <c r="E5" i="1"/>
  <c r="D5" i="1"/>
  <c r="C5" i="1"/>
  <c r="B5" i="1" l="1"/>
  <c r="B20" i="1" l="1"/>
  <c r="B23" i="1"/>
  <c r="B25" i="1" s="1"/>
  <c r="E4" i="1" l="1"/>
  <c r="J4" i="1"/>
  <c r="I4" i="1"/>
  <c r="J3" i="1"/>
  <c r="I3" i="1"/>
  <c r="G4" i="1"/>
  <c r="F4" i="1"/>
  <c r="H3" i="1"/>
  <c r="H4" i="1"/>
  <c r="B3" i="1"/>
  <c r="C3" i="1"/>
  <c r="D3" i="1"/>
  <c r="E3" i="1"/>
  <c r="B4" i="1"/>
  <c r="F3" i="1"/>
  <c r="C4" i="1"/>
  <c r="G3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Immerzeel, Kees van</author>
  </authors>
  <commentList>
    <comment ref="A2" authorId="0" shapeId="0" xr:uid="{C4289197-DC0C-4A76-A73A-EA59DBA185F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Intersection points</t>
        </r>
      </text>
    </comment>
    <comment ref="A3" authorId="0" shapeId="0" xr:uid="{9C89C54E-01C5-4E26-BC49-80D4D22DBD8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Head on top of each section</t>
        </r>
      </text>
    </comment>
    <comment ref="B3" authorId="0" shapeId="0" xr:uid="{8908083A-132C-4ADA-9BE0-BE7C7D875CA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Ontwateringsniveau = drainniveau. Zie berekening hieronder
</t>
        </r>
      </text>
    </comment>
    <comment ref="Z3" authorId="0" shapeId="0" xr:uid="{240D4D26-86C2-4382-94E6-F718C9FD4C0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A3" authorId="0" shapeId="0" xr:uid="{C3060991-1CBB-481D-87BC-6E5AB04A26B7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B3" authorId="0" shapeId="0" xr:uid="{101B5A62-7ED7-45D3-85D2-DA8E7595349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C3" authorId="0" shapeId="0" xr:uid="{9C30C560-352F-4D22-8FDA-3A00B5622C53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D3" authorId="0" shapeId="0" xr:uid="{A290423C-9F48-427E-8BE8-A52566DE741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E3" authorId="0" shapeId="0" xr:uid="{6BD12F43-EC93-4000-B53A-EAD5DF182015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F3" authorId="0" shapeId="0" xr:uid="{53B25E92-A4A6-4BDA-A2D3-445124EFA2C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4" authorId="0" shapeId="0" xr:uid="{453E2403-33B7-4104-A9AE-1953B5E27565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4" authorId="0" shapeId="0" xr:uid="{1021C341-BB47-46E3-BB5B-A2E9EB0A1866}">
      <text>
        <r>
          <rPr>
            <b/>
            <sz val="9"/>
            <color indexed="81"/>
            <rFont val="Tahoma"/>
            <family val="2"/>
          </rPr>
          <t>Immerzeel, Kees van: = drainage weerstand, zie berekening hieronder</t>
        </r>
      </text>
    </comment>
    <comment ref="A5" authorId="0" shapeId="0" xr:uid="{EA8C5B60-DA46-4050-A417-B28671DCB8B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5" authorId="0" shapeId="0" xr:uid="{A6E9A0B2-765C-4FCD-AADA-91E6D58EE6C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Doorlaatvermogen zandbaan: 2 meter x 5 m/d
Notitie effect dubbele dijk op binnendijkse waterhuishouding p4: . In enkele boringen is relatief ondiep (van circa NAP -0,50 m tot NAP -3,00 m) een zandlaagje aangetroffen. </t>
        </r>
      </text>
    </comment>
    <comment ref="A6" authorId="0" shapeId="0" xr:uid="{75AF9A12-5861-4073-AF2B-DD9EB6CDE81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  <comment ref="A7" authorId="0" shapeId="0" xr:uid="{3A90CEC4-370F-425D-8B5C-81AB4EE263E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7" authorId="0" shapeId="0" xr:uid="{7A806EC8-3899-4ED8-AA96-3118571276FB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c=1000-4000 (d)</t>
        </r>
      </text>
    </comment>
    <comment ref="A8" authorId="0" shapeId="0" xr:uid="{D7A45D59-FCAC-48AA-B80B-BBCDB156D522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8" authorId="0" shapeId="0" xr:uid="{F08D2848-5DA7-4561-B9F1-483B2E48D05A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kD=2000 (m2/d)</t>
        </r>
      </text>
    </comment>
    <comment ref="A9" authorId="0" shapeId="0" xr:uid="{168CB9F7-E188-497B-BA8E-230E14DE8E57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</commentList>
</comments>
</file>

<file path=xl/sharedStrings.xml><?xml version="1.0" encoding="utf-8"?>
<sst xmlns="http://schemas.openxmlformats.org/spreadsheetml/2006/main" count="72" uniqueCount="35">
  <si>
    <t>Polder</t>
  </si>
  <si>
    <t>Dijk</t>
  </si>
  <si>
    <t>Wad</t>
  </si>
  <si>
    <t>Geul</t>
  </si>
  <si>
    <t>h (m+NAP)</t>
  </si>
  <si>
    <t>X (m)</t>
  </si>
  <si>
    <t>kD1 (m2/d)</t>
  </si>
  <si>
    <t>kD2 (m2/d)</t>
  </si>
  <si>
    <t>c0 (d)</t>
  </si>
  <si>
    <t>c1 (d)</t>
  </si>
  <si>
    <t>Area</t>
  </si>
  <si>
    <t>Q1 (m2/d)</t>
  </si>
  <si>
    <t>Q2 (m2/d)</t>
  </si>
  <si>
    <t>Aquacultuur</t>
  </si>
  <si>
    <t>mv</t>
  </si>
  <si>
    <t>draindiepte</t>
  </si>
  <si>
    <t>m+NAP</t>
  </si>
  <si>
    <t>m</t>
  </si>
  <si>
    <t>Gt</t>
  </si>
  <si>
    <t>VI</t>
  </si>
  <si>
    <t>GHG</t>
  </si>
  <si>
    <t>opbolling</t>
  </si>
  <si>
    <t>m-mv</t>
  </si>
  <si>
    <t>flux</t>
  </si>
  <si>
    <t>m/d</t>
  </si>
  <si>
    <t>c0</t>
  </si>
  <si>
    <t>d</t>
  </si>
  <si>
    <t>drain niveau</t>
  </si>
  <si>
    <t>Zonder zandbaan=1; met zandbaan=10</t>
  </si>
  <si>
    <t xml:space="preserve">Hoofdwatergang </t>
  </si>
  <si>
    <t>Polder Lappenvoort</t>
  </si>
  <si>
    <t>Hondsrug</t>
  </si>
  <si>
    <t>Onnerpolder</t>
  </si>
  <si>
    <t>Westerbroek</t>
  </si>
  <si>
    <t>kD boven 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</si>
</sst>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0" fontId="0" fillId="7" borderId="0" xfId="0" applyFill="1"/>
    <xf numFmtId="0" fontId="4" fillId="2" borderId="0" xfId="0" applyFont="1" applyFill="1"/>
    <xf numFmtId="0" fontId="4" fillId="8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5" fontId="0" fillId="2" borderId="0" xfId="0" applyNumberFormat="1" applyFill="1"/>
    <xf numFmtId="0" fontId="0" fillId="11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AO3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21" sqref="J21"/>
    </sheetView>
  </sheetViews>
  <sheetFormatPr defaultRowHeight="15" x14ac:dyDescent="0.25"/>
  <cols>
    <col min="1" max="1" width="23.140625" customWidth="1"/>
    <col min="2" max="2" width="7.42578125" style="1" customWidth="1"/>
    <col min="3" max="10" width="5" style="1" customWidth="1"/>
    <col min="11" max="11" width="8" style="1" bestFit="1" customWidth="1"/>
    <col min="12" max="12" width="8" style="1" customWidth="1"/>
    <col min="13" max="14" width="8" style="1" bestFit="1" customWidth="1"/>
    <col min="15" max="15" width="8" style="1" customWidth="1"/>
    <col min="16" max="16" width="8" style="1" bestFit="1" customWidth="1"/>
    <col min="17" max="25" width="8" style="1" customWidth="1"/>
    <col min="26" max="26" width="5" bestFit="1" customWidth="1"/>
    <col min="27" max="33" width="5" customWidth="1"/>
    <col min="34" max="34" width="5" bestFit="1" customWidth="1"/>
    <col min="35" max="41" width="5" customWidth="1"/>
  </cols>
  <sheetData>
    <row r="1" spans="1:41" x14ac:dyDescent="0.25">
      <c r="A1" s="13" t="s">
        <v>10</v>
      </c>
      <c r="B1" s="13" t="s">
        <v>0</v>
      </c>
      <c r="C1" s="13" t="s">
        <v>30</v>
      </c>
      <c r="D1" s="13" t="s">
        <v>30</v>
      </c>
      <c r="E1" s="13" t="s">
        <v>30</v>
      </c>
      <c r="F1" s="13" t="s">
        <v>30</v>
      </c>
      <c r="G1" s="13" t="s">
        <v>30</v>
      </c>
      <c r="H1" s="13" t="s">
        <v>30</v>
      </c>
      <c r="I1" s="13" t="s">
        <v>30</v>
      </c>
      <c r="J1" s="13" t="s">
        <v>30</v>
      </c>
      <c r="K1" s="13" t="s">
        <v>31</v>
      </c>
      <c r="L1" s="13" t="s">
        <v>31</v>
      </c>
      <c r="M1" s="13" t="s">
        <v>31</v>
      </c>
      <c r="N1" s="13" t="s">
        <v>31</v>
      </c>
      <c r="O1" s="13" t="s">
        <v>31</v>
      </c>
      <c r="P1" s="13" t="s">
        <v>31</v>
      </c>
      <c r="Q1" s="13" t="s">
        <v>31</v>
      </c>
      <c r="R1" s="13" t="s">
        <v>31</v>
      </c>
      <c r="S1" s="13" t="s">
        <v>31</v>
      </c>
      <c r="T1" s="13" t="s">
        <v>31</v>
      </c>
      <c r="U1" s="13" t="s">
        <v>31</v>
      </c>
      <c r="V1" s="13" t="s">
        <v>31</v>
      </c>
      <c r="W1" s="13" t="s">
        <v>31</v>
      </c>
      <c r="X1" s="13" t="s">
        <v>31</v>
      </c>
      <c r="Y1" s="13" t="s">
        <v>31</v>
      </c>
      <c r="Z1" s="13" t="s">
        <v>32</v>
      </c>
      <c r="AA1" s="13" t="s">
        <v>32</v>
      </c>
      <c r="AB1" s="13" t="s">
        <v>32</v>
      </c>
      <c r="AC1" s="13" t="s">
        <v>32</v>
      </c>
      <c r="AD1" s="13" t="s">
        <v>32</v>
      </c>
      <c r="AE1" s="13" t="s">
        <v>32</v>
      </c>
      <c r="AF1" s="13" t="s">
        <v>32</v>
      </c>
      <c r="AG1" s="13" t="s">
        <v>32</v>
      </c>
      <c r="AH1" s="13" t="s">
        <v>33</v>
      </c>
      <c r="AI1" s="13" t="s">
        <v>33</v>
      </c>
      <c r="AJ1" s="13" t="s">
        <v>33</v>
      </c>
      <c r="AK1" s="13" t="s">
        <v>33</v>
      </c>
      <c r="AL1" s="13" t="s">
        <v>33</v>
      </c>
      <c r="AM1" s="13" t="s">
        <v>33</v>
      </c>
      <c r="AN1" s="13" t="s">
        <v>33</v>
      </c>
      <c r="AO1" s="13" t="s">
        <v>33</v>
      </c>
    </row>
    <row r="2" spans="1:41" x14ac:dyDescent="0.25">
      <c r="A2" s="6" t="s">
        <v>5</v>
      </c>
      <c r="B2" s="2">
        <v>0</v>
      </c>
      <c r="C2" s="2">
        <f>B2+200</f>
        <v>200</v>
      </c>
      <c r="D2" s="2">
        <f t="shared" ref="D2:J2" si="0">C2+200</f>
        <v>400</v>
      </c>
      <c r="E2" s="2">
        <f t="shared" si="0"/>
        <v>600</v>
      </c>
      <c r="F2" s="2">
        <f t="shared" si="0"/>
        <v>800</v>
      </c>
      <c r="G2" s="2">
        <f t="shared" si="0"/>
        <v>1000</v>
      </c>
      <c r="H2" s="2">
        <f t="shared" si="0"/>
        <v>1200</v>
      </c>
      <c r="I2" s="2">
        <f t="shared" si="0"/>
        <v>1400</v>
      </c>
      <c r="J2" s="2">
        <f t="shared" si="0"/>
        <v>1600</v>
      </c>
      <c r="K2" s="3">
        <f>J2+200</f>
        <v>1800</v>
      </c>
      <c r="L2" s="3">
        <f t="shared" ref="L2:M2" si="1">K2+200</f>
        <v>2000</v>
      </c>
      <c r="M2" s="3">
        <f t="shared" si="1"/>
        <v>2200</v>
      </c>
      <c r="N2" s="3">
        <f>M2+200</f>
        <v>2400</v>
      </c>
      <c r="O2" s="3">
        <f t="shared" ref="O2:P2" si="2">N2+200</f>
        <v>2600</v>
      </c>
      <c r="P2" s="3">
        <f t="shared" si="2"/>
        <v>2800</v>
      </c>
      <c r="Q2" s="3">
        <f t="shared" ref="Q2:Y2" si="3">P2+200</f>
        <v>3000</v>
      </c>
      <c r="R2" s="3">
        <f t="shared" si="3"/>
        <v>3200</v>
      </c>
      <c r="S2" s="3">
        <f t="shared" si="3"/>
        <v>3400</v>
      </c>
      <c r="T2" s="3">
        <f t="shared" si="3"/>
        <v>3600</v>
      </c>
      <c r="U2" s="3">
        <f t="shared" si="3"/>
        <v>3800</v>
      </c>
      <c r="V2" s="3">
        <f t="shared" si="3"/>
        <v>4000</v>
      </c>
      <c r="W2" s="3">
        <f t="shared" si="3"/>
        <v>4200</v>
      </c>
      <c r="X2" s="3">
        <f t="shared" si="3"/>
        <v>4400</v>
      </c>
      <c r="Y2" s="3">
        <f t="shared" si="3"/>
        <v>4600</v>
      </c>
      <c r="Z2" s="4">
        <f>Y2+200</f>
        <v>4800</v>
      </c>
      <c r="AA2" s="4">
        <f t="shared" ref="AA2:AG2" si="4">Z2+200</f>
        <v>5000</v>
      </c>
      <c r="AB2" s="4">
        <f t="shared" si="4"/>
        <v>5200</v>
      </c>
      <c r="AC2" s="4">
        <f t="shared" si="4"/>
        <v>5400</v>
      </c>
      <c r="AD2" s="4">
        <f t="shared" si="4"/>
        <v>5600</v>
      </c>
      <c r="AE2" s="4">
        <f t="shared" si="4"/>
        <v>5800</v>
      </c>
      <c r="AF2" s="4">
        <f t="shared" si="4"/>
        <v>6000</v>
      </c>
      <c r="AG2" s="17">
        <f t="shared" si="4"/>
        <v>6200</v>
      </c>
      <c r="AH2" s="17">
        <f>AG2+200</f>
        <v>6400</v>
      </c>
      <c r="AI2" s="17">
        <f t="shared" ref="AI2:AN2" si="5">AH2+200</f>
        <v>6600</v>
      </c>
      <c r="AJ2" s="17">
        <f t="shared" si="5"/>
        <v>6800</v>
      </c>
      <c r="AK2" s="17">
        <f t="shared" si="5"/>
        <v>7000</v>
      </c>
      <c r="AL2" s="17">
        <f t="shared" si="5"/>
        <v>7200</v>
      </c>
      <c r="AM2" s="17">
        <f t="shared" si="5"/>
        <v>7400</v>
      </c>
      <c r="AN2" s="17">
        <f t="shared" si="5"/>
        <v>7600</v>
      </c>
      <c r="AO2" s="14"/>
    </row>
    <row r="3" spans="1:41" x14ac:dyDescent="0.25">
      <c r="A3" s="6" t="s">
        <v>4</v>
      </c>
      <c r="B3" s="5">
        <f t="shared" ref="B3:J3" si="6">drain_niveau</f>
        <v>-0.5</v>
      </c>
      <c r="C3" s="5">
        <f t="shared" si="6"/>
        <v>-0.5</v>
      </c>
      <c r="D3" s="5">
        <f t="shared" si="6"/>
        <v>-0.5</v>
      </c>
      <c r="E3" s="5">
        <f t="shared" si="6"/>
        <v>-0.5</v>
      </c>
      <c r="F3" s="5">
        <f t="shared" si="6"/>
        <v>-0.5</v>
      </c>
      <c r="G3" s="5">
        <f t="shared" si="6"/>
        <v>-0.5</v>
      </c>
      <c r="H3" s="5">
        <f t="shared" si="6"/>
        <v>-0.5</v>
      </c>
      <c r="I3" s="5">
        <f t="shared" si="6"/>
        <v>-0.5</v>
      </c>
      <c r="J3" s="5">
        <f t="shared" si="6"/>
        <v>-0.5</v>
      </c>
      <c r="K3" s="3">
        <v>1000</v>
      </c>
      <c r="L3" s="3">
        <v>1000</v>
      </c>
      <c r="M3" s="3">
        <v>1000</v>
      </c>
      <c r="N3" s="3">
        <v>1000</v>
      </c>
      <c r="O3" s="3">
        <v>1000</v>
      </c>
      <c r="P3" s="3">
        <v>1000</v>
      </c>
      <c r="Q3" s="3">
        <v>1000</v>
      </c>
      <c r="R3" s="3">
        <v>1000</v>
      </c>
      <c r="S3" s="3">
        <v>1000</v>
      </c>
      <c r="T3" s="3">
        <v>1000</v>
      </c>
      <c r="U3" s="3">
        <v>1000</v>
      </c>
      <c r="V3" s="3">
        <v>1000</v>
      </c>
      <c r="W3" s="3">
        <v>1000</v>
      </c>
      <c r="X3" s="3">
        <v>1000</v>
      </c>
      <c r="Y3" s="3">
        <v>1000</v>
      </c>
      <c r="Z3" s="4">
        <f>drain_niveau</f>
        <v>-0.5</v>
      </c>
      <c r="AA3" s="4">
        <f>drain_niveau</f>
        <v>-0.5</v>
      </c>
      <c r="AB3" s="4">
        <f>drain_niveau</f>
        <v>-0.5</v>
      </c>
      <c r="AC3" s="4">
        <f>drain_niveau</f>
        <v>-0.5</v>
      </c>
      <c r="AD3" s="4">
        <f>drain_niveau</f>
        <v>-0.5</v>
      </c>
      <c r="AE3" s="4">
        <f>drain_niveau</f>
        <v>-0.5</v>
      </c>
      <c r="AF3" s="4">
        <f>drain_niveau</f>
        <v>-0.5</v>
      </c>
      <c r="AG3" s="17">
        <f>drain_niveau-0.8</f>
        <v>-1.3</v>
      </c>
      <c r="AH3" s="17">
        <f>drain_niveau-0.8</f>
        <v>-1.3</v>
      </c>
      <c r="AI3" s="17">
        <f>drain_niveau-0.8</f>
        <v>-1.3</v>
      </c>
      <c r="AJ3" s="17">
        <f>drain_niveau-0.8</f>
        <v>-1.3</v>
      </c>
      <c r="AK3" s="17">
        <f>drain_niveau-0.8</f>
        <v>-1.3</v>
      </c>
      <c r="AL3" s="17">
        <f>drain_niveau-0.8</f>
        <v>-1.3</v>
      </c>
      <c r="AM3" s="17">
        <f>drain_niveau-0.8</f>
        <v>-1.3</v>
      </c>
      <c r="AN3" s="17">
        <f>drain_niveau-0.8</f>
        <v>-1.3</v>
      </c>
      <c r="AO3" s="17">
        <f>drain_niveau-0.8</f>
        <v>-1.3</v>
      </c>
    </row>
    <row r="4" spans="1:41" x14ac:dyDescent="0.25">
      <c r="A4" s="6" t="s">
        <v>8</v>
      </c>
      <c r="B4" s="16">
        <f t="shared" ref="B4:J4" si="7">c0</f>
        <v>57.142857142857146</v>
      </c>
      <c r="C4" s="16">
        <f t="shared" si="7"/>
        <v>57.142857142857146</v>
      </c>
      <c r="D4" s="16">
        <f t="shared" si="7"/>
        <v>57.142857142857146</v>
      </c>
      <c r="E4" s="16">
        <f t="shared" si="7"/>
        <v>57.142857142857146</v>
      </c>
      <c r="F4" s="16">
        <f t="shared" si="7"/>
        <v>57.142857142857146</v>
      </c>
      <c r="G4" s="16">
        <f t="shared" si="7"/>
        <v>57.142857142857146</v>
      </c>
      <c r="H4" s="16">
        <f t="shared" si="7"/>
        <v>57.142857142857146</v>
      </c>
      <c r="I4" s="16">
        <f t="shared" si="7"/>
        <v>57.142857142857146</v>
      </c>
      <c r="J4" s="16">
        <f t="shared" si="7"/>
        <v>57.142857142857146</v>
      </c>
      <c r="K4" s="3">
        <f t="shared" ref="K4:Y4" si="8">10^6</f>
        <v>1000000</v>
      </c>
      <c r="L4" s="3">
        <f t="shared" si="8"/>
        <v>1000000</v>
      </c>
      <c r="M4" s="3">
        <f t="shared" si="8"/>
        <v>1000000</v>
      </c>
      <c r="N4" s="3">
        <f t="shared" si="8"/>
        <v>1000000</v>
      </c>
      <c r="O4" s="3">
        <f t="shared" si="8"/>
        <v>1000000</v>
      </c>
      <c r="P4" s="3">
        <f t="shared" si="8"/>
        <v>1000000</v>
      </c>
      <c r="Q4" s="3">
        <f t="shared" si="8"/>
        <v>1000000</v>
      </c>
      <c r="R4" s="3">
        <f t="shared" si="8"/>
        <v>1000000</v>
      </c>
      <c r="S4" s="3">
        <f t="shared" si="8"/>
        <v>1000000</v>
      </c>
      <c r="T4" s="3">
        <f t="shared" si="8"/>
        <v>1000000</v>
      </c>
      <c r="U4" s="3">
        <f t="shared" si="8"/>
        <v>1000000</v>
      </c>
      <c r="V4" s="3">
        <f t="shared" si="8"/>
        <v>1000000</v>
      </c>
      <c r="W4" s="3">
        <f t="shared" si="8"/>
        <v>1000000</v>
      </c>
      <c r="X4" s="3">
        <f t="shared" si="8"/>
        <v>1000000</v>
      </c>
      <c r="Y4" s="3">
        <f t="shared" si="8"/>
        <v>1000000</v>
      </c>
      <c r="Z4" s="4">
        <f>c0</f>
        <v>57.142857142857146</v>
      </c>
      <c r="AA4" s="4">
        <f>c0</f>
        <v>57.142857142857146</v>
      </c>
      <c r="AB4" s="4">
        <f>c0</f>
        <v>57.142857142857146</v>
      </c>
      <c r="AC4" s="4">
        <f>c0</f>
        <v>57.142857142857146</v>
      </c>
      <c r="AD4" s="4">
        <f>c0</f>
        <v>57.142857142857146</v>
      </c>
      <c r="AE4" s="4">
        <f>c0</f>
        <v>57.142857142857146</v>
      </c>
      <c r="AF4" s="4">
        <f>c0</f>
        <v>57.142857142857146</v>
      </c>
      <c r="AG4" s="17">
        <f>c0</f>
        <v>57.142857142857146</v>
      </c>
      <c r="AH4" s="17">
        <f>c0</f>
        <v>57.142857142857146</v>
      </c>
      <c r="AI4" s="17">
        <f>c0</f>
        <v>57.142857142857146</v>
      </c>
      <c r="AJ4" s="17">
        <f>c0</f>
        <v>57.142857142857146</v>
      </c>
      <c r="AK4" s="17">
        <f>c0</f>
        <v>57.142857142857146</v>
      </c>
      <c r="AL4" s="17">
        <f>c0</f>
        <v>57.142857142857146</v>
      </c>
      <c r="AM4" s="17">
        <f>c0</f>
        <v>57.142857142857146</v>
      </c>
      <c r="AN4" s="17">
        <f>c0</f>
        <v>57.142857142857146</v>
      </c>
      <c r="AO4" s="17">
        <f>c0</f>
        <v>57.142857142857146</v>
      </c>
    </row>
    <row r="5" spans="1:41" x14ac:dyDescent="0.25">
      <c r="A5" s="6" t="s">
        <v>6</v>
      </c>
      <c r="B5" s="2">
        <f t="shared" ref="B5:J5" si="9">kD_zandbaan</f>
        <v>500</v>
      </c>
      <c r="C5" s="2">
        <f t="shared" si="9"/>
        <v>500</v>
      </c>
      <c r="D5" s="2">
        <f t="shared" si="9"/>
        <v>500</v>
      </c>
      <c r="E5" s="2">
        <f t="shared" si="9"/>
        <v>500</v>
      </c>
      <c r="F5" s="2">
        <f t="shared" si="9"/>
        <v>500</v>
      </c>
      <c r="G5" s="2">
        <f t="shared" si="9"/>
        <v>500</v>
      </c>
      <c r="H5" s="2">
        <f t="shared" si="9"/>
        <v>500</v>
      </c>
      <c r="I5" s="2">
        <f t="shared" si="9"/>
        <v>500</v>
      </c>
      <c r="J5" s="2">
        <f t="shared" si="9"/>
        <v>500</v>
      </c>
      <c r="K5" s="3">
        <f t="shared" ref="K5:AG5" si="10">kD_zandbaan</f>
        <v>500</v>
      </c>
      <c r="L5" s="3">
        <f t="shared" si="10"/>
        <v>500</v>
      </c>
      <c r="M5" s="3">
        <f t="shared" si="10"/>
        <v>500</v>
      </c>
      <c r="N5" s="3">
        <f t="shared" si="10"/>
        <v>500</v>
      </c>
      <c r="O5" s="3">
        <f t="shared" si="10"/>
        <v>500</v>
      </c>
      <c r="P5" s="3">
        <f t="shared" si="10"/>
        <v>500</v>
      </c>
      <c r="Q5" s="3">
        <f t="shared" si="10"/>
        <v>500</v>
      </c>
      <c r="R5" s="3">
        <f t="shared" si="10"/>
        <v>500</v>
      </c>
      <c r="S5" s="3">
        <f t="shared" si="10"/>
        <v>500</v>
      </c>
      <c r="T5" s="3">
        <f t="shared" si="10"/>
        <v>500</v>
      </c>
      <c r="U5" s="3">
        <f t="shared" si="10"/>
        <v>500</v>
      </c>
      <c r="V5" s="3">
        <f t="shared" si="10"/>
        <v>500</v>
      </c>
      <c r="W5" s="3">
        <f t="shared" si="10"/>
        <v>500</v>
      </c>
      <c r="X5" s="3">
        <f t="shared" si="10"/>
        <v>500</v>
      </c>
      <c r="Y5" s="3">
        <f t="shared" si="10"/>
        <v>500</v>
      </c>
      <c r="Z5" s="4">
        <f t="shared" si="10"/>
        <v>500</v>
      </c>
      <c r="AA5" s="4">
        <f t="shared" si="10"/>
        <v>500</v>
      </c>
      <c r="AB5" s="4">
        <f t="shared" si="10"/>
        <v>500</v>
      </c>
      <c r="AC5" s="4">
        <f t="shared" si="10"/>
        <v>500</v>
      </c>
      <c r="AD5" s="4">
        <f t="shared" si="10"/>
        <v>500</v>
      </c>
      <c r="AE5" s="4">
        <f t="shared" si="10"/>
        <v>500</v>
      </c>
      <c r="AF5" s="4">
        <f t="shared" si="10"/>
        <v>500</v>
      </c>
      <c r="AG5" s="17">
        <f t="shared" si="10"/>
        <v>500</v>
      </c>
      <c r="AH5" s="17">
        <f t="shared" ref="AH5:AO5" si="11">kD_zandbaan</f>
        <v>500</v>
      </c>
      <c r="AI5" s="17">
        <f t="shared" si="11"/>
        <v>500</v>
      </c>
      <c r="AJ5" s="17">
        <f t="shared" si="11"/>
        <v>500</v>
      </c>
      <c r="AK5" s="17">
        <f t="shared" si="11"/>
        <v>500</v>
      </c>
      <c r="AL5" s="17">
        <f t="shared" si="11"/>
        <v>500</v>
      </c>
      <c r="AM5" s="17">
        <f t="shared" si="11"/>
        <v>500</v>
      </c>
      <c r="AN5" s="17">
        <f t="shared" si="11"/>
        <v>500</v>
      </c>
      <c r="AO5" s="17">
        <f t="shared" si="11"/>
        <v>500</v>
      </c>
    </row>
    <row r="6" spans="1:41" x14ac:dyDescent="0.25">
      <c r="A6" s="6" t="s">
        <v>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4"/>
    </row>
    <row r="7" spans="1:41" x14ac:dyDescent="0.25">
      <c r="A7" s="6" t="s">
        <v>9</v>
      </c>
      <c r="B7" s="2">
        <v>500</v>
      </c>
      <c r="C7" s="2">
        <v>500</v>
      </c>
      <c r="D7" s="2">
        <v>500</v>
      </c>
      <c r="E7" s="2">
        <v>500</v>
      </c>
      <c r="F7" s="2">
        <v>500</v>
      </c>
      <c r="G7" s="2">
        <v>500</v>
      </c>
      <c r="H7" s="2">
        <v>500</v>
      </c>
      <c r="I7" s="2">
        <v>500</v>
      </c>
      <c r="J7" s="2">
        <v>500</v>
      </c>
      <c r="K7" s="3">
        <v>500</v>
      </c>
      <c r="L7" s="3">
        <v>500</v>
      </c>
      <c r="M7" s="3">
        <v>500</v>
      </c>
      <c r="N7" s="3">
        <v>500</v>
      </c>
      <c r="O7" s="3">
        <v>500</v>
      </c>
      <c r="P7" s="3">
        <v>500</v>
      </c>
      <c r="Q7" s="3">
        <v>500</v>
      </c>
      <c r="R7" s="3">
        <v>500</v>
      </c>
      <c r="S7" s="3">
        <v>500</v>
      </c>
      <c r="T7" s="3">
        <v>500</v>
      </c>
      <c r="U7" s="3">
        <v>500</v>
      </c>
      <c r="V7" s="3">
        <v>500</v>
      </c>
      <c r="W7" s="3">
        <v>500</v>
      </c>
      <c r="X7" s="3">
        <v>500</v>
      </c>
      <c r="Y7" s="3">
        <v>500</v>
      </c>
      <c r="Z7" s="4">
        <v>500</v>
      </c>
      <c r="AA7" s="4">
        <v>500</v>
      </c>
      <c r="AB7" s="4">
        <v>500</v>
      </c>
      <c r="AC7" s="4">
        <v>500</v>
      </c>
      <c r="AD7" s="4">
        <v>500</v>
      </c>
      <c r="AE7" s="4">
        <v>500</v>
      </c>
      <c r="AF7" s="4">
        <v>500</v>
      </c>
      <c r="AG7" s="17">
        <v>500</v>
      </c>
      <c r="AH7" s="17">
        <v>500</v>
      </c>
      <c r="AI7" s="17">
        <v>500</v>
      </c>
      <c r="AJ7" s="17">
        <v>500</v>
      </c>
      <c r="AK7" s="17">
        <v>500</v>
      </c>
      <c r="AL7" s="17">
        <v>500</v>
      </c>
      <c r="AM7" s="17">
        <v>500</v>
      </c>
      <c r="AN7" s="17">
        <v>500</v>
      </c>
      <c r="AO7" s="17">
        <v>500</v>
      </c>
    </row>
    <row r="8" spans="1:41" x14ac:dyDescent="0.25">
      <c r="A8" s="6" t="s">
        <v>7</v>
      </c>
      <c r="B8" s="2">
        <v>2000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3">
        <v>2000</v>
      </c>
      <c r="L8" s="3">
        <v>2000</v>
      </c>
      <c r="M8" s="3">
        <v>2000</v>
      </c>
      <c r="N8" s="3">
        <v>2000</v>
      </c>
      <c r="O8" s="3">
        <v>2000</v>
      </c>
      <c r="P8" s="3">
        <v>2000</v>
      </c>
      <c r="Q8" s="3">
        <v>2000</v>
      </c>
      <c r="R8" s="3">
        <v>2000</v>
      </c>
      <c r="S8" s="3">
        <v>2000</v>
      </c>
      <c r="T8" s="3">
        <v>2000</v>
      </c>
      <c r="U8" s="3">
        <v>2000</v>
      </c>
      <c r="V8" s="3">
        <v>2000</v>
      </c>
      <c r="W8" s="3">
        <v>2000</v>
      </c>
      <c r="X8" s="3">
        <v>2000</v>
      </c>
      <c r="Y8" s="3">
        <v>2000</v>
      </c>
      <c r="Z8" s="4">
        <v>2000</v>
      </c>
      <c r="AA8" s="4">
        <v>2000</v>
      </c>
      <c r="AB8" s="4">
        <v>2000</v>
      </c>
      <c r="AC8" s="4">
        <v>2000</v>
      </c>
      <c r="AD8" s="4">
        <v>2000</v>
      </c>
      <c r="AE8" s="4">
        <v>2000</v>
      </c>
      <c r="AF8" s="4">
        <v>2000</v>
      </c>
      <c r="AG8" s="17">
        <v>2000</v>
      </c>
      <c r="AH8" s="17">
        <v>2000</v>
      </c>
      <c r="AI8" s="17">
        <v>2000</v>
      </c>
      <c r="AJ8" s="17">
        <v>2000</v>
      </c>
      <c r="AK8" s="17">
        <v>2000</v>
      </c>
      <c r="AL8" s="17">
        <v>2000</v>
      </c>
      <c r="AM8" s="17">
        <v>2000</v>
      </c>
      <c r="AN8" s="17">
        <v>2000</v>
      </c>
      <c r="AO8" s="17">
        <v>2000</v>
      </c>
    </row>
    <row r="9" spans="1:41" x14ac:dyDescent="0.25">
      <c r="A9" s="6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4"/>
    </row>
    <row r="11" spans="1:41" x14ac:dyDescent="0.25">
      <c r="A11" s="7" t="s">
        <v>0</v>
      </c>
    </row>
    <row r="12" spans="1:41" x14ac:dyDescent="0.25">
      <c r="A12" s="8" t="s">
        <v>29</v>
      </c>
    </row>
    <row r="13" spans="1:41" x14ac:dyDescent="0.25">
      <c r="A13" s="9" t="s">
        <v>1</v>
      </c>
    </row>
    <row r="14" spans="1:41" x14ac:dyDescent="0.25">
      <c r="A14" s="10" t="s">
        <v>13</v>
      </c>
    </row>
    <row r="15" spans="1:41" x14ac:dyDescent="0.25">
      <c r="A15" s="11" t="s">
        <v>2</v>
      </c>
    </row>
    <row r="16" spans="1:41" x14ac:dyDescent="0.25">
      <c r="A16" s="12" t="s">
        <v>3</v>
      </c>
    </row>
    <row r="18" spans="1:41" x14ac:dyDescent="0.25">
      <c r="A18" t="s">
        <v>14</v>
      </c>
      <c r="B18" s="1">
        <v>0.5</v>
      </c>
      <c r="C18" s="1" t="s">
        <v>16</v>
      </c>
    </row>
    <row r="19" spans="1:41" x14ac:dyDescent="0.25">
      <c r="A19" t="s">
        <v>15</v>
      </c>
      <c r="B19" s="1">
        <v>1</v>
      </c>
      <c r="C19" s="1" t="s">
        <v>17</v>
      </c>
    </row>
    <row r="20" spans="1:41" x14ac:dyDescent="0.25">
      <c r="A20" t="s">
        <v>27</v>
      </c>
      <c r="B20" s="1">
        <f>mv-draindiepte</f>
        <v>-0.5</v>
      </c>
    </row>
    <row r="21" spans="1:41" x14ac:dyDescent="0.25">
      <c r="A21" t="s">
        <v>18</v>
      </c>
      <c r="B21" s="1" t="s">
        <v>19</v>
      </c>
    </row>
    <row r="22" spans="1:41" x14ac:dyDescent="0.25">
      <c r="A22" t="s">
        <v>20</v>
      </c>
      <c r="B22" s="1">
        <v>0.6</v>
      </c>
      <c r="C22" s="1" t="s">
        <v>22</v>
      </c>
    </row>
    <row r="23" spans="1:41" x14ac:dyDescent="0.25">
      <c r="A23" t="s">
        <v>21</v>
      </c>
      <c r="B23" s="1">
        <f>draindiepte-GHG</f>
        <v>0.4</v>
      </c>
      <c r="C23" s="1" t="s">
        <v>17</v>
      </c>
    </row>
    <row r="24" spans="1:41" x14ac:dyDescent="0.25">
      <c r="A24" t="s">
        <v>23</v>
      </c>
      <c r="B24" s="15">
        <v>7.0000000000000001E-3</v>
      </c>
      <c r="C24" s="1" t="s">
        <v>24</v>
      </c>
    </row>
    <row r="25" spans="1:41" x14ac:dyDescent="0.25">
      <c r="A25" t="s">
        <v>25</v>
      </c>
      <c r="B25" s="1">
        <f>opbolling/flux</f>
        <v>57.142857142857146</v>
      </c>
      <c r="C25" s="1" t="s">
        <v>26</v>
      </c>
    </row>
    <row r="27" spans="1:41" x14ac:dyDescent="0.25">
      <c r="A27" t="s">
        <v>34</v>
      </c>
      <c r="B27" s="1">
        <v>500</v>
      </c>
      <c r="D27" s="1" t="s">
        <v>28</v>
      </c>
    </row>
    <row r="29" spans="1:41" x14ac:dyDescent="0.25">
      <c r="A29">
        <v>1</v>
      </c>
      <c r="B29" s="1">
        <f>A29+1</f>
        <v>2</v>
      </c>
      <c r="C29" s="1">
        <f t="shared" ref="C29:AG29" si="12">B29+1</f>
        <v>3</v>
      </c>
      <c r="D29" s="1">
        <f t="shared" si="12"/>
        <v>4</v>
      </c>
      <c r="E29" s="1">
        <f t="shared" si="12"/>
        <v>5</v>
      </c>
      <c r="F29" s="1">
        <f t="shared" si="12"/>
        <v>6</v>
      </c>
      <c r="G29" s="1">
        <f t="shared" si="12"/>
        <v>7</v>
      </c>
      <c r="H29" s="1">
        <f t="shared" si="12"/>
        <v>8</v>
      </c>
      <c r="I29" s="1">
        <f t="shared" si="12"/>
        <v>9</v>
      </c>
      <c r="J29" s="1">
        <f t="shared" si="12"/>
        <v>10</v>
      </c>
      <c r="K29" s="1" t="e">
        <f>#REF!+1</f>
        <v>#REF!</v>
      </c>
      <c r="L29" s="1" t="e">
        <f t="shared" si="12"/>
        <v>#REF!</v>
      </c>
      <c r="M29" s="1" t="e">
        <f t="shared" si="12"/>
        <v>#REF!</v>
      </c>
      <c r="N29" s="1" t="e">
        <f>#REF!+1</f>
        <v>#REF!</v>
      </c>
      <c r="O29" s="1" t="e">
        <f t="shared" ref="O29" si="13">N29+1</f>
        <v>#REF!</v>
      </c>
      <c r="P29" s="1" t="e">
        <f t="shared" ref="P29" si="14">O29+1</f>
        <v>#REF!</v>
      </c>
      <c r="Z29" s="1" t="e">
        <f>M29+1</f>
        <v>#REF!</v>
      </c>
      <c r="AA29" s="1" t="e">
        <f t="shared" si="12"/>
        <v>#REF!</v>
      </c>
      <c r="AB29" s="1" t="e">
        <f t="shared" si="12"/>
        <v>#REF!</v>
      </c>
      <c r="AC29" s="1" t="e">
        <f t="shared" si="12"/>
        <v>#REF!</v>
      </c>
      <c r="AD29" s="1" t="e">
        <f t="shared" si="12"/>
        <v>#REF!</v>
      </c>
      <c r="AE29" s="1" t="e">
        <f t="shared" si="12"/>
        <v>#REF!</v>
      </c>
      <c r="AF29" s="1" t="e">
        <f t="shared" si="12"/>
        <v>#REF!</v>
      </c>
      <c r="AG29" s="1" t="e">
        <f t="shared" si="12"/>
        <v>#REF!</v>
      </c>
      <c r="AH29" s="1" t="e">
        <f>#REF!+1</f>
        <v>#REF!</v>
      </c>
      <c r="AI29" s="1" t="e">
        <f t="shared" ref="AI29:AO29" si="15">AH29+1</f>
        <v>#REF!</v>
      </c>
      <c r="AJ29" s="1" t="e">
        <f t="shared" si="15"/>
        <v>#REF!</v>
      </c>
      <c r="AK29" s="1" t="e">
        <f t="shared" si="15"/>
        <v>#REF!</v>
      </c>
      <c r="AL29" s="1" t="e">
        <f t="shared" si="15"/>
        <v>#REF!</v>
      </c>
      <c r="AM29" s="1" t="e">
        <f t="shared" si="15"/>
        <v>#REF!</v>
      </c>
      <c r="AN29" s="1" t="e">
        <f t="shared" si="15"/>
        <v>#REF!</v>
      </c>
      <c r="AO29" s="1" t="e">
        <f t="shared" si="15"/>
        <v>#REF!</v>
      </c>
    </row>
    <row r="37" spans="13:14" x14ac:dyDescent="0.25">
      <c r="M37" s="1">
        <f>1600+3000</f>
        <v>4600</v>
      </c>
      <c r="N37" s="1">
        <f>M37+1500</f>
        <v>6100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9</vt:i4>
      </vt:variant>
    </vt:vector>
  </HeadingPairs>
  <TitlesOfParts>
    <vt:vector size="10" baseType="lpstr">
      <vt:lpstr>Blad1</vt:lpstr>
      <vt:lpstr>c0</vt:lpstr>
      <vt:lpstr>drain_niveau</vt:lpstr>
      <vt:lpstr>draindiepte</vt:lpstr>
      <vt:lpstr>flux</vt:lpstr>
      <vt:lpstr>GHG</vt:lpstr>
      <vt:lpstr>Gt</vt:lpstr>
      <vt:lpstr>kD_zandbaan</vt:lpstr>
      <vt:lpstr>mv</vt:lpstr>
      <vt:lpstr>opbolling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2022-12-19T15:19:45Z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