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\378398_Vervolg_DD\2. Do Work\MLay1D\Dwarsraai A\na\"/>
    </mc:Choice>
  </mc:AlternateContent>
  <xr:revisionPtr revIDLastSave="0" documentId="13_ncr:1_{3D514FBA-C92E-49A4-9A86-BC11EDD2354A}" xr6:coauthVersionLast="46" xr6:coauthVersionMax="47" xr10:uidLastSave="{00000000-0000-0000-0000-000000000000}"/>
  <bookViews>
    <workbookView xWindow="-120" yWindow="-120" windowWidth="29040" windowHeight="15840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5" i="1" l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 l="1"/>
  <c r="H4" i="1" l="1"/>
  <c r="G4" i="1"/>
  <c r="F4" i="1"/>
  <c r="E4" i="1"/>
  <c r="X3" i="1"/>
  <c r="W3" i="1"/>
  <c r="V3" i="1"/>
  <c r="U3" i="1"/>
  <c r="T3" i="1"/>
  <c r="L3" i="1"/>
  <c r="K3" i="1"/>
  <c r="J3" i="1"/>
  <c r="I3" i="1"/>
  <c r="H3" i="1"/>
  <c r="B20" i="1"/>
  <c r="S3" i="1" s="1"/>
  <c r="B23" i="1"/>
  <c r="B25" i="1" s="1"/>
  <c r="AB4" i="1" s="1"/>
  <c r="Q4" i="1" l="1"/>
  <c r="R4" i="1"/>
  <c r="S4" i="1"/>
  <c r="T4" i="1"/>
  <c r="U4" i="1"/>
  <c r="V4" i="1"/>
  <c r="X4" i="1"/>
  <c r="Z4" i="1"/>
  <c r="AA4" i="1"/>
  <c r="I4" i="1"/>
  <c r="M3" i="1"/>
  <c r="Y3" i="1"/>
  <c r="J4" i="1"/>
  <c r="B3" i="1"/>
  <c r="N3" i="1"/>
  <c r="Z3" i="1"/>
  <c r="K4" i="1"/>
  <c r="W4" i="1"/>
  <c r="C3" i="1"/>
  <c r="O3" i="1"/>
  <c r="AA3" i="1"/>
  <c r="L4" i="1"/>
  <c r="D3" i="1"/>
  <c r="P3" i="1"/>
  <c r="AB3" i="1"/>
  <c r="M4" i="1"/>
  <c r="Y4" i="1"/>
  <c r="E3" i="1"/>
  <c r="Q3" i="1"/>
  <c r="B4" i="1"/>
  <c r="N4" i="1"/>
  <c r="F3" i="1"/>
  <c r="R3" i="1"/>
  <c r="C4" i="1"/>
  <c r="O4" i="1"/>
  <c r="G3" i="1"/>
  <c r="D4" i="1"/>
  <c r="P4" i="1"/>
  <c r="C2" i="1"/>
  <c r="D2" i="1" s="1"/>
  <c r="E2" i="1" l="1"/>
  <c r="F2" i="1" l="1"/>
  <c r="AX4" i="1"/>
  <c r="AW4" i="1"/>
  <c r="AV4" i="1"/>
  <c r="AE4" i="1"/>
  <c r="AD4" i="1"/>
  <c r="G2" i="1" l="1"/>
  <c r="H2" i="1" l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/>
  <c r="AE2" i="1" l="1"/>
  <c r="AF2" i="1" l="1"/>
  <c r="AG2" i="1" l="1"/>
  <c r="AH2" i="1" l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C4289197-DC0C-4A76-A73A-EA59DBA185F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Intersection points</t>
        </r>
      </text>
    </comment>
    <comment ref="A3" authorId="0" shapeId="0" xr:uid="{9C89C54E-01C5-4E26-BC49-80D4D22DBD8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B3" authorId="0" shapeId="0" xr:uid="{8908083A-132C-4ADA-9BE0-BE7C7D875CA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Ontwateringsniveau = drainniveau. Zie berekening hieronder
</t>
        </r>
      </text>
    </comment>
    <comment ref="AF3" authorId="0" shapeId="0" xr:uid="{4A33975C-D1BF-4FAB-879D-9419546AEC66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Waterstand gemiddeld +0,65 m+NAP. In aanvoergebied is het gemiddeld +0,65 - 1,30 m+NAP.
</t>
        </r>
      </text>
    </comment>
    <comment ref="AY3" authorId="0" shapeId="0" xr:uid="{240D4D26-86C2-4382-94E6-F718C9FD4C0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BO3" authorId="0" shapeId="0" xr:uid="{49409FEE-DB1B-4065-813A-6B7E272374E6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 Gemiddeld tij: hoogwater NAP+1,30, laagwater NAP-1,53m</t>
        </r>
      </text>
    </comment>
    <comment ref="A4" authorId="0" shapeId="0" xr:uid="{453E2403-33B7-4104-A9AE-1953B5E2756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4" authorId="0" shapeId="0" xr:uid="{1021C341-BB47-46E3-BB5B-A2E9EB0A1866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C4" authorId="0" shapeId="0" xr:uid="{08FCF251-D029-4FF6-8D14-263DD464FA96}">
      <text>
        <r>
          <rPr>
            <b/>
            <sz val="9"/>
            <color indexed="81"/>
            <rFont val="Tahoma"/>
            <charset val="1"/>
          </rPr>
          <t>Hydraulische weerstand tussen de sloot en de zandbaan</t>
        </r>
      </text>
    </comment>
    <comment ref="AF4" authorId="0" shapeId="0" xr:uid="{9CA589F7-04E5-4A9B-9F5B-C7AC6CACF92F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Hydraulische weerstand boven zandbaan</t>
        </r>
      </text>
    </comment>
    <comment ref="A5" authorId="0" shapeId="0" xr:uid="{EA8C5B60-DA46-4050-A417-B28671DCB8B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5" authorId="0" shapeId="0" xr:uid="{A6E9A0B2-765C-4FCD-AADA-91E6D58EE6C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75AF9A12-5861-4073-AF2B-DD9EB6CDE81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A7" authorId="0" shapeId="0" xr:uid="{3A90CEC4-370F-425D-8B5C-81AB4EE263E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7" authorId="0" shapeId="0" xr:uid="{7A806EC8-3899-4ED8-AA96-3118571276FB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c=1000-4000 (d)</t>
        </r>
      </text>
    </comment>
    <comment ref="A8" authorId="0" shapeId="0" xr:uid="{D7A45D59-FCAC-48AA-B80B-BBCDB156D522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8" authorId="0" shapeId="0" xr:uid="{F08D2848-5DA7-4561-B9F1-483B2E48D05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kD=2000 (m2/d)</t>
        </r>
      </text>
    </comment>
    <comment ref="A9" authorId="0" shapeId="0" xr:uid="{168CB9F7-E188-497B-BA8E-230E14DE8E5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<sst xmlns="http://schemas.openxmlformats.org/spreadsheetml/2006/main" count="111" uniqueCount="31">
  <si>
    <t>Polder</t>
  </si>
  <si>
    <t>Dijk</t>
  </si>
  <si>
    <t>Wad</t>
  </si>
  <si>
    <t>Geul</t>
  </si>
  <si>
    <t>h (m+NAP)</t>
  </si>
  <si>
    <t>X (m)</t>
  </si>
  <si>
    <t>kD1 (m2/d)</t>
  </si>
  <si>
    <t>kD2 (m2/d)</t>
  </si>
  <si>
    <t>c0 (d)</t>
  </si>
  <si>
    <t>c1 (d)</t>
  </si>
  <si>
    <t xml:space="preserve">Nieuwe hoofdwatergang </t>
  </si>
  <si>
    <t>Area</t>
  </si>
  <si>
    <t>Q1 (m2/d)</t>
  </si>
  <si>
    <t>Q2 (m2/d)</t>
  </si>
  <si>
    <t>Aquacultuur</t>
  </si>
  <si>
    <t>mv</t>
  </si>
  <si>
    <t>draindiepte</t>
  </si>
  <si>
    <t>m+NAP</t>
  </si>
  <si>
    <t>m</t>
  </si>
  <si>
    <t>Gt</t>
  </si>
  <si>
    <t>VI</t>
  </si>
  <si>
    <t>GHG</t>
  </si>
  <si>
    <t>opbolling</t>
  </si>
  <si>
    <t>m-mv</t>
  </si>
  <si>
    <t>flux</t>
  </si>
  <si>
    <t>m/d</t>
  </si>
  <si>
    <t>c0</t>
  </si>
  <si>
    <t>d</t>
  </si>
  <si>
    <t>drain niveau</t>
  </si>
  <si>
    <t>kD zandbaan</t>
  </si>
  <si>
    <t>Zonder zandbaan=1; met zandbaan=10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</si>
</sst>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0" fillId="7" borderId="0" xfId="0" applyFill="1"/>
    <xf numFmtId="0" fontId="4" fillId="2" borderId="0" xfId="0" applyFont="1" applyFill="1"/>
    <xf numFmtId="0" fontId="4" fillId="8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5" fontId="0" fillId="2" borderId="0" xfId="0" applyNumberFormat="1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CB2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C5" sqref="AC5"/>
    </sheetView>
  </sheetViews>
  <sheetFormatPr defaultRowHeight="15" x14ac:dyDescent="0.25"/>
  <cols>
    <col min="1" max="1" width="11.7109375" customWidth="1"/>
    <col min="2" max="2" width="5.5703125" style="1" bestFit="1" customWidth="1"/>
    <col min="3" max="26" width="5" style="1" customWidth="1"/>
    <col min="27" max="27" width="6.140625" style="1" customWidth="1"/>
    <col min="28" max="28" width="6.28515625" style="1" customWidth="1"/>
    <col min="29" max="29" width="17.140625" style="21" customWidth="1"/>
    <col min="30" max="31" width="8.140625" style="1" bestFit="1" customWidth="1"/>
    <col min="32" max="32" width="11.85546875" style="21" bestFit="1" customWidth="1"/>
    <col min="33" max="46" width="5" style="21" customWidth="1"/>
    <col min="47" max="47" width="11.85546875" style="21" bestFit="1" customWidth="1"/>
    <col min="48" max="48" width="8" style="1" bestFit="1" customWidth="1"/>
    <col min="49" max="49" width="8" style="1" customWidth="1"/>
    <col min="50" max="50" width="8" style="1" bestFit="1" customWidth="1"/>
    <col min="51" max="51" width="5" bestFit="1" customWidth="1"/>
    <col min="52" max="66" width="5" customWidth="1"/>
    <col min="67" max="67" width="5" bestFit="1" customWidth="1"/>
    <col min="68" max="71" width="5" customWidth="1"/>
    <col min="72" max="73" width="5" bestFit="1" customWidth="1"/>
    <col min="74" max="80" width="5" customWidth="1"/>
  </cols>
  <sheetData>
    <row r="1" spans="1:80" ht="45" x14ac:dyDescent="0.25">
      <c r="A1" s="14" t="s">
        <v>11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0</v>
      </c>
      <c r="W1" s="14" t="s">
        <v>0</v>
      </c>
      <c r="X1" s="14" t="s">
        <v>0</v>
      </c>
      <c r="Y1" s="14" t="s">
        <v>0</v>
      </c>
      <c r="Z1" s="14" t="s">
        <v>0</v>
      </c>
      <c r="AA1" s="14" t="s">
        <v>0</v>
      </c>
      <c r="AB1" s="14" t="s">
        <v>0</v>
      </c>
      <c r="AC1" s="23" t="s">
        <v>10</v>
      </c>
      <c r="AD1" s="14" t="s">
        <v>1</v>
      </c>
      <c r="AE1" s="14" t="s">
        <v>1</v>
      </c>
      <c r="AF1" s="18" t="s">
        <v>14</v>
      </c>
      <c r="AG1" s="18" t="s">
        <v>14</v>
      </c>
      <c r="AH1" s="18" t="s">
        <v>14</v>
      </c>
      <c r="AI1" s="18" t="s">
        <v>14</v>
      </c>
      <c r="AJ1" s="18" t="s">
        <v>14</v>
      </c>
      <c r="AK1" s="18" t="s">
        <v>14</v>
      </c>
      <c r="AL1" s="18" t="s">
        <v>14</v>
      </c>
      <c r="AM1" s="18" t="s">
        <v>14</v>
      </c>
      <c r="AN1" s="18" t="s">
        <v>14</v>
      </c>
      <c r="AO1" s="18" t="s">
        <v>14</v>
      </c>
      <c r="AP1" s="18" t="s">
        <v>14</v>
      </c>
      <c r="AQ1" s="18" t="s">
        <v>14</v>
      </c>
      <c r="AR1" s="18" t="s">
        <v>14</v>
      </c>
      <c r="AS1" s="18" t="s">
        <v>14</v>
      </c>
      <c r="AT1" s="18" t="s">
        <v>14</v>
      </c>
      <c r="AU1" s="18" t="s">
        <v>14</v>
      </c>
      <c r="AV1" s="14" t="s">
        <v>1</v>
      </c>
      <c r="AW1" s="14" t="s">
        <v>1</v>
      </c>
      <c r="AX1" s="14" t="s">
        <v>1</v>
      </c>
      <c r="AY1" s="14" t="s">
        <v>2</v>
      </c>
      <c r="AZ1" s="14" t="s">
        <v>2</v>
      </c>
      <c r="BA1" s="14" t="s">
        <v>2</v>
      </c>
      <c r="BB1" s="14" t="s">
        <v>2</v>
      </c>
      <c r="BC1" s="14" t="s">
        <v>2</v>
      </c>
      <c r="BD1" s="14" t="s">
        <v>2</v>
      </c>
      <c r="BE1" s="14" t="s">
        <v>2</v>
      </c>
      <c r="BF1" s="14" t="s">
        <v>2</v>
      </c>
      <c r="BG1" s="14" t="s">
        <v>2</v>
      </c>
      <c r="BH1" s="14" t="s">
        <v>2</v>
      </c>
      <c r="BI1" s="14" t="s">
        <v>2</v>
      </c>
      <c r="BJ1" s="14" t="s">
        <v>2</v>
      </c>
      <c r="BK1" s="14" t="s">
        <v>2</v>
      </c>
      <c r="BL1" s="14" t="s">
        <v>2</v>
      </c>
      <c r="BM1" s="14" t="s">
        <v>2</v>
      </c>
      <c r="BN1" s="14" t="s">
        <v>2</v>
      </c>
      <c r="BO1" s="14" t="s">
        <v>3</v>
      </c>
      <c r="BP1" s="14" t="s">
        <v>3</v>
      </c>
      <c r="BQ1" s="14" t="s">
        <v>3</v>
      </c>
      <c r="BR1" s="14" t="s">
        <v>3</v>
      </c>
      <c r="BS1" s="14" t="s">
        <v>3</v>
      </c>
      <c r="BT1" s="14" t="s">
        <v>3</v>
      </c>
      <c r="BU1" s="14" t="s">
        <v>2</v>
      </c>
      <c r="BV1" s="14" t="s">
        <v>2</v>
      </c>
      <c r="BW1" s="14" t="s">
        <v>2</v>
      </c>
      <c r="BX1" s="14" t="s">
        <v>2</v>
      </c>
      <c r="BY1" s="14" t="s">
        <v>2</v>
      </c>
      <c r="BZ1" s="14" t="s">
        <v>2</v>
      </c>
      <c r="CA1" s="14" t="s">
        <v>2</v>
      </c>
      <c r="CB1" s="14" t="s">
        <v>2</v>
      </c>
    </row>
    <row r="2" spans="1:80" x14ac:dyDescent="0.25">
      <c r="A2" s="7" t="s">
        <v>5</v>
      </c>
      <c r="B2" s="2">
        <v>0</v>
      </c>
      <c r="C2" s="2">
        <f>B2+25</f>
        <v>25</v>
      </c>
      <c r="D2" s="2">
        <f t="shared" ref="D2:AL2" si="0">C2+25</f>
        <v>50</v>
      </c>
      <c r="E2" s="2">
        <f t="shared" si="0"/>
        <v>75</v>
      </c>
      <c r="F2" s="2">
        <f t="shared" si="0"/>
        <v>100</v>
      </c>
      <c r="G2" s="2">
        <f t="shared" si="0"/>
        <v>125</v>
      </c>
      <c r="H2" s="2">
        <f t="shared" si="0"/>
        <v>150</v>
      </c>
      <c r="I2" s="2">
        <f t="shared" si="0"/>
        <v>175</v>
      </c>
      <c r="J2" s="2">
        <f t="shared" si="0"/>
        <v>200</v>
      </c>
      <c r="K2" s="2">
        <f t="shared" si="0"/>
        <v>225</v>
      </c>
      <c r="L2" s="2">
        <f t="shared" si="0"/>
        <v>250</v>
      </c>
      <c r="M2" s="2">
        <f t="shared" si="0"/>
        <v>275</v>
      </c>
      <c r="N2" s="2">
        <f t="shared" si="0"/>
        <v>300</v>
      </c>
      <c r="O2" s="2">
        <f t="shared" si="0"/>
        <v>325</v>
      </c>
      <c r="P2" s="2">
        <f t="shared" si="0"/>
        <v>350</v>
      </c>
      <c r="Q2" s="2">
        <f t="shared" si="0"/>
        <v>375</v>
      </c>
      <c r="R2" s="2">
        <f t="shared" si="0"/>
        <v>400</v>
      </c>
      <c r="S2" s="2">
        <f t="shared" si="0"/>
        <v>425</v>
      </c>
      <c r="T2" s="2">
        <f t="shared" si="0"/>
        <v>450</v>
      </c>
      <c r="U2" s="2">
        <f t="shared" si="0"/>
        <v>475</v>
      </c>
      <c r="V2" s="2">
        <f t="shared" si="0"/>
        <v>500</v>
      </c>
      <c r="W2" s="2">
        <f t="shared" si="0"/>
        <v>525</v>
      </c>
      <c r="X2" s="2">
        <f t="shared" si="0"/>
        <v>550</v>
      </c>
      <c r="Y2" s="2">
        <f t="shared" si="0"/>
        <v>575</v>
      </c>
      <c r="Z2" s="2">
        <f t="shared" si="0"/>
        <v>600</v>
      </c>
      <c r="AA2" s="2">
        <f t="shared" si="0"/>
        <v>625</v>
      </c>
      <c r="AB2" s="2">
        <f t="shared" si="0"/>
        <v>650</v>
      </c>
      <c r="AC2" s="19">
        <f>AB2+5</f>
        <v>655</v>
      </c>
      <c r="AD2" s="3">
        <f>AB2+25</f>
        <v>675</v>
      </c>
      <c r="AE2" s="3">
        <f t="shared" si="0"/>
        <v>700</v>
      </c>
      <c r="AF2" s="22">
        <f t="shared" si="0"/>
        <v>725</v>
      </c>
      <c r="AG2" s="22">
        <f t="shared" si="0"/>
        <v>750</v>
      </c>
      <c r="AH2" s="22">
        <f t="shared" si="0"/>
        <v>775</v>
      </c>
      <c r="AI2" s="22">
        <f t="shared" si="0"/>
        <v>800</v>
      </c>
      <c r="AJ2" s="22">
        <f t="shared" si="0"/>
        <v>825</v>
      </c>
      <c r="AK2" s="22">
        <f t="shared" si="0"/>
        <v>850</v>
      </c>
      <c r="AL2" s="22">
        <f t="shared" si="0"/>
        <v>875</v>
      </c>
      <c r="AM2" s="22">
        <f t="shared" ref="AM2:BH2" si="1">AL2+25</f>
        <v>900</v>
      </c>
      <c r="AN2" s="22">
        <f t="shared" si="1"/>
        <v>925</v>
      </c>
      <c r="AO2" s="22">
        <f t="shared" si="1"/>
        <v>950</v>
      </c>
      <c r="AP2" s="22">
        <f t="shared" si="1"/>
        <v>975</v>
      </c>
      <c r="AQ2" s="22">
        <f t="shared" si="1"/>
        <v>1000</v>
      </c>
      <c r="AR2" s="22">
        <f t="shared" si="1"/>
        <v>1025</v>
      </c>
      <c r="AS2" s="22">
        <f t="shared" si="1"/>
        <v>1050</v>
      </c>
      <c r="AT2" s="22">
        <f t="shared" si="1"/>
        <v>1075</v>
      </c>
      <c r="AU2" s="22">
        <f t="shared" si="1"/>
        <v>1100</v>
      </c>
      <c r="AV2" s="3">
        <f t="shared" si="1"/>
        <v>1125</v>
      </c>
      <c r="AW2" s="3">
        <f t="shared" si="1"/>
        <v>1150</v>
      </c>
      <c r="AX2" s="3">
        <f t="shared" si="1"/>
        <v>1175</v>
      </c>
      <c r="AY2" s="4">
        <f t="shared" si="1"/>
        <v>1200</v>
      </c>
      <c r="AZ2" s="4">
        <f t="shared" si="1"/>
        <v>1225</v>
      </c>
      <c r="BA2" s="4">
        <f t="shared" si="1"/>
        <v>1250</v>
      </c>
      <c r="BB2" s="4">
        <f t="shared" si="1"/>
        <v>1275</v>
      </c>
      <c r="BC2" s="4">
        <f t="shared" si="1"/>
        <v>1300</v>
      </c>
      <c r="BD2" s="4">
        <f t="shared" si="1"/>
        <v>1325</v>
      </c>
      <c r="BE2" s="4">
        <f t="shared" si="1"/>
        <v>1350</v>
      </c>
      <c r="BF2" s="4">
        <f t="shared" si="1"/>
        <v>1375</v>
      </c>
      <c r="BG2" s="4">
        <f t="shared" si="1"/>
        <v>1400</v>
      </c>
      <c r="BH2" s="4">
        <f t="shared" si="1"/>
        <v>1425</v>
      </c>
      <c r="BI2" s="4">
        <f t="shared" ref="BI2:CA2" si="2">BH2+25</f>
        <v>1450</v>
      </c>
      <c r="BJ2" s="4">
        <f t="shared" si="2"/>
        <v>1475</v>
      </c>
      <c r="BK2" s="4">
        <f t="shared" si="2"/>
        <v>1500</v>
      </c>
      <c r="BL2" s="4">
        <f t="shared" si="2"/>
        <v>1525</v>
      </c>
      <c r="BM2" s="4">
        <f t="shared" si="2"/>
        <v>1550</v>
      </c>
      <c r="BN2" s="4">
        <f t="shared" si="2"/>
        <v>1575</v>
      </c>
      <c r="BO2" s="5">
        <f t="shared" si="2"/>
        <v>1600</v>
      </c>
      <c r="BP2" s="5">
        <f t="shared" si="2"/>
        <v>1625</v>
      </c>
      <c r="BQ2" s="5">
        <f t="shared" si="2"/>
        <v>1650</v>
      </c>
      <c r="BR2" s="5">
        <f t="shared" si="2"/>
        <v>1675</v>
      </c>
      <c r="BS2" s="5">
        <f t="shared" si="2"/>
        <v>1700</v>
      </c>
      <c r="BT2" s="5">
        <f t="shared" si="2"/>
        <v>1725</v>
      </c>
      <c r="BU2" s="4">
        <f t="shared" si="2"/>
        <v>1750</v>
      </c>
      <c r="BV2" s="4">
        <f t="shared" si="2"/>
        <v>1775</v>
      </c>
      <c r="BW2" s="4">
        <f t="shared" si="2"/>
        <v>1800</v>
      </c>
      <c r="BX2" s="4">
        <f t="shared" si="2"/>
        <v>1825</v>
      </c>
      <c r="BY2" s="4">
        <f t="shared" si="2"/>
        <v>1850</v>
      </c>
      <c r="BZ2" s="4">
        <f t="shared" si="2"/>
        <v>1875</v>
      </c>
      <c r="CA2" s="4">
        <f t="shared" si="2"/>
        <v>1900</v>
      </c>
      <c r="CB2" s="15"/>
    </row>
    <row r="3" spans="1:80" x14ac:dyDescent="0.25">
      <c r="A3" s="7" t="s">
        <v>4</v>
      </c>
      <c r="B3" s="6">
        <f t="shared" ref="B3:AB3" si="3">drain_niveau</f>
        <v>-0.70000000000000007</v>
      </c>
      <c r="C3" s="6">
        <f t="shared" si="3"/>
        <v>-0.70000000000000007</v>
      </c>
      <c r="D3" s="6">
        <f t="shared" si="3"/>
        <v>-0.70000000000000007</v>
      </c>
      <c r="E3" s="6">
        <f t="shared" si="3"/>
        <v>-0.70000000000000007</v>
      </c>
      <c r="F3" s="6">
        <f t="shared" si="3"/>
        <v>-0.70000000000000007</v>
      </c>
      <c r="G3" s="6">
        <f t="shared" si="3"/>
        <v>-0.70000000000000007</v>
      </c>
      <c r="H3" s="6">
        <f t="shared" si="3"/>
        <v>-0.70000000000000007</v>
      </c>
      <c r="I3" s="6">
        <f t="shared" si="3"/>
        <v>-0.70000000000000007</v>
      </c>
      <c r="J3" s="6">
        <f t="shared" si="3"/>
        <v>-0.70000000000000007</v>
      </c>
      <c r="K3" s="6">
        <f t="shared" si="3"/>
        <v>-0.70000000000000007</v>
      </c>
      <c r="L3" s="6">
        <f t="shared" si="3"/>
        <v>-0.70000000000000007</v>
      </c>
      <c r="M3" s="6">
        <f t="shared" si="3"/>
        <v>-0.70000000000000007</v>
      </c>
      <c r="N3" s="6">
        <f t="shared" si="3"/>
        <v>-0.70000000000000007</v>
      </c>
      <c r="O3" s="6">
        <f t="shared" si="3"/>
        <v>-0.70000000000000007</v>
      </c>
      <c r="P3" s="6">
        <f t="shared" si="3"/>
        <v>-0.70000000000000007</v>
      </c>
      <c r="Q3" s="6">
        <f t="shared" si="3"/>
        <v>-0.70000000000000007</v>
      </c>
      <c r="R3" s="6">
        <f t="shared" si="3"/>
        <v>-0.70000000000000007</v>
      </c>
      <c r="S3" s="6">
        <f t="shared" si="3"/>
        <v>-0.70000000000000007</v>
      </c>
      <c r="T3" s="6">
        <f t="shared" si="3"/>
        <v>-0.70000000000000007</v>
      </c>
      <c r="U3" s="6">
        <f t="shared" si="3"/>
        <v>-0.70000000000000007</v>
      </c>
      <c r="V3" s="6">
        <f t="shared" si="3"/>
        <v>-0.70000000000000007</v>
      </c>
      <c r="W3" s="6">
        <f t="shared" si="3"/>
        <v>-0.70000000000000007</v>
      </c>
      <c r="X3" s="6">
        <f t="shared" si="3"/>
        <v>-0.70000000000000007</v>
      </c>
      <c r="Y3" s="6">
        <f t="shared" si="3"/>
        <v>-0.70000000000000007</v>
      </c>
      <c r="Z3" s="6">
        <f t="shared" si="3"/>
        <v>-0.70000000000000007</v>
      </c>
      <c r="AA3" s="6">
        <f t="shared" si="3"/>
        <v>-0.70000000000000007</v>
      </c>
      <c r="AB3" s="6">
        <f t="shared" si="3"/>
        <v>-0.70000000000000007</v>
      </c>
      <c r="AC3" s="20">
        <v>-1.2</v>
      </c>
      <c r="AD3" s="3">
        <v>1000</v>
      </c>
      <c r="AE3" s="3">
        <v>1000</v>
      </c>
      <c r="AF3" s="22">
        <v>0.65</v>
      </c>
      <c r="AG3" s="22">
        <v>0.65</v>
      </c>
      <c r="AH3" s="22">
        <v>0.65</v>
      </c>
      <c r="AI3" s="22">
        <v>0.65</v>
      </c>
      <c r="AJ3" s="22">
        <v>0.65</v>
      </c>
      <c r="AK3" s="22">
        <v>0.65</v>
      </c>
      <c r="AL3" s="22">
        <v>0.65</v>
      </c>
      <c r="AM3" s="22">
        <v>0.65</v>
      </c>
      <c r="AN3" s="22">
        <v>0.65</v>
      </c>
      <c r="AO3" s="22">
        <v>0.65</v>
      </c>
      <c r="AP3" s="22">
        <v>0.65</v>
      </c>
      <c r="AQ3" s="22">
        <v>0.65</v>
      </c>
      <c r="AR3" s="22">
        <v>0.65</v>
      </c>
      <c r="AS3" s="22">
        <v>0.65</v>
      </c>
      <c r="AT3" s="22">
        <v>0.65</v>
      </c>
      <c r="AU3" s="22">
        <v>0.65</v>
      </c>
      <c r="AV3" s="3">
        <v>1000</v>
      </c>
      <c r="AW3" s="3">
        <v>1000</v>
      </c>
      <c r="AX3" s="3">
        <v>1000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5">
        <v>-0.115</v>
      </c>
      <c r="BP3" s="5">
        <v>-0.115</v>
      </c>
      <c r="BQ3" s="5">
        <v>-0.115</v>
      </c>
      <c r="BR3" s="5">
        <v>-0.115</v>
      </c>
      <c r="BS3" s="5">
        <v>-0.115</v>
      </c>
      <c r="BT3" s="5">
        <v>-0.115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</row>
    <row r="4" spans="1:80" x14ac:dyDescent="0.25">
      <c r="A4" s="7" t="s">
        <v>8</v>
      </c>
      <c r="B4" s="17">
        <f t="shared" ref="B4:AB4" si="4">c0</f>
        <v>71.428571428571445</v>
      </c>
      <c r="C4" s="17">
        <f t="shared" si="4"/>
        <v>71.428571428571445</v>
      </c>
      <c r="D4" s="17">
        <f t="shared" si="4"/>
        <v>71.428571428571445</v>
      </c>
      <c r="E4" s="17">
        <f t="shared" si="4"/>
        <v>71.428571428571445</v>
      </c>
      <c r="F4" s="17">
        <f t="shared" si="4"/>
        <v>71.428571428571445</v>
      </c>
      <c r="G4" s="17">
        <f t="shared" si="4"/>
        <v>71.428571428571445</v>
      </c>
      <c r="H4" s="17">
        <f t="shared" si="4"/>
        <v>71.428571428571445</v>
      </c>
      <c r="I4" s="17">
        <f t="shared" si="4"/>
        <v>71.428571428571445</v>
      </c>
      <c r="J4" s="17">
        <f t="shared" si="4"/>
        <v>71.428571428571445</v>
      </c>
      <c r="K4" s="17">
        <f t="shared" si="4"/>
        <v>71.428571428571445</v>
      </c>
      <c r="L4" s="17">
        <f t="shared" si="4"/>
        <v>71.428571428571445</v>
      </c>
      <c r="M4" s="17">
        <f t="shared" si="4"/>
        <v>71.428571428571445</v>
      </c>
      <c r="N4" s="17">
        <f t="shared" si="4"/>
        <v>71.428571428571445</v>
      </c>
      <c r="O4" s="17">
        <f t="shared" si="4"/>
        <v>71.428571428571445</v>
      </c>
      <c r="P4" s="17">
        <f t="shared" si="4"/>
        <v>71.428571428571445</v>
      </c>
      <c r="Q4" s="17">
        <f t="shared" si="4"/>
        <v>71.428571428571445</v>
      </c>
      <c r="R4" s="17">
        <f t="shared" si="4"/>
        <v>71.428571428571445</v>
      </c>
      <c r="S4" s="17">
        <f t="shared" si="4"/>
        <v>71.428571428571445</v>
      </c>
      <c r="T4" s="17">
        <f t="shared" si="4"/>
        <v>71.428571428571445</v>
      </c>
      <c r="U4" s="17">
        <f t="shared" si="4"/>
        <v>71.428571428571445</v>
      </c>
      <c r="V4" s="17">
        <f t="shared" si="4"/>
        <v>71.428571428571445</v>
      </c>
      <c r="W4" s="17">
        <f t="shared" si="4"/>
        <v>71.428571428571445</v>
      </c>
      <c r="X4" s="17">
        <f t="shared" si="4"/>
        <v>71.428571428571445</v>
      </c>
      <c r="Y4" s="17">
        <f t="shared" si="4"/>
        <v>71.428571428571445</v>
      </c>
      <c r="Z4" s="17">
        <f t="shared" si="4"/>
        <v>71.428571428571445</v>
      </c>
      <c r="AA4" s="17">
        <f t="shared" si="4"/>
        <v>71.428571428571445</v>
      </c>
      <c r="AB4" s="17">
        <f t="shared" si="4"/>
        <v>71.428571428571445</v>
      </c>
      <c r="AC4" s="19">
        <v>1</v>
      </c>
      <c r="AD4" s="3">
        <f>10^6</f>
        <v>1000000</v>
      </c>
      <c r="AE4" s="3">
        <f>10^6</f>
        <v>1000000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1</v>
      </c>
      <c r="AT4" s="22">
        <v>1</v>
      </c>
      <c r="AU4" s="22">
        <v>1</v>
      </c>
      <c r="AV4" s="3">
        <f t="shared" ref="AV4:AX4" si="5">10^6</f>
        <v>1000000</v>
      </c>
      <c r="AW4" s="3">
        <f t="shared" si="5"/>
        <v>1000000</v>
      </c>
      <c r="AX4" s="3">
        <f t="shared" si="5"/>
        <v>1000000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</row>
    <row r="5" spans="1:80" x14ac:dyDescent="0.25">
      <c r="A5" s="7" t="s">
        <v>6</v>
      </c>
      <c r="B5" s="2">
        <f t="shared" ref="B5:AG5" si="6">kD_zandbaan</f>
        <v>10</v>
      </c>
      <c r="C5" s="2">
        <f t="shared" si="6"/>
        <v>10</v>
      </c>
      <c r="D5" s="2">
        <f t="shared" si="6"/>
        <v>10</v>
      </c>
      <c r="E5" s="2">
        <f t="shared" si="6"/>
        <v>10</v>
      </c>
      <c r="F5" s="2">
        <f t="shared" si="6"/>
        <v>10</v>
      </c>
      <c r="G5" s="2">
        <f t="shared" si="6"/>
        <v>10</v>
      </c>
      <c r="H5" s="2">
        <f t="shared" si="6"/>
        <v>10</v>
      </c>
      <c r="I5" s="2">
        <f t="shared" si="6"/>
        <v>10</v>
      </c>
      <c r="J5" s="2">
        <f t="shared" si="6"/>
        <v>10</v>
      </c>
      <c r="K5" s="2">
        <f t="shared" si="6"/>
        <v>10</v>
      </c>
      <c r="L5" s="2">
        <f t="shared" si="6"/>
        <v>10</v>
      </c>
      <c r="M5" s="2">
        <f t="shared" si="6"/>
        <v>10</v>
      </c>
      <c r="N5" s="2">
        <f t="shared" si="6"/>
        <v>10</v>
      </c>
      <c r="O5" s="2">
        <f t="shared" si="6"/>
        <v>10</v>
      </c>
      <c r="P5" s="2">
        <f t="shared" si="6"/>
        <v>10</v>
      </c>
      <c r="Q5" s="2">
        <f t="shared" si="6"/>
        <v>10</v>
      </c>
      <c r="R5" s="2">
        <f t="shared" si="6"/>
        <v>10</v>
      </c>
      <c r="S5" s="2">
        <f t="shared" si="6"/>
        <v>10</v>
      </c>
      <c r="T5" s="2">
        <f t="shared" si="6"/>
        <v>10</v>
      </c>
      <c r="U5" s="2">
        <f t="shared" si="6"/>
        <v>10</v>
      </c>
      <c r="V5" s="2">
        <f t="shared" si="6"/>
        <v>10</v>
      </c>
      <c r="W5" s="2">
        <f t="shared" si="6"/>
        <v>10</v>
      </c>
      <c r="X5" s="2">
        <f t="shared" si="6"/>
        <v>10</v>
      </c>
      <c r="Y5" s="2">
        <f t="shared" si="6"/>
        <v>10</v>
      </c>
      <c r="Z5" s="2">
        <f t="shared" si="6"/>
        <v>10</v>
      </c>
      <c r="AA5" s="2">
        <f t="shared" si="6"/>
        <v>10</v>
      </c>
      <c r="AB5" s="2">
        <f t="shared" si="6"/>
        <v>10</v>
      </c>
      <c r="AC5" s="19">
        <f t="shared" si="6"/>
        <v>10</v>
      </c>
      <c r="AD5" s="3">
        <f t="shared" si="6"/>
        <v>10</v>
      </c>
      <c r="AE5" s="3">
        <f t="shared" si="6"/>
        <v>10</v>
      </c>
      <c r="AF5" s="22">
        <f t="shared" si="6"/>
        <v>10</v>
      </c>
      <c r="AG5" s="22">
        <f t="shared" si="6"/>
        <v>10</v>
      </c>
      <c r="AH5" s="22">
        <f t="shared" ref="AH5:BM5" si="7">kD_zandbaan</f>
        <v>10</v>
      </c>
      <c r="AI5" s="22">
        <f t="shared" si="7"/>
        <v>10</v>
      </c>
      <c r="AJ5" s="22">
        <f t="shared" si="7"/>
        <v>10</v>
      </c>
      <c r="AK5" s="22">
        <f t="shared" si="7"/>
        <v>10</v>
      </c>
      <c r="AL5" s="22">
        <f t="shared" si="7"/>
        <v>10</v>
      </c>
      <c r="AM5" s="22">
        <f t="shared" si="7"/>
        <v>10</v>
      </c>
      <c r="AN5" s="22">
        <f t="shared" si="7"/>
        <v>10</v>
      </c>
      <c r="AO5" s="22">
        <f t="shared" si="7"/>
        <v>10</v>
      </c>
      <c r="AP5" s="22">
        <f t="shared" si="7"/>
        <v>10</v>
      </c>
      <c r="AQ5" s="22">
        <f t="shared" si="7"/>
        <v>10</v>
      </c>
      <c r="AR5" s="22">
        <f t="shared" si="7"/>
        <v>10</v>
      </c>
      <c r="AS5" s="22">
        <f t="shared" si="7"/>
        <v>10</v>
      </c>
      <c r="AT5" s="22">
        <f t="shared" si="7"/>
        <v>10</v>
      </c>
      <c r="AU5" s="22">
        <f t="shared" si="7"/>
        <v>10</v>
      </c>
      <c r="AV5" s="3">
        <f t="shared" si="7"/>
        <v>10</v>
      </c>
      <c r="AW5" s="3">
        <f t="shared" si="7"/>
        <v>10</v>
      </c>
      <c r="AX5" s="3">
        <f t="shared" si="7"/>
        <v>10</v>
      </c>
      <c r="AY5" s="4">
        <f t="shared" si="7"/>
        <v>10</v>
      </c>
      <c r="AZ5" s="4">
        <f t="shared" si="7"/>
        <v>10</v>
      </c>
      <c r="BA5" s="4">
        <f t="shared" si="7"/>
        <v>10</v>
      </c>
      <c r="BB5" s="4">
        <f t="shared" si="7"/>
        <v>10</v>
      </c>
      <c r="BC5" s="4">
        <f t="shared" si="7"/>
        <v>10</v>
      </c>
      <c r="BD5" s="4">
        <f t="shared" si="7"/>
        <v>10</v>
      </c>
      <c r="BE5" s="4">
        <f t="shared" si="7"/>
        <v>10</v>
      </c>
      <c r="BF5" s="4">
        <f t="shared" si="7"/>
        <v>10</v>
      </c>
      <c r="BG5" s="4">
        <f t="shared" si="7"/>
        <v>10</v>
      </c>
      <c r="BH5" s="4">
        <f t="shared" si="7"/>
        <v>10</v>
      </c>
      <c r="BI5" s="4">
        <f t="shared" si="7"/>
        <v>10</v>
      </c>
      <c r="BJ5" s="4">
        <f t="shared" si="7"/>
        <v>10</v>
      </c>
      <c r="BK5" s="4">
        <f t="shared" si="7"/>
        <v>10</v>
      </c>
      <c r="BL5" s="4">
        <f t="shared" si="7"/>
        <v>10</v>
      </c>
      <c r="BM5" s="4">
        <f t="shared" si="7"/>
        <v>10</v>
      </c>
      <c r="BN5" s="4">
        <f t="shared" ref="BN5:CB5" si="8">kD_zandbaan</f>
        <v>10</v>
      </c>
      <c r="BO5" s="5">
        <f t="shared" si="8"/>
        <v>10</v>
      </c>
      <c r="BP5" s="5">
        <f t="shared" si="8"/>
        <v>10</v>
      </c>
      <c r="BQ5" s="5">
        <f t="shared" si="8"/>
        <v>10</v>
      </c>
      <c r="BR5" s="5">
        <f t="shared" si="8"/>
        <v>10</v>
      </c>
      <c r="BS5" s="5">
        <f t="shared" si="8"/>
        <v>10</v>
      </c>
      <c r="BT5" s="5">
        <f t="shared" si="8"/>
        <v>10</v>
      </c>
      <c r="BU5" s="4">
        <f t="shared" si="8"/>
        <v>10</v>
      </c>
      <c r="BV5" s="4">
        <f t="shared" si="8"/>
        <v>10</v>
      </c>
      <c r="BW5" s="4">
        <f t="shared" si="8"/>
        <v>10</v>
      </c>
      <c r="BX5" s="4">
        <f t="shared" si="8"/>
        <v>10</v>
      </c>
      <c r="BY5" s="4">
        <f t="shared" si="8"/>
        <v>10</v>
      </c>
      <c r="BZ5" s="4">
        <f t="shared" si="8"/>
        <v>10</v>
      </c>
      <c r="CA5" s="4">
        <f t="shared" si="8"/>
        <v>10</v>
      </c>
      <c r="CB5" s="4">
        <f t="shared" si="8"/>
        <v>10</v>
      </c>
    </row>
    <row r="6" spans="1:80" x14ac:dyDescent="0.25">
      <c r="A6" s="7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9">
        <v>0</v>
      </c>
      <c r="AD6" s="3">
        <v>0</v>
      </c>
      <c r="AE6" s="3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3">
        <v>0</v>
      </c>
      <c r="AW6" s="3">
        <v>0</v>
      </c>
      <c r="AX6" s="3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15"/>
    </row>
    <row r="7" spans="1:80" x14ac:dyDescent="0.25">
      <c r="A7" s="7" t="s">
        <v>9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  <c r="N7" s="2">
        <v>2500</v>
      </c>
      <c r="O7" s="2">
        <v>2500</v>
      </c>
      <c r="P7" s="2">
        <v>2500</v>
      </c>
      <c r="Q7" s="2">
        <v>2500</v>
      </c>
      <c r="R7" s="2">
        <v>2500</v>
      </c>
      <c r="S7" s="2">
        <v>2500</v>
      </c>
      <c r="T7" s="2">
        <v>2500</v>
      </c>
      <c r="U7" s="2">
        <v>2500</v>
      </c>
      <c r="V7" s="2">
        <v>2500</v>
      </c>
      <c r="W7" s="2">
        <v>2500</v>
      </c>
      <c r="X7" s="2">
        <v>2500</v>
      </c>
      <c r="Y7" s="2">
        <v>2500</v>
      </c>
      <c r="Z7" s="2">
        <v>2500</v>
      </c>
      <c r="AA7" s="2">
        <v>2500</v>
      </c>
      <c r="AB7" s="2">
        <v>2500</v>
      </c>
      <c r="AC7" s="19">
        <v>2500</v>
      </c>
      <c r="AD7" s="3">
        <v>2500</v>
      </c>
      <c r="AE7" s="3">
        <v>2500</v>
      </c>
      <c r="AF7" s="22">
        <v>2500</v>
      </c>
      <c r="AG7" s="22">
        <v>2500</v>
      </c>
      <c r="AH7" s="22">
        <v>2500</v>
      </c>
      <c r="AI7" s="22">
        <v>2500</v>
      </c>
      <c r="AJ7" s="22">
        <v>2500</v>
      </c>
      <c r="AK7" s="22">
        <v>2500</v>
      </c>
      <c r="AL7" s="22">
        <v>2500</v>
      </c>
      <c r="AM7" s="22">
        <v>2500</v>
      </c>
      <c r="AN7" s="22">
        <v>2500</v>
      </c>
      <c r="AO7" s="22">
        <v>2500</v>
      </c>
      <c r="AP7" s="22">
        <v>2500</v>
      </c>
      <c r="AQ7" s="22">
        <v>2500</v>
      </c>
      <c r="AR7" s="22">
        <v>2500</v>
      </c>
      <c r="AS7" s="22">
        <v>2500</v>
      </c>
      <c r="AT7" s="22">
        <v>2500</v>
      </c>
      <c r="AU7" s="22">
        <v>2500</v>
      </c>
      <c r="AV7" s="3">
        <v>2500</v>
      </c>
      <c r="AW7" s="3">
        <v>2500</v>
      </c>
      <c r="AX7" s="3">
        <v>2500</v>
      </c>
      <c r="AY7" s="4">
        <v>2500</v>
      </c>
      <c r="AZ7" s="4">
        <v>2500</v>
      </c>
      <c r="BA7" s="4">
        <v>2500</v>
      </c>
      <c r="BB7" s="4">
        <v>2500</v>
      </c>
      <c r="BC7" s="4">
        <v>2500</v>
      </c>
      <c r="BD7" s="4">
        <v>2500</v>
      </c>
      <c r="BE7" s="4">
        <v>2500</v>
      </c>
      <c r="BF7" s="4">
        <v>2500</v>
      </c>
      <c r="BG7" s="4">
        <v>2500</v>
      </c>
      <c r="BH7" s="4">
        <v>2500</v>
      </c>
      <c r="BI7" s="4">
        <v>2500</v>
      </c>
      <c r="BJ7" s="4">
        <v>2500</v>
      </c>
      <c r="BK7" s="4">
        <v>1200</v>
      </c>
      <c r="BL7" s="4">
        <v>800</v>
      </c>
      <c r="BM7" s="4">
        <v>400</v>
      </c>
      <c r="BN7" s="4">
        <v>200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4">
        <v>200</v>
      </c>
      <c r="BV7" s="4">
        <v>400</v>
      </c>
      <c r="BW7" s="4">
        <v>800</v>
      </c>
      <c r="BX7" s="4">
        <v>1200</v>
      </c>
      <c r="BY7" s="4">
        <v>2500</v>
      </c>
      <c r="BZ7" s="4">
        <v>2500</v>
      </c>
      <c r="CA7" s="4">
        <v>2500</v>
      </c>
      <c r="CB7" s="4">
        <v>2500</v>
      </c>
    </row>
    <row r="8" spans="1:80" x14ac:dyDescent="0.25">
      <c r="A8" s="7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2000</v>
      </c>
      <c r="Z8" s="2">
        <v>2000</v>
      </c>
      <c r="AA8" s="2">
        <v>2000</v>
      </c>
      <c r="AB8" s="2">
        <v>2000</v>
      </c>
      <c r="AC8" s="19">
        <v>2000</v>
      </c>
      <c r="AD8" s="3">
        <v>2000</v>
      </c>
      <c r="AE8" s="3">
        <v>2000</v>
      </c>
      <c r="AF8" s="22">
        <v>2000</v>
      </c>
      <c r="AG8" s="22">
        <v>2000</v>
      </c>
      <c r="AH8" s="22">
        <v>2000</v>
      </c>
      <c r="AI8" s="22">
        <v>2000</v>
      </c>
      <c r="AJ8" s="22">
        <v>2000</v>
      </c>
      <c r="AK8" s="22">
        <v>2000</v>
      </c>
      <c r="AL8" s="22">
        <v>2000</v>
      </c>
      <c r="AM8" s="22">
        <v>2000</v>
      </c>
      <c r="AN8" s="22">
        <v>2000</v>
      </c>
      <c r="AO8" s="22">
        <v>2000</v>
      </c>
      <c r="AP8" s="22">
        <v>2000</v>
      </c>
      <c r="AQ8" s="22">
        <v>2000</v>
      </c>
      <c r="AR8" s="22">
        <v>2000</v>
      </c>
      <c r="AS8" s="22">
        <v>2000</v>
      </c>
      <c r="AT8" s="22">
        <v>2000</v>
      </c>
      <c r="AU8" s="22">
        <v>2000</v>
      </c>
      <c r="AV8" s="3">
        <v>2000</v>
      </c>
      <c r="AW8" s="3">
        <v>2000</v>
      </c>
      <c r="AX8" s="3">
        <v>2000</v>
      </c>
      <c r="AY8" s="4">
        <v>2000</v>
      </c>
      <c r="AZ8" s="4">
        <v>2000</v>
      </c>
      <c r="BA8" s="4">
        <v>2000</v>
      </c>
      <c r="BB8" s="4">
        <v>2000</v>
      </c>
      <c r="BC8" s="4">
        <v>2000</v>
      </c>
      <c r="BD8" s="4">
        <v>2000</v>
      </c>
      <c r="BE8" s="4">
        <v>2000</v>
      </c>
      <c r="BF8" s="4">
        <v>2000</v>
      </c>
      <c r="BG8" s="4">
        <v>2000</v>
      </c>
      <c r="BH8" s="4">
        <v>2000</v>
      </c>
      <c r="BI8" s="4">
        <v>2000</v>
      </c>
      <c r="BJ8" s="4">
        <v>2000</v>
      </c>
      <c r="BK8" s="4">
        <v>2000</v>
      </c>
      <c r="BL8" s="4">
        <v>2000</v>
      </c>
      <c r="BM8" s="4">
        <v>2000</v>
      </c>
      <c r="BN8" s="4">
        <v>2000</v>
      </c>
      <c r="BO8" s="5">
        <v>2000</v>
      </c>
      <c r="BP8" s="5">
        <v>2000</v>
      </c>
      <c r="BQ8" s="5">
        <v>2000</v>
      </c>
      <c r="BR8" s="5">
        <v>2000</v>
      </c>
      <c r="BS8" s="5">
        <v>2000</v>
      </c>
      <c r="BT8" s="5">
        <v>2000</v>
      </c>
      <c r="BU8" s="4">
        <v>2000</v>
      </c>
      <c r="BV8" s="4">
        <v>2000</v>
      </c>
      <c r="BW8" s="4">
        <v>2000</v>
      </c>
      <c r="BX8" s="4">
        <v>2000</v>
      </c>
      <c r="BY8" s="4">
        <v>2000</v>
      </c>
      <c r="BZ8" s="4">
        <v>2000</v>
      </c>
      <c r="CA8" s="4">
        <v>2000</v>
      </c>
      <c r="CB8" s="4">
        <v>2000</v>
      </c>
    </row>
    <row r="9" spans="1:80" x14ac:dyDescent="0.25">
      <c r="A9" s="7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9">
        <v>0</v>
      </c>
      <c r="AD9" s="3">
        <v>0</v>
      </c>
      <c r="AE9" s="3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3">
        <v>0</v>
      </c>
      <c r="AW9" s="3">
        <v>0</v>
      </c>
      <c r="AX9" s="3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15"/>
    </row>
    <row r="11" spans="1:80" x14ac:dyDescent="0.25">
      <c r="A11" s="8" t="s">
        <v>0</v>
      </c>
    </row>
    <row r="12" spans="1:80" x14ac:dyDescent="0.25">
      <c r="A12" s="9" t="s">
        <v>10</v>
      </c>
    </row>
    <row r="13" spans="1:80" x14ac:dyDescent="0.25">
      <c r="A13" s="10" t="s">
        <v>1</v>
      </c>
    </row>
    <row r="14" spans="1:80" x14ac:dyDescent="0.25">
      <c r="A14" s="11" t="s">
        <v>14</v>
      </c>
    </row>
    <row r="15" spans="1:80" x14ac:dyDescent="0.25">
      <c r="A15" s="12" t="s">
        <v>2</v>
      </c>
    </row>
    <row r="16" spans="1:80" x14ac:dyDescent="0.25">
      <c r="A16" s="13" t="s">
        <v>3</v>
      </c>
    </row>
    <row r="18" spans="1:4" x14ac:dyDescent="0.25">
      <c r="A18" t="s">
        <v>15</v>
      </c>
      <c r="B18" s="1">
        <v>0.4</v>
      </c>
      <c r="C18" s="1" t="s">
        <v>17</v>
      </c>
    </row>
    <row r="19" spans="1:4" x14ac:dyDescent="0.25">
      <c r="A19" t="s">
        <v>16</v>
      </c>
      <c r="B19" s="1">
        <v>1.1000000000000001</v>
      </c>
      <c r="C19" s="1" t="s">
        <v>18</v>
      </c>
    </row>
    <row r="20" spans="1:4" x14ac:dyDescent="0.25">
      <c r="A20" t="s">
        <v>28</v>
      </c>
      <c r="B20" s="1">
        <f>mv-draindiepte</f>
        <v>-0.70000000000000007</v>
      </c>
    </row>
    <row r="21" spans="1:4" x14ac:dyDescent="0.25">
      <c r="A21" t="s">
        <v>19</v>
      </c>
      <c r="B21" s="1" t="s">
        <v>20</v>
      </c>
    </row>
    <row r="22" spans="1:4" x14ac:dyDescent="0.25">
      <c r="A22" t="s">
        <v>21</v>
      </c>
      <c r="B22" s="1">
        <v>0.6</v>
      </c>
      <c r="C22" s="1" t="s">
        <v>23</v>
      </c>
    </row>
    <row r="23" spans="1:4" x14ac:dyDescent="0.25">
      <c r="A23" t="s">
        <v>22</v>
      </c>
      <c r="B23" s="1">
        <f>draindiepte-GHG</f>
        <v>0.50000000000000011</v>
      </c>
      <c r="C23" s="1" t="s">
        <v>18</v>
      </c>
    </row>
    <row r="24" spans="1:4" x14ac:dyDescent="0.25">
      <c r="A24" t="s">
        <v>24</v>
      </c>
      <c r="B24" s="16">
        <v>7.0000000000000001E-3</v>
      </c>
      <c r="C24" s="1" t="s">
        <v>25</v>
      </c>
    </row>
    <row r="25" spans="1:4" x14ac:dyDescent="0.25">
      <c r="A25" t="s">
        <v>26</v>
      </c>
      <c r="B25" s="1">
        <f>opbolling/flux</f>
        <v>71.428571428571445</v>
      </c>
      <c r="C25" s="1" t="s">
        <v>27</v>
      </c>
    </row>
    <row r="27" spans="1:4" x14ac:dyDescent="0.25">
      <c r="A27" t="s">
        <v>29</v>
      </c>
      <c r="B27" s="1">
        <v>10</v>
      </c>
      <c r="D27" s="1" t="s">
        <v>30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2021-09-13T15:27:38Z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