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bb0139f93b020088/Desktop/github/"/>
    </mc:Choice>
  </mc:AlternateContent>
  <xr:revisionPtr revIDLastSave="5" documentId="8_{C9A1CE45-FE5B-4075-BDC4-23435BB2B944}" xr6:coauthVersionLast="46" xr6:coauthVersionMax="46" xr10:uidLastSave="{1179D475-0C7A-479A-AF77-B9E7B2333B98}"/>
  <bookViews>
    <workbookView xWindow="44880" yWindow="-120" windowWidth="38640" windowHeight="15840" activeTab="6" xr2:uid="{00000000-000D-0000-FFFF-FFFF00000000}"/>
  </bookViews>
  <sheets>
    <sheet name="Source --&gt;" sheetId="3" r:id="rId1"/>
    <sheet name="Data" sheetId="1" r:id="rId2"/>
    <sheet name="Tasks --&gt;" sheetId="4" r:id="rId3"/>
    <sheet name="Task 1" sheetId="5" r:id="rId4"/>
    <sheet name="Task 2" sheetId="6" r:id="rId5"/>
    <sheet name="Task 3" sheetId="7" r:id="rId6"/>
    <sheet name="Task 4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" i="8" l="1"/>
  <c r="E87" i="8"/>
  <c r="F87" i="8"/>
  <c r="G87" i="8"/>
  <c r="H87" i="8"/>
  <c r="I87" i="8"/>
  <c r="J87" i="8"/>
  <c r="K87" i="8"/>
  <c r="L87" i="8"/>
  <c r="M87" i="8"/>
  <c r="N87" i="8"/>
  <c r="C87" i="8"/>
  <c r="D71" i="8"/>
  <c r="E71" i="8"/>
  <c r="F71" i="8"/>
  <c r="G71" i="8"/>
  <c r="H71" i="8"/>
  <c r="I71" i="8"/>
  <c r="J71" i="8"/>
  <c r="K71" i="8"/>
  <c r="L71" i="8"/>
  <c r="M71" i="8"/>
  <c r="N71" i="8"/>
  <c r="D72" i="8"/>
  <c r="E72" i="8"/>
  <c r="F72" i="8"/>
  <c r="G72" i="8"/>
  <c r="H72" i="8"/>
  <c r="I72" i="8"/>
  <c r="J72" i="8"/>
  <c r="K72" i="8"/>
  <c r="L72" i="8"/>
  <c r="M72" i="8"/>
  <c r="N72" i="8"/>
  <c r="D73" i="8"/>
  <c r="E73" i="8"/>
  <c r="F73" i="8"/>
  <c r="G73" i="8"/>
  <c r="H73" i="8"/>
  <c r="I73" i="8"/>
  <c r="J73" i="8"/>
  <c r="K73" i="8"/>
  <c r="L73" i="8"/>
  <c r="M73" i="8"/>
  <c r="N73" i="8"/>
  <c r="D74" i="8"/>
  <c r="E74" i="8"/>
  <c r="F74" i="8"/>
  <c r="G74" i="8"/>
  <c r="H74" i="8"/>
  <c r="I74" i="8"/>
  <c r="J74" i="8"/>
  <c r="K74" i="8"/>
  <c r="L74" i="8"/>
  <c r="M74" i="8"/>
  <c r="N74" i="8"/>
  <c r="D75" i="8"/>
  <c r="E75" i="8"/>
  <c r="F75" i="8"/>
  <c r="G75" i="8"/>
  <c r="H75" i="8"/>
  <c r="I75" i="8"/>
  <c r="J75" i="8"/>
  <c r="K75" i="8"/>
  <c r="L75" i="8"/>
  <c r="M75" i="8"/>
  <c r="N75" i="8"/>
  <c r="D76" i="8"/>
  <c r="E76" i="8"/>
  <c r="F76" i="8"/>
  <c r="G76" i="8"/>
  <c r="H76" i="8"/>
  <c r="I76" i="8"/>
  <c r="J76" i="8"/>
  <c r="K76" i="8"/>
  <c r="L76" i="8"/>
  <c r="M76" i="8"/>
  <c r="N76" i="8"/>
  <c r="D77" i="8"/>
  <c r="E77" i="8"/>
  <c r="F77" i="8"/>
  <c r="G77" i="8"/>
  <c r="H77" i="8"/>
  <c r="I77" i="8"/>
  <c r="J77" i="8"/>
  <c r="K77" i="8"/>
  <c r="L77" i="8"/>
  <c r="M77" i="8"/>
  <c r="N77" i="8"/>
  <c r="D78" i="8"/>
  <c r="E78" i="8"/>
  <c r="F78" i="8"/>
  <c r="G78" i="8"/>
  <c r="H78" i="8"/>
  <c r="I78" i="8"/>
  <c r="J78" i="8"/>
  <c r="K78" i="8"/>
  <c r="L78" i="8"/>
  <c r="M78" i="8"/>
  <c r="N78" i="8"/>
  <c r="D79" i="8"/>
  <c r="E79" i="8"/>
  <c r="F79" i="8"/>
  <c r="G79" i="8"/>
  <c r="H79" i="8"/>
  <c r="I79" i="8"/>
  <c r="J79" i="8"/>
  <c r="K79" i="8"/>
  <c r="L79" i="8"/>
  <c r="M79" i="8"/>
  <c r="N79" i="8"/>
  <c r="D80" i="8"/>
  <c r="E80" i="8"/>
  <c r="F80" i="8"/>
  <c r="G80" i="8"/>
  <c r="H80" i="8"/>
  <c r="I80" i="8"/>
  <c r="J80" i="8"/>
  <c r="K80" i="8"/>
  <c r="L80" i="8"/>
  <c r="M80" i="8"/>
  <c r="N80" i="8"/>
  <c r="D81" i="8"/>
  <c r="E81" i="8"/>
  <c r="F81" i="8"/>
  <c r="G81" i="8"/>
  <c r="H81" i="8"/>
  <c r="I81" i="8"/>
  <c r="J81" i="8"/>
  <c r="K81" i="8"/>
  <c r="L81" i="8"/>
  <c r="M81" i="8"/>
  <c r="N81" i="8"/>
  <c r="D82" i="8"/>
  <c r="E82" i="8"/>
  <c r="F82" i="8"/>
  <c r="G82" i="8"/>
  <c r="H82" i="8"/>
  <c r="I82" i="8"/>
  <c r="J82" i="8"/>
  <c r="K82" i="8"/>
  <c r="L82" i="8"/>
  <c r="M82" i="8"/>
  <c r="N82" i="8"/>
  <c r="D83" i="8"/>
  <c r="E83" i="8"/>
  <c r="F83" i="8"/>
  <c r="G83" i="8"/>
  <c r="H83" i="8"/>
  <c r="I83" i="8"/>
  <c r="J83" i="8"/>
  <c r="K83" i="8"/>
  <c r="L83" i="8"/>
  <c r="M83" i="8"/>
  <c r="N83" i="8"/>
  <c r="D84" i="8"/>
  <c r="E84" i="8"/>
  <c r="F84" i="8"/>
  <c r="G84" i="8"/>
  <c r="H84" i="8"/>
  <c r="I84" i="8"/>
  <c r="J84" i="8"/>
  <c r="K84" i="8"/>
  <c r="L84" i="8"/>
  <c r="M84" i="8"/>
  <c r="N84" i="8"/>
  <c r="D85" i="8"/>
  <c r="E85" i="8"/>
  <c r="F85" i="8"/>
  <c r="G85" i="8"/>
  <c r="H85" i="8"/>
  <c r="I85" i="8"/>
  <c r="J85" i="8"/>
  <c r="K85" i="8"/>
  <c r="L85" i="8"/>
  <c r="M85" i="8"/>
  <c r="N85" i="8"/>
  <c r="D86" i="8"/>
  <c r="E86" i="8"/>
  <c r="F86" i="8"/>
  <c r="G86" i="8"/>
  <c r="H86" i="8"/>
  <c r="I86" i="8"/>
  <c r="J86" i="8"/>
  <c r="K86" i="8"/>
  <c r="L86" i="8"/>
  <c r="M86" i="8"/>
  <c r="N86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71" i="8"/>
  <c r="D50" i="8"/>
  <c r="E50" i="8"/>
  <c r="F50" i="8"/>
  <c r="G50" i="8"/>
  <c r="H50" i="8"/>
  <c r="I50" i="8"/>
  <c r="J50" i="8"/>
  <c r="J66" i="8" s="1"/>
  <c r="K50" i="8"/>
  <c r="K66" i="8" s="1"/>
  <c r="L50" i="8"/>
  <c r="M50" i="8"/>
  <c r="N50" i="8"/>
  <c r="D51" i="8"/>
  <c r="E51" i="8"/>
  <c r="E66" i="8" s="1"/>
  <c r="F51" i="8"/>
  <c r="F66" i="8" s="1"/>
  <c r="G51" i="8"/>
  <c r="H51" i="8"/>
  <c r="I51" i="8"/>
  <c r="J51" i="8"/>
  <c r="K51" i="8"/>
  <c r="L51" i="8"/>
  <c r="M51" i="8"/>
  <c r="M66" i="8" s="1"/>
  <c r="N51" i="8"/>
  <c r="N66" i="8" s="1"/>
  <c r="D52" i="8"/>
  <c r="E52" i="8"/>
  <c r="F52" i="8"/>
  <c r="G52" i="8"/>
  <c r="H52" i="8"/>
  <c r="I52" i="8"/>
  <c r="I66" i="8" s="1"/>
  <c r="J52" i="8"/>
  <c r="K52" i="8"/>
  <c r="L52" i="8"/>
  <c r="M52" i="8"/>
  <c r="N52" i="8"/>
  <c r="D53" i="8"/>
  <c r="D66" i="8" s="1"/>
  <c r="E53" i="8"/>
  <c r="F53" i="8"/>
  <c r="G53" i="8"/>
  <c r="H53" i="8"/>
  <c r="I53" i="8"/>
  <c r="J53" i="8"/>
  <c r="K53" i="8"/>
  <c r="L53" i="8"/>
  <c r="L66" i="8" s="1"/>
  <c r="M53" i="8"/>
  <c r="N53" i="8"/>
  <c r="D54" i="8"/>
  <c r="E54" i="8"/>
  <c r="F54" i="8"/>
  <c r="G54" i="8"/>
  <c r="G66" i="8" s="1"/>
  <c r="H54" i="8"/>
  <c r="I54" i="8"/>
  <c r="J54" i="8"/>
  <c r="K54" i="8"/>
  <c r="L54" i="8"/>
  <c r="M54" i="8"/>
  <c r="N54" i="8"/>
  <c r="D55" i="8"/>
  <c r="E55" i="8"/>
  <c r="F55" i="8"/>
  <c r="G55" i="8"/>
  <c r="H55" i="8"/>
  <c r="I55" i="8"/>
  <c r="J55" i="8"/>
  <c r="K55" i="8"/>
  <c r="L55" i="8"/>
  <c r="M55" i="8"/>
  <c r="N55" i="8"/>
  <c r="D56" i="8"/>
  <c r="E56" i="8"/>
  <c r="F56" i="8"/>
  <c r="G56" i="8"/>
  <c r="H56" i="8"/>
  <c r="I56" i="8"/>
  <c r="J56" i="8"/>
  <c r="K56" i="8"/>
  <c r="L56" i="8"/>
  <c r="M56" i="8"/>
  <c r="N56" i="8"/>
  <c r="D57" i="8"/>
  <c r="E57" i="8"/>
  <c r="F57" i="8"/>
  <c r="G57" i="8"/>
  <c r="H57" i="8"/>
  <c r="I57" i="8"/>
  <c r="J57" i="8"/>
  <c r="K57" i="8"/>
  <c r="L57" i="8"/>
  <c r="M57" i="8"/>
  <c r="N57" i="8"/>
  <c r="D58" i="8"/>
  <c r="E58" i="8"/>
  <c r="F58" i="8"/>
  <c r="G58" i="8"/>
  <c r="H58" i="8"/>
  <c r="I58" i="8"/>
  <c r="J58" i="8"/>
  <c r="K58" i="8"/>
  <c r="L58" i="8"/>
  <c r="M58" i="8"/>
  <c r="N58" i="8"/>
  <c r="D59" i="8"/>
  <c r="E59" i="8"/>
  <c r="F59" i="8"/>
  <c r="G59" i="8"/>
  <c r="H59" i="8"/>
  <c r="I59" i="8"/>
  <c r="J59" i="8"/>
  <c r="K59" i="8"/>
  <c r="L59" i="8"/>
  <c r="M59" i="8"/>
  <c r="N59" i="8"/>
  <c r="D60" i="8"/>
  <c r="E60" i="8"/>
  <c r="F60" i="8"/>
  <c r="G60" i="8"/>
  <c r="H60" i="8"/>
  <c r="I60" i="8"/>
  <c r="J60" i="8"/>
  <c r="K60" i="8"/>
  <c r="L60" i="8"/>
  <c r="M60" i="8"/>
  <c r="N60" i="8"/>
  <c r="D61" i="8"/>
  <c r="E61" i="8"/>
  <c r="F61" i="8"/>
  <c r="G61" i="8"/>
  <c r="H61" i="8"/>
  <c r="I61" i="8"/>
  <c r="J61" i="8"/>
  <c r="K61" i="8"/>
  <c r="L61" i="8"/>
  <c r="M61" i="8"/>
  <c r="N61" i="8"/>
  <c r="D62" i="8"/>
  <c r="E62" i="8"/>
  <c r="F62" i="8"/>
  <c r="G62" i="8"/>
  <c r="H62" i="8"/>
  <c r="I62" i="8"/>
  <c r="J62" i="8"/>
  <c r="K62" i="8"/>
  <c r="L62" i="8"/>
  <c r="M62" i="8"/>
  <c r="N62" i="8"/>
  <c r="D63" i="8"/>
  <c r="E63" i="8"/>
  <c r="F63" i="8"/>
  <c r="G63" i="8"/>
  <c r="H63" i="8"/>
  <c r="I63" i="8"/>
  <c r="J63" i="8"/>
  <c r="K63" i="8"/>
  <c r="L63" i="8"/>
  <c r="M63" i="8"/>
  <c r="N63" i="8"/>
  <c r="D64" i="8"/>
  <c r="E64" i="8"/>
  <c r="F64" i="8"/>
  <c r="G64" i="8"/>
  <c r="H64" i="8"/>
  <c r="I64" i="8"/>
  <c r="J64" i="8"/>
  <c r="K64" i="8"/>
  <c r="L64" i="8"/>
  <c r="M64" i="8"/>
  <c r="N64" i="8"/>
  <c r="D65" i="8"/>
  <c r="E65" i="8"/>
  <c r="F65" i="8"/>
  <c r="G65" i="8"/>
  <c r="H65" i="8"/>
  <c r="I65" i="8"/>
  <c r="J65" i="8"/>
  <c r="K65" i="8"/>
  <c r="L65" i="8"/>
  <c r="M65" i="8"/>
  <c r="N65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D29" i="8"/>
  <c r="E29" i="8"/>
  <c r="F29" i="8"/>
  <c r="G29" i="8"/>
  <c r="H29" i="8"/>
  <c r="I29" i="8"/>
  <c r="J29" i="8"/>
  <c r="J45" i="8" s="1"/>
  <c r="K29" i="8"/>
  <c r="L29" i="8"/>
  <c r="M29" i="8"/>
  <c r="N29" i="8"/>
  <c r="D30" i="8"/>
  <c r="E30" i="8"/>
  <c r="F30" i="8"/>
  <c r="G30" i="8"/>
  <c r="G45" i="8" s="1"/>
  <c r="H30" i="8"/>
  <c r="I30" i="8"/>
  <c r="J30" i="8"/>
  <c r="K30" i="8"/>
  <c r="L30" i="8"/>
  <c r="M30" i="8"/>
  <c r="N30" i="8"/>
  <c r="D31" i="8"/>
  <c r="E31" i="8"/>
  <c r="F31" i="8"/>
  <c r="G31" i="8"/>
  <c r="H31" i="8"/>
  <c r="I31" i="8"/>
  <c r="J31" i="8"/>
  <c r="K31" i="8"/>
  <c r="L31" i="8"/>
  <c r="L45" i="8" s="1"/>
  <c r="M31" i="8"/>
  <c r="M45" i="8" s="1"/>
  <c r="N31" i="8"/>
  <c r="D32" i="8"/>
  <c r="E32" i="8"/>
  <c r="F32" i="8"/>
  <c r="G32" i="8"/>
  <c r="H32" i="8"/>
  <c r="I32" i="8"/>
  <c r="J32" i="8"/>
  <c r="K32" i="8"/>
  <c r="L32" i="8"/>
  <c r="M32" i="8"/>
  <c r="N32" i="8"/>
  <c r="D33" i="8"/>
  <c r="E33" i="8"/>
  <c r="F33" i="8"/>
  <c r="F45" i="8" s="1"/>
  <c r="G33" i="8"/>
  <c r="H33" i="8"/>
  <c r="I33" i="8"/>
  <c r="J33" i="8"/>
  <c r="K33" i="8"/>
  <c r="L33" i="8"/>
  <c r="M33" i="8"/>
  <c r="N33" i="8"/>
  <c r="D34" i="8"/>
  <c r="D45" i="8" s="1"/>
  <c r="E34" i="8"/>
  <c r="F34" i="8"/>
  <c r="G34" i="8"/>
  <c r="H34" i="8"/>
  <c r="I34" i="8"/>
  <c r="J34" i="8"/>
  <c r="K34" i="8"/>
  <c r="L34" i="8"/>
  <c r="M34" i="8"/>
  <c r="N34" i="8"/>
  <c r="D35" i="8"/>
  <c r="E35" i="8"/>
  <c r="F35" i="8"/>
  <c r="G35" i="8"/>
  <c r="H35" i="8"/>
  <c r="I35" i="8"/>
  <c r="I45" i="8" s="1"/>
  <c r="J35" i="8"/>
  <c r="K35" i="8"/>
  <c r="L35" i="8"/>
  <c r="M35" i="8"/>
  <c r="N35" i="8"/>
  <c r="D36" i="8"/>
  <c r="E36" i="8"/>
  <c r="F36" i="8"/>
  <c r="G36" i="8"/>
  <c r="H36" i="8"/>
  <c r="I36" i="8"/>
  <c r="J36" i="8"/>
  <c r="K36" i="8"/>
  <c r="L36" i="8"/>
  <c r="M36" i="8"/>
  <c r="N36" i="8"/>
  <c r="N45" i="8" s="1"/>
  <c r="D37" i="8"/>
  <c r="E37" i="8"/>
  <c r="F37" i="8"/>
  <c r="G37" i="8"/>
  <c r="H37" i="8"/>
  <c r="I37" i="8"/>
  <c r="J37" i="8"/>
  <c r="K37" i="8"/>
  <c r="K45" i="8" s="1"/>
  <c r="L37" i="8"/>
  <c r="M37" i="8"/>
  <c r="N37" i="8"/>
  <c r="D38" i="8"/>
  <c r="E38" i="8"/>
  <c r="F38" i="8"/>
  <c r="G38" i="8"/>
  <c r="H38" i="8"/>
  <c r="I38" i="8"/>
  <c r="J38" i="8"/>
  <c r="K38" i="8"/>
  <c r="L38" i="8"/>
  <c r="M38" i="8"/>
  <c r="N38" i="8"/>
  <c r="D39" i="8"/>
  <c r="E39" i="8"/>
  <c r="E45" i="8" s="1"/>
  <c r="F39" i="8"/>
  <c r="G39" i="8"/>
  <c r="H39" i="8"/>
  <c r="I39" i="8"/>
  <c r="J39" i="8"/>
  <c r="K39" i="8"/>
  <c r="L39" i="8"/>
  <c r="M39" i="8"/>
  <c r="N39" i="8"/>
  <c r="D40" i="8"/>
  <c r="E40" i="8"/>
  <c r="F40" i="8"/>
  <c r="G40" i="8"/>
  <c r="H40" i="8"/>
  <c r="I40" i="8"/>
  <c r="J40" i="8"/>
  <c r="K40" i="8"/>
  <c r="L40" i="8"/>
  <c r="M40" i="8"/>
  <c r="N40" i="8"/>
  <c r="D41" i="8"/>
  <c r="E41" i="8"/>
  <c r="F41" i="8"/>
  <c r="G41" i="8"/>
  <c r="H41" i="8"/>
  <c r="I41" i="8"/>
  <c r="J41" i="8"/>
  <c r="K41" i="8"/>
  <c r="L41" i="8"/>
  <c r="M41" i="8"/>
  <c r="N41" i="8"/>
  <c r="D42" i="8"/>
  <c r="E42" i="8"/>
  <c r="F42" i="8"/>
  <c r="G42" i="8"/>
  <c r="H42" i="8"/>
  <c r="I42" i="8"/>
  <c r="J42" i="8"/>
  <c r="K42" i="8"/>
  <c r="L42" i="8"/>
  <c r="M42" i="8"/>
  <c r="N42" i="8"/>
  <c r="D43" i="8"/>
  <c r="E43" i="8"/>
  <c r="F43" i="8"/>
  <c r="G43" i="8"/>
  <c r="H43" i="8"/>
  <c r="I43" i="8"/>
  <c r="J43" i="8"/>
  <c r="K43" i="8"/>
  <c r="L43" i="8"/>
  <c r="M43" i="8"/>
  <c r="N43" i="8"/>
  <c r="D44" i="8"/>
  <c r="E44" i="8"/>
  <c r="F44" i="8"/>
  <c r="G44" i="8"/>
  <c r="H44" i="8"/>
  <c r="I44" i="8"/>
  <c r="J44" i="8"/>
  <c r="K44" i="8"/>
  <c r="L44" i="8"/>
  <c r="M44" i="8"/>
  <c r="N44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29" i="8"/>
  <c r="C50" i="8" s="1"/>
  <c r="H66" i="8"/>
  <c r="H45" i="8"/>
  <c r="D24" i="8"/>
  <c r="E24" i="8"/>
  <c r="F24" i="8"/>
  <c r="G24" i="8"/>
  <c r="H24" i="8"/>
  <c r="I24" i="8"/>
  <c r="J24" i="8"/>
  <c r="K24" i="8"/>
  <c r="L24" i="8"/>
  <c r="M24" i="8"/>
  <c r="N24" i="8"/>
  <c r="C24" i="8"/>
  <c r="D8" i="8"/>
  <c r="E8" i="8"/>
  <c r="F8" i="8"/>
  <c r="G8" i="8"/>
  <c r="H8" i="8"/>
  <c r="I8" i="8"/>
  <c r="J8" i="8"/>
  <c r="K8" i="8"/>
  <c r="L8" i="8"/>
  <c r="M8" i="8"/>
  <c r="N8" i="8"/>
  <c r="D9" i="8"/>
  <c r="E9" i="8"/>
  <c r="F9" i="8"/>
  <c r="G9" i="8"/>
  <c r="H9" i="8"/>
  <c r="I9" i="8"/>
  <c r="J9" i="8"/>
  <c r="K9" i="8"/>
  <c r="L9" i="8"/>
  <c r="M9" i="8"/>
  <c r="N9" i="8"/>
  <c r="D10" i="8"/>
  <c r="E10" i="8"/>
  <c r="F10" i="8"/>
  <c r="G10" i="8"/>
  <c r="H10" i="8"/>
  <c r="I10" i="8"/>
  <c r="J10" i="8"/>
  <c r="K10" i="8"/>
  <c r="L10" i="8"/>
  <c r="M10" i="8"/>
  <c r="N10" i="8"/>
  <c r="D11" i="8"/>
  <c r="E11" i="8"/>
  <c r="F11" i="8"/>
  <c r="G11" i="8"/>
  <c r="H11" i="8"/>
  <c r="I11" i="8"/>
  <c r="J11" i="8"/>
  <c r="K11" i="8"/>
  <c r="L11" i="8"/>
  <c r="M11" i="8"/>
  <c r="N11" i="8"/>
  <c r="D12" i="8"/>
  <c r="E12" i="8"/>
  <c r="F12" i="8"/>
  <c r="G12" i="8"/>
  <c r="H12" i="8"/>
  <c r="I12" i="8"/>
  <c r="J12" i="8"/>
  <c r="K12" i="8"/>
  <c r="L12" i="8"/>
  <c r="M12" i="8"/>
  <c r="N12" i="8"/>
  <c r="D13" i="8"/>
  <c r="E13" i="8"/>
  <c r="F13" i="8"/>
  <c r="G13" i="8"/>
  <c r="H13" i="8"/>
  <c r="I13" i="8"/>
  <c r="J13" i="8"/>
  <c r="K13" i="8"/>
  <c r="L13" i="8"/>
  <c r="M13" i="8"/>
  <c r="N13" i="8"/>
  <c r="D14" i="8"/>
  <c r="E14" i="8"/>
  <c r="F14" i="8"/>
  <c r="G14" i="8"/>
  <c r="H14" i="8"/>
  <c r="I14" i="8"/>
  <c r="J14" i="8"/>
  <c r="K14" i="8"/>
  <c r="L14" i="8"/>
  <c r="M14" i="8"/>
  <c r="N14" i="8"/>
  <c r="D15" i="8"/>
  <c r="E15" i="8"/>
  <c r="F15" i="8"/>
  <c r="G15" i="8"/>
  <c r="H15" i="8"/>
  <c r="I15" i="8"/>
  <c r="J15" i="8"/>
  <c r="K15" i="8"/>
  <c r="L15" i="8"/>
  <c r="M15" i="8"/>
  <c r="N15" i="8"/>
  <c r="D16" i="8"/>
  <c r="E16" i="8"/>
  <c r="F16" i="8"/>
  <c r="G16" i="8"/>
  <c r="H16" i="8"/>
  <c r="I16" i="8"/>
  <c r="J16" i="8"/>
  <c r="K16" i="8"/>
  <c r="L16" i="8"/>
  <c r="M16" i="8"/>
  <c r="N16" i="8"/>
  <c r="D17" i="8"/>
  <c r="E17" i="8"/>
  <c r="F17" i="8"/>
  <c r="G17" i="8"/>
  <c r="H17" i="8"/>
  <c r="I17" i="8"/>
  <c r="J17" i="8"/>
  <c r="K17" i="8"/>
  <c r="L17" i="8"/>
  <c r="M17" i="8"/>
  <c r="N17" i="8"/>
  <c r="D18" i="8"/>
  <c r="E18" i="8"/>
  <c r="F18" i="8"/>
  <c r="G18" i="8"/>
  <c r="H18" i="8"/>
  <c r="I18" i="8"/>
  <c r="J18" i="8"/>
  <c r="K18" i="8"/>
  <c r="L18" i="8"/>
  <c r="M18" i="8"/>
  <c r="N18" i="8"/>
  <c r="D19" i="8"/>
  <c r="E19" i="8"/>
  <c r="F19" i="8"/>
  <c r="G19" i="8"/>
  <c r="H19" i="8"/>
  <c r="I19" i="8"/>
  <c r="J19" i="8"/>
  <c r="K19" i="8"/>
  <c r="L19" i="8"/>
  <c r="M19" i="8"/>
  <c r="N19" i="8"/>
  <c r="D20" i="8"/>
  <c r="E20" i="8"/>
  <c r="F20" i="8"/>
  <c r="G20" i="8"/>
  <c r="H20" i="8"/>
  <c r="I20" i="8"/>
  <c r="J20" i="8"/>
  <c r="K20" i="8"/>
  <c r="L20" i="8"/>
  <c r="M20" i="8"/>
  <c r="N20" i="8"/>
  <c r="D21" i="8"/>
  <c r="E21" i="8"/>
  <c r="F21" i="8"/>
  <c r="G21" i="8"/>
  <c r="H21" i="8"/>
  <c r="I21" i="8"/>
  <c r="J21" i="8"/>
  <c r="K21" i="8"/>
  <c r="L21" i="8"/>
  <c r="M21" i="8"/>
  <c r="N21" i="8"/>
  <c r="D22" i="8"/>
  <c r="E22" i="8"/>
  <c r="F22" i="8"/>
  <c r="G22" i="8"/>
  <c r="H22" i="8"/>
  <c r="I22" i="8"/>
  <c r="J22" i="8"/>
  <c r="K22" i="8"/>
  <c r="L22" i="8"/>
  <c r="M22" i="8"/>
  <c r="N22" i="8"/>
  <c r="D23" i="8"/>
  <c r="E23" i="8"/>
  <c r="F23" i="8"/>
  <c r="G23" i="8"/>
  <c r="H23" i="8"/>
  <c r="I23" i="8"/>
  <c r="J23" i="8"/>
  <c r="K23" i="8"/>
  <c r="L23" i="8"/>
  <c r="M23" i="8"/>
  <c r="N23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8" i="8"/>
  <c r="D9" i="7"/>
  <c r="E9" i="7"/>
  <c r="E12" i="7" s="1"/>
  <c r="E15" i="7" s="1"/>
  <c r="F9" i="7"/>
  <c r="G9" i="7"/>
  <c r="G12" i="7" s="1"/>
  <c r="G17" i="7" s="1"/>
  <c r="H9" i="7"/>
  <c r="I9" i="7"/>
  <c r="J9" i="7"/>
  <c r="K9" i="7"/>
  <c r="L9" i="7"/>
  <c r="L12" i="7" s="1"/>
  <c r="M9" i="7"/>
  <c r="M12" i="7" s="1"/>
  <c r="M15" i="7" s="1"/>
  <c r="N9" i="7"/>
  <c r="D10" i="7"/>
  <c r="E10" i="7"/>
  <c r="F10" i="7"/>
  <c r="G10" i="7"/>
  <c r="H10" i="7"/>
  <c r="I10" i="7"/>
  <c r="J10" i="7"/>
  <c r="K10" i="7"/>
  <c r="L10" i="7"/>
  <c r="M10" i="7"/>
  <c r="N10" i="7"/>
  <c r="D11" i="7"/>
  <c r="E11" i="7"/>
  <c r="F11" i="7"/>
  <c r="G11" i="7"/>
  <c r="H11" i="7"/>
  <c r="I11" i="7"/>
  <c r="J11" i="7"/>
  <c r="K11" i="7"/>
  <c r="L11" i="7"/>
  <c r="M11" i="7"/>
  <c r="N11" i="7"/>
  <c r="C10" i="7"/>
  <c r="C11" i="7"/>
  <c r="C9" i="7"/>
  <c r="C12" i="7" s="1"/>
  <c r="D9" i="6"/>
  <c r="D12" i="6" s="1"/>
  <c r="E9" i="6"/>
  <c r="E12" i="6" s="1"/>
  <c r="F9" i="6"/>
  <c r="F12" i="6" s="1"/>
  <c r="G9" i="6"/>
  <c r="G12" i="6" s="1"/>
  <c r="H9" i="6"/>
  <c r="H12" i="6" s="1"/>
  <c r="I9" i="6"/>
  <c r="I12" i="6" s="1"/>
  <c r="J9" i="6"/>
  <c r="J12" i="6" s="1"/>
  <c r="K9" i="6"/>
  <c r="K12" i="6" s="1"/>
  <c r="L9" i="6"/>
  <c r="L12" i="6" s="1"/>
  <c r="M9" i="6"/>
  <c r="M12" i="6" s="1"/>
  <c r="N9" i="6"/>
  <c r="N12" i="6" s="1"/>
  <c r="C9" i="6"/>
  <c r="C12" i="6" s="1"/>
  <c r="E8" i="6"/>
  <c r="F8" i="6"/>
  <c r="G8" i="6"/>
  <c r="H8" i="6"/>
  <c r="I8" i="6"/>
  <c r="J8" i="6"/>
  <c r="K8" i="6"/>
  <c r="L8" i="6"/>
  <c r="M8" i="6"/>
  <c r="N8" i="6"/>
  <c r="D8" i="6"/>
  <c r="C8" i="6"/>
  <c r="C8" i="5"/>
  <c r="C7" i="5"/>
  <c r="C66" i="8" l="1"/>
  <c r="C45" i="8"/>
  <c r="K12" i="7"/>
  <c r="K16" i="7" s="1"/>
  <c r="G16" i="7"/>
  <c r="J12" i="7"/>
  <c r="J16" i="7" s="1"/>
  <c r="N12" i="7"/>
  <c r="N15" i="7" s="1"/>
  <c r="F17" i="7"/>
  <c r="K17" i="7"/>
  <c r="I12" i="7"/>
  <c r="I15" i="7" s="1"/>
  <c r="H12" i="7"/>
  <c r="H17" i="7" s="1"/>
  <c r="F12" i="7"/>
  <c r="F15" i="7" s="1"/>
  <c r="C15" i="7"/>
  <c r="G15" i="7"/>
  <c r="C16" i="7"/>
  <c r="C17" i="7"/>
  <c r="M17" i="7"/>
  <c r="E17" i="7"/>
  <c r="H16" i="7"/>
  <c r="L17" i="7"/>
  <c r="M16" i="7"/>
  <c r="E16" i="7"/>
  <c r="I17" i="7"/>
  <c r="L16" i="7"/>
  <c r="L15" i="7"/>
  <c r="D12" i="7"/>
  <c r="D15" i="7" s="1"/>
  <c r="K15" i="7"/>
  <c r="H10" i="6"/>
  <c r="E10" i="6"/>
  <c r="G10" i="6"/>
  <c r="F10" i="6"/>
  <c r="J10" i="6"/>
  <c r="I10" i="6"/>
  <c r="D10" i="6"/>
  <c r="M10" i="6"/>
  <c r="N10" i="6"/>
  <c r="L10" i="6"/>
  <c r="K10" i="6"/>
  <c r="C10" i="6"/>
  <c r="C9" i="5"/>
  <c r="I16" i="7" l="1"/>
  <c r="J17" i="7"/>
  <c r="H15" i="7"/>
  <c r="N17" i="7"/>
  <c r="F16" i="7"/>
  <c r="J15" i="7"/>
  <c r="D17" i="7"/>
  <c r="N16" i="7"/>
  <c r="D16" i="7"/>
</calcChain>
</file>

<file path=xl/sharedStrings.xml><?xml version="1.0" encoding="utf-8"?>
<sst xmlns="http://schemas.openxmlformats.org/spreadsheetml/2006/main" count="498" uniqueCount="53">
  <si>
    <t>Period</t>
  </si>
  <si>
    <t>Type of client</t>
  </si>
  <si>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</si>
  <si>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</si>
  <si>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</si>
  <si>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</si>
  <si>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</si>
  <si>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</si>
  <si>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</si>
  <si>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</si>
  <si>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</si>
  <si>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</si>
  <si>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</si>
  <si>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</si>
  <si>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Client name</t>
  </si>
  <si>
    <t>Restaurants</t>
  </si>
  <si>
    <t>Small retailers</t>
  </si>
  <si>
    <t>Hotels</t>
  </si>
  <si>
    <t>Supermarkets</t>
  </si>
  <si>
    <t>Fast Food</t>
  </si>
  <si>
    <t>Other</t>
  </si>
  <si>
    <t>Revenue ($ 000')</t>
  </si>
  <si>
    <t>Cogs ($ 000')</t>
  </si>
  <si>
    <t>Tasks --&gt;</t>
  </si>
  <si>
    <t>Task 4</t>
  </si>
  <si>
    <t>Task 1</t>
  </si>
  <si>
    <t>Task 2</t>
  </si>
  <si>
    <t>Task 3</t>
  </si>
  <si>
    <t>Please provide a breakdown that shows monthly Revenues and Cogs and calculate monthly Gross Profit.</t>
  </si>
  <si>
    <t>Please provide a monthly breakdown of Revenues by type of client and calculate the percentage incidence that each client has on the company's Revenues.</t>
  </si>
  <si>
    <t>Data</t>
  </si>
  <si>
    <t>Please calculate the company's annual Revenues and Cogs. Then, provide the company's Gross Profit which is equal to Revenues minus Cogs.</t>
  </si>
  <si>
    <t>Create a chart that shows the incidence on Revenues that different type of clients had throughout the year.</t>
  </si>
  <si>
    <t xml:space="preserve">Please provide a monthly breakdown of Revenues and Cogs by client and calculate which are the most profitable client accounts. </t>
  </si>
  <si>
    <t>Create a column chart that shows the development of GP% of Kaufland and Aldi.</t>
  </si>
  <si>
    <t>Create an area chart that shows the development of Revenues and Cogs.</t>
  </si>
  <si>
    <t>Case Study --&gt;</t>
  </si>
  <si>
    <t>$ in 000's</t>
  </si>
  <si>
    <t>COGS</t>
  </si>
  <si>
    <t>Gross Profit</t>
  </si>
  <si>
    <t>Revenues</t>
  </si>
  <si>
    <t>FY15  
Act</t>
  </si>
  <si>
    <t>Total COGS</t>
  </si>
  <si>
    <t xml:space="preserve">$ in 000's </t>
  </si>
  <si>
    <t>Total Revenues</t>
  </si>
  <si>
    <t>as a % of Revenues</t>
  </si>
  <si>
    <t>Supermarkets %</t>
  </si>
  <si>
    <t>Fast Food %</t>
  </si>
  <si>
    <t>Other %</t>
  </si>
  <si>
    <t>COGs</t>
  </si>
  <si>
    <t>$ in 000'S</t>
  </si>
  <si>
    <t>GP%</t>
  </si>
  <si>
    <t>Total 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</si>
</sst>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.00\ _л_в_._-;\-* #,##0.00\ _л_в_._-;_-* &quot;-&quot;??\ _л_в_._-;_-@_-"/>
    <numFmt numFmtId="165" formatCode="[$-409]mmm\-yy;@"/>
    <numFmt numFmtId="166" formatCode="_-* #,##0\ _л_в_._-;\-* #,##0\ _л_в_._-;_-* &quot;-&quot;??\ _л_в_._-;_-@_-"/>
    <numFmt numFmtId="167" formatCode="mmm\-yyyy"/>
    <numFmt numFmtId="168" formatCode="_(* #,##0_);_(* \(#,##0\);_(* &quot;-&quot;??_);_(@_)"/>
    <numFmt numFmtId="169" formatCode="0.0%"/>
  </numFmts>
  <fonts count="12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10"/>
      <color rgb="FF002060"/>
      <name val="Arial"/>
      <family val="2"/>
    </font>
    <font>
      <sz val="8"/>
      <name val="Calibri"/>
      <family val="2"/>
      <charset val="204"/>
      <scheme val="minor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165" fontId="1" fillId="2" borderId="0" xfId="0" applyNumberFormat="1" applyFont="1" applyFill="1" applyAlignment="1">
      <alignment horizontal="left"/>
    </xf>
    <xf numFmtId="10" fontId="1" fillId="2" borderId="0" xfId="0" applyNumberFormat="1" applyFont="1" applyFill="1"/>
    <xf numFmtId="166" fontId="1" fillId="2" borderId="0" xfId="1" applyNumberFormat="1" applyFont="1" applyFill="1"/>
    <xf numFmtId="0" fontId="5" fillId="2" borderId="0" xfId="0" applyFont="1" applyFill="1"/>
    <xf numFmtId="166" fontId="5" fillId="2" borderId="0" xfId="1" applyNumberFormat="1" applyFont="1" applyFill="1"/>
    <xf numFmtId="164" fontId="5" fillId="2" borderId="0" xfId="0" applyNumberFormat="1" applyFont="1" applyFill="1"/>
    <xf numFmtId="9" fontId="5" fillId="2" borderId="0" xfId="0" applyNumberFormat="1" applyFont="1" applyFill="1"/>
    <xf numFmtId="9" fontId="5" fillId="2" borderId="0" xfId="2" applyFont="1" applyFill="1"/>
    <xf numFmtId="10" fontId="6" fillId="2" borderId="0" xfId="0" applyNumberFormat="1" applyFont="1" applyFill="1"/>
    <xf numFmtId="0" fontId="6" fillId="2" borderId="0" xfId="0" applyFont="1" applyFill="1"/>
    <xf numFmtId="166" fontId="1" fillId="2" borderId="0" xfId="0" applyNumberFormat="1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/>
    </xf>
    <xf numFmtId="0" fontId="7" fillId="2" borderId="3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right" wrapText="1"/>
    </xf>
    <xf numFmtId="44" fontId="1" fillId="2" borderId="0" xfId="1" applyNumberFormat="1" applyFont="1" applyFill="1" applyAlignment="1">
      <alignment horizontal="right"/>
    </xf>
    <xf numFmtId="44" fontId="1" fillId="2" borderId="0" xfId="1" applyNumberFormat="1" applyFont="1" applyFill="1" applyAlignment="1">
      <alignment horizontal="right" readingOrder="2"/>
    </xf>
    <xf numFmtId="44" fontId="7" fillId="2" borderId="3" xfId="1" applyNumberFormat="1" applyFont="1" applyFill="1" applyBorder="1" applyAlignment="1">
      <alignment horizontal="right"/>
    </xf>
    <xf numFmtId="17" fontId="9" fillId="2" borderId="4" xfId="0" applyNumberFormat="1" applyFont="1" applyFill="1" applyBorder="1"/>
    <xf numFmtId="165" fontId="9" fillId="2" borderId="4" xfId="0" applyNumberFormat="1" applyFont="1" applyFill="1" applyBorder="1"/>
    <xf numFmtId="165" fontId="9" fillId="2" borderId="0" xfId="0" applyNumberFormat="1" applyFont="1" applyFill="1" applyBorder="1"/>
    <xf numFmtId="167" fontId="9" fillId="2" borderId="4" xfId="0" applyNumberFormat="1" applyFont="1" applyFill="1" applyBorder="1"/>
    <xf numFmtId="164" fontId="1" fillId="2" borderId="0" xfId="1" applyFont="1" applyFill="1"/>
    <xf numFmtId="164" fontId="8" fillId="2" borderId="5" xfId="1" applyFont="1" applyFill="1" applyBorder="1"/>
    <xf numFmtId="0" fontId="7" fillId="2" borderId="5" xfId="0" applyFont="1" applyFill="1" applyBorder="1"/>
    <xf numFmtId="164" fontId="7" fillId="2" borderId="5" xfId="1" applyFont="1" applyFill="1" applyBorder="1"/>
    <xf numFmtId="0" fontId="8" fillId="2" borderId="0" xfId="0" applyFont="1" applyFill="1"/>
    <xf numFmtId="0" fontId="7" fillId="2" borderId="0" xfId="0" applyFont="1" applyFill="1" applyBorder="1"/>
    <xf numFmtId="164" fontId="7" fillId="2" borderId="0" xfId="1" applyFont="1" applyFill="1" applyBorder="1"/>
    <xf numFmtId="166" fontId="8" fillId="2" borderId="5" xfId="0" applyNumberFormat="1" applyFont="1" applyFill="1" applyBorder="1"/>
    <xf numFmtId="0" fontId="8" fillId="3" borderId="0" xfId="0" applyFont="1" applyFill="1"/>
    <xf numFmtId="0" fontId="1" fillId="3" borderId="0" xfId="0" applyFont="1" applyFill="1"/>
    <xf numFmtId="9" fontId="1" fillId="3" borderId="0" xfId="2" applyFont="1" applyFill="1"/>
    <xf numFmtId="0" fontId="8" fillId="2" borderId="0" xfId="0" applyFont="1" applyFill="1" applyAlignment="1"/>
    <xf numFmtId="0" fontId="7" fillId="2" borderId="0" xfId="0" applyFont="1" applyFill="1"/>
    <xf numFmtId="0" fontId="7" fillId="2" borderId="4" xfId="0" applyFont="1" applyFill="1" applyBorder="1"/>
    <xf numFmtId="165" fontId="7" fillId="2" borderId="4" xfId="0" applyNumberFormat="1" applyFont="1" applyFill="1" applyBorder="1"/>
    <xf numFmtId="168" fontId="1" fillId="2" borderId="0" xfId="0" applyNumberFormat="1" applyFont="1" applyFill="1"/>
    <xf numFmtId="169" fontId="1" fillId="2" borderId="0" xfId="2" applyNumberFormat="1" applyFont="1" applyFill="1"/>
    <xf numFmtId="169" fontId="7" fillId="2" borderId="5" xfId="2" applyNumberFormat="1" applyFont="1" applyFill="1" applyBorder="1"/>
    <xf numFmtId="164" fontId="7" fillId="2" borderId="5" xfId="1" applyFont="1" applyFill="1" applyBorder="1" applyAlignment="1">
      <alignment horizontal="right" wrapText="1"/>
    </xf>
    <xf numFmtId="164" fontId="8" fillId="2" borderId="5" xfId="0" applyNumberFormat="1" applyFont="1" applyFill="1" applyBorder="1"/>
    <xf numFmtId="0" fontId="11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1"/>
              <a:t>Monthly Development of Revenue &amp; COGS - FY15</a:t>
            </a:r>
          </a:p>
        </c:rich>
      </c:tx>
      <c:layout>
        <c:manualLayout>
          <c:xMode val="edge"/>
          <c:yMode val="edge"/>
          <c:x val="3.5693350831146058E-3"/>
          <c:y val="3.2407419221135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'Task 2'!$B$8</c:f>
              <c:strCache>
                <c:ptCount val="1"/>
                <c:pt idx="0">
                  <c:v>Revenues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numRef>
              <c:f>'Task 2'!$C$7:$N$7</c:f>
              <c:numCache>
                <c:formatCode>mmm\-yyyy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2'!$C$8:$N$8</c:f>
              <c:numCache>
                <c:formatCode>_-* #,##0.00\ _л_в_._-;\-* #,##0.00\ _л_в_._-;_-* "-"??\ _л_в_._-;_-@_-</c:formatCode>
                <c:ptCount val="12"/>
                <c:pt idx="0">
                  <c:v>40000</c:v>
                </c:pt>
                <c:pt idx="1">
                  <c:v>44000</c:v>
                </c:pt>
                <c:pt idx="2">
                  <c:v>43120</c:v>
                </c:pt>
                <c:pt idx="3">
                  <c:v>41826.400000000001</c:v>
                </c:pt>
                <c:pt idx="4">
                  <c:v>38062.02399999999</c:v>
                </c:pt>
                <c:pt idx="5">
                  <c:v>40726.365680000003</c:v>
                </c:pt>
                <c:pt idx="6">
                  <c:v>42371.710853472003</c:v>
                </c:pt>
                <c:pt idx="7">
                  <c:v>43202.528713344014</c:v>
                </c:pt>
                <c:pt idx="8">
                  <c:v>47954.806871811852</c:v>
                </c:pt>
                <c:pt idx="9">
                  <c:v>47475.258803093726</c:v>
                </c:pt>
                <c:pt idx="10">
                  <c:v>45576.248450969972</c:v>
                </c:pt>
                <c:pt idx="11">
                  <c:v>50133.873296066973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C-44BB-8606-250BAE8CB528}"/>
            </c:ext>
          </c:extLst>
        </c:ser>
        <c:ser>
          <c:idx val="3"/>
          <c:order val="3"/>
          <c:tx>
            <c:strRef>
              <c:f>'Task 2'!$B$12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'Task 2'!$C$7:$N$7</c:f>
              <c:numCache>
                <c:formatCode>mmm\-yyyy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2'!$C$12:$N$12</c:f>
              <c:numCache>
                <c:formatCode>_-* #,##0.00\ _л_в_._-;\-* #,##0.00\ _л_в_._-;_-* "-"??\ _л_в_._-;_-@_-</c:formatCode>
                <c:ptCount val="12"/>
                <c:pt idx="0">
                  <c:v>19552.48</c:v>
                </c:pt>
                <c:pt idx="1">
                  <c:v>21978.051040000002</c:v>
                </c:pt>
                <c:pt idx="2">
                  <c:v>21729.517854352005</c:v>
                </c:pt>
                <c:pt idx="3">
                  <c:v>21278.12091516213</c:v>
                </c:pt>
                <c:pt idx="4">
                  <c:v>19416.40747015956</c:v>
                </c:pt>
                <c:pt idx="5">
                  <c:v>21432.956402718137</c:v>
                </c:pt>
                <c:pt idx="6">
                  <c:v>22417.63459304985</c:v>
                </c:pt>
                <c:pt idx="7">
                  <c:v>23460.956474254621</c:v>
                </c:pt>
                <c:pt idx="8">
                  <c:v>25981.448685404252</c:v>
                </c:pt>
                <c:pt idx="9">
                  <c:v>23984.946065250533</c:v>
                </c:pt>
                <c:pt idx="10">
                  <c:v>23879.021934772212</c:v>
                </c:pt>
                <c:pt idx="11">
                  <c:v>27313.274908148269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7C-44BB-8606-250BAE8CB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235576"/>
        <c:axId val="1281240376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'Task 2'!$B$9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'Task 2'!$C$7:$N$7</c15:sqref>
                        </c15:formulaRef>
                      </c:ext>
                    </c:extLst>
                    <c:numCache>
                      <c:formatCode>mmm\-yyyy</c:formatCode>
                      <c:ptCount val="12"/>
                      <c:pt idx="0">
                        <c:v>42005</c:v>
                      </c:pt>
                      <c:pt idx="1">
                        <c:v>42036</c:v>
                      </c:pt>
                      <c:pt idx="2">
                        <c:v>42064</c:v>
                      </c:pt>
                      <c:pt idx="3">
                        <c:v>42095</c:v>
                      </c:pt>
                      <c:pt idx="4">
                        <c:v>42125</c:v>
                      </c:pt>
                      <c:pt idx="5">
                        <c:v>42156</c:v>
                      </c:pt>
                      <c:pt idx="6">
                        <c:v>42186</c:v>
                      </c:pt>
                      <c:pt idx="7">
                        <c:v>42217</c:v>
                      </c:pt>
                      <c:pt idx="8">
                        <c:v>42248</c:v>
                      </c:pt>
                      <c:pt idx="9">
                        <c:v>42278</c:v>
                      </c:pt>
                      <c:pt idx="10">
                        <c:v>42309</c:v>
                      </c:pt>
                      <c:pt idx="11">
                        <c:v>42339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'Task 2'!$C$9:$N$9</c15:sqref>
                        </c15:formulaRef>
                      </c:ext>
                    </c:extLst>
                    <c:numCache>
                      <c:formatCode>_-* #,##0.00\ _л_в_._-;\-* #,##0.00\ _л_в_._-;_-* "-"??\ _л_в_._-;_-@_-</c:formatCode>
                      <c:ptCount val="12"/>
                      <c:pt idx="0">
                        <c:v>-19552.48</c:v>
                      </c:pt>
                      <c:pt idx="1">
                        <c:v>-21978.051040000002</c:v>
                      </c:pt>
                      <c:pt idx="2">
                        <c:v>-21729.517854352005</c:v>
                      </c:pt>
                      <c:pt idx="3">
                        <c:v>-21278.12091516213</c:v>
                      </c:pt>
                      <c:pt idx="4">
                        <c:v>-19416.40747015956</c:v>
                      </c:pt>
                      <c:pt idx="5">
                        <c:v>-21432.956402718137</c:v>
                      </c:pt>
                      <c:pt idx="6">
                        <c:v>-22417.63459304985</c:v>
                      </c:pt>
                      <c:pt idx="7">
                        <c:v>-23460.956474254621</c:v>
                      </c:pt>
                      <c:pt idx="8">
                        <c:v>-25981.448685404252</c:v>
                      </c:pt>
                      <c:pt idx="9">
                        <c:v>-23984.946065250533</c:v>
                      </c:pt>
                      <c:pt idx="10">
                        <c:v>-23879.021934772212</c:v>
                      </c:pt>
                      <c:pt idx="11">
                        <c:v>-27313.274908148269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07C-44BB-8606-250BAE8CB528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2'!$B$10</c15:sqref>
                        </c15:formulaRef>
                      </c:ext>
                    </c:extLst>
                    <c:strCache>
                      <c:ptCount val="1"/>
                      <c:pt idx="0">
                        <c:v>Gross Profit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2'!$C$7:$N$7</c15:sqref>
                        </c15:formulaRef>
                      </c:ext>
                    </c:extLst>
                    <c:numCache>
                      <c:formatCode>mmm\-yyyy</c:formatCode>
                      <c:ptCount val="12"/>
                      <c:pt idx="0">
                        <c:v>42005</c:v>
                      </c:pt>
                      <c:pt idx="1">
                        <c:v>42036</c:v>
                      </c:pt>
                      <c:pt idx="2">
                        <c:v>42064</c:v>
                      </c:pt>
                      <c:pt idx="3">
                        <c:v>42095</c:v>
                      </c:pt>
                      <c:pt idx="4">
                        <c:v>42125</c:v>
                      </c:pt>
                      <c:pt idx="5">
                        <c:v>42156</c:v>
                      </c:pt>
                      <c:pt idx="6">
                        <c:v>42186</c:v>
                      </c:pt>
                      <c:pt idx="7">
                        <c:v>42217</c:v>
                      </c:pt>
                      <c:pt idx="8">
                        <c:v>42248</c:v>
                      </c:pt>
                      <c:pt idx="9">
                        <c:v>42278</c:v>
                      </c:pt>
                      <c:pt idx="10">
                        <c:v>42309</c:v>
                      </c:pt>
                      <c:pt idx="11">
                        <c:v>42339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2'!$C$10:$N$10</c15:sqref>
                        </c15:formulaRef>
                      </c:ext>
                    </c:extLst>
                    <c:numCache>
                      <c:formatCode>_-* #,##0.00\ _л_в_._-;\-* #,##0.00\ _л_в_._-;_-* "-"??\ _л_в_._-;_-@_-</c:formatCode>
                      <c:ptCount val="12"/>
                      <c:pt idx="0">
                        <c:v>20447.52</c:v>
                      </c:pt>
                      <c:pt idx="1">
                        <c:v>22021.948959999998</c:v>
                      </c:pt>
                      <c:pt idx="2">
                        <c:v>21390.482145647995</c:v>
                      </c:pt>
                      <c:pt idx="3">
                        <c:v>20548.279084837872</c:v>
                      </c:pt>
                      <c:pt idx="4">
                        <c:v>18645.61652984043</c:v>
                      </c:pt>
                      <c:pt idx="5">
                        <c:v>19293.409277281866</c:v>
                      </c:pt>
                      <c:pt idx="6">
                        <c:v>19954.076260422153</c:v>
                      </c:pt>
                      <c:pt idx="7">
                        <c:v>19741.572239089393</c:v>
                      </c:pt>
                      <c:pt idx="8">
                        <c:v>21973.3581864076</c:v>
                      </c:pt>
                      <c:pt idx="9">
                        <c:v>23490.312737843193</c:v>
                      </c:pt>
                      <c:pt idx="10">
                        <c:v>21697.226516197759</c:v>
                      </c:pt>
                      <c:pt idx="11">
                        <c:v>22820.598387918704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07C-44BB-8606-250BAE8CB528}"/>
                  </c:ext>
                </c:extLst>
              </c15:ser>
            </c15:filteredAreaSeries>
          </c:ext>
        </c:extLst>
      </c:areaChart>
      <c:dateAx>
        <c:axId val="1281235576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1240376"/>
        <c:crosses val="autoZero"/>
        <c:auto val="1"/>
        <c:lblOffset val="100"/>
        <c:baseTimeUnit val="months"/>
      </c:dateAx>
      <c:valAx>
        <c:axId val="128124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000's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-* #,##0.00\ _л_в_._-;\-* #,##0.00\ _л_в_._-;_-* &quot;-&quot;??\ _л_в_.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123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Revenues by client type</a:t>
            </a:r>
            <a:r>
              <a:rPr lang="en-US" b="1" baseline="0">
                <a:solidFill>
                  <a:srgbClr val="002060"/>
                </a:solidFill>
              </a:rPr>
              <a:t> as a % of Total Revenues</a:t>
            </a:r>
          </a:p>
        </c:rich>
      </c:tx>
      <c:layout>
        <c:manualLayout>
          <c:xMode val="edge"/>
          <c:yMode val="edge"/>
          <c:x val="1.381348049731306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6"/>
          <c:tx>
            <c:strRef>
              <c:f>'Task 3'!$B$15</c:f>
              <c:strCache>
                <c:ptCount val="1"/>
                <c:pt idx="0">
                  <c:v>Supermarkets %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'Task 3'!$C$8:$N$8</c:f>
              <c:numCache>
                <c:formatCode>[$-409]mmm\-yy;@</c:formatCode>
                <c:ptCount val="12"/>
                <c:pt idx="0" formatCode="mmm\-yyyy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3'!$C$15:$N$15</c:f>
              <c:numCache>
                <c:formatCode>0%</c:formatCode>
                <c:ptCount val="12"/>
                <c:pt idx="0">
                  <c:v>0.61899999999999999</c:v>
                </c:pt>
                <c:pt idx="1">
                  <c:v>0.55900000000000005</c:v>
                </c:pt>
                <c:pt idx="2">
                  <c:v>0.59899999999999998</c:v>
                </c:pt>
                <c:pt idx="3">
                  <c:v>0.52900000000000003</c:v>
                </c:pt>
                <c:pt idx="4">
                  <c:v>0.51600000000000001</c:v>
                </c:pt>
                <c:pt idx="5">
                  <c:v>0.56600000000000006</c:v>
                </c:pt>
                <c:pt idx="6">
                  <c:v>0.60392156862745094</c:v>
                </c:pt>
                <c:pt idx="7">
                  <c:v>0.66600000000000004</c:v>
                </c:pt>
                <c:pt idx="8">
                  <c:v>0.57600000000000007</c:v>
                </c:pt>
                <c:pt idx="9">
                  <c:v>0.53599999999999992</c:v>
                </c:pt>
                <c:pt idx="10">
                  <c:v>0.55599999999999994</c:v>
                </c:pt>
                <c:pt idx="11">
                  <c:v>0.48099999999999993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77-46EE-A628-6D45DA9B56F4}"/>
            </c:ext>
          </c:extLst>
        </c:ser>
        <c:ser>
          <c:idx val="7"/>
          <c:order val="7"/>
          <c:tx>
            <c:strRef>
              <c:f>'Task 3'!$B$16</c:f>
              <c:strCache>
                <c:ptCount val="1"/>
                <c:pt idx="0">
                  <c:v>Fast Food 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'Task 3'!$C$8:$N$8</c:f>
              <c:numCache>
                <c:formatCode>[$-409]mmm\-yy;@</c:formatCode>
                <c:ptCount val="12"/>
                <c:pt idx="0" formatCode="mmm\-yyyy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3'!$C$16:$N$16</c:f>
              <c:numCache>
                <c:formatCode>0%</c:formatCode>
                <c:ptCount val="12"/>
                <c:pt idx="0">
                  <c:v>0.113</c:v>
                </c:pt>
                <c:pt idx="1">
                  <c:v>0.13300000000000001</c:v>
                </c:pt>
                <c:pt idx="2">
                  <c:v>0.11299999999999999</c:v>
                </c:pt>
                <c:pt idx="3">
                  <c:v>0.16300000000000001</c:v>
                </c:pt>
                <c:pt idx="4">
                  <c:v>0.16600000000000001</c:v>
                </c:pt>
                <c:pt idx="5">
                  <c:v>0.156</c:v>
                </c:pt>
                <c:pt idx="6">
                  <c:v>0.1235294117647059</c:v>
                </c:pt>
                <c:pt idx="7">
                  <c:v>0.11599999999999999</c:v>
                </c:pt>
                <c:pt idx="8">
                  <c:v>0.17599999999999999</c:v>
                </c:pt>
                <c:pt idx="9">
                  <c:v>0.19700000000000001</c:v>
                </c:pt>
                <c:pt idx="10">
                  <c:v>0.217</c:v>
                </c:pt>
                <c:pt idx="11">
                  <c:v>0.22699999999999995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77-46EE-A628-6D45DA9B56F4}"/>
            </c:ext>
          </c:extLst>
        </c:ser>
        <c:ser>
          <c:idx val="8"/>
          <c:order val="8"/>
          <c:tx>
            <c:strRef>
              <c:f>'Task 3'!$B$17</c:f>
              <c:strCache>
                <c:ptCount val="1"/>
                <c:pt idx="0">
                  <c:v>Other %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'Task 3'!$C$8:$N$8</c:f>
              <c:numCache>
                <c:formatCode>[$-409]mmm\-yy;@</c:formatCode>
                <c:ptCount val="12"/>
                <c:pt idx="0" formatCode="mmm\-yyyy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3'!$C$17:$N$17</c:f>
              <c:numCache>
                <c:formatCode>0%</c:formatCode>
                <c:ptCount val="12"/>
                <c:pt idx="0">
                  <c:v>0.26800000000000002</c:v>
                </c:pt>
                <c:pt idx="1">
                  <c:v>0.308</c:v>
                </c:pt>
                <c:pt idx="2">
                  <c:v>0.28799999999999998</c:v>
                </c:pt>
                <c:pt idx="3">
                  <c:v>0.308</c:v>
                </c:pt>
                <c:pt idx="4">
                  <c:v>0.318</c:v>
                </c:pt>
                <c:pt idx="5">
                  <c:v>0.27800000000000002</c:v>
                </c:pt>
                <c:pt idx="6">
                  <c:v>0.27254901960784311</c:v>
                </c:pt>
                <c:pt idx="7">
                  <c:v>0.218</c:v>
                </c:pt>
                <c:pt idx="8">
                  <c:v>0.24799999999999997</c:v>
                </c:pt>
                <c:pt idx="9">
                  <c:v>0.26700000000000007</c:v>
                </c:pt>
                <c:pt idx="10">
                  <c:v>0.22700000000000001</c:v>
                </c:pt>
                <c:pt idx="11">
                  <c:v>0.29199999999999998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77-46EE-A628-6D45DA9B5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65782608"/>
        <c:axId val="765783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'Task 3'!$B$9</c15:sqref>
                        </c15:formulaRef>
                      </c:ext>
                    </c:extLst>
                    <c:strCache>
                      <c:ptCount val="1"/>
                      <c:pt idx="0">
                        <c:v>Supermarkets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'Task 3'!$C$8:$N$8</c15:sqref>
                        </c15:formulaRef>
                      </c:ext>
                    </c:extLst>
                    <c:numCache>
                      <c:formatCode>[$-409]mmm\-yy;@</c:formatCode>
                      <c:ptCount val="12"/>
                      <c:pt idx="0" formatCode="mmm\-yyyy">
                        <c:v>42005</c:v>
                      </c:pt>
                      <c:pt idx="1">
                        <c:v>42036</c:v>
                      </c:pt>
                      <c:pt idx="2">
                        <c:v>42064</c:v>
                      </c:pt>
                      <c:pt idx="3">
                        <c:v>42095</c:v>
                      </c:pt>
                      <c:pt idx="4">
                        <c:v>42125</c:v>
                      </c:pt>
                      <c:pt idx="5">
                        <c:v>42156</c:v>
                      </c:pt>
                      <c:pt idx="6">
                        <c:v>42186</c:v>
                      </c:pt>
                      <c:pt idx="7">
                        <c:v>42217</c:v>
                      </c:pt>
                      <c:pt idx="8">
                        <c:v>42248</c:v>
                      </c:pt>
                      <c:pt idx="9">
                        <c:v>42278</c:v>
                      </c:pt>
                      <c:pt idx="10">
                        <c:v>42309</c:v>
                      </c:pt>
                      <c:pt idx="11">
                        <c:v>42339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'Task 3'!$C$9:$N$9</c15:sqref>
                        </c15:formulaRef>
                      </c:ext>
                    </c:extLst>
                    <c:numCache>
                      <c:formatCode>_-* #,##0\ _л_в_._-;\-* #,##0\ _л_в_._-;_-* "-"??\ _л_в_._-;_-@_-</c:formatCode>
                      <c:ptCount val="12"/>
                      <c:pt idx="0">
                        <c:v>24760</c:v>
                      </c:pt>
                      <c:pt idx="1">
                        <c:v>24596</c:v>
                      </c:pt>
                      <c:pt idx="2">
                        <c:v>25828.880000000005</c:v>
                      </c:pt>
                      <c:pt idx="3">
                        <c:v>22126.1656</c:v>
                      </c:pt>
                      <c:pt idx="4">
                        <c:v>19640.004384</c:v>
                      </c:pt>
                      <c:pt idx="5">
                        <c:v>23051.122974880003</c:v>
                      </c:pt>
                      <c:pt idx="6">
                        <c:v>25589.190084057602</c:v>
                      </c:pt>
                      <c:pt idx="7">
                        <c:v>28772.884123087115</c:v>
                      </c:pt>
                      <c:pt idx="8">
                        <c:v>27621.968758163628</c:v>
                      </c:pt>
                      <c:pt idx="9">
                        <c:v>25446.738718458233</c:v>
                      </c:pt>
                      <c:pt idx="10">
                        <c:v>25340.394138739306</c:v>
                      </c:pt>
                      <c:pt idx="11">
                        <c:v>24114.393055408218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77-46EE-A628-6D45DA9B56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3'!$B$10</c15:sqref>
                        </c15:formulaRef>
                      </c:ext>
                    </c:extLst>
                    <c:strCache>
                      <c:ptCount val="1"/>
                      <c:pt idx="0">
                        <c:v>Fast Food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3'!$C$8:$N$8</c15:sqref>
                        </c15:formulaRef>
                      </c:ext>
                    </c:extLst>
                    <c:numCache>
                      <c:formatCode>[$-409]mmm\-yy;@</c:formatCode>
                      <c:ptCount val="12"/>
                      <c:pt idx="0" formatCode="mmm\-yyyy">
                        <c:v>42005</c:v>
                      </c:pt>
                      <c:pt idx="1">
                        <c:v>42036</c:v>
                      </c:pt>
                      <c:pt idx="2">
                        <c:v>42064</c:v>
                      </c:pt>
                      <c:pt idx="3">
                        <c:v>42095</c:v>
                      </c:pt>
                      <c:pt idx="4">
                        <c:v>42125</c:v>
                      </c:pt>
                      <c:pt idx="5">
                        <c:v>42156</c:v>
                      </c:pt>
                      <c:pt idx="6">
                        <c:v>42186</c:v>
                      </c:pt>
                      <c:pt idx="7">
                        <c:v>42217</c:v>
                      </c:pt>
                      <c:pt idx="8">
                        <c:v>42248</c:v>
                      </c:pt>
                      <c:pt idx="9">
                        <c:v>42278</c:v>
                      </c:pt>
                      <c:pt idx="10">
                        <c:v>42309</c:v>
                      </c:pt>
                      <c:pt idx="11">
                        <c:v>42339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3'!$C$10:$N$10</c15:sqref>
                        </c15:formulaRef>
                      </c:ext>
                    </c:extLst>
                    <c:numCache>
                      <c:formatCode>_-* #,##0\ _л_в_._-;\-* #,##0\ _л_в_._-;_-* "-"??\ _л_в_._-;_-@_-</c:formatCode>
                      <c:ptCount val="12"/>
                      <c:pt idx="0">
                        <c:v>4520</c:v>
                      </c:pt>
                      <c:pt idx="1">
                        <c:v>5852</c:v>
                      </c:pt>
                      <c:pt idx="2">
                        <c:v>4872.5600000000004</c:v>
                      </c:pt>
                      <c:pt idx="3">
                        <c:v>6817.7032000000008</c:v>
                      </c:pt>
                      <c:pt idx="4">
                        <c:v>6318.2959840000003</c:v>
                      </c:pt>
                      <c:pt idx="5">
                        <c:v>6353.3130460800003</c:v>
                      </c:pt>
                      <c:pt idx="6">
                        <c:v>5234.1525171936009</c:v>
                      </c:pt>
                      <c:pt idx="7">
                        <c:v>5011.493330747905</c:v>
                      </c:pt>
                      <c:pt idx="8">
                        <c:v>8440.0460094388854</c:v>
                      </c:pt>
                      <c:pt idx="9">
                        <c:v>9352.6259842094641</c:v>
                      </c:pt>
                      <c:pt idx="10">
                        <c:v>9890.0459138604856</c:v>
                      </c:pt>
                      <c:pt idx="11">
                        <c:v>11380.389238207204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77-46EE-A628-6D45DA9B56F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3'!$B$11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3'!$C$8:$N$8</c15:sqref>
                        </c15:formulaRef>
                      </c:ext>
                    </c:extLst>
                    <c:numCache>
                      <c:formatCode>[$-409]mmm\-yy;@</c:formatCode>
                      <c:ptCount val="12"/>
                      <c:pt idx="0" formatCode="mmm\-yyyy">
                        <c:v>42005</c:v>
                      </c:pt>
                      <c:pt idx="1">
                        <c:v>42036</c:v>
                      </c:pt>
                      <c:pt idx="2">
                        <c:v>42064</c:v>
                      </c:pt>
                      <c:pt idx="3">
                        <c:v>42095</c:v>
                      </c:pt>
                      <c:pt idx="4">
                        <c:v>42125</c:v>
                      </c:pt>
                      <c:pt idx="5">
                        <c:v>42156</c:v>
                      </c:pt>
                      <c:pt idx="6">
                        <c:v>42186</c:v>
                      </c:pt>
                      <c:pt idx="7">
                        <c:v>42217</c:v>
                      </c:pt>
                      <c:pt idx="8">
                        <c:v>42248</c:v>
                      </c:pt>
                      <c:pt idx="9">
                        <c:v>42278</c:v>
                      </c:pt>
                      <c:pt idx="10">
                        <c:v>42309</c:v>
                      </c:pt>
                      <c:pt idx="11">
                        <c:v>42339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3'!$C$11:$N$11</c15:sqref>
                        </c15:formulaRef>
                      </c:ext>
                    </c:extLst>
                    <c:numCache>
                      <c:formatCode>_-* #,##0\ _л_в_._-;\-* #,##0\ _л_в_._-;_-* "-"??\ _л_в_._-;_-@_-</c:formatCode>
                      <c:ptCount val="12"/>
                      <c:pt idx="0">
                        <c:v>10720</c:v>
                      </c:pt>
                      <c:pt idx="1">
                        <c:v>13552</c:v>
                      </c:pt>
                      <c:pt idx="2">
                        <c:v>12418.560000000001</c:v>
                      </c:pt>
                      <c:pt idx="3">
                        <c:v>12882.531199999999</c:v>
                      </c:pt>
                      <c:pt idx="4">
                        <c:v>12103.723631999999</c:v>
                      </c:pt>
                      <c:pt idx="5">
                        <c:v>11321.929659040001</c:v>
                      </c:pt>
                      <c:pt idx="6">
                        <c:v>11548.3682522208</c:v>
                      </c:pt>
                      <c:pt idx="7">
                        <c:v>9418.1512595089953</c:v>
                      </c:pt>
                      <c:pt idx="8">
                        <c:v>11892.792104209339</c:v>
                      </c:pt>
                      <c:pt idx="9">
                        <c:v>12675.894100426027</c:v>
                      </c:pt>
                      <c:pt idx="10">
                        <c:v>10345.808398370185</c:v>
                      </c:pt>
                      <c:pt idx="11">
                        <c:v>14639.09100245156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77-46EE-A628-6D45DA9B56F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3'!$B$12</c15:sqref>
                        </c15:formulaRef>
                      </c:ext>
                    </c:extLst>
                    <c:strCache>
                      <c:ptCount val="1"/>
                      <c:pt idx="0">
                        <c:v>Total Revenues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3'!$C$8:$N$8</c15:sqref>
                        </c15:formulaRef>
                      </c:ext>
                    </c:extLst>
                    <c:numCache>
                      <c:formatCode>[$-409]mmm\-yy;@</c:formatCode>
                      <c:ptCount val="12"/>
                      <c:pt idx="0" formatCode="mmm\-yyyy">
                        <c:v>42005</c:v>
                      </c:pt>
                      <c:pt idx="1">
                        <c:v>42036</c:v>
                      </c:pt>
                      <c:pt idx="2">
                        <c:v>42064</c:v>
                      </c:pt>
                      <c:pt idx="3">
                        <c:v>42095</c:v>
                      </c:pt>
                      <c:pt idx="4">
                        <c:v>42125</c:v>
                      </c:pt>
                      <c:pt idx="5">
                        <c:v>42156</c:v>
                      </c:pt>
                      <c:pt idx="6">
                        <c:v>42186</c:v>
                      </c:pt>
                      <c:pt idx="7">
                        <c:v>42217</c:v>
                      </c:pt>
                      <c:pt idx="8">
                        <c:v>42248</c:v>
                      </c:pt>
                      <c:pt idx="9">
                        <c:v>42278</c:v>
                      </c:pt>
                      <c:pt idx="10">
                        <c:v>42309</c:v>
                      </c:pt>
                      <c:pt idx="11">
                        <c:v>42339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3'!$C$12:$N$12</c15:sqref>
                        </c15:formulaRef>
                      </c:ext>
                    </c:extLst>
                    <c:numCache>
                      <c:formatCode>_-* #,##0\ _л_в_._-;\-* #,##0\ _л_в_._-;_-* "-"??\ _л_в_._-;_-@_-</c:formatCode>
                      <c:ptCount val="12"/>
                      <c:pt idx="0">
                        <c:v>40000</c:v>
                      </c:pt>
                      <c:pt idx="1">
                        <c:v>44000</c:v>
                      </c:pt>
                      <c:pt idx="2">
                        <c:v>43120.000000000007</c:v>
                      </c:pt>
                      <c:pt idx="3">
                        <c:v>41826.400000000001</c:v>
                      </c:pt>
                      <c:pt idx="4">
                        <c:v>38062.023999999998</c:v>
                      </c:pt>
                      <c:pt idx="5">
                        <c:v>40726.365680000003</c:v>
                      </c:pt>
                      <c:pt idx="6">
                        <c:v>42371.710853472003</c:v>
                      </c:pt>
                      <c:pt idx="7">
                        <c:v>43202.528713344014</c:v>
                      </c:pt>
                      <c:pt idx="8">
                        <c:v>47954.806871811852</c:v>
                      </c:pt>
                      <c:pt idx="9">
                        <c:v>47475.258803093726</c:v>
                      </c:pt>
                      <c:pt idx="10">
                        <c:v>45576.248450969979</c:v>
                      </c:pt>
                      <c:pt idx="11">
                        <c:v>50133.873296066988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77-46EE-A628-6D45DA9B56F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3'!$B$13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3'!$C$8:$N$8</c15:sqref>
                        </c15:formulaRef>
                      </c:ext>
                    </c:extLst>
                    <c:numCache>
                      <c:formatCode>[$-409]mmm\-yy;@</c:formatCode>
                      <c:ptCount val="12"/>
                      <c:pt idx="0" formatCode="mmm\-yyyy">
                        <c:v>42005</c:v>
                      </c:pt>
                      <c:pt idx="1">
                        <c:v>42036</c:v>
                      </c:pt>
                      <c:pt idx="2">
                        <c:v>42064</c:v>
                      </c:pt>
                      <c:pt idx="3">
                        <c:v>42095</c:v>
                      </c:pt>
                      <c:pt idx="4">
                        <c:v>42125</c:v>
                      </c:pt>
                      <c:pt idx="5">
                        <c:v>42156</c:v>
                      </c:pt>
                      <c:pt idx="6">
                        <c:v>42186</c:v>
                      </c:pt>
                      <c:pt idx="7">
                        <c:v>42217</c:v>
                      </c:pt>
                      <c:pt idx="8">
                        <c:v>42248</c:v>
                      </c:pt>
                      <c:pt idx="9">
                        <c:v>42278</c:v>
                      </c:pt>
                      <c:pt idx="10">
                        <c:v>42309</c:v>
                      </c:pt>
                      <c:pt idx="11">
                        <c:v>42339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3'!$C$13:$N$13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877-46EE-A628-6D45DA9B56F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3'!$B$14</c15:sqref>
                        </c15:formulaRef>
                      </c:ext>
                    </c:extLst>
                    <c:strCache>
                      <c:ptCount val="1"/>
                      <c:pt idx="0">
                        <c:v>as a % of Revenues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3'!$C$8:$N$8</c15:sqref>
                        </c15:formulaRef>
                      </c:ext>
                    </c:extLst>
                    <c:numCache>
                      <c:formatCode>[$-409]mmm\-yy;@</c:formatCode>
                      <c:ptCount val="12"/>
                      <c:pt idx="0" formatCode="mmm\-yyyy">
                        <c:v>42005</c:v>
                      </c:pt>
                      <c:pt idx="1">
                        <c:v>42036</c:v>
                      </c:pt>
                      <c:pt idx="2">
                        <c:v>42064</c:v>
                      </c:pt>
                      <c:pt idx="3">
                        <c:v>42095</c:v>
                      </c:pt>
                      <c:pt idx="4">
                        <c:v>42125</c:v>
                      </c:pt>
                      <c:pt idx="5">
                        <c:v>42156</c:v>
                      </c:pt>
                      <c:pt idx="6">
                        <c:v>42186</c:v>
                      </c:pt>
                      <c:pt idx="7">
                        <c:v>42217</c:v>
                      </c:pt>
                      <c:pt idx="8">
                        <c:v>42248</c:v>
                      </c:pt>
                      <c:pt idx="9">
                        <c:v>42278</c:v>
                      </c:pt>
                      <c:pt idx="10">
                        <c:v>42309</c:v>
                      </c:pt>
                      <c:pt idx="11">
                        <c:v>42339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3'!$C$14:$N$14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77-46EE-A628-6D45DA9B56F4}"/>
                  </c:ext>
                </c:extLst>
              </c15:ser>
            </c15:filteredBarSeries>
          </c:ext>
        </c:extLst>
      </c:barChart>
      <c:dateAx>
        <c:axId val="765782608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5783568"/>
        <c:crosses val="autoZero"/>
        <c:auto val="1"/>
        <c:lblOffset val="100"/>
        <c:baseTimeUnit val="months"/>
      </c:dateAx>
      <c:valAx>
        <c:axId val="7657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57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</a:rPr>
              <a:t>GP % development - Kaufland &amp; Aldi</a:t>
            </a:r>
          </a:p>
        </c:rich>
      </c:tx>
      <c:layout>
        <c:manualLayout>
          <c:xMode val="edge"/>
          <c:yMode val="edge"/>
          <c:x val="2.3814499346869706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4'!$B$71</c:f>
              <c:strCache>
                <c:ptCount val="1"/>
                <c:pt idx="0">
                  <c:v>Kaufland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'Task 4'!$C$69:$N$70</c:f>
              <c:multiLvlStrCache>
                <c:ptCount val="12"/>
                <c:lvl>
                  <c:pt idx="0">
                    <c:v>Jan-15</c:v>
                  </c:pt>
                  <c:pt idx="1">
                    <c:v>Feb-15</c:v>
                  </c:pt>
                  <c:pt idx="2">
                    <c:v>Mar-15</c:v>
                  </c:pt>
                  <c:pt idx="3">
                    <c:v>Apr-15</c:v>
                  </c:pt>
                  <c:pt idx="4">
                    <c:v>May-15</c:v>
                  </c:pt>
                  <c:pt idx="5">
                    <c:v>Jun-15</c:v>
                  </c:pt>
                  <c:pt idx="6">
                    <c:v>Jul-15</c:v>
                  </c:pt>
                  <c:pt idx="7">
                    <c:v>Aug-15</c:v>
                  </c:pt>
                  <c:pt idx="8">
                    <c:v>Sep-15</c:v>
                  </c:pt>
                  <c:pt idx="9">
                    <c:v>Oct-15</c:v>
                  </c:pt>
                  <c:pt idx="10">
                    <c:v>Nov-15</c:v>
                  </c:pt>
                  <c:pt idx="11">
                    <c:v>Dec-15</c:v>
                  </c:pt>
                </c:lvl>
                <c:lvl>
                  <c:pt idx="0">
                    <c:v>GP%</c:v>
                  </c:pt>
                </c:lvl>
              </c:multiLvlStrCache>
            </c:multiLvlStrRef>
          </c:cat>
          <c:val>
            <c:numRef>
              <c:f>'Task 4'!$C$71:$N$71</c:f>
              <c:numCache>
                <c:formatCode>0.0%</c:formatCode>
                <c:ptCount val="12"/>
                <c:pt idx="0">
                  <c:v>0.45099999999999996</c:v>
                </c:pt>
                <c:pt idx="1">
                  <c:v>0.39609999999999984</c:v>
                </c:pt>
                <c:pt idx="2">
                  <c:v>0.41421699999999989</c:v>
                </c:pt>
                <c:pt idx="3">
                  <c:v>0.43179048999999997</c:v>
                </c:pt>
                <c:pt idx="4">
                  <c:v>0.44315468019999987</c:v>
                </c:pt>
                <c:pt idx="5">
                  <c:v>0.42088086740799996</c:v>
                </c:pt>
                <c:pt idx="6">
                  <c:v>0.41508967608207997</c:v>
                </c:pt>
                <c:pt idx="7">
                  <c:v>0.40339146960372152</c:v>
                </c:pt>
                <c:pt idx="8">
                  <c:v>0.41532364021164714</c:v>
                </c:pt>
                <c:pt idx="9">
                  <c:v>0.3960999999999999</c:v>
                </c:pt>
                <c:pt idx="10">
                  <c:v>0.44315468019999993</c:v>
                </c:pt>
                <c:pt idx="11">
                  <c:v>0.3914592989957959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B-40D3-8936-124624B136E2}"/>
            </c:ext>
          </c:extLst>
        </c:ser>
        <c:ser>
          <c:idx val="1"/>
          <c:order val="1"/>
          <c:tx>
            <c:strRef>
              <c:f>'Task 4'!$B$72</c:f>
              <c:strCache>
                <c:ptCount val="1"/>
                <c:pt idx="0">
                  <c:v>Aldi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'Task 4'!$C$69:$N$70</c:f>
              <c:multiLvlStrCache>
                <c:ptCount val="12"/>
                <c:lvl>
                  <c:pt idx="0">
                    <c:v>Jan-15</c:v>
                  </c:pt>
                  <c:pt idx="1">
                    <c:v>Feb-15</c:v>
                  </c:pt>
                  <c:pt idx="2">
                    <c:v>Mar-15</c:v>
                  </c:pt>
                  <c:pt idx="3">
                    <c:v>Apr-15</c:v>
                  </c:pt>
                  <c:pt idx="4">
                    <c:v>May-15</c:v>
                  </c:pt>
                  <c:pt idx="5">
                    <c:v>Jun-15</c:v>
                  </c:pt>
                  <c:pt idx="6">
                    <c:v>Jul-15</c:v>
                  </c:pt>
                  <c:pt idx="7">
                    <c:v>Aug-15</c:v>
                  </c:pt>
                  <c:pt idx="8">
                    <c:v>Sep-15</c:v>
                  </c:pt>
                  <c:pt idx="9">
                    <c:v>Oct-15</c:v>
                  </c:pt>
                  <c:pt idx="10">
                    <c:v>Nov-15</c:v>
                  </c:pt>
                  <c:pt idx="11">
                    <c:v>Dec-15</c:v>
                  </c:pt>
                </c:lvl>
                <c:lvl>
                  <c:pt idx="0">
                    <c:v>GP%</c:v>
                  </c:pt>
                </c:lvl>
              </c:multiLvlStrCache>
            </c:multiLvlStrRef>
          </c:cat>
          <c:val>
            <c:numRef>
              <c:f>'Task 4'!$C$72:$N$72</c:f>
              <c:numCache>
                <c:formatCode>0.0%</c:formatCode>
                <c:ptCount val="12"/>
                <c:pt idx="0">
                  <c:v>0.46500000000000002</c:v>
                </c:pt>
                <c:pt idx="1">
                  <c:v>0.44359999999999999</c:v>
                </c:pt>
                <c:pt idx="2">
                  <c:v>0.42134399999999994</c:v>
                </c:pt>
                <c:pt idx="3">
                  <c:v>0.40977087999999995</c:v>
                </c:pt>
                <c:pt idx="4">
                  <c:v>0.39796629759999991</c:v>
                </c:pt>
                <c:pt idx="5">
                  <c:v>0.41000697164799993</c:v>
                </c:pt>
                <c:pt idx="6">
                  <c:v>0.38640725051391994</c:v>
                </c:pt>
                <c:pt idx="7">
                  <c:v>0.36186354053447667</c:v>
                </c:pt>
                <c:pt idx="8">
                  <c:v>0.38100763431844237</c:v>
                </c:pt>
                <c:pt idx="9">
                  <c:v>0.44359999999999999</c:v>
                </c:pt>
                <c:pt idx="10">
                  <c:v>0.39796629759999991</c:v>
                </c:pt>
                <c:pt idx="11">
                  <c:v>0.3363380821558557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6B-40D3-8936-124624B1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825666952"/>
        <c:axId val="825667592"/>
      </c:barChart>
      <c:catAx>
        <c:axId val="82566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5667592"/>
        <c:crosses val="autoZero"/>
        <c:auto val="1"/>
        <c:lblAlgn val="ctr"/>
        <c:lblOffset val="100"/>
        <c:noMultiLvlLbl val="0"/>
      </c:catAx>
      <c:valAx>
        <c:axId val="82566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2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5666952"/>
        <c:crosses val="autoZero"/>
        <c:crossBetween val="between"/>
        <c:majorUnit val="0.1"/>
      </c:valAx>
      <c:spPr>
        <a:noFill/>
        <a:ln w="0"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2</xdr:row>
      <xdr:rowOff>152400</xdr:rowOff>
    </xdr:from>
    <xdr:ext cx="5101141" cy="33337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514350"/>
          <a:ext cx="5101141" cy="33337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88105</xdr:rowOff>
    </xdr:from>
    <xdr:to>
      <xdr:col>13</xdr:col>
      <xdr:colOff>823912</xdr:colOff>
      <xdr:row>36</xdr:row>
      <xdr:rowOff>26192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DAB616-51DF-41B5-8112-DA19889CD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145256</xdr:rowOff>
    </xdr:from>
    <xdr:to>
      <xdr:col>14</xdr:col>
      <xdr:colOff>28574</xdr:colOff>
      <xdr:row>38</xdr:row>
      <xdr:rowOff>83343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E22FC3-6553-4D55-9802-9862A43DB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90</xdr:row>
      <xdr:rowOff>97630</xdr:rowOff>
    </xdr:from>
    <xdr:to>
      <xdr:col>14</xdr:col>
      <xdr:colOff>14288</xdr:colOff>
      <xdr:row>109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7B79A-C3DE-40B1-9974-B74AD60CD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N36"/>
  <sheetViews>
    <sheetView workbookViewId="0">
      <selection activeCell="H16" sqref="H16"/>
    </sheetView>
  </sheetViews>
  <sheetFormatPr defaultColWidth="9.1328125" defaultRowHeight="13.5" x14ac:dyDescent="0.35"/>
  <cols>
    <col min="1" max="1" width="2" style="7" customWidth="1"/>
    <col min="2" max="2" width="9.1328125" style="7"/>
    <col min="3" max="6" width="16.3984375" style="7" bestFit="1" customWidth="1"/>
    <col min="7" max="7" width="7" style="7" customWidth="1"/>
    <col min="8" max="14" width="16.3984375" style="7" bestFit="1" customWidth="1"/>
    <col min="15" max="16384" width="9.1328125" style="7"/>
  </cols>
  <sheetData>
    <row r="1" spans="1:14" x14ac:dyDescent="0.35"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3" spans="1:14" x14ac:dyDescent="0.35">
      <c r="A3" s="1"/>
      <c r="B3" s="5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35">
      <c r="A4" s="1"/>
      <c r="B4" s="5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35">
      <c r="A5" s="1"/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35">
      <c r="A6" s="1"/>
      <c r="B6" s="5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35">
      <c r="A7" s="1"/>
      <c r="B7" s="5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35">
      <c r="A8" s="1"/>
      <c r="B8" s="5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35">
      <c r="A9" s="1"/>
      <c r="B9" s="5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ht="37.9" x14ac:dyDescent="1">
      <c r="A10" s="1"/>
      <c r="C10" s="9"/>
      <c r="D10" s="9"/>
      <c r="E10" s="9"/>
      <c r="F10" s="9"/>
      <c r="G10" s="9"/>
      <c r="H10" s="12" t="s">
        <v>36</v>
      </c>
      <c r="I10" s="9"/>
      <c r="J10" s="9"/>
      <c r="K10" s="9"/>
      <c r="L10" s="9"/>
      <c r="M10" s="9"/>
      <c r="N10" s="9"/>
    </row>
    <row r="11" spans="1:14" x14ac:dyDescent="0.35">
      <c r="A11" s="1"/>
      <c r="B11" s="5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35">
      <c r="A12" s="1"/>
      <c r="B12" s="5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35">
      <c r="A13" s="1"/>
      <c r="B13" s="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35">
      <c r="A14" s="1"/>
      <c r="B14" s="5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35">
      <c r="A15" s="1"/>
      <c r="B15" s="5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35">
      <c r="A16" s="1"/>
      <c r="B16" s="5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35">
      <c r="A17" s="1"/>
      <c r="B17" s="5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35">
      <c r="A18" s="1"/>
      <c r="B18" s="5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21" spans="1:14" x14ac:dyDescent="0.35">
      <c r="A21" s="1"/>
      <c r="C21" s="10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</row>
    <row r="22" spans="1:14" x14ac:dyDescent="0.35">
      <c r="A22" s="1"/>
      <c r="C22" s="10"/>
      <c r="D22" s="10"/>
      <c r="E22" s="10"/>
      <c r="F22" s="10"/>
      <c r="G22" s="10"/>
      <c r="H22" s="10"/>
      <c r="I22" s="11"/>
      <c r="J22" s="11"/>
      <c r="K22" s="11"/>
      <c r="L22" s="11"/>
      <c r="M22" s="11"/>
      <c r="N22" s="11"/>
    </row>
    <row r="23" spans="1:14" x14ac:dyDescent="0.35">
      <c r="A23" s="1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</row>
    <row r="24" spans="1:14" x14ac:dyDescent="0.35">
      <c r="A24" s="1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</row>
    <row r="25" spans="1:14" x14ac:dyDescent="0.35">
      <c r="A25" s="1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</row>
    <row r="26" spans="1:14" x14ac:dyDescent="0.35">
      <c r="A26" s="1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</row>
    <row r="27" spans="1:14" x14ac:dyDescent="0.35">
      <c r="A27" s="1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</row>
    <row r="28" spans="1:14" x14ac:dyDescent="0.35">
      <c r="A28" s="1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</row>
    <row r="29" spans="1:14" x14ac:dyDescent="0.35">
      <c r="A29" s="1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</row>
    <row r="30" spans="1:14" x14ac:dyDescent="0.35">
      <c r="A30" s="1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</row>
    <row r="31" spans="1:14" x14ac:dyDescent="0.35">
      <c r="A31" s="1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</row>
    <row r="32" spans="1:14" x14ac:dyDescent="0.35">
      <c r="A32" s="1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</row>
    <row r="33" spans="1:14" x14ac:dyDescent="0.35">
      <c r="A33" s="1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</row>
    <row r="34" spans="1:14" x14ac:dyDescent="0.35">
      <c r="A34" s="1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</row>
    <row r="35" spans="1:14" x14ac:dyDescent="0.35">
      <c r="A35" s="1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</row>
    <row r="36" spans="1:14" x14ac:dyDescent="0.35">
      <c r="A36" s="1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95"/>
  <sheetViews>
    <sheetView workbookViewId="0">
      <selection activeCell="G17" sqref="G17"/>
    </sheetView>
  </sheetViews>
  <sheetFormatPr defaultColWidth="9.1328125" defaultRowHeight="11.65" x14ac:dyDescent="0.35"/>
  <cols>
    <col min="1" max="1" width="2" style="1" customWidth="1"/>
    <col min="2" max="8" width="14.73046875" style="1" customWidth="1"/>
    <col min="9" max="9" width="11.73046875" style="1" customWidth="1"/>
    <col min="10" max="16384" width="9.1328125" style="1"/>
  </cols>
  <sheetData>
    <row r="1" spans="2:13" ht="15" x14ac:dyDescent="0.4">
      <c r="B1" s="2" t="s">
        <v>30</v>
      </c>
    </row>
    <row r="3" spans="2:13" ht="12" thickBot="1" x14ac:dyDescent="0.4">
      <c r="B3" s="3" t="s">
        <v>0</v>
      </c>
      <c r="C3" s="3" t="s">
        <v>1</v>
      </c>
      <c r="D3" s="3" t="s">
        <v>14</v>
      </c>
      <c r="E3" s="3" t="s">
        <v>21</v>
      </c>
      <c r="F3" s="3" t="s">
        <v>22</v>
      </c>
    </row>
    <row r="4" spans="2:13" x14ac:dyDescent="0.35">
      <c r="B4" s="4">
        <v>42005</v>
      </c>
      <c r="C4" s="1" t="s">
        <v>18</v>
      </c>
      <c r="D4" s="1" t="s">
        <v>2</v>
      </c>
      <c r="E4" s="6">
        <v>4680</v>
      </c>
      <c r="F4" s="14">
        <v>2569.3200000000002</v>
      </c>
      <c r="M4" s="5"/>
    </row>
    <row r="5" spans="2:13" x14ac:dyDescent="0.35">
      <c r="B5" s="4">
        <v>42005</v>
      </c>
      <c r="C5" s="1" t="s">
        <v>18</v>
      </c>
      <c r="D5" s="1" t="s">
        <v>3</v>
      </c>
      <c r="E5" s="6">
        <v>2600</v>
      </c>
      <c r="F5" s="14">
        <v>1391</v>
      </c>
      <c r="M5" s="5"/>
    </row>
    <row r="6" spans="2:13" x14ac:dyDescent="0.35">
      <c r="B6" s="4">
        <v>42005</v>
      </c>
      <c r="C6" s="1" t="s">
        <v>18</v>
      </c>
      <c r="D6" s="1" t="s">
        <v>4</v>
      </c>
      <c r="E6" s="6">
        <v>3040</v>
      </c>
      <c r="F6" s="14">
        <v>1605.1200000000001</v>
      </c>
      <c r="M6" s="5"/>
    </row>
    <row r="7" spans="2:13" x14ac:dyDescent="0.35">
      <c r="B7" s="4">
        <v>42005</v>
      </c>
      <c r="C7" s="1" t="s">
        <v>18</v>
      </c>
      <c r="D7" s="1" t="s">
        <v>5</v>
      </c>
      <c r="E7" s="6">
        <v>1800</v>
      </c>
      <c r="F7" s="14">
        <v>882</v>
      </c>
      <c r="M7" s="5"/>
    </row>
    <row r="8" spans="2:13" x14ac:dyDescent="0.35">
      <c r="B8" s="4">
        <v>42005</v>
      </c>
      <c r="C8" s="1" t="s">
        <v>18</v>
      </c>
      <c r="D8" s="1" t="s">
        <v>6</v>
      </c>
      <c r="E8" s="6">
        <v>2839.9999999999995</v>
      </c>
      <c r="F8" s="14">
        <v>1533.6</v>
      </c>
      <c r="M8" s="5"/>
    </row>
    <row r="9" spans="2:13" x14ac:dyDescent="0.35">
      <c r="B9" s="4">
        <v>42005</v>
      </c>
      <c r="C9" s="1" t="s">
        <v>18</v>
      </c>
      <c r="D9" s="1" t="s">
        <v>7</v>
      </c>
      <c r="E9" s="6">
        <v>3320</v>
      </c>
      <c r="F9" s="14">
        <v>1593.6</v>
      </c>
      <c r="M9" s="5"/>
    </row>
    <row r="10" spans="2:13" x14ac:dyDescent="0.35">
      <c r="B10" s="4">
        <v>42005</v>
      </c>
      <c r="C10" s="1" t="s">
        <v>18</v>
      </c>
      <c r="D10" s="1" t="s">
        <v>8</v>
      </c>
      <c r="E10" s="6">
        <v>3120</v>
      </c>
      <c r="F10" s="14">
        <v>1404</v>
      </c>
      <c r="M10" s="5"/>
    </row>
    <row r="11" spans="2:13" x14ac:dyDescent="0.35">
      <c r="B11" s="4">
        <v>42005</v>
      </c>
      <c r="C11" s="1" t="s">
        <v>18</v>
      </c>
      <c r="D11" s="1" t="s">
        <v>9</v>
      </c>
      <c r="E11" s="6">
        <v>3360</v>
      </c>
      <c r="F11" s="14">
        <v>1811.0400000000002</v>
      </c>
      <c r="M11" s="5"/>
    </row>
    <row r="12" spans="2:13" x14ac:dyDescent="0.35">
      <c r="B12" s="4">
        <v>42005</v>
      </c>
      <c r="C12" s="1" t="s">
        <v>19</v>
      </c>
      <c r="D12" s="1" t="s">
        <v>10</v>
      </c>
      <c r="E12" s="6">
        <v>1520</v>
      </c>
      <c r="F12" s="14">
        <v>820.80000000000007</v>
      </c>
    </row>
    <row r="13" spans="2:13" x14ac:dyDescent="0.35">
      <c r="B13" s="4">
        <v>42005</v>
      </c>
      <c r="C13" s="1" t="s">
        <v>19</v>
      </c>
      <c r="D13" s="1" t="s">
        <v>11</v>
      </c>
      <c r="E13" s="6">
        <v>440</v>
      </c>
      <c r="F13" s="14">
        <v>268.39999999999998</v>
      </c>
      <c r="M13" s="5"/>
    </row>
    <row r="14" spans="2:13" x14ac:dyDescent="0.35">
      <c r="B14" s="4">
        <v>42005</v>
      </c>
      <c r="C14" s="1" t="s">
        <v>19</v>
      </c>
      <c r="D14" s="1" t="s">
        <v>12</v>
      </c>
      <c r="E14" s="6">
        <v>760</v>
      </c>
      <c r="F14" s="14">
        <v>418.00000000000006</v>
      </c>
      <c r="M14" s="5"/>
    </row>
    <row r="15" spans="2:13" x14ac:dyDescent="0.35">
      <c r="B15" s="4">
        <v>42005</v>
      </c>
      <c r="C15" s="1" t="s">
        <v>19</v>
      </c>
      <c r="D15" s="1" t="s">
        <v>13</v>
      </c>
      <c r="E15" s="6">
        <v>1800</v>
      </c>
      <c r="F15" s="14">
        <v>936</v>
      </c>
      <c r="M15" s="5"/>
    </row>
    <row r="16" spans="2:13" x14ac:dyDescent="0.35">
      <c r="B16" s="4">
        <v>42005</v>
      </c>
      <c r="C16" s="1" t="s">
        <v>20</v>
      </c>
      <c r="D16" s="1" t="s">
        <v>15</v>
      </c>
      <c r="E16" s="6">
        <v>2960</v>
      </c>
      <c r="F16" s="14">
        <v>1036</v>
      </c>
      <c r="M16" s="5"/>
    </row>
    <row r="17" spans="2:15" x14ac:dyDescent="0.35">
      <c r="B17" s="4">
        <v>42005</v>
      </c>
      <c r="C17" s="1" t="s">
        <v>20</v>
      </c>
      <c r="D17" s="1" t="s">
        <v>16</v>
      </c>
      <c r="E17" s="6">
        <v>4640</v>
      </c>
      <c r="F17" s="14">
        <v>2041.6</v>
      </c>
    </row>
    <row r="18" spans="2:15" x14ac:dyDescent="0.35">
      <c r="B18" s="4">
        <v>42005</v>
      </c>
      <c r="C18" s="1" t="s">
        <v>20</v>
      </c>
      <c r="D18" s="1" t="s">
        <v>17</v>
      </c>
      <c r="E18" s="6">
        <v>840</v>
      </c>
      <c r="F18" s="14">
        <v>352.8</v>
      </c>
      <c r="M18" s="5"/>
    </row>
    <row r="19" spans="2:15" x14ac:dyDescent="0.35">
      <c r="B19" s="4">
        <v>42005</v>
      </c>
      <c r="C19" s="1" t="s">
        <v>20</v>
      </c>
      <c r="D19" s="1" t="s">
        <v>20</v>
      </c>
      <c r="E19" s="6">
        <v>2280</v>
      </c>
      <c r="F19" s="14">
        <v>889.2</v>
      </c>
      <c r="M19" s="5"/>
    </row>
    <row r="20" spans="2:15" ht="14.25" x14ac:dyDescent="0.45">
      <c r="B20" s="4">
        <v>42036</v>
      </c>
      <c r="C20" s="1" t="s">
        <v>18</v>
      </c>
      <c r="D20" s="1" t="s">
        <v>2</v>
      </c>
      <c r="E20" s="6">
        <v>4268</v>
      </c>
      <c r="F20" s="14">
        <v>2577.4452000000006</v>
      </c>
      <c r="M20" s="5"/>
      <c r="O20"/>
    </row>
    <row r="21" spans="2:15" x14ac:dyDescent="0.35">
      <c r="B21" s="4">
        <v>42036</v>
      </c>
      <c r="C21" s="1" t="s">
        <v>18</v>
      </c>
      <c r="D21" s="1" t="s">
        <v>3</v>
      </c>
      <c r="E21" s="6">
        <v>1980</v>
      </c>
      <c r="F21" s="14">
        <v>1101.672</v>
      </c>
      <c r="M21" s="5"/>
    </row>
    <row r="22" spans="2:15" x14ac:dyDescent="0.35">
      <c r="B22" s="4">
        <v>42036</v>
      </c>
      <c r="C22" s="1" t="s">
        <v>18</v>
      </c>
      <c r="D22" s="1" t="s">
        <v>4</v>
      </c>
      <c r="E22" s="6">
        <v>3783.9999999999995</v>
      </c>
      <c r="F22" s="14">
        <v>1818.1363199999998</v>
      </c>
    </row>
    <row r="23" spans="2:15" x14ac:dyDescent="0.35">
      <c r="B23" s="4">
        <v>42036</v>
      </c>
      <c r="C23" s="1" t="s">
        <v>18</v>
      </c>
      <c r="D23" s="1" t="s">
        <v>5</v>
      </c>
      <c r="E23" s="6">
        <v>2420</v>
      </c>
      <c r="F23" s="14">
        <v>1114.6519999999998</v>
      </c>
    </row>
    <row r="24" spans="2:15" x14ac:dyDescent="0.35">
      <c r="B24" s="4">
        <v>42036</v>
      </c>
      <c r="C24" s="1" t="s">
        <v>18</v>
      </c>
      <c r="D24" s="1" t="s">
        <v>6</v>
      </c>
      <c r="E24" s="6">
        <v>924</v>
      </c>
      <c r="F24" s="14">
        <v>488.98079999999999</v>
      </c>
    </row>
    <row r="25" spans="2:15" x14ac:dyDescent="0.35">
      <c r="B25" s="4">
        <v>42036</v>
      </c>
      <c r="C25" s="1" t="s">
        <v>18</v>
      </c>
      <c r="D25" s="1" t="s">
        <v>7</v>
      </c>
      <c r="E25" s="6">
        <v>3652</v>
      </c>
      <c r="F25" s="14">
        <v>1893.1967999999999</v>
      </c>
    </row>
    <row r="26" spans="2:15" x14ac:dyDescent="0.35">
      <c r="B26" s="4">
        <v>42036</v>
      </c>
      <c r="C26" s="1" t="s">
        <v>18</v>
      </c>
      <c r="D26" s="1" t="s">
        <v>8</v>
      </c>
      <c r="E26" s="6">
        <v>3652</v>
      </c>
      <c r="F26" s="14">
        <v>1725.5700000000002</v>
      </c>
    </row>
    <row r="27" spans="2:15" x14ac:dyDescent="0.35">
      <c r="B27" s="4">
        <v>42036</v>
      </c>
      <c r="C27" s="1" t="s">
        <v>18</v>
      </c>
      <c r="D27" s="1" t="s">
        <v>9</v>
      </c>
      <c r="E27" s="6">
        <v>3916</v>
      </c>
      <c r="F27" s="14">
        <v>2279.5819200000005</v>
      </c>
    </row>
    <row r="28" spans="2:15" x14ac:dyDescent="0.35">
      <c r="B28" s="4">
        <v>42036</v>
      </c>
      <c r="C28" s="1" t="s">
        <v>19</v>
      </c>
      <c r="D28" s="1" t="s">
        <v>10</v>
      </c>
      <c r="E28" s="6">
        <v>2112</v>
      </c>
      <c r="F28" s="14">
        <v>1197.5040000000001</v>
      </c>
    </row>
    <row r="29" spans="2:15" x14ac:dyDescent="0.35">
      <c r="B29" s="4">
        <v>42036</v>
      </c>
      <c r="C29" s="1" t="s">
        <v>19</v>
      </c>
      <c r="D29" s="1" t="s">
        <v>11</v>
      </c>
      <c r="E29" s="6">
        <v>924</v>
      </c>
      <c r="F29" s="14">
        <v>591.822</v>
      </c>
    </row>
    <row r="30" spans="2:15" x14ac:dyDescent="0.35">
      <c r="B30" s="4">
        <v>42036</v>
      </c>
      <c r="C30" s="1" t="s">
        <v>19</v>
      </c>
      <c r="D30" s="1" t="s">
        <v>12</v>
      </c>
      <c r="E30" s="6">
        <v>1716</v>
      </c>
      <c r="F30" s="14">
        <v>953.23800000000017</v>
      </c>
    </row>
    <row r="31" spans="2:15" x14ac:dyDescent="0.35">
      <c r="B31" s="4">
        <v>42036</v>
      </c>
      <c r="C31" s="1" t="s">
        <v>19</v>
      </c>
      <c r="D31" s="1" t="s">
        <v>13</v>
      </c>
      <c r="E31" s="6">
        <v>1100</v>
      </c>
      <c r="F31" s="14">
        <v>566.28000000000009</v>
      </c>
    </row>
    <row r="32" spans="2:15" x14ac:dyDescent="0.35">
      <c r="B32" s="4">
        <v>42036</v>
      </c>
      <c r="C32" s="1" t="s">
        <v>20</v>
      </c>
      <c r="D32" s="1" t="s">
        <v>15</v>
      </c>
      <c r="E32" s="6">
        <v>1936</v>
      </c>
      <c r="F32" s="14">
        <v>745.36</v>
      </c>
    </row>
    <row r="33" spans="2:6" x14ac:dyDescent="0.35">
      <c r="B33" s="4">
        <v>42036</v>
      </c>
      <c r="C33" s="1" t="s">
        <v>20</v>
      </c>
      <c r="D33" s="1" t="s">
        <v>16</v>
      </c>
      <c r="E33" s="6">
        <v>6424</v>
      </c>
      <c r="F33" s="14">
        <v>2770.0288</v>
      </c>
    </row>
    <row r="34" spans="2:6" x14ac:dyDescent="0.35">
      <c r="B34" s="4">
        <v>42036</v>
      </c>
      <c r="C34" s="1" t="s">
        <v>20</v>
      </c>
      <c r="D34" s="1" t="s">
        <v>17</v>
      </c>
      <c r="E34" s="6">
        <v>1804</v>
      </c>
      <c r="F34" s="14">
        <v>780.41039999999998</v>
      </c>
    </row>
    <row r="35" spans="2:6" x14ac:dyDescent="0.35">
      <c r="B35" s="4">
        <v>42036</v>
      </c>
      <c r="C35" s="1" t="s">
        <v>20</v>
      </c>
      <c r="D35" s="1" t="s">
        <v>20</v>
      </c>
      <c r="E35" s="6">
        <v>3388</v>
      </c>
      <c r="F35" s="14">
        <v>1374.1728000000001</v>
      </c>
    </row>
    <row r="36" spans="2:6" x14ac:dyDescent="0.35">
      <c r="B36" s="4">
        <v>42064</v>
      </c>
      <c r="C36" s="1" t="s">
        <v>18</v>
      </c>
      <c r="D36" s="1" t="s">
        <v>2</v>
      </c>
      <c r="E36" s="6">
        <v>5045.04</v>
      </c>
      <c r="F36" s="14">
        <v>2955.2986663200004</v>
      </c>
    </row>
    <row r="37" spans="2:6" x14ac:dyDescent="0.35">
      <c r="B37" s="4">
        <v>42064</v>
      </c>
      <c r="C37" s="1" t="s">
        <v>18</v>
      </c>
      <c r="D37" s="1" t="s">
        <v>3</v>
      </c>
      <c r="E37" s="6">
        <v>2802.8</v>
      </c>
      <c r="F37" s="14">
        <v>1621.8570368000003</v>
      </c>
    </row>
    <row r="38" spans="2:6" x14ac:dyDescent="0.35">
      <c r="B38" s="4">
        <v>42064</v>
      </c>
      <c r="C38" s="1" t="s">
        <v>18</v>
      </c>
      <c r="D38" s="1" t="s">
        <v>4</v>
      </c>
      <c r="E38" s="6">
        <v>4570.72</v>
      </c>
      <c r="F38" s="14">
        <v>2240.062336512</v>
      </c>
    </row>
    <row r="39" spans="2:6" x14ac:dyDescent="0.35">
      <c r="B39" s="4">
        <v>42064</v>
      </c>
      <c r="C39" s="1" t="s">
        <v>18</v>
      </c>
      <c r="D39" s="1" t="s">
        <v>5</v>
      </c>
      <c r="E39" s="6">
        <v>2285.36</v>
      </c>
      <c r="F39" s="14">
        <v>1031.5840796800001</v>
      </c>
    </row>
    <row r="40" spans="2:6" x14ac:dyDescent="0.35">
      <c r="B40" s="4">
        <v>42064</v>
      </c>
      <c r="C40" s="1" t="s">
        <v>18</v>
      </c>
      <c r="D40" s="1" t="s">
        <v>6</v>
      </c>
      <c r="E40" s="6">
        <v>1121.1199999999999</v>
      </c>
      <c r="F40" s="14">
        <v>581.43076991999988</v>
      </c>
    </row>
    <row r="41" spans="2:6" x14ac:dyDescent="0.35">
      <c r="B41" s="4">
        <v>42064</v>
      </c>
      <c r="C41" s="1" t="s">
        <v>18</v>
      </c>
      <c r="D41" s="1" t="s">
        <v>7</v>
      </c>
      <c r="E41" s="6">
        <v>3492.72</v>
      </c>
      <c r="F41" s="14">
        <v>1792.5197875199999</v>
      </c>
    </row>
    <row r="42" spans="2:6" x14ac:dyDescent="0.35">
      <c r="B42" s="4">
        <v>42064</v>
      </c>
      <c r="C42" s="1" t="s">
        <v>18</v>
      </c>
      <c r="D42" s="1" t="s">
        <v>8</v>
      </c>
      <c r="E42" s="6">
        <v>3492.72</v>
      </c>
      <c r="F42" s="14">
        <v>1683.3164040000001</v>
      </c>
    </row>
    <row r="43" spans="2:6" x14ac:dyDescent="0.35">
      <c r="B43" s="4">
        <v>42064</v>
      </c>
      <c r="C43" s="1" t="s">
        <v>18</v>
      </c>
      <c r="D43" s="1" t="s">
        <v>9</v>
      </c>
      <c r="E43" s="6">
        <v>3018.4000000000005</v>
      </c>
      <c r="F43" s="14">
        <v>1721.9295878400003</v>
      </c>
    </row>
    <row r="44" spans="2:6" x14ac:dyDescent="0.35">
      <c r="B44" s="4">
        <v>42064</v>
      </c>
      <c r="C44" s="1" t="s">
        <v>19</v>
      </c>
      <c r="D44" s="1" t="s">
        <v>10</v>
      </c>
      <c r="E44" s="6">
        <v>2500.96</v>
      </c>
      <c r="F44" s="14">
        <v>1432.2247632000001</v>
      </c>
    </row>
    <row r="45" spans="2:6" x14ac:dyDescent="0.35">
      <c r="B45" s="4">
        <v>42064</v>
      </c>
      <c r="C45" s="1" t="s">
        <v>19</v>
      </c>
      <c r="D45" s="1" t="s">
        <v>11</v>
      </c>
      <c r="E45" s="6">
        <v>474.32</v>
      </c>
      <c r="F45" s="14">
        <v>312.91601879999996</v>
      </c>
    </row>
    <row r="46" spans="2:6" x14ac:dyDescent="0.35">
      <c r="B46" s="4">
        <v>42064</v>
      </c>
      <c r="C46" s="1" t="s">
        <v>19</v>
      </c>
      <c r="D46" s="1" t="s">
        <v>12</v>
      </c>
      <c r="E46" s="6">
        <v>1250.48</v>
      </c>
      <c r="F46" s="14">
        <v>701.58805640000014</v>
      </c>
    </row>
    <row r="47" spans="2:6" x14ac:dyDescent="0.35">
      <c r="B47" s="4">
        <v>42064</v>
      </c>
      <c r="C47" s="1" t="s">
        <v>19</v>
      </c>
      <c r="D47" s="1" t="s">
        <v>13</v>
      </c>
      <c r="E47" s="6">
        <v>646.79999999999995</v>
      </c>
      <c r="F47" s="14">
        <v>342.96181919999998</v>
      </c>
    </row>
    <row r="48" spans="2:6" x14ac:dyDescent="0.35">
      <c r="B48" s="4">
        <v>42064</v>
      </c>
      <c r="C48" s="1" t="s">
        <v>20</v>
      </c>
      <c r="D48" s="1" t="s">
        <v>15</v>
      </c>
      <c r="E48" s="6">
        <v>1897.28</v>
      </c>
      <c r="F48" s="14">
        <v>759.67091200000004</v>
      </c>
    </row>
    <row r="49" spans="2:6" x14ac:dyDescent="0.35">
      <c r="B49" s="4">
        <v>42064</v>
      </c>
      <c r="C49" s="1" t="s">
        <v>20</v>
      </c>
      <c r="D49" s="1" t="s">
        <v>16</v>
      </c>
      <c r="E49" s="6">
        <v>5001.92</v>
      </c>
      <c r="F49" s="14">
        <v>2243.1010201600002</v>
      </c>
    </row>
    <row r="50" spans="2:6" x14ac:dyDescent="0.35">
      <c r="B50" s="4">
        <v>42064</v>
      </c>
      <c r="C50" s="1" t="s">
        <v>20</v>
      </c>
      <c r="D50" s="1" t="s">
        <v>17</v>
      </c>
      <c r="E50" s="6">
        <v>1336.72</v>
      </c>
      <c r="F50" s="14">
        <v>595.61302416000001</v>
      </c>
    </row>
    <row r="51" spans="2:6" x14ac:dyDescent="0.35">
      <c r="B51" s="4">
        <v>42064</v>
      </c>
      <c r="C51" s="1" t="s">
        <v>20</v>
      </c>
      <c r="D51" s="1" t="s">
        <v>20</v>
      </c>
      <c r="E51" s="6">
        <v>4182.6400000000003</v>
      </c>
      <c r="F51" s="14">
        <v>1713.4435718400002</v>
      </c>
    </row>
    <row r="52" spans="2:6" x14ac:dyDescent="0.35">
      <c r="B52" s="4">
        <v>42095</v>
      </c>
      <c r="C52" s="1" t="s">
        <v>18</v>
      </c>
      <c r="D52" s="1" t="s">
        <v>2</v>
      </c>
      <c r="E52" s="6">
        <v>5730.2168000000011</v>
      </c>
      <c r="F52" s="14">
        <v>3255.9636801217689</v>
      </c>
    </row>
    <row r="53" spans="2:6" x14ac:dyDescent="0.35">
      <c r="B53" s="4">
        <v>42095</v>
      </c>
      <c r="C53" s="1" t="s">
        <v>18</v>
      </c>
      <c r="D53" s="1" t="s">
        <v>3</v>
      </c>
      <c r="E53" s="6">
        <v>3136.98</v>
      </c>
      <c r="F53" s="14">
        <v>1851.5369448576002</v>
      </c>
    </row>
    <row r="54" spans="2:6" x14ac:dyDescent="0.35">
      <c r="B54" s="4">
        <v>42095</v>
      </c>
      <c r="C54" s="1" t="s">
        <v>18</v>
      </c>
      <c r="D54" s="1" t="s">
        <v>4</v>
      </c>
      <c r="E54" s="6">
        <v>4015.3343999999997</v>
      </c>
      <c r="F54" s="14">
        <v>1987.5523662618623</v>
      </c>
    </row>
    <row r="55" spans="2:6" x14ac:dyDescent="0.35">
      <c r="B55" s="4">
        <v>42095</v>
      </c>
      <c r="C55" s="1" t="s">
        <v>18</v>
      </c>
      <c r="D55" s="1" t="s">
        <v>5</v>
      </c>
      <c r="E55" s="6">
        <v>1798.5352</v>
      </c>
      <c r="F55" s="14">
        <v>795.60046272044792</v>
      </c>
    </row>
    <row r="56" spans="2:6" x14ac:dyDescent="0.35">
      <c r="B56" s="4">
        <v>42095</v>
      </c>
      <c r="C56" s="1" t="s">
        <v>18</v>
      </c>
      <c r="D56" s="1" t="s">
        <v>6</v>
      </c>
      <c r="E56" s="6">
        <v>1505.7503999999999</v>
      </c>
      <c r="F56" s="14">
        <v>765.28812445747189</v>
      </c>
    </row>
    <row r="57" spans="2:6" x14ac:dyDescent="0.35">
      <c r="B57" s="4">
        <v>42095</v>
      </c>
      <c r="C57" s="1" t="s">
        <v>18</v>
      </c>
      <c r="D57" s="1" t="s">
        <v>7</v>
      </c>
      <c r="E57" s="6">
        <v>2969.6743999999999</v>
      </c>
      <c r="F57" s="14">
        <v>1508.8435727016958</v>
      </c>
    </row>
    <row r="58" spans="2:6" x14ac:dyDescent="0.35">
      <c r="B58" s="4">
        <v>42095</v>
      </c>
      <c r="C58" s="1" t="s">
        <v>18</v>
      </c>
      <c r="D58" s="1" t="s">
        <v>8</v>
      </c>
      <c r="E58" s="6">
        <v>1714.8824000000002</v>
      </c>
      <c r="F58" s="14">
        <v>843.01732413360014</v>
      </c>
    </row>
    <row r="59" spans="2:6" x14ac:dyDescent="0.35">
      <c r="B59" s="4">
        <v>42095</v>
      </c>
      <c r="C59" s="1" t="s">
        <v>18</v>
      </c>
      <c r="D59" s="1" t="s">
        <v>9</v>
      </c>
      <c r="E59" s="6">
        <v>1254.7919999999999</v>
      </c>
      <c r="F59" s="14">
        <v>701.51411408601598</v>
      </c>
    </row>
    <row r="60" spans="2:6" x14ac:dyDescent="0.35">
      <c r="B60" s="4">
        <v>42095</v>
      </c>
      <c r="C60" s="1" t="s">
        <v>19</v>
      </c>
      <c r="D60" s="1" t="s">
        <v>10</v>
      </c>
      <c r="E60" s="6">
        <v>2425.9312</v>
      </c>
      <c r="F60" s="14">
        <v>1430.93576091312</v>
      </c>
    </row>
    <row r="61" spans="2:6" x14ac:dyDescent="0.35">
      <c r="B61" s="4">
        <v>42095</v>
      </c>
      <c r="C61" s="1" t="s">
        <v>19</v>
      </c>
      <c r="D61" s="1" t="s">
        <v>11</v>
      </c>
      <c r="E61" s="6">
        <v>878.35440000000006</v>
      </c>
      <c r="F61" s="14">
        <v>561.71330418588002</v>
      </c>
    </row>
    <row r="62" spans="2:6" x14ac:dyDescent="0.35">
      <c r="B62" s="4">
        <v>42095</v>
      </c>
      <c r="C62" s="1" t="s">
        <v>19</v>
      </c>
      <c r="D62" s="1" t="s">
        <v>12</v>
      </c>
      <c r="E62" s="6">
        <v>2049.4936000000002</v>
      </c>
      <c r="F62" s="14">
        <v>1161.3774180654802</v>
      </c>
    </row>
    <row r="63" spans="2:6" x14ac:dyDescent="0.35">
      <c r="B63" s="4">
        <v>42095</v>
      </c>
      <c r="C63" s="1" t="s">
        <v>19</v>
      </c>
      <c r="D63" s="1" t="s">
        <v>13</v>
      </c>
      <c r="E63" s="6">
        <v>1463.9240000000002</v>
      </c>
      <c r="F63" s="14">
        <v>799.52402497968023</v>
      </c>
    </row>
    <row r="64" spans="2:6" x14ac:dyDescent="0.35">
      <c r="B64" s="4">
        <v>42095</v>
      </c>
      <c r="C64" s="1" t="s">
        <v>20</v>
      </c>
      <c r="D64" s="1" t="s">
        <v>15</v>
      </c>
      <c r="E64" s="6">
        <v>3513.4176000000002</v>
      </c>
      <c r="F64" s="14">
        <v>1463.0433033216002</v>
      </c>
    </row>
    <row r="65" spans="2:6" x14ac:dyDescent="0.35">
      <c r="B65" s="4">
        <v>42095</v>
      </c>
      <c r="C65" s="1" t="s">
        <v>20</v>
      </c>
      <c r="D65" s="1" t="s">
        <v>16</v>
      </c>
      <c r="E65" s="6">
        <v>4015.3343999999997</v>
      </c>
      <c r="F65" s="14">
        <v>1872.6954282516479</v>
      </c>
    </row>
    <row r="66" spans="2:6" x14ac:dyDescent="0.35">
      <c r="B66" s="4">
        <v>42095</v>
      </c>
      <c r="C66" s="1" t="s">
        <v>20</v>
      </c>
      <c r="D66" s="1" t="s">
        <v>17</v>
      </c>
      <c r="E66" s="6">
        <v>1296.6183999999998</v>
      </c>
      <c r="F66" s="14">
        <v>600.85441877260791</v>
      </c>
    </row>
    <row r="67" spans="2:6" x14ac:dyDescent="0.35">
      <c r="B67" s="4">
        <v>42095</v>
      </c>
      <c r="C67" s="1" t="s">
        <v>20</v>
      </c>
      <c r="D67" s="1" t="s">
        <v>20</v>
      </c>
      <c r="E67" s="6">
        <v>4057.1608000000001</v>
      </c>
      <c r="F67" s="14">
        <v>1678.6606673316483</v>
      </c>
    </row>
    <row r="68" spans="2:6" x14ac:dyDescent="0.35">
      <c r="B68" s="4">
        <v>42125</v>
      </c>
      <c r="C68" s="1" t="s">
        <v>18</v>
      </c>
      <c r="D68" s="1" t="s">
        <v>2</v>
      </c>
      <c r="E68" s="6">
        <v>5290.6213360000002</v>
      </c>
      <c r="F68" s="6">
        <v>2946.0577297856239</v>
      </c>
    </row>
    <row r="69" spans="2:6" x14ac:dyDescent="0.35">
      <c r="B69" s="4">
        <v>42125</v>
      </c>
      <c r="C69" s="1" t="s">
        <v>18</v>
      </c>
      <c r="D69" s="1" t="s">
        <v>3</v>
      </c>
      <c r="E69" s="6">
        <v>1712.7910799999997</v>
      </c>
      <c r="F69" s="6">
        <v>1031.1579553300946</v>
      </c>
    </row>
    <row r="70" spans="2:6" x14ac:dyDescent="0.35">
      <c r="B70" s="4">
        <v>42125</v>
      </c>
      <c r="C70" s="1" t="s">
        <v>18</v>
      </c>
      <c r="D70" s="1" t="s">
        <v>4</v>
      </c>
      <c r="E70" s="6">
        <v>3653.9543039999999</v>
      </c>
      <c r="F70" s="6">
        <v>1772.4992002323288</v>
      </c>
    </row>
    <row r="71" spans="2:6" x14ac:dyDescent="0.35">
      <c r="B71" s="4">
        <v>42125</v>
      </c>
      <c r="C71" s="1" t="s">
        <v>18</v>
      </c>
      <c r="D71" s="1" t="s">
        <v>5</v>
      </c>
      <c r="E71" s="6">
        <v>1636.6670319999998</v>
      </c>
      <c r="F71" s="6">
        <v>731.23638528636366</v>
      </c>
    </row>
    <row r="72" spans="2:6" x14ac:dyDescent="0.35">
      <c r="B72" s="4">
        <v>42125</v>
      </c>
      <c r="C72" s="1" t="s">
        <v>18</v>
      </c>
      <c r="D72" s="1" t="s">
        <v>6</v>
      </c>
      <c r="E72" s="6">
        <v>1370.2328639999998</v>
      </c>
      <c r="F72" s="6">
        <v>675.51982745861039</v>
      </c>
    </row>
    <row r="73" spans="2:6" x14ac:dyDescent="0.35">
      <c r="B73" s="4">
        <v>42125</v>
      </c>
      <c r="C73" s="1" t="s">
        <v>18</v>
      </c>
      <c r="D73" s="1" t="s">
        <v>7</v>
      </c>
      <c r="E73" s="6">
        <v>2512.0935840000002</v>
      </c>
      <c r="F73" s="6">
        <v>1301.8812376900441</v>
      </c>
    </row>
    <row r="74" spans="2:6" x14ac:dyDescent="0.35">
      <c r="B74" s="4">
        <v>42125</v>
      </c>
      <c r="C74" s="1" t="s">
        <v>18</v>
      </c>
      <c r="D74" s="1" t="s">
        <v>8</v>
      </c>
      <c r="E74" s="6">
        <v>1560.5429840000002</v>
      </c>
      <c r="F74" s="6">
        <v>790.16013791042349</v>
      </c>
    </row>
    <row r="75" spans="2:6" x14ac:dyDescent="0.35">
      <c r="B75" s="4">
        <v>42125</v>
      </c>
      <c r="C75" s="1" t="s">
        <v>18</v>
      </c>
      <c r="D75" s="1" t="s">
        <v>9</v>
      </c>
      <c r="E75" s="6">
        <v>1903.1012000000003</v>
      </c>
      <c r="F75" s="6">
        <v>1053.3234423001531</v>
      </c>
    </row>
    <row r="76" spans="2:6" x14ac:dyDescent="0.35">
      <c r="B76" s="4">
        <v>42125</v>
      </c>
      <c r="C76" s="1" t="s">
        <v>19</v>
      </c>
      <c r="D76" s="1" t="s">
        <v>10</v>
      </c>
      <c r="E76" s="6">
        <v>1941.1632239999999</v>
      </c>
      <c r="F76" s="6">
        <v>1122.095415356868</v>
      </c>
    </row>
    <row r="77" spans="2:6" x14ac:dyDescent="0.35">
      <c r="B77" s="4">
        <v>42125</v>
      </c>
      <c r="C77" s="1" t="s">
        <v>19</v>
      </c>
      <c r="D77" s="1" t="s">
        <v>11</v>
      </c>
      <c r="E77" s="6">
        <v>418.68226399999998</v>
      </c>
      <c r="F77" s="6">
        <v>262.3826097241469</v>
      </c>
    </row>
    <row r="78" spans="2:6" x14ac:dyDescent="0.35">
      <c r="B78" s="4">
        <v>42125</v>
      </c>
      <c r="C78" s="1" t="s">
        <v>19</v>
      </c>
      <c r="D78" s="1" t="s">
        <v>12</v>
      </c>
      <c r="E78" s="6">
        <v>2626.2796560000006</v>
      </c>
      <c r="F78" s="6">
        <v>1503.1044277782619</v>
      </c>
    </row>
    <row r="79" spans="2:6" x14ac:dyDescent="0.35">
      <c r="B79" s="4">
        <v>42125</v>
      </c>
      <c r="C79" s="1" t="s">
        <v>19</v>
      </c>
      <c r="D79" s="1" t="s">
        <v>13</v>
      </c>
      <c r="E79" s="6">
        <v>1332.17084</v>
      </c>
      <c r="F79" s="6">
        <v>749.39386861345417</v>
      </c>
    </row>
    <row r="80" spans="2:6" x14ac:dyDescent="0.35">
      <c r="B80" s="4">
        <v>42125</v>
      </c>
      <c r="C80" s="1" t="s">
        <v>20</v>
      </c>
      <c r="D80" s="1" t="s">
        <v>15</v>
      </c>
      <c r="E80" s="6">
        <v>2816.5897760000003</v>
      </c>
      <c r="F80" s="6">
        <v>1208.0592396077009</v>
      </c>
    </row>
    <row r="81" spans="2:6" x14ac:dyDescent="0.35">
      <c r="B81" s="4">
        <v>42125</v>
      </c>
      <c r="C81" s="1" t="s">
        <v>20</v>
      </c>
      <c r="D81" s="1" t="s">
        <v>16</v>
      </c>
      <c r="E81" s="6">
        <v>3653.9543039999999</v>
      </c>
      <c r="F81" s="6">
        <v>1772.3189532973597</v>
      </c>
    </row>
    <row r="82" spans="2:6" x14ac:dyDescent="0.35">
      <c r="B82" s="4">
        <v>42125</v>
      </c>
      <c r="C82" s="1" t="s">
        <v>20</v>
      </c>
      <c r="D82" s="1" t="s">
        <v>17</v>
      </c>
      <c r="E82" s="6">
        <v>1941.1632239999999</v>
      </c>
      <c r="F82" s="6">
        <v>908.53258422545491</v>
      </c>
    </row>
    <row r="83" spans="2:6" x14ac:dyDescent="0.35">
      <c r="B83" s="4">
        <v>42125</v>
      </c>
      <c r="C83" s="1" t="s">
        <v>20</v>
      </c>
      <c r="D83" s="1" t="s">
        <v>20</v>
      </c>
      <c r="E83" s="6">
        <v>3692.0163280000002</v>
      </c>
      <c r="F83" s="6">
        <v>1588.6844555626722</v>
      </c>
    </row>
    <row r="84" spans="2:6" x14ac:dyDescent="0.35">
      <c r="B84" s="4">
        <v>42156</v>
      </c>
      <c r="C84" s="1" t="s">
        <v>18</v>
      </c>
      <c r="D84" s="1" t="s">
        <v>2</v>
      </c>
      <c r="E84" s="6">
        <v>6475.49214312</v>
      </c>
      <c r="F84" s="6">
        <v>3750.081393029966</v>
      </c>
    </row>
    <row r="85" spans="2:6" x14ac:dyDescent="0.35">
      <c r="B85" s="4">
        <v>42156</v>
      </c>
      <c r="C85" s="1" t="s">
        <v>18</v>
      </c>
      <c r="D85" s="1" t="s">
        <v>3</v>
      </c>
      <c r="E85" s="6">
        <v>3461.7410828000006</v>
      </c>
      <c r="F85" s="6">
        <v>2042.4031048117042</v>
      </c>
    </row>
    <row r="86" spans="2:6" x14ac:dyDescent="0.35">
      <c r="B86" s="4">
        <v>42156</v>
      </c>
      <c r="C86" s="1" t="s">
        <v>18</v>
      </c>
      <c r="D86" s="1" t="s">
        <v>4</v>
      </c>
      <c r="E86" s="6">
        <v>3909.7311052800001</v>
      </c>
      <c r="F86" s="6">
        <v>1915.5398856910779</v>
      </c>
    </row>
    <row r="87" spans="2:6" x14ac:dyDescent="0.35">
      <c r="B87" s="4">
        <v>42156</v>
      </c>
      <c r="C87" s="1" t="s">
        <v>18</v>
      </c>
      <c r="D87" s="1" t="s">
        <v>5</v>
      </c>
      <c r="E87" s="6">
        <v>529.44275384000002</v>
      </c>
      <c r="F87" s="6">
        <v>241.277397249302</v>
      </c>
    </row>
    <row r="88" spans="2:6" x14ac:dyDescent="0.35">
      <c r="B88" s="4">
        <v>42156</v>
      </c>
      <c r="C88" s="1" t="s">
        <v>18</v>
      </c>
      <c r="D88" s="1" t="s">
        <v>6</v>
      </c>
      <c r="E88" s="6">
        <v>2280.6764780800004</v>
      </c>
      <c r="F88" s="6">
        <v>1146.8525284040652</v>
      </c>
    </row>
    <row r="89" spans="2:6" x14ac:dyDescent="0.35">
      <c r="B89" s="4">
        <v>42156</v>
      </c>
      <c r="C89" s="1" t="s">
        <v>18</v>
      </c>
      <c r="D89" s="1" t="s">
        <v>7</v>
      </c>
      <c r="E89" s="6">
        <v>3095.20379168</v>
      </c>
      <c r="F89" s="6">
        <v>1668.238508165342</v>
      </c>
    </row>
    <row r="90" spans="2:6" x14ac:dyDescent="0.35">
      <c r="B90" s="4">
        <v>42156</v>
      </c>
      <c r="C90" s="1" t="s">
        <v>18</v>
      </c>
      <c r="D90" s="1" t="s">
        <v>8</v>
      </c>
      <c r="E90" s="6">
        <v>1669.78099288</v>
      </c>
      <c r="F90" s="6">
        <v>837.01663408851152</v>
      </c>
    </row>
    <row r="91" spans="2:6" x14ac:dyDescent="0.35">
      <c r="B91" s="4">
        <v>42156</v>
      </c>
      <c r="C91" s="1" t="s">
        <v>18</v>
      </c>
      <c r="D91" s="1" t="s">
        <v>9</v>
      </c>
      <c r="E91" s="6">
        <v>1629.0546271999999</v>
      </c>
      <c r="F91" s="6">
        <v>874.5955206106629</v>
      </c>
    </row>
    <row r="92" spans="2:6" x14ac:dyDescent="0.35">
      <c r="B92" s="4">
        <v>42156</v>
      </c>
      <c r="C92" s="1" t="s">
        <v>19</v>
      </c>
      <c r="D92" s="1" t="s">
        <v>10</v>
      </c>
      <c r="E92" s="6">
        <v>1669.78099288</v>
      </c>
      <c r="F92" s="6">
        <v>994.17873819327406</v>
      </c>
    </row>
    <row r="93" spans="2:6" x14ac:dyDescent="0.35">
      <c r="B93" s="4">
        <v>42156</v>
      </c>
      <c r="C93" s="1" t="s">
        <v>19</v>
      </c>
      <c r="D93" s="1" t="s">
        <v>11</v>
      </c>
      <c r="E93" s="6">
        <v>855.25367928000003</v>
      </c>
      <c r="F93" s="6">
        <v>550.57261363682369</v>
      </c>
    </row>
    <row r="94" spans="2:6" x14ac:dyDescent="0.35">
      <c r="B94" s="4">
        <v>42156</v>
      </c>
      <c r="C94" s="1" t="s">
        <v>19</v>
      </c>
      <c r="D94" s="1" t="s">
        <v>12</v>
      </c>
      <c r="E94" s="6">
        <v>2402.8555751199997</v>
      </c>
      <c r="F94" s="6">
        <v>1416.4885797305926</v>
      </c>
    </row>
    <row r="95" spans="2:6" x14ac:dyDescent="0.35">
      <c r="B95" s="4">
        <v>42156</v>
      </c>
      <c r="C95" s="1" t="s">
        <v>19</v>
      </c>
      <c r="D95" s="1" t="s">
        <v>13</v>
      </c>
      <c r="E95" s="6">
        <v>1425.4227988000002</v>
      </c>
      <c r="F95" s="6">
        <v>785.81441062806823</v>
      </c>
    </row>
    <row r="96" spans="2:6" x14ac:dyDescent="0.35">
      <c r="B96" s="4">
        <v>42156</v>
      </c>
      <c r="C96" s="1" t="s">
        <v>20</v>
      </c>
      <c r="D96" s="1" t="s">
        <v>15</v>
      </c>
      <c r="E96" s="6">
        <v>2199.2237467200002</v>
      </c>
      <c r="F96" s="6">
        <v>924.4004000978689</v>
      </c>
    </row>
    <row r="97" spans="2:6" x14ac:dyDescent="0.35">
      <c r="B97" s="4">
        <v>42156</v>
      </c>
      <c r="C97" s="1" t="s">
        <v>20</v>
      </c>
      <c r="D97" s="1" t="s">
        <v>16</v>
      </c>
      <c r="E97" s="6">
        <v>3095.20379168</v>
      </c>
      <c r="F97" s="6">
        <v>1516.3148651558615</v>
      </c>
    </row>
    <row r="98" spans="2:6" x14ac:dyDescent="0.35">
      <c r="B98" s="4">
        <v>42156</v>
      </c>
      <c r="C98" s="1" t="s">
        <v>20</v>
      </c>
      <c r="D98" s="1" t="s">
        <v>17</v>
      </c>
      <c r="E98" s="6">
        <v>2077.04464968</v>
      </c>
      <c r="F98" s="6">
        <v>1001.2937610748741</v>
      </c>
    </row>
    <row r="99" spans="2:6" x14ac:dyDescent="0.35">
      <c r="B99" s="4">
        <v>42156</v>
      </c>
      <c r="C99" s="1" t="s">
        <v>20</v>
      </c>
      <c r="D99" s="1" t="s">
        <v>20</v>
      </c>
      <c r="E99" s="6">
        <v>3950.4574709600001</v>
      </c>
      <c r="F99" s="6">
        <v>1767.8880621501416</v>
      </c>
    </row>
    <row r="100" spans="2:6" x14ac:dyDescent="0.35">
      <c r="B100" s="4">
        <v>42186</v>
      </c>
      <c r="C100" s="1" t="s">
        <v>18</v>
      </c>
      <c r="D100" s="1" t="s">
        <v>2</v>
      </c>
      <c r="E100" s="6">
        <v>5774.1841261104009</v>
      </c>
      <c r="F100" s="14">
        <v>3377.3799075649467</v>
      </c>
    </row>
    <row r="101" spans="2:6" x14ac:dyDescent="0.35">
      <c r="B101" s="4">
        <v>42186</v>
      </c>
      <c r="C101" s="1" t="s">
        <v>18</v>
      </c>
      <c r="D101" s="1" t="s">
        <v>3</v>
      </c>
      <c r="E101" s="6">
        <v>4361.7937643280002</v>
      </c>
      <c r="F101" s="14">
        <v>2676.3650285452568</v>
      </c>
    </row>
    <row r="102" spans="2:6" x14ac:dyDescent="0.35">
      <c r="B102" s="4">
        <v>42186</v>
      </c>
      <c r="C102" s="1" t="s">
        <v>18</v>
      </c>
      <c r="D102" s="1" t="s">
        <v>4</v>
      </c>
      <c r="E102" s="6">
        <v>4818.7435872576007</v>
      </c>
      <c r="F102" s="14">
        <v>2408.1209672965392</v>
      </c>
    </row>
    <row r="103" spans="2:6" x14ac:dyDescent="0.35">
      <c r="B103" s="4">
        <v>42186</v>
      </c>
      <c r="C103" s="1" t="s">
        <v>18</v>
      </c>
      <c r="D103" s="1" t="s">
        <v>5</v>
      </c>
      <c r="E103" s="6">
        <v>1370.8494687888001</v>
      </c>
      <c r="F103" s="14">
        <v>637.21731809536425</v>
      </c>
    </row>
    <row r="104" spans="2:6" x14ac:dyDescent="0.35">
      <c r="B104" s="4">
        <v>42186</v>
      </c>
      <c r="C104" s="1" t="s">
        <v>18</v>
      </c>
      <c r="D104" s="1" t="s">
        <v>6</v>
      </c>
      <c r="E104" s="6">
        <v>3157.1078675136005</v>
      </c>
      <c r="F104" s="14">
        <v>1651.0744343206866</v>
      </c>
    </row>
    <row r="105" spans="2:6" x14ac:dyDescent="0.35">
      <c r="B105" s="4">
        <v>42186</v>
      </c>
      <c r="C105" s="1" t="s">
        <v>18</v>
      </c>
      <c r="D105" s="1" t="s">
        <v>7</v>
      </c>
      <c r="E105" s="6">
        <v>3157.1078675136005</v>
      </c>
      <c r="F105" s="14">
        <v>1667.5712127620759</v>
      </c>
    </row>
    <row r="106" spans="2:6" x14ac:dyDescent="0.35">
      <c r="B106" s="4">
        <v>42186</v>
      </c>
      <c r="C106" s="1" t="s">
        <v>18</v>
      </c>
      <c r="D106" s="1" t="s">
        <v>8</v>
      </c>
      <c r="E106" s="6">
        <v>1703.1766127376002</v>
      </c>
      <c r="F106" s="14">
        <v>845.21939710257902</v>
      </c>
    </row>
    <row r="107" spans="2:6" x14ac:dyDescent="0.35">
      <c r="B107" s="4">
        <v>42186</v>
      </c>
      <c r="C107" s="1" t="s">
        <v>18</v>
      </c>
      <c r="D107" s="1" t="s">
        <v>9</v>
      </c>
      <c r="E107" s="6">
        <v>1246.2267898079999</v>
      </c>
      <c r="F107" s="14">
        <v>655.68426180181393</v>
      </c>
    </row>
    <row r="108" spans="2:6" x14ac:dyDescent="0.35">
      <c r="B108" s="4">
        <v>42186</v>
      </c>
      <c r="C108" s="1" t="s">
        <v>19</v>
      </c>
      <c r="D108" s="1" t="s">
        <v>10</v>
      </c>
      <c r="E108" s="6">
        <v>1287.7676828016001</v>
      </c>
      <c r="F108" s="14">
        <v>743.72814025905336</v>
      </c>
    </row>
    <row r="109" spans="2:6" x14ac:dyDescent="0.35">
      <c r="B109" s="4">
        <v>42186</v>
      </c>
      <c r="C109" s="1" t="s">
        <v>19</v>
      </c>
      <c r="D109" s="1" t="s">
        <v>11</v>
      </c>
      <c r="E109" s="6">
        <v>456.94982292960003</v>
      </c>
      <c r="F109" s="14">
        <v>271.96108163047626</v>
      </c>
    </row>
    <row r="110" spans="2:6" x14ac:dyDescent="0.35">
      <c r="B110" s="4">
        <v>42186</v>
      </c>
      <c r="C110" s="1" t="s">
        <v>19</v>
      </c>
      <c r="D110" s="1" t="s">
        <v>12</v>
      </c>
      <c r="E110" s="6">
        <v>2035.5037566864003</v>
      </c>
      <c r="F110" s="14">
        <v>1247.9312403988549</v>
      </c>
    </row>
    <row r="111" spans="2:6" x14ac:dyDescent="0.35">
      <c r="B111" s="4">
        <v>42186</v>
      </c>
      <c r="C111" s="1" t="s">
        <v>19</v>
      </c>
      <c r="D111" s="1" t="s">
        <v>13</v>
      </c>
      <c r="E111" s="6">
        <v>1453.9312547760003</v>
      </c>
      <c r="F111" s="14">
        <v>825.57661980584851</v>
      </c>
    </row>
    <row r="112" spans="2:6" x14ac:dyDescent="0.35">
      <c r="B112" s="4">
        <v>42186</v>
      </c>
      <c r="C112" s="1" t="s">
        <v>20</v>
      </c>
      <c r="D112" s="1" t="s">
        <v>15</v>
      </c>
      <c r="E112" s="6">
        <v>1412.3903617824001</v>
      </c>
      <c r="F112" s="14">
        <v>611.4805935491836</v>
      </c>
    </row>
    <row r="113" spans="2:6" x14ac:dyDescent="0.35">
      <c r="B113" s="4">
        <v>42186</v>
      </c>
      <c r="C113" s="1" t="s">
        <v>20</v>
      </c>
      <c r="D113" s="1" t="s">
        <v>16</v>
      </c>
      <c r="E113" s="6">
        <v>3157.1078675136005</v>
      </c>
      <c r="F113" s="14">
        <v>1515.7083392097993</v>
      </c>
    </row>
    <row r="114" spans="2:6" x14ac:dyDescent="0.35">
      <c r="B114" s="4">
        <v>42186</v>
      </c>
      <c r="C114" s="1" t="s">
        <v>20</v>
      </c>
      <c r="D114" s="1" t="s">
        <v>17</v>
      </c>
      <c r="E114" s="6">
        <v>2533.9944726096001</v>
      </c>
      <c r="F114" s="14">
        <v>1233.7941723964598</v>
      </c>
    </row>
    <row r="115" spans="2:6" x14ac:dyDescent="0.35">
      <c r="B115" s="4">
        <v>42186</v>
      </c>
      <c r="C115" s="1" t="s">
        <v>20</v>
      </c>
      <c r="D115" s="1" t="s">
        <v>20</v>
      </c>
      <c r="E115" s="6">
        <v>4444.8755503152006</v>
      </c>
      <c r="F115" s="14">
        <v>2048.8218783109123</v>
      </c>
    </row>
    <row r="116" spans="2:6" x14ac:dyDescent="0.35">
      <c r="B116" s="4">
        <v>42217</v>
      </c>
      <c r="C116" s="1" t="s">
        <v>18</v>
      </c>
      <c r="D116" s="1" t="s">
        <v>2</v>
      </c>
      <c r="E116" s="6">
        <v>6869.2020654216976</v>
      </c>
      <c r="F116" s="14">
        <v>4098.2245492463198</v>
      </c>
    </row>
    <row r="117" spans="2:6" x14ac:dyDescent="0.35">
      <c r="B117" s="4">
        <v>42217</v>
      </c>
      <c r="C117" s="1" t="s">
        <v>18</v>
      </c>
      <c r="D117" s="1" t="s">
        <v>3</v>
      </c>
      <c r="E117" s="6">
        <v>5400.3160891680009</v>
      </c>
      <c r="F117" s="14">
        <v>3446.1385891363693</v>
      </c>
    </row>
    <row r="118" spans="2:6" x14ac:dyDescent="0.35">
      <c r="B118" s="4">
        <v>42217</v>
      </c>
      <c r="C118" s="1" t="s">
        <v>18</v>
      </c>
      <c r="D118" s="1" t="s">
        <v>4</v>
      </c>
      <c r="E118" s="6">
        <v>5875.5439050147861</v>
      </c>
      <c r="F118" s="14">
        <v>2994.9717431613021</v>
      </c>
    </row>
    <row r="119" spans="2:6" x14ac:dyDescent="0.35">
      <c r="B119" s="4">
        <v>42217</v>
      </c>
      <c r="C119" s="1" t="s">
        <v>18</v>
      </c>
      <c r="D119" s="1" t="s">
        <v>5</v>
      </c>
      <c r="E119" s="6">
        <v>2289.7340218072322</v>
      </c>
      <c r="F119" s="14">
        <v>1043.0590970287317</v>
      </c>
    </row>
    <row r="120" spans="2:6" x14ac:dyDescent="0.35">
      <c r="B120" s="4">
        <v>42217</v>
      </c>
      <c r="C120" s="1" t="s">
        <v>18</v>
      </c>
      <c r="D120" s="1" t="s">
        <v>6</v>
      </c>
      <c r="E120" s="6">
        <v>1987.3163208138244</v>
      </c>
      <c r="F120" s="14">
        <v>1080.8802233607594</v>
      </c>
    </row>
    <row r="121" spans="2:6" x14ac:dyDescent="0.35">
      <c r="B121" s="4">
        <v>42217</v>
      </c>
      <c r="C121" s="1" t="s">
        <v>18</v>
      </c>
      <c r="D121" s="1" t="s">
        <v>7</v>
      </c>
      <c r="E121" s="6">
        <v>3283.3921822141447</v>
      </c>
      <c r="F121" s="14">
        <v>1751.6168018852845</v>
      </c>
    </row>
    <row r="122" spans="2:6" x14ac:dyDescent="0.35">
      <c r="B122" s="4">
        <v>42217</v>
      </c>
      <c r="C122" s="1" t="s">
        <v>18</v>
      </c>
      <c r="D122" s="1" t="s">
        <v>8</v>
      </c>
      <c r="E122" s="6">
        <v>1771.3036772471044</v>
      </c>
      <c r="F122" s="14">
        <v>852.65732779708185</v>
      </c>
    </row>
    <row r="123" spans="2:6" x14ac:dyDescent="0.35">
      <c r="B123" s="4">
        <v>42217</v>
      </c>
      <c r="C123" s="1" t="s">
        <v>18</v>
      </c>
      <c r="D123" s="1" t="s">
        <v>9</v>
      </c>
      <c r="E123" s="6">
        <v>1296.0758614003203</v>
      </c>
      <c r="F123" s="14">
        <v>709.18809756484222</v>
      </c>
    </row>
    <row r="124" spans="2:6" x14ac:dyDescent="0.35">
      <c r="B124" s="4">
        <v>42217</v>
      </c>
      <c r="C124" s="1" t="s">
        <v>19</v>
      </c>
      <c r="D124" s="1" t="s">
        <v>10</v>
      </c>
      <c r="E124" s="6">
        <v>1339.2783901136643</v>
      </c>
      <c r="F124" s="14">
        <v>796.68158384549804</v>
      </c>
    </row>
    <row r="125" spans="2:6" x14ac:dyDescent="0.35">
      <c r="B125" s="4">
        <v>42217</v>
      </c>
      <c r="C125" s="1" t="s">
        <v>19</v>
      </c>
      <c r="D125" s="1" t="s">
        <v>11</v>
      </c>
      <c r="E125" s="6">
        <v>475.22781584678404</v>
      </c>
      <c r="F125" s="14">
        <v>288.85036702148852</v>
      </c>
    </row>
    <row r="126" spans="2:6" x14ac:dyDescent="0.35">
      <c r="B126" s="4">
        <v>42217</v>
      </c>
      <c r="C126" s="1" t="s">
        <v>19</v>
      </c>
      <c r="D126" s="1" t="s">
        <v>12</v>
      </c>
      <c r="E126" s="6">
        <v>2116.9239069538562</v>
      </c>
      <c r="F126" s="14">
        <v>1271.8915202145129</v>
      </c>
    </row>
    <row r="127" spans="2:6" x14ac:dyDescent="0.35">
      <c r="B127" s="4">
        <v>42217</v>
      </c>
      <c r="C127" s="1" t="s">
        <v>19</v>
      </c>
      <c r="D127" s="1" t="s">
        <v>13</v>
      </c>
      <c r="E127" s="6">
        <v>1080.0632178336002</v>
      </c>
      <c r="F127" s="14">
        <v>631.68405366858929</v>
      </c>
    </row>
    <row r="128" spans="2:6" x14ac:dyDescent="0.35">
      <c r="B128" s="4">
        <v>42217</v>
      </c>
      <c r="C128" s="1" t="s">
        <v>20</v>
      </c>
      <c r="D128" s="1" t="s">
        <v>15</v>
      </c>
      <c r="E128" s="6">
        <v>1036.8606891202562</v>
      </c>
      <c r="F128" s="14">
        <v>453.38768150404417</v>
      </c>
    </row>
    <row r="129" spans="2:6" x14ac:dyDescent="0.35">
      <c r="B129" s="4">
        <v>42217</v>
      </c>
      <c r="C129" s="1" t="s">
        <v>20</v>
      </c>
      <c r="D129" s="1" t="s">
        <v>16</v>
      </c>
      <c r="E129" s="6">
        <v>2851.3668950807046</v>
      </c>
      <c r="F129" s="14">
        <v>1409.9916712560719</v>
      </c>
    </row>
    <row r="130" spans="2:6" x14ac:dyDescent="0.35">
      <c r="B130" s="4">
        <v>42217</v>
      </c>
      <c r="C130" s="1" t="s">
        <v>20</v>
      </c>
      <c r="D130" s="1" t="s">
        <v>17</v>
      </c>
      <c r="E130" s="6">
        <v>2635.3542515139843</v>
      </c>
      <c r="F130" s="14">
        <v>1257.4830205064718</v>
      </c>
    </row>
    <row r="131" spans="2:6" x14ac:dyDescent="0.35">
      <c r="B131" s="4">
        <v>42217</v>
      </c>
      <c r="C131" s="1" t="s">
        <v>20</v>
      </c>
      <c r="D131" s="1" t="s">
        <v>20</v>
      </c>
      <c r="E131" s="6">
        <v>2894.5694237940488</v>
      </c>
      <c r="F131" s="14">
        <v>1374.2501470572479</v>
      </c>
    </row>
    <row r="132" spans="2:6" x14ac:dyDescent="0.35">
      <c r="B132" s="4">
        <v>42248</v>
      </c>
      <c r="C132" s="1" t="s">
        <v>18</v>
      </c>
      <c r="D132" s="1" t="s">
        <v>2</v>
      </c>
      <c r="E132" s="6">
        <v>4747.525880309373</v>
      </c>
      <c r="F132" s="6">
        <v>2775.7661497002796</v>
      </c>
    </row>
    <row r="133" spans="2:6" x14ac:dyDescent="0.35">
      <c r="B133" s="4">
        <v>42248</v>
      </c>
      <c r="C133" s="1" t="s">
        <v>18</v>
      </c>
      <c r="D133" s="1" t="s">
        <v>3</v>
      </c>
      <c r="E133" s="6">
        <v>4555.7066528221258</v>
      </c>
      <c r="F133" s="6">
        <v>2819.9476383815781</v>
      </c>
    </row>
    <row r="134" spans="2:6" x14ac:dyDescent="0.35">
      <c r="B134" s="4">
        <v>42248</v>
      </c>
      <c r="C134" s="1" t="s">
        <v>18</v>
      </c>
      <c r="D134" s="1" t="s">
        <v>4</v>
      </c>
      <c r="E134" s="6">
        <v>5562.7575971301749</v>
      </c>
      <c r="F134" s="6">
        <v>2948.9548832016703</v>
      </c>
    </row>
    <row r="135" spans="2:6" x14ac:dyDescent="0.35">
      <c r="B135" s="4">
        <v>42248</v>
      </c>
      <c r="C135" s="1" t="s">
        <v>18</v>
      </c>
      <c r="D135" s="1" t="s">
        <v>5</v>
      </c>
      <c r="E135" s="6">
        <v>3980.2489703603837</v>
      </c>
      <c r="F135" s="6">
        <v>1849.4146283290984</v>
      </c>
    </row>
    <row r="136" spans="2:6" x14ac:dyDescent="0.35">
      <c r="B136" s="4">
        <v>42248</v>
      </c>
      <c r="C136" s="1" t="s">
        <v>18</v>
      </c>
      <c r="D136" s="1" t="s">
        <v>6</v>
      </c>
      <c r="E136" s="6">
        <v>2685.4691848214638</v>
      </c>
      <c r="F136" s="6">
        <v>1519.0220711188913</v>
      </c>
    </row>
    <row r="137" spans="2:6" x14ac:dyDescent="0.35">
      <c r="B137" s="4">
        <v>42248</v>
      </c>
      <c r="C137" s="1" t="s">
        <v>18</v>
      </c>
      <c r="D137" s="1" t="s">
        <v>7</v>
      </c>
      <c r="E137" s="6">
        <v>2685.4691848214638</v>
      </c>
      <c r="F137" s="6">
        <v>1475.6173081229601</v>
      </c>
    </row>
    <row r="138" spans="2:6" x14ac:dyDescent="0.35">
      <c r="B138" s="4">
        <v>42248</v>
      </c>
      <c r="C138" s="1" t="s">
        <v>18</v>
      </c>
      <c r="D138" s="1" t="s">
        <v>8</v>
      </c>
      <c r="E138" s="6">
        <v>1966.147081744286</v>
      </c>
      <c r="F138" s="6">
        <v>965.37862653185607</v>
      </c>
    </row>
    <row r="139" spans="2:6" x14ac:dyDescent="0.35">
      <c r="B139" s="4">
        <v>42248</v>
      </c>
      <c r="C139" s="1" t="s">
        <v>18</v>
      </c>
      <c r="D139" s="1" t="s">
        <v>9</v>
      </c>
      <c r="E139" s="6">
        <v>1438.6442061543555</v>
      </c>
      <c r="F139" s="6">
        <v>795.07077617994469</v>
      </c>
    </row>
    <row r="140" spans="2:6" x14ac:dyDescent="0.35">
      <c r="B140" s="4">
        <v>42248</v>
      </c>
      <c r="C140" s="1" t="s">
        <v>19</v>
      </c>
      <c r="D140" s="1" t="s">
        <v>10</v>
      </c>
      <c r="E140" s="6">
        <v>2445.6951504624044</v>
      </c>
      <c r="F140" s="6">
        <v>1513.0371045146255</v>
      </c>
    </row>
    <row r="141" spans="2:6" x14ac:dyDescent="0.35">
      <c r="B141" s="4">
        <v>42248</v>
      </c>
      <c r="C141" s="1" t="s">
        <v>19</v>
      </c>
      <c r="D141" s="1" t="s">
        <v>11</v>
      </c>
      <c r="E141" s="6">
        <v>1007.0509443080489</v>
      </c>
      <c r="F141" s="6">
        <v>599.85818310595278</v>
      </c>
    </row>
    <row r="142" spans="2:6" x14ac:dyDescent="0.35">
      <c r="B142" s="4">
        <v>42248</v>
      </c>
      <c r="C142" s="1" t="s">
        <v>19</v>
      </c>
      <c r="D142" s="1" t="s">
        <v>12</v>
      </c>
      <c r="E142" s="6">
        <v>2829.3336054368992</v>
      </c>
      <c r="F142" s="6">
        <v>1750.9196107880391</v>
      </c>
    </row>
    <row r="143" spans="2:6" x14ac:dyDescent="0.35">
      <c r="B143" s="4">
        <v>42248</v>
      </c>
      <c r="C143" s="1" t="s">
        <v>19</v>
      </c>
      <c r="D143" s="1" t="s">
        <v>13</v>
      </c>
      <c r="E143" s="6">
        <v>2157.9663092315332</v>
      </c>
      <c r="F143" s="6">
        <v>1274.7257866221396</v>
      </c>
    </row>
    <row r="144" spans="2:6" x14ac:dyDescent="0.35">
      <c r="B144" s="4">
        <v>42248</v>
      </c>
      <c r="C144" s="1" t="s">
        <v>20</v>
      </c>
      <c r="D144" s="1" t="s">
        <v>15</v>
      </c>
      <c r="E144" s="6">
        <v>2110.0115023597214</v>
      </c>
      <c r="F144" s="6">
        <v>913.41749254212255</v>
      </c>
    </row>
    <row r="145" spans="2:6" x14ac:dyDescent="0.35">
      <c r="B145" s="4">
        <v>42248</v>
      </c>
      <c r="C145" s="1" t="s">
        <v>20</v>
      </c>
      <c r="D145" s="1" t="s">
        <v>16</v>
      </c>
      <c r="E145" s="6">
        <v>3165.0172535395823</v>
      </c>
      <c r="F145" s="6">
        <v>1612.0434777470671</v>
      </c>
    </row>
    <row r="146" spans="2:6" x14ac:dyDescent="0.35">
      <c r="B146" s="4">
        <v>42248</v>
      </c>
      <c r="C146" s="1" t="s">
        <v>20</v>
      </c>
      <c r="D146" s="1" t="s">
        <v>17</v>
      </c>
      <c r="E146" s="6">
        <v>3404.7912878986413</v>
      </c>
      <c r="F146" s="6">
        <v>1673.3656385491558</v>
      </c>
    </row>
    <row r="147" spans="2:6" x14ac:dyDescent="0.35">
      <c r="B147" s="4">
        <v>42248</v>
      </c>
      <c r="C147" s="1" t="s">
        <v>20</v>
      </c>
      <c r="D147" s="1" t="s">
        <v>20</v>
      </c>
      <c r="E147" s="6">
        <v>3212.9720604113941</v>
      </c>
      <c r="F147" s="6">
        <v>1494.9093099688741</v>
      </c>
    </row>
    <row r="148" spans="2:6" x14ac:dyDescent="0.35">
      <c r="B148" s="4">
        <v>42278</v>
      </c>
      <c r="C148" s="1" t="s">
        <v>18</v>
      </c>
      <c r="D148" s="1" t="s">
        <v>2</v>
      </c>
      <c r="E148" s="6">
        <v>5174.8032095372164</v>
      </c>
      <c r="F148" s="14">
        <v>3125.0636582395255</v>
      </c>
    </row>
    <row r="149" spans="2:6" x14ac:dyDescent="0.35">
      <c r="B149" s="4">
        <v>42278</v>
      </c>
      <c r="C149" s="1" t="s">
        <v>18</v>
      </c>
      <c r="D149" s="1" t="s">
        <v>3</v>
      </c>
      <c r="E149" s="6">
        <v>4510.1495862939037</v>
      </c>
      <c r="F149" s="14">
        <v>2509.4472298139281</v>
      </c>
    </row>
    <row r="150" spans="2:6" x14ac:dyDescent="0.35">
      <c r="B150" s="4">
        <v>42278</v>
      </c>
      <c r="C150" s="1" t="s">
        <v>18</v>
      </c>
      <c r="D150" s="1" t="s">
        <v>4</v>
      </c>
      <c r="E150" s="6">
        <v>6456.6351972207485</v>
      </c>
      <c r="F150" s="14">
        <v>3102.2840795606253</v>
      </c>
    </row>
    <row r="151" spans="2:6" x14ac:dyDescent="0.35">
      <c r="B151" s="4">
        <v>42278</v>
      </c>
      <c r="C151" s="1" t="s">
        <v>18</v>
      </c>
      <c r="D151" s="1" t="s">
        <v>5</v>
      </c>
      <c r="E151" s="6">
        <v>2990.941304594905</v>
      </c>
      <c r="F151" s="14">
        <v>1377.6275648964131</v>
      </c>
    </row>
    <row r="152" spans="2:6" x14ac:dyDescent="0.35">
      <c r="B152" s="4">
        <v>42278</v>
      </c>
      <c r="C152" s="1" t="s">
        <v>18</v>
      </c>
      <c r="D152" s="1" t="s">
        <v>6</v>
      </c>
      <c r="E152" s="6">
        <v>2183.8619049423119</v>
      </c>
      <c r="F152" s="14">
        <v>1155.6997200954715</v>
      </c>
    </row>
    <row r="153" spans="2:6" x14ac:dyDescent="0.35">
      <c r="B153" s="4">
        <v>42278</v>
      </c>
      <c r="C153" s="1" t="s">
        <v>18</v>
      </c>
      <c r="D153" s="1" t="s">
        <v>7</v>
      </c>
      <c r="E153" s="6">
        <v>1709.1093169113742</v>
      </c>
      <c r="F153" s="14">
        <v>886.00226988685631</v>
      </c>
    </row>
    <row r="154" spans="2:6" x14ac:dyDescent="0.35">
      <c r="B154" s="4">
        <v>42278</v>
      </c>
      <c r="C154" s="1" t="s">
        <v>18</v>
      </c>
      <c r="D154" s="1" t="s">
        <v>8</v>
      </c>
      <c r="E154" s="6">
        <v>996.9804348649684</v>
      </c>
      <c r="F154" s="14">
        <v>471.0732554736976</v>
      </c>
    </row>
    <row r="155" spans="2:6" x14ac:dyDescent="0.35">
      <c r="B155" s="4">
        <v>42278</v>
      </c>
      <c r="C155" s="1" t="s">
        <v>18</v>
      </c>
      <c r="D155" s="1" t="s">
        <v>9</v>
      </c>
      <c r="E155" s="6">
        <v>1424.2577640928118</v>
      </c>
      <c r="F155" s="14">
        <v>829.08892963370772</v>
      </c>
    </row>
    <row r="156" spans="2:6" x14ac:dyDescent="0.35">
      <c r="B156" s="4">
        <v>42278</v>
      </c>
      <c r="C156" s="1" t="s">
        <v>19</v>
      </c>
      <c r="D156" s="1" t="s">
        <v>10</v>
      </c>
      <c r="E156" s="6">
        <v>2895.9907869887174</v>
      </c>
      <c r="F156" s="14">
        <v>1642.0267762226031</v>
      </c>
    </row>
    <row r="157" spans="2:6" x14ac:dyDescent="0.35">
      <c r="B157" s="4">
        <v>42278</v>
      </c>
      <c r="C157" s="1" t="s">
        <v>19</v>
      </c>
      <c r="D157" s="1" t="s">
        <v>11</v>
      </c>
      <c r="E157" s="6">
        <v>1329.3072464866245</v>
      </c>
      <c r="F157" s="14">
        <v>851.42129137468294</v>
      </c>
    </row>
    <row r="158" spans="2:6" x14ac:dyDescent="0.35">
      <c r="B158" s="4">
        <v>42278</v>
      </c>
      <c r="C158" s="1" t="s">
        <v>19</v>
      </c>
      <c r="D158" s="1" t="s">
        <v>12</v>
      </c>
      <c r="E158" s="6">
        <v>2801.0402693825299</v>
      </c>
      <c r="F158" s="14">
        <v>1555.9778696419958</v>
      </c>
    </row>
    <row r="159" spans="2:6" x14ac:dyDescent="0.35">
      <c r="B159" s="4">
        <v>42278</v>
      </c>
      <c r="C159" s="1" t="s">
        <v>19</v>
      </c>
      <c r="D159" s="1" t="s">
        <v>13</v>
      </c>
      <c r="E159" s="6">
        <v>2326.2876813515927</v>
      </c>
      <c r="F159" s="14">
        <v>1197.5728983598001</v>
      </c>
    </row>
    <row r="160" spans="2:6" x14ac:dyDescent="0.35">
      <c r="B160" s="4">
        <v>42278</v>
      </c>
      <c r="C160" s="1" t="s">
        <v>20</v>
      </c>
      <c r="D160" s="1" t="s">
        <v>15</v>
      </c>
      <c r="E160" s="6">
        <v>2326.2876813515927</v>
      </c>
      <c r="F160" s="14">
        <v>895.62075732036317</v>
      </c>
    </row>
    <row r="161" spans="2:6" x14ac:dyDescent="0.35">
      <c r="B161" s="4">
        <v>42278</v>
      </c>
      <c r="C161" s="1" t="s">
        <v>20</v>
      </c>
      <c r="D161" s="1" t="s">
        <v>16</v>
      </c>
      <c r="E161" s="6">
        <v>3798.0207042474985</v>
      </c>
      <c r="F161" s="14">
        <v>1637.7065276715214</v>
      </c>
    </row>
    <row r="162" spans="2:6" x14ac:dyDescent="0.35">
      <c r="B162" s="4">
        <v>42278</v>
      </c>
      <c r="C162" s="1" t="s">
        <v>20</v>
      </c>
      <c r="D162" s="1" t="s">
        <v>17</v>
      </c>
      <c r="E162" s="6">
        <v>3370.7433750196546</v>
      </c>
      <c r="F162" s="14">
        <v>1458.1835840335025</v>
      </c>
    </row>
    <row r="163" spans="2:6" x14ac:dyDescent="0.35">
      <c r="B163" s="4">
        <v>42278</v>
      </c>
      <c r="C163" s="1" t="s">
        <v>20</v>
      </c>
      <c r="D163" s="1" t="s">
        <v>20</v>
      </c>
      <c r="E163" s="6">
        <v>3180.8423398072805</v>
      </c>
      <c r="F163" s="14">
        <v>1290.149653025833</v>
      </c>
    </row>
    <row r="164" spans="2:6" x14ac:dyDescent="0.35">
      <c r="B164" s="4">
        <v>42309</v>
      </c>
      <c r="C164" s="1" t="s">
        <v>18</v>
      </c>
      <c r="D164" s="1" t="s">
        <v>2</v>
      </c>
      <c r="E164" s="6">
        <v>6335.0985346848274</v>
      </c>
      <c r="F164" s="14">
        <v>3527.6699695110847</v>
      </c>
    </row>
    <row r="165" spans="2:6" x14ac:dyDescent="0.35">
      <c r="B165" s="4">
        <v>42309</v>
      </c>
      <c r="C165" s="1" t="s">
        <v>18</v>
      </c>
      <c r="D165" s="1" t="s">
        <v>3</v>
      </c>
      <c r="E165" s="6">
        <v>5241.2685718615476</v>
      </c>
      <c r="F165" s="14">
        <v>3155.4203235905684</v>
      </c>
    </row>
    <row r="166" spans="2:6" x14ac:dyDescent="0.35">
      <c r="B166" s="4">
        <v>42309</v>
      </c>
      <c r="C166" s="1" t="s">
        <v>18</v>
      </c>
      <c r="D166" s="1" t="s">
        <v>4</v>
      </c>
      <c r="E166" s="6">
        <v>3919.5573667834178</v>
      </c>
      <c r="F166" s="14">
        <v>1901.3407721828864</v>
      </c>
    </row>
    <row r="167" spans="2:6" x14ac:dyDescent="0.35">
      <c r="B167" s="4">
        <v>42309</v>
      </c>
      <c r="C167" s="1" t="s">
        <v>18</v>
      </c>
      <c r="D167" s="1" t="s">
        <v>5</v>
      </c>
      <c r="E167" s="6">
        <v>3327.0661369208083</v>
      </c>
      <c r="F167" s="14">
        <v>1486.4793925724032</v>
      </c>
    </row>
    <row r="168" spans="2:6" x14ac:dyDescent="0.35">
      <c r="B168" s="4">
        <v>42309</v>
      </c>
      <c r="C168" s="1" t="s">
        <v>18</v>
      </c>
      <c r="D168" s="1" t="s">
        <v>6</v>
      </c>
      <c r="E168" s="6">
        <v>2552.2699132543189</v>
      </c>
      <c r="F168" s="14">
        <v>1258.2598014736861</v>
      </c>
    </row>
    <row r="169" spans="2:6" x14ac:dyDescent="0.35">
      <c r="B169" s="4">
        <v>42309</v>
      </c>
      <c r="C169" s="1" t="s">
        <v>18</v>
      </c>
      <c r="D169" s="1" t="s">
        <v>7</v>
      </c>
      <c r="E169" s="6">
        <v>1640.7449442349191</v>
      </c>
      <c r="F169" s="14">
        <v>850.30871156201283</v>
      </c>
    </row>
    <row r="170" spans="2:6" x14ac:dyDescent="0.35">
      <c r="B170" s="4">
        <v>42309</v>
      </c>
      <c r="C170" s="1" t="s">
        <v>18</v>
      </c>
      <c r="D170" s="1" t="s">
        <v>8</v>
      </c>
      <c r="E170" s="6">
        <v>957.10121747036965</v>
      </c>
      <c r="F170" s="14">
        <v>484.61544330689281</v>
      </c>
    </row>
    <row r="171" spans="2:6" x14ac:dyDescent="0.35">
      <c r="B171" s="4">
        <v>42309</v>
      </c>
      <c r="C171" s="1" t="s">
        <v>18</v>
      </c>
      <c r="D171" s="1" t="s">
        <v>9</v>
      </c>
      <c r="E171" s="6">
        <v>1367.2874535290991</v>
      </c>
      <c r="F171" s="14">
        <v>756.76266042241014</v>
      </c>
    </row>
    <row r="172" spans="2:6" x14ac:dyDescent="0.35">
      <c r="B172" s="4">
        <v>42309</v>
      </c>
      <c r="C172" s="1" t="s">
        <v>19</v>
      </c>
      <c r="D172" s="1" t="s">
        <v>10</v>
      </c>
      <c r="E172" s="6">
        <v>2780.1511555091688</v>
      </c>
      <c r="F172" s="14">
        <v>1607.0749883503549</v>
      </c>
    </row>
    <row r="173" spans="2:6" x14ac:dyDescent="0.35">
      <c r="B173" s="4">
        <v>42309</v>
      </c>
      <c r="C173" s="1" t="s">
        <v>19</v>
      </c>
      <c r="D173" s="1" t="s">
        <v>11</v>
      </c>
      <c r="E173" s="6">
        <v>2187.6599256465588</v>
      </c>
      <c r="F173" s="14">
        <v>1370.9773970269669</v>
      </c>
    </row>
    <row r="174" spans="2:6" x14ac:dyDescent="0.35">
      <c r="B174" s="4">
        <v>42309</v>
      </c>
      <c r="C174" s="1" t="s">
        <v>19</v>
      </c>
      <c r="D174" s="1" t="s">
        <v>12</v>
      </c>
      <c r="E174" s="6">
        <v>2688.9986586072287</v>
      </c>
      <c r="F174" s="14">
        <v>1539.0005328672169</v>
      </c>
    </row>
    <row r="175" spans="2:6" x14ac:dyDescent="0.35">
      <c r="B175" s="4">
        <v>42309</v>
      </c>
      <c r="C175" s="1" t="s">
        <v>19</v>
      </c>
      <c r="D175" s="1" t="s">
        <v>13</v>
      </c>
      <c r="E175" s="6">
        <v>2233.2361740975293</v>
      </c>
      <c r="F175" s="14">
        <v>1256.2754308857691</v>
      </c>
    </row>
    <row r="176" spans="2:6" x14ac:dyDescent="0.35">
      <c r="B176" s="4">
        <v>42309</v>
      </c>
      <c r="C176" s="1" t="s">
        <v>20</v>
      </c>
      <c r="D176" s="1" t="s">
        <v>15</v>
      </c>
      <c r="E176" s="6">
        <v>3144.7611431169285</v>
      </c>
      <c r="F176" s="14">
        <v>1348.8147218573445</v>
      </c>
    </row>
    <row r="177" spans="2:6" x14ac:dyDescent="0.35">
      <c r="B177" s="4">
        <v>42309</v>
      </c>
      <c r="C177" s="1" t="s">
        <v>20</v>
      </c>
      <c r="D177" s="1" t="s">
        <v>16</v>
      </c>
      <c r="E177" s="6">
        <v>2734.5749070581983</v>
      </c>
      <c r="F177" s="14">
        <v>1326.3819231907426</v>
      </c>
    </row>
    <row r="178" spans="2:6" x14ac:dyDescent="0.35">
      <c r="B178" s="4">
        <v>42309</v>
      </c>
      <c r="C178" s="1" t="s">
        <v>20</v>
      </c>
      <c r="D178" s="1" t="s">
        <v>17</v>
      </c>
      <c r="E178" s="6">
        <v>2324.3886709994686</v>
      </c>
      <c r="F178" s="14">
        <v>1087.8955565910298</v>
      </c>
    </row>
    <row r="179" spans="2:6" x14ac:dyDescent="0.35">
      <c r="B179" s="4">
        <v>42309</v>
      </c>
      <c r="C179" s="1" t="s">
        <v>20</v>
      </c>
      <c r="D179" s="1" t="s">
        <v>20</v>
      </c>
      <c r="E179" s="6">
        <v>2142.0836771955892</v>
      </c>
      <c r="F179" s="14">
        <v>921.74430938084436</v>
      </c>
    </row>
    <row r="180" spans="2:6" x14ac:dyDescent="0.35">
      <c r="B180" s="4">
        <v>42339</v>
      </c>
      <c r="C180" s="1" t="s">
        <v>18</v>
      </c>
      <c r="D180" s="1" t="s">
        <v>2</v>
      </c>
      <c r="E180" s="6">
        <v>5965.9309222319716</v>
      </c>
      <c r="F180" s="14">
        <v>3630.5117855577018</v>
      </c>
    </row>
    <row r="181" spans="2:6" x14ac:dyDescent="0.35">
      <c r="B181" s="4">
        <v>42339</v>
      </c>
      <c r="C181" s="1" t="s">
        <v>18</v>
      </c>
      <c r="D181" s="1" t="s">
        <v>3</v>
      </c>
      <c r="E181" s="6">
        <v>4762.7179631263634</v>
      </c>
      <c r="F181" s="14">
        <v>3160.8345375591989</v>
      </c>
    </row>
    <row r="182" spans="2:6" x14ac:dyDescent="0.35">
      <c r="B182" s="4">
        <v>42339</v>
      </c>
      <c r="C182" s="1" t="s">
        <v>18</v>
      </c>
      <c r="D182" s="1" t="s">
        <v>4</v>
      </c>
      <c r="E182" s="6">
        <v>5314.1905693831004</v>
      </c>
      <c r="F182" s="14">
        <v>2763.0067730550536</v>
      </c>
    </row>
    <row r="183" spans="2:6" x14ac:dyDescent="0.35">
      <c r="B183" s="4">
        <v>42339</v>
      </c>
      <c r="C183" s="1" t="s">
        <v>18</v>
      </c>
      <c r="D183" s="1" t="s">
        <v>5</v>
      </c>
      <c r="E183" s="6">
        <v>4161.1114835735598</v>
      </c>
      <c r="F183" s="14">
        <v>1857.630380842711</v>
      </c>
    </row>
    <row r="184" spans="2:6" x14ac:dyDescent="0.35">
      <c r="B184" s="4">
        <v>42339</v>
      </c>
      <c r="C184" s="1" t="s">
        <v>18</v>
      </c>
      <c r="D184" s="1" t="s">
        <v>6</v>
      </c>
      <c r="E184" s="6">
        <v>1804.8194386584114</v>
      </c>
      <c r="F184" s="14">
        <v>1020.8869933053431</v>
      </c>
    </row>
    <row r="185" spans="2:6" x14ac:dyDescent="0.35">
      <c r="B185" s="4">
        <v>42339</v>
      </c>
      <c r="C185" s="1" t="s">
        <v>18</v>
      </c>
      <c r="D185" s="1" t="s">
        <v>7</v>
      </c>
      <c r="E185" s="6">
        <v>802.1419727370718</v>
      </c>
      <c r="F185" s="14">
        <v>432.20417536480119</v>
      </c>
    </row>
    <row r="186" spans="2:6" x14ac:dyDescent="0.35">
      <c r="B186" s="4">
        <v>42339</v>
      </c>
      <c r="C186" s="1" t="s">
        <v>18</v>
      </c>
      <c r="D186" s="1" t="s">
        <v>8</v>
      </c>
      <c r="E186" s="6">
        <v>551.47260625673675</v>
      </c>
      <c r="F186" s="14">
        <v>257.49997016260198</v>
      </c>
    </row>
    <row r="187" spans="2:6" x14ac:dyDescent="0.35">
      <c r="B187" s="4">
        <v>42339</v>
      </c>
      <c r="C187" s="1" t="s">
        <v>18</v>
      </c>
      <c r="D187" s="1" t="s">
        <v>9</v>
      </c>
      <c r="E187" s="6">
        <v>752.00809944100467</v>
      </c>
      <c r="F187" s="14">
        <v>427.94393264333848</v>
      </c>
    </row>
    <row r="188" spans="2:6" x14ac:dyDescent="0.35">
      <c r="B188" s="4">
        <v>42339</v>
      </c>
      <c r="C188" s="1" t="s">
        <v>19</v>
      </c>
      <c r="D188" s="1" t="s">
        <v>10</v>
      </c>
      <c r="E188" s="6">
        <v>2055.4888051387466</v>
      </c>
      <c r="F188" s="14">
        <v>1259.4074477802305</v>
      </c>
    </row>
    <row r="189" spans="2:6" x14ac:dyDescent="0.35">
      <c r="B189" s="4">
        <v>42339</v>
      </c>
      <c r="C189" s="1" t="s">
        <v>19</v>
      </c>
      <c r="D189" s="1" t="s">
        <v>11</v>
      </c>
      <c r="E189" s="6">
        <v>2406.425918211215</v>
      </c>
      <c r="F189" s="14">
        <v>1448.034009461981</v>
      </c>
    </row>
    <row r="190" spans="2:6" x14ac:dyDescent="0.35">
      <c r="B190" s="4">
        <v>42339</v>
      </c>
      <c r="C190" s="1" t="s">
        <v>19</v>
      </c>
      <c r="D190" s="1" t="s">
        <v>12</v>
      </c>
      <c r="E190" s="6">
        <v>3960.5759903892917</v>
      </c>
      <c r="F190" s="14">
        <v>2332.0037818922497</v>
      </c>
    </row>
    <row r="191" spans="2:6" x14ac:dyDescent="0.35">
      <c r="B191" s="4">
        <v>42339</v>
      </c>
      <c r="C191" s="1" t="s">
        <v>19</v>
      </c>
      <c r="D191" s="1" t="s">
        <v>13</v>
      </c>
      <c r="E191" s="6">
        <v>2957.898524467952</v>
      </c>
      <c r="F191" s="14">
        <v>1781.8503754296369</v>
      </c>
    </row>
    <row r="192" spans="2:6" x14ac:dyDescent="0.35">
      <c r="B192" s="4">
        <v>42339</v>
      </c>
      <c r="C192" s="1" t="s">
        <v>20</v>
      </c>
      <c r="D192" s="1" t="s">
        <v>15</v>
      </c>
      <c r="E192" s="6">
        <v>4461.9147233499616</v>
      </c>
      <c r="F192" s="14">
        <v>1970.5703617106738</v>
      </c>
    </row>
    <row r="193" spans="2:6" x14ac:dyDescent="0.35">
      <c r="B193" s="4">
        <v>42339</v>
      </c>
      <c r="C193" s="1" t="s">
        <v>20</v>
      </c>
      <c r="D193" s="1" t="s">
        <v>16</v>
      </c>
      <c r="E193" s="6">
        <v>3459.2372574286223</v>
      </c>
      <c r="F193" s="14">
        <v>1761.8990394384348</v>
      </c>
    </row>
    <row r="194" spans="2:6" x14ac:dyDescent="0.35">
      <c r="B194" s="4">
        <v>42339</v>
      </c>
      <c r="C194" s="1" t="s">
        <v>20</v>
      </c>
      <c r="D194" s="1" t="s">
        <v>17</v>
      </c>
      <c r="E194" s="6">
        <v>3559.5050040207557</v>
      </c>
      <c r="F194" s="14">
        <v>1664.4808793218765</v>
      </c>
    </row>
    <row r="195" spans="2:6" x14ac:dyDescent="0.35">
      <c r="B195" s="4">
        <v>42339</v>
      </c>
      <c r="C195" s="1" t="s">
        <v>20</v>
      </c>
      <c r="D195" s="1" t="s">
        <v>20</v>
      </c>
      <c r="E195" s="6">
        <v>3158.4340176522201</v>
      </c>
      <c r="F195" s="14">
        <v>1544.5104646224395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B10"/>
  <sheetViews>
    <sheetView workbookViewId="0">
      <selection activeCell="F21" sqref="F21"/>
    </sheetView>
  </sheetViews>
  <sheetFormatPr defaultColWidth="9.1328125" defaultRowHeight="13.5" x14ac:dyDescent="0.35"/>
  <cols>
    <col min="1" max="1" width="2" style="7" customWidth="1"/>
    <col min="2" max="16384" width="9.1328125" style="7"/>
  </cols>
  <sheetData>
    <row r="10" spans="2:2" ht="37.9" x14ac:dyDescent="1">
      <c r="B10" s="1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10"/>
  <sheetViews>
    <sheetView workbookViewId="0">
      <selection activeCell="C9" sqref="C9"/>
    </sheetView>
  </sheetViews>
  <sheetFormatPr defaultColWidth="9.1328125" defaultRowHeight="11.65" x14ac:dyDescent="0.35"/>
  <cols>
    <col min="1" max="1" width="2" style="1" customWidth="1"/>
    <col min="2" max="2" width="12.19921875" style="1" customWidth="1"/>
    <col min="3" max="3" width="16.53125" style="1" customWidth="1"/>
    <col min="4" max="16384" width="9.1328125" style="1"/>
  </cols>
  <sheetData>
    <row r="1" spans="2:3" ht="15" x14ac:dyDescent="0.4">
      <c r="B1" s="2" t="s">
        <v>25</v>
      </c>
    </row>
    <row r="3" spans="2:3" x14ac:dyDescent="0.35">
      <c r="B3" s="1" t="s">
        <v>31</v>
      </c>
    </row>
    <row r="6" spans="2:3" ht="26.25" x14ac:dyDescent="0.4">
      <c r="B6" s="19" t="s">
        <v>37</v>
      </c>
      <c r="C6" s="20" t="s">
        <v>41</v>
      </c>
    </row>
    <row r="7" spans="2:3" x14ac:dyDescent="0.35">
      <c r="B7" s="16" t="s">
        <v>40</v>
      </c>
      <c r="C7" s="21">
        <f>SUM(Data!E4:E195)</f>
        <v>524449.21666875854</v>
      </c>
    </row>
    <row r="8" spans="2:3" x14ac:dyDescent="0.35">
      <c r="B8" s="16" t="s">
        <v>38</v>
      </c>
      <c r="C8" s="22">
        <f>-SUM(Data!F4:F195)</f>
        <v>-272424.81634327146</v>
      </c>
    </row>
    <row r="9" spans="2:3" ht="12" thickBot="1" x14ac:dyDescent="0.4">
      <c r="B9" s="18" t="s">
        <v>39</v>
      </c>
      <c r="C9" s="23">
        <f>C7+C8</f>
        <v>252024.40032548708</v>
      </c>
    </row>
    <row r="10" spans="2:3" ht="12" thickTop="1" x14ac:dyDescent="0.35">
      <c r="B10" s="16"/>
      <c r="C10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12"/>
  <sheetViews>
    <sheetView workbookViewId="0">
      <selection activeCell="E7" sqref="E7"/>
    </sheetView>
  </sheetViews>
  <sheetFormatPr defaultColWidth="9.1328125" defaultRowHeight="11.65" x14ac:dyDescent="0.35"/>
  <cols>
    <col min="1" max="1" width="2" style="1" customWidth="1"/>
    <col min="2" max="2" width="10.46484375" style="1" customWidth="1"/>
    <col min="3" max="14" width="12.19921875" style="1" bestFit="1" customWidth="1"/>
    <col min="15" max="16384" width="9.1328125" style="1"/>
  </cols>
  <sheetData>
    <row r="1" spans="2:14" ht="15" x14ac:dyDescent="0.4">
      <c r="B1" s="2" t="s">
        <v>26</v>
      </c>
    </row>
    <row r="3" spans="2:14" x14ac:dyDescent="0.35">
      <c r="B3" s="1" t="s">
        <v>28</v>
      </c>
    </row>
    <row r="4" spans="2:14" x14ac:dyDescent="0.35">
      <c r="B4" s="1" t="s">
        <v>35</v>
      </c>
    </row>
    <row r="6" spans="2:14" ht="13.15" x14ac:dyDescent="0.4">
      <c r="D6" s="26"/>
      <c r="E6" s="26"/>
    </row>
    <row r="7" spans="2:14" ht="13.5" thickBot="1" x14ac:dyDescent="0.45">
      <c r="B7" s="24" t="s">
        <v>43</v>
      </c>
      <c r="C7" s="27">
        <v>42005</v>
      </c>
      <c r="D7" s="27">
        <v>42036</v>
      </c>
      <c r="E7" s="27">
        <v>42064</v>
      </c>
      <c r="F7" s="27">
        <v>42095</v>
      </c>
      <c r="G7" s="27">
        <v>42125</v>
      </c>
      <c r="H7" s="27">
        <v>42156</v>
      </c>
      <c r="I7" s="27">
        <v>42186</v>
      </c>
      <c r="J7" s="27">
        <v>42217</v>
      </c>
      <c r="K7" s="27">
        <v>42248</v>
      </c>
      <c r="L7" s="27">
        <v>42278</v>
      </c>
      <c r="M7" s="27">
        <v>42309</v>
      </c>
      <c r="N7" s="27">
        <v>42339</v>
      </c>
    </row>
    <row r="8" spans="2:14" ht="14.25" customHeight="1" x14ac:dyDescent="0.35">
      <c r="B8" s="1" t="s">
        <v>40</v>
      </c>
      <c r="C8" s="28">
        <f>SUMIF(Data!$B$4:$B$195,'Task 2'!C7,Data!$E$4:$E$195)</f>
        <v>40000</v>
      </c>
      <c r="D8" s="28">
        <f>SUMIF(Data!$B$4:$B$195,'Task 2'!D7,Data!$E$4:$E$195)</f>
        <v>44000</v>
      </c>
      <c r="E8" s="28">
        <f>SUMIF(Data!$B$4:$B$195,'Task 2'!E7,Data!$E$4:$E$195)</f>
        <v>43120</v>
      </c>
      <c r="F8" s="28">
        <f>SUMIF(Data!$B$4:$B$195,'Task 2'!F7,Data!$E$4:$E$195)</f>
        <v>41826.400000000001</v>
      </c>
      <c r="G8" s="28">
        <f>SUMIF(Data!$B$4:$B$195,'Task 2'!G7,Data!$E$4:$E$195)</f>
        <v>38062.02399999999</v>
      </c>
      <c r="H8" s="28">
        <f>SUMIF(Data!$B$4:$B$195,'Task 2'!H7,Data!$E$4:$E$195)</f>
        <v>40726.365680000003</v>
      </c>
      <c r="I8" s="28">
        <f>SUMIF(Data!$B$4:$B$195,'Task 2'!I7,Data!$E$4:$E$195)</f>
        <v>42371.710853472003</v>
      </c>
      <c r="J8" s="28">
        <f>SUMIF(Data!$B$4:$B$195,'Task 2'!J7,Data!$E$4:$E$195)</f>
        <v>43202.528713344014</v>
      </c>
      <c r="K8" s="28">
        <f>SUMIF(Data!$B$4:$B$195,'Task 2'!K7,Data!$E$4:$E$195)</f>
        <v>47954.806871811852</v>
      </c>
      <c r="L8" s="28">
        <f>SUMIF(Data!$B$4:$B$195,'Task 2'!L7,Data!$E$4:$E$195)</f>
        <v>47475.258803093726</v>
      </c>
      <c r="M8" s="28">
        <f>SUMIF(Data!$B$4:$B$195,'Task 2'!M7,Data!$E$4:$E$195)</f>
        <v>45576.248450969972</v>
      </c>
      <c r="N8" s="28">
        <f>SUMIF(Data!$B$4:$B$195,'Task 2'!N7,Data!$E$4:$E$195)</f>
        <v>50133.873296066973</v>
      </c>
    </row>
    <row r="9" spans="2:14" ht="18" customHeight="1" x14ac:dyDescent="0.35">
      <c r="B9" s="1" t="s">
        <v>38</v>
      </c>
      <c r="C9" s="28">
        <f ca="1">-SUMIF(Data!$B$4:$B$196,'Task 2'!C7,Data!$F$4:$F$195)</f>
        <v>-19552.48</v>
      </c>
      <c r="D9" s="28">
        <f ca="1">-SUMIF(Data!$B$4:$B$196,'Task 2'!D7,Data!$F$4:$F$195)</f>
        <v>-21978.051040000002</v>
      </c>
      <c r="E9" s="28">
        <f ca="1">-SUMIF(Data!$B$4:$B$196,'Task 2'!E7,Data!$F$4:$F$195)</f>
        <v>-21729.517854352005</v>
      </c>
      <c r="F9" s="28">
        <f ca="1">-SUMIF(Data!$B$4:$B$196,'Task 2'!F7,Data!$F$4:$F$195)</f>
        <v>-21278.12091516213</v>
      </c>
      <c r="G9" s="28">
        <f ca="1">-SUMIF(Data!$B$4:$B$196,'Task 2'!G7,Data!$F$4:$F$195)</f>
        <v>-19416.40747015956</v>
      </c>
      <c r="H9" s="28">
        <f ca="1">-SUMIF(Data!$B$4:$B$196,'Task 2'!H7,Data!$F$4:$F$195)</f>
        <v>-21432.956402718137</v>
      </c>
      <c r="I9" s="28">
        <f ca="1">-SUMIF(Data!$B$4:$B$196,'Task 2'!I7,Data!$F$4:$F$195)</f>
        <v>-22417.63459304985</v>
      </c>
      <c r="J9" s="28">
        <f ca="1">-SUMIF(Data!$B$4:$B$196,'Task 2'!J7,Data!$F$4:$F$195)</f>
        <v>-23460.956474254621</v>
      </c>
      <c r="K9" s="28">
        <f ca="1">-SUMIF(Data!$B$4:$B$196,'Task 2'!K7,Data!$F$4:$F$195)</f>
        <v>-25981.448685404252</v>
      </c>
      <c r="L9" s="28">
        <f ca="1">-SUMIF(Data!$B$4:$B$196,'Task 2'!L7,Data!$F$4:$F$195)</f>
        <v>-23984.946065250533</v>
      </c>
      <c r="M9" s="28">
        <f ca="1">-SUMIF(Data!$B$4:$B$196,'Task 2'!M7,Data!$F$4:$F$195)</f>
        <v>-23879.021934772212</v>
      </c>
      <c r="N9" s="28">
        <f ca="1">-SUMIF(Data!$B$4:$B$196,'Task 2'!N7,Data!$F$4:$F$195)</f>
        <v>-27313.274908148269</v>
      </c>
    </row>
    <row r="10" spans="2:14" ht="14.65" customHeight="1" thickBot="1" x14ac:dyDescent="0.4">
      <c r="B10" s="30" t="s">
        <v>39</v>
      </c>
      <c r="C10" s="31">
        <f ca="1">C8+C9</f>
        <v>20447.52</v>
      </c>
      <c r="D10" s="31">
        <f t="shared" ref="D10:N10" ca="1" si="0">D8+D9</f>
        <v>22021.948959999998</v>
      </c>
      <c r="E10" s="31">
        <f t="shared" ca="1" si="0"/>
        <v>21390.482145647995</v>
      </c>
      <c r="F10" s="31">
        <f t="shared" ca="1" si="0"/>
        <v>20548.279084837872</v>
      </c>
      <c r="G10" s="31">
        <f t="shared" ca="1" si="0"/>
        <v>18645.61652984043</v>
      </c>
      <c r="H10" s="31">
        <f t="shared" ca="1" si="0"/>
        <v>19293.409277281866</v>
      </c>
      <c r="I10" s="31">
        <f t="shared" ca="1" si="0"/>
        <v>19954.076260422153</v>
      </c>
      <c r="J10" s="31">
        <f t="shared" ca="1" si="0"/>
        <v>19741.572239089393</v>
      </c>
      <c r="K10" s="31">
        <f t="shared" ca="1" si="0"/>
        <v>21973.3581864076</v>
      </c>
      <c r="L10" s="31">
        <f t="shared" ca="1" si="0"/>
        <v>23490.312737843193</v>
      </c>
      <c r="M10" s="31">
        <f t="shared" ca="1" si="0"/>
        <v>21697.226516197759</v>
      </c>
      <c r="N10" s="31">
        <f t="shared" ca="1" si="0"/>
        <v>22820.598387918704</v>
      </c>
    </row>
    <row r="11" spans="2:14" ht="14.65" customHeight="1" x14ac:dyDescent="0.35">
      <c r="B11" s="3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2:14" ht="14.65" customHeight="1" x14ac:dyDescent="0.35">
      <c r="B12" s="33" t="s">
        <v>49</v>
      </c>
      <c r="C12" s="34">
        <f ca="1">C9*-1</f>
        <v>19552.48</v>
      </c>
      <c r="D12" s="34">
        <f t="shared" ref="D12:N12" ca="1" si="1">D9*-1</f>
        <v>21978.051040000002</v>
      </c>
      <c r="E12" s="34">
        <f t="shared" ca="1" si="1"/>
        <v>21729.517854352005</v>
      </c>
      <c r="F12" s="34">
        <f t="shared" ca="1" si="1"/>
        <v>21278.12091516213</v>
      </c>
      <c r="G12" s="34">
        <f t="shared" ca="1" si="1"/>
        <v>19416.40747015956</v>
      </c>
      <c r="H12" s="34">
        <f t="shared" ca="1" si="1"/>
        <v>21432.956402718137</v>
      </c>
      <c r="I12" s="34">
        <f t="shared" ca="1" si="1"/>
        <v>22417.63459304985</v>
      </c>
      <c r="J12" s="34">
        <f t="shared" ca="1" si="1"/>
        <v>23460.956474254621</v>
      </c>
      <c r="K12" s="34">
        <f t="shared" ca="1" si="1"/>
        <v>25981.448685404252</v>
      </c>
      <c r="L12" s="34">
        <f t="shared" ca="1" si="1"/>
        <v>23984.946065250533</v>
      </c>
      <c r="M12" s="34">
        <f t="shared" ca="1" si="1"/>
        <v>23879.021934772212</v>
      </c>
      <c r="N12" s="34">
        <f t="shared" ca="1" si="1"/>
        <v>27313.274908148269</v>
      </c>
    </row>
  </sheetData>
  <phoneticPr fontId="1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N17"/>
  <sheetViews>
    <sheetView workbookViewId="0">
      <selection activeCell="S14" sqref="S14"/>
    </sheetView>
  </sheetViews>
  <sheetFormatPr defaultColWidth="9.1328125" defaultRowHeight="11.65" x14ac:dyDescent="0.35"/>
  <cols>
    <col min="1" max="1" width="2" style="1" customWidth="1"/>
    <col min="2" max="2" width="13.86328125" style="1" customWidth="1"/>
    <col min="3" max="14" width="11.53125" style="1" bestFit="1" customWidth="1"/>
    <col min="15" max="16384" width="9.1328125" style="1"/>
  </cols>
  <sheetData>
    <row r="1" spans="2:14" ht="15" x14ac:dyDescent="0.4">
      <c r="B1" s="2" t="s">
        <v>27</v>
      </c>
    </row>
    <row r="3" spans="2:14" x14ac:dyDescent="0.35">
      <c r="B3" s="1" t="s">
        <v>29</v>
      </c>
    </row>
    <row r="4" spans="2:14" x14ac:dyDescent="0.35">
      <c r="B4" s="15" t="s">
        <v>32</v>
      </c>
    </row>
    <row r="5" spans="2:14" x14ac:dyDescent="0.35">
      <c r="B5" s="15"/>
    </row>
    <row r="6" spans="2:14" x14ac:dyDescent="0.35">
      <c r="B6" s="39"/>
    </row>
    <row r="8" spans="2:14" ht="13.5" thickBot="1" x14ac:dyDescent="0.45">
      <c r="B8" s="27" t="s">
        <v>37</v>
      </c>
      <c r="C8" s="27">
        <v>42005</v>
      </c>
      <c r="D8" s="25">
        <v>42036</v>
      </c>
      <c r="E8" s="25">
        <v>42064</v>
      </c>
      <c r="F8" s="25">
        <v>42095</v>
      </c>
      <c r="G8" s="25">
        <v>42125</v>
      </c>
      <c r="H8" s="25">
        <v>42156</v>
      </c>
      <c r="I8" s="25">
        <v>42186</v>
      </c>
      <c r="J8" s="25">
        <v>42217</v>
      </c>
      <c r="K8" s="25">
        <v>42248</v>
      </c>
      <c r="L8" s="25">
        <v>42278</v>
      </c>
      <c r="M8" s="25">
        <v>42309</v>
      </c>
      <c r="N8" s="25">
        <v>42339</v>
      </c>
    </row>
    <row r="9" spans="2:14" x14ac:dyDescent="0.35">
      <c r="B9" s="1" t="s">
        <v>18</v>
      </c>
      <c r="C9" s="6">
        <f>SUMIFS(Data!$E$4:$E$195,Data!$B$4:$B$195,'Task 3'!C$8,Data!$C$4:$C$195,'Task 3'!$B9)</f>
        <v>24760</v>
      </c>
      <c r="D9" s="6">
        <f>SUMIFS(Data!$E$4:$E$195,Data!$B$4:$B$195,'Task 3'!D$8,Data!$C$4:$C$195,'Task 3'!$B9)</f>
        <v>24596</v>
      </c>
      <c r="E9" s="6">
        <f>SUMIFS(Data!$E$4:$E$195,Data!$B$4:$B$195,'Task 3'!E$8,Data!$C$4:$C$195,'Task 3'!$B9)</f>
        <v>25828.880000000005</v>
      </c>
      <c r="F9" s="6">
        <f>SUMIFS(Data!$E$4:$E$195,Data!$B$4:$B$195,'Task 3'!F$8,Data!$C$4:$C$195,'Task 3'!$B9)</f>
        <v>22126.1656</v>
      </c>
      <c r="G9" s="6">
        <f>SUMIFS(Data!$E$4:$E$195,Data!$B$4:$B$195,'Task 3'!G$8,Data!$C$4:$C$195,'Task 3'!$B9)</f>
        <v>19640.004384</v>
      </c>
      <c r="H9" s="6">
        <f>SUMIFS(Data!$E$4:$E$195,Data!$B$4:$B$195,'Task 3'!H$8,Data!$C$4:$C$195,'Task 3'!$B9)</f>
        <v>23051.122974880003</v>
      </c>
      <c r="I9" s="6">
        <f>SUMIFS(Data!$E$4:$E$195,Data!$B$4:$B$195,'Task 3'!I$8,Data!$C$4:$C$195,'Task 3'!$B9)</f>
        <v>25589.190084057602</v>
      </c>
      <c r="J9" s="6">
        <f>SUMIFS(Data!$E$4:$E$195,Data!$B$4:$B$195,'Task 3'!J$8,Data!$C$4:$C$195,'Task 3'!$B9)</f>
        <v>28772.884123087115</v>
      </c>
      <c r="K9" s="6">
        <f>SUMIFS(Data!$E$4:$E$195,Data!$B$4:$B$195,'Task 3'!K$8,Data!$C$4:$C$195,'Task 3'!$B9)</f>
        <v>27621.968758163628</v>
      </c>
      <c r="L9" s="6">
        <f>SUMIFS(Data!$E$4:$E$195,Data!$B$4:$B$195,'Task 3'!L$8,Data!$C$4:$C$195,'Task 3'!$B9)</f>
        <v>25446.738718458233</v>
      </c>
      <c r="M9" s="6">
        <f>SUMIFS(Data!$E$4:$E$195,Data!$B$4:$B$195,'Task 3'!M$8,Data!$C$4:$C$195,'Task 3'!$B9)</f>
        <v>25340.394138739306</v>
      </c>
      <c r="N9" s="6">
        <f>SUMIFS(Data!$E$4:$E$195,Data!$B$4:$B$195,'Task 3'!N$8,Data!$C$4:$C$195,'Task 3'!$B9)</f>
        <v>24114.393055408218</v>
      </c>
    </row>
    <row r="10" spans="2:14" x14ac:dyDescent="0.35">
      <c r="B10" s="1" t="s">
        <v>19</v>
      </c>
      <c r="C10" s="6">
        <f>SUMIFS(Data!$E$4:$E$195,Data!$B$4:$B$195,'Task 3'!C$8,Data!$C$4:$C$195,'Task 3'!$B10)</f>
        <v>4520</v>
      </c>
      <c r="D10" s="6">
        <f>SUMIFS(Data!$E$4:$E$195,Data!$B$4:$B$195,'Task 3'!D$8,Data!$C$4:$C$195,'Task 3'!$B10)</f>
        <v>5852</v>
      </c>
      <c r="E10" s="6">
        <f>SUMIFS(Data!$E$4:$E$195,Data!$B$4:$B$195,'Task 3'!E$8,Data!$C$4:$C$195,'Task 3'!$B10)</f>
        <v>4872.5600000000004</v>
      </c>
      <c r="F10" s="6">
        <f>SUMIFS(Data!$E$4:$E$195,Data!$B$4:$B$195,'Task 3'!F$8,Data!$C$4:$C$195,'Task 3'!$B10)</f>
        <v>6817.7032000000008</v>
      </c>
      <c r="G10" s="6">
        <f>SUMIFS(Data!$E$4:$E$195,Data!$B$4:$B$195,'Task 3'!G$8,Data!$C$4:$C$195,'Task 3'!$B10)</f>
        <v>6318.2959840000003</v>
      </c>
      <c r="H10" s="6">
        <f>SUMIFS(Data!$E$4:$E$195,Data!$B$4:$B$195,'Task 3'!H$8,Data!$C$4:$C$195,'Task 3'!$B10)</f>
        <v>6353.3130460800003</v>
      </c>
      <c r="I10" s="6">
        <f>SUMIFS(Data!$E$4:$E$195,Data!$B$4:$B$195,'Task 3'!I$8,Data!$C$4:$C$195,'Task 3'!$B10)</f>
        <v>5234.1525171936009</v>
      </c>
      <c r="J10" s="6">
        <f>SUMIFS(Data!$E$4:$E$195,Data!$B$4:$B$195,'Task 3'!J$8,Data!$C$4:$C$195,'Task 3'!$B10)</f>
        <v>5011.493330747905</v>
      </c>
      <c r="K10" s="6">
        <f>SUMIFS(Data!$E$4:$E$195,Data!$B$4:$B$195,'Task 3'!K$8,Data!$C$4:$C$195,'Task 3'!$B10)</f>
        <v>8440.0460094388854</v>
      </c>
      <c r="L10" s="6">
        <f>SUMIFS(Data!$E$4:$E$195,Data!$B$4:$B$195,'Task 3'!L$8,Data!$C$4:$C$195,'Task 3'!$B10)</f>
        <v>9352.6259842094641</v>
      </c>
      <c r="M10" s="6">
        <f>SUMIFS(Data!$E$4:$E$195,Data!$B$4:$B$195,'Task 3'!M$8,Data!$C$4:$C$195,'Task 3'!$B10)</f>
        <v>9890.0459138604856</v>
      </c>
      <c r="N10" s="6">
        <f>SUMIFS(Data!$E$4:$E$195,Data!$B$4:$B$195,'Task 3'!N$8,Data!$C$4:$C$195,'Task 3'!$B10)</f>
        <v>11380.389238207204</v>
      </c>
    </row>
    <row r="11" spans="2:14" x14ac:dyDescent="0.35">
      <c r="B11" s="1" t="s">
        <v>20</v>
      </c>
      <c r="C11" s="6">
        <f>SUMIFS(Data!$E$4:$E$195,Data!$B$4:$B$195,'Task 3'!C$8,Data!$C$4:$C$195,'Task 3'!$B11)</f>
        <v>10720</v>
      </c>
      <c r="D11" s="6">
        <f>SUMIFS(Data!$E$4:$E$195,Data!$B$4:$B$195,'Task 3'!D$8,Data!$C$4:$C$195,'Task 3'!$B11)</f>
        <v>13552</v>
      </c>
      <c r="E11" s="6">
        <f>SUMIFS(Data!$E$4:$E$195,Data!$B$4:$B$195,'Task 3'!E$8,Data!$C$4:$C$195,'Task 3'!$B11)</f>
        <v>12418.560000000001</v>
      </c>
      <c r="F11" s="6">
        <f>SUMIFS(Data!$E$4:$E$195,Data!$B$4:$B$195,'Task 3'!F$8,Data!$C$4:$C$195,'Task 3'!$B11)</f>
        <v>12882.531199999999</v>
      </c>
      <c r="G11" s="6">
        <f>SUMIFS(Data!$E$4:$E$195,Data!$B$4:$B$195,'Task 3'!G$8,Data!$C$4:$C$195,'Task 3'!$B11)</f>
        <v>12103.723631999999</v>
      </c>
      <c r="H11" s="6">
        <f>SUMIFS(Data!$E$4:$E$195,Data!$B$4:$B$195,'Task 3'!H$8,Data!$C$4:$C$195,'Task 3'!$B11)</f>
        <v>11321.929659040001</v>
      </c>
      <c r="I11" s="6">
        <f>SUMIFS(Data!$E$4:$E$195,Data!$B$4:$B$195,'Task 3'!I$8,Data!$C$4:$C$195,'Task 3'!$B11)</f>
        <v>11548.3682522208</v>
      </c>
      <c r="J11" s="6">
        <f>SUMIFS(Data!$E$4:$E$195,Data!$B$4:$B$195,'Task 3'!J$8,Data!$C$4:$C$195,'Task 3'!$B11)</f>
        <v>9418.1512595089953</v>
      </c>
      <c r="K11" s="6">
        <f>SUMIFS(Data!$E$4:$E$195,Data!$B$4:$B$195,'Task 3'!K$8,Data!$C$4:$C$195,'Task 3'!$B11)</f>
        <v>11892.792104209339</v>
      </c>
      <c r="L11" s="6">
        <f>SUMIFS(Data!$E$4:$E$195,Data!$B$4:$B$195,'Task 3'!L$8,Data!$C$4:$C$195,'Task 3'!$B11)</f>
        <v>12675.894100426027</v>
      </c>
      <c r="M11" s="6">
        <f>SUMIFS(Data!$E$4:$E$195,Data!$B$4:$B$195,'Task 3'!M$8,Data!$C$4:$C$195,'Task 3'!$B11)</f>
        <v>10345.808398370185</v>
      </c>
      <c r="N11" s="6">
        <f>SUMIFS(Data!$E$4:$E$195,Data!$B$4:$B$195,'Task 3'!N$8,Data!$C$4:$C$195,'Task 3'!$B11)</f>
        <v>14639.09100245156</v>
      </c>
    </row>
    <row r="12" spans="2:14" s="32" customFormat="1" ht="12" thickBot="1" x14ac:dyDescent="0.4">
      <c r="B12" s="30" t="s">
        <v>44</v>
      </c>
      <c r="C12" s="35">
        <f>SUM(C9:C11)</f>
        <v>40000</v>
      </c>
      <c r="D12" s="35">
        <f t="shared" ref="D12:N12" si="0">SUM(D9:D11)</f>
        <v>44000</v>
      </c>
      <c r="E12" s="35">
        <f t="shared" si="0"/>
        <v>43120.000000000007</v>
      </c>
      <c r="F12" s="35">
        <f t="shared" si="0"/>
        <v>41826.400000000001</v>
      </c>
      <c r="G12" s="35">
        <f t="shared" si="0"/>
        <v>38062.023999999998</v>
      </c>
      <c r="H12" s="35">
        <f t="shared" si="0"/>
        <v>40726.365680000003</v>
      </c>
      <c r="I12" s="35">
        <f t="shared" si="0"/>
        <v>42371.710853472003</v>
      </c>
      <c r="J12" s="35">
        <f t="shared" si="0"/>
        <v>43202.528713344014</v>
      </c>
      <c r="K12" s="35">
        <f t="shared" si="0"/>
        <v>47954.806871811852</v>
      </c>
      <c r="L12" s="35">
        <f t="shared" si="0"/>
        <v>47475.258803093726</v>
      </c>
      <c r="M12" s="35">
        <f t="shared" si="0"/>
        <v>45576.248450969979</v>
      </c>
      <c r="N12" s="35">
        <f t="shared" si="0"/>
        <v>50133.873296066988</v>
      </c>
    </row>
    <row r="14" spans="2:14" x14ac:dyDescent="0.35">
      <c r="B14" s="36" t="s">
        <v>45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</row>
    <row r="15" spans="2:14" x14ac:dyDescent="0.35">
      <c r="B15" s="37" t="s">
        <v>46</v>
      </c>
      <c r="C15" s="38">
        <f>C9/C$12</f>
        <v>0.61899999999999999</v>
      </c>
      <c r="D15" s="38">
        <f>D9/D$12</f>
        <v>0.55900000000000005</v>
      </c>
      <c r="E15" s="38">
        <f t="shared" ref="E15:N15" si="1">E9/E$12</f>
        <v>0.59899999999999998</v>
      </c>
      <c r="F15" s="38">
        <f t="shared" si="1"/>
        <v>0.52900000000000003</v>
      </c>
      <c r="G15" s="38">
        <f t="shared" si="1"/>
        <v>0.51600000000000001</v>
      </c>
      <c r="H15" s="38">
        <f t="shared" si="1"/>
        <v>0.56600000000000006</v>
      </c>
      <c r="I15" s="38">
        <f t="shared" si="1"/>
        <v>0.60392156862745094</v>
      </c>
      <c r="J15" s="38">
        <f t="shared" si="1"/>
        <v>0.66600000000000004</v>
      </c>
      <c r="K15" s="38">
        <f t="shared" si="1"/>
        <v>0.57600000000000007</v>
      </c>
      <c r="L15" s="38">
        <f t="shared" si="1"/>
        <v>0.53599999999999992</v>
      </c>
      <c r="M15" s="38">
        <f t="shared" si="1"/>
        <v>0.55599999999999994</v>
      </c>
      <c r="N15" s="38">
        <f t="shared" si="1"/>
        <v>0.48099999999999993</v>
      </c>
    </row>
    <row r="16" spans="2:14" x14ac:dyDescent="0.35">
      <c r="B16" s="37" t="s">
        <v>47</v>
      </c>
      <c r="C16" s="38">
        <f t="shared" ref="C16:N17" si="2">C10/C$12</f>
        <v>0.113</v>
      </c>
      <c r="D16" s="38">
        <f t="shared" si="2"/>
        <v>0.13300000000000001</v>
      </c>
      <c r="E16" s="38">
        <f t="shared" si="2"/>
        <v>0.11299999999999999</v>
      </c>
      <c r="F16" s="38">
        <f t="shared" si="2"/>
        <v>0.16300000000000001</v>
      </c>
      <c r="G16" s="38">
        <f t="shared" si="2"/>
        <v>0.16600000000000001</v>
      </c>
      <c r="H16" s="38">
        <f t="shared" si="2"/>
        <v>0.156</v>
      </c>
      <c r="I16" s="38">
        <f t="shared" si="2"/>
        <v>0.1235294117647059</v>
      </c>
      <c r="J16" s="38">
        <f t="shared" si="2"/>
        <v>0.11599999999999999</v>
      </c>
      <c r="K16" s="38">
        <f t="shared" si="2"/>
        <v>0.17599999999999999</v>
      </c>
      <c r="L16" s="38">
        <f t="shared" si="2"/>
        <v>0.19700000000000001</v>
      </c>
      <c r="M16" s="38">
        <f t="shared" si="2"/>
        <v>0.217</v>
      </c>
      <c r="N16" s="38">
        <f t="shared" si="2"/>
        <v>0.22699999999999995</v>
      </c>
    </row>
    <row r="17" spans="2:14" x14ac:dyDescent="0.35">
      <c r="B17" s="37" t="s">
        <v>48</v>
      </c>
      <c r="C17" s="38">
        <f t="shared" si="2"/>
        <v>0.26800000000000002</v>
      </c>
      <c r="D17" s="38">
        <f t="shared" si="2"/>
        <v>0.308</v>
      </c>
      <c r="E17" s="38">
        <f t="shared" si="2"/>
        <v>0.28799999999999998</v>
      </c>
      <c r="F17" s="38">
        <f t="shared" si="2"/>
        <v>0.308</v>
      </c>
      <c r="G17" s="38">
        <f t="shared" si="2"/>
        <v>0.318</v>
      </c>
      <c r="H17" s="38">
        <f t="shared" si="2"/>
        <v>0.27800000000000002</v>
      </c>
      <c r="I17" s="38">
        <f t="shared" si="2"/>
        <v>0.27254901960784311</v>
      </c>
      <c r="J17" s="38">
        <f t="shared" si="2"/>
        <v>0.218</v>
      </c>
      <c r="K17" s="38">
        <f t="shared" si="2"/>
        <v>0.24799999999999997</v>
      </c>
      <c r="L17" s="38">
        <f t="shared" si="2"/>
        <v>0.26700000000000007</v>
      </c>
      <c r="M17" s="38">
        <f t="shared" si="2"/>
        <v>0.22700000000000001</v>
      </c>
      <c r="N17" s="38">
        <f t="shared" si="2"/>
        <v>0.29199999999999998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87"/>
  <sheetViews>
    <sheetView tabSelected="1" workbookViewId="0">
      <selection activeCell="B8" sqref="B8"/>
    </sheetView>
  </sheetViews>
  <sheetFormatPr defaultColWidth="9.1328125" defaultRowHeight="11.65" x14ac:dyDescent="0.35"/>
  <cols>
    <col min="1" max="1" width="2" style="1" customWidth="1"/>
    <col min="2" max="2" width="15.19921875" style="1" customWidth="1"/>
    <col min="3" max="14" width="12.19921875" style="1" bestFit="1" customWidth="1"/>
    <col min="15" max="16384" width="9.1328125" style="1"/>
  </cols>
  <sheetData>
    <row r="1" spans="2:14" ht="15" x14ac:dyDescent="0.4">
      <c r="B1" s="2" t="s">
        <v>24</v>
      </c>
    </row>
    <row r="3" spans="2:14" x14ac:dyDescent="0.35">
      <c r="B3" s="1" t="s">
        <v>33</v>
      </c>
    </row>
    <row r="4" spans="2:14" x14ac:dyDescent="0.35">
      <c r="B4" s="1" t="s">
        <v>34</v>
      </c>
    </row>
    <row r="6" spans="2:14" ht="13.15" x14ac:dyDescent="0.4">
      <c r="C6" s="48" t="s">
        <v>40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2:14" ht="12" thickBot="1" x14ac:dyDescent="0.4">
      <c r="B7" s="41" t="s">
        <v>50</v>
      </c>
      <c r="C7" s="42">
        <v>42005</v>
      </c>
      <c r="D7" s="42">
        <v>42036</v>
      </c>
      <c r="E7" s="42">
        <v>42064</v>
      </c>
      <c r="F7" s="42">
        <v>42095</v>
      </c>
      <c r="G7" s="42">
        <v>42125</v>
      </c>
      <c r="H7" s="42">
        <v>42156</v>
      </c>
      <c r="I7" s="42">
        <v>42186</v>
      </c>
      <c r="J7" s="42">
        <v>42217</v>
      </c>
      <c r="K7" s="42">
        <v>42248</v>
      </c>
      <c r="L7" s="42">
        <v>42278</v>
      </c>
      <c r="M7" s="42">
        <v>42309</v>
      </c>
      <c r="N7" s="42">
        <v>42339</v>
      </c>
    </row>
    <row r="8" spans="2:14" x14ac:dyDescent="0.35">
      <c r="B8" s="1" t="s">
        <v>2</v>
      </c>
      <c r="C8" s="28">
        <f>SUMIFS(Data!$E$4:$E$195,Data!$B$4:$B$195,'Task 4'!C$7,Data!$D$4:$D$195,'Task 4'!$B8)</f>
        <v>4680</v>
      </c>
      <c r="D8" s="28">
        <f>SUMIFS(Data!$E$4:$E$195,Data!$B$4:$B$195,'Task 4'!D$7,Data!$D$4:$D$195,'Task 4'!$B8)</f>
        <v>4268</v>
      </c>
      <c r="E8" s="28">
        <f>SUMIFS(Data!$E$4:$E$195,Data!$B$4:$B$195,'Task 4'!E$7,Data!$D$4:$D$195,'Task 4'!$B8)</f>
        <v>5045.04</v>
      </c>
      <c r="F8" s="28">
        <f>SUMIFS(Data!$E$4:$E$195,Data!$B$4:$B$195,'Task 4'!F$7,Data!$D$4:$D$195,'Task 4'!$B8)</f>
        <v>5730.2168000000011</v>
      </c>
      <c r="G8" s="28">
        <f>SUMIFS(Data!$E$4:$E$195,Data!$B$4:$B$195,'Task 4'!G$7,Data!$D$4:$D$195,'Task 4'!$B8)</f>
        <v>5290.6213360000002</v>
      </c>
      <c r="H8" s="28">
        <f>SUMIFS(Data!$E$4:$E$195,Data!$B$4:$B$195,'Task 4'!H$7,Data!$D$4:$D$195,'Task 4'!$B8)</f>
        <v>6475.49214312</v>
      </c>
      <c r="I8" s="28">
        <f>SUMIFS(Data!$E$4:$E$195,Data!$B$4:$B$195,'Task 4'!I$7,Data!$D$4:$D$195,'Task 4'!$B8)</f>
        <v>5774.1841261104009</v>
      </c>
      <c r="J8" s="28">
        <f>SUMIFS(Data!$E$4:$E$195,Data!$B$4:$B$195,'Task 4'!J$7,Data!$D$4:$D$195,'Task 4'!$B8)</f>
        <v>6869.2020654216976</v>
      </c>
      <c r="K8" s="28">
        <f>SUMIFS(Data!$E$4:$E$195,Data!$B$4:$B$195,'Task 4'!K$7,Data!$D$4:$D$195,'Task 4'!$B8)</f>
        <v>4747.525880309373</v>
      </c>
      <c r="L8" s="28">
        <f>SUMIFS(Data!$E$4:$E$195,Data!$B$4:$B$195,'Task 4'!L$7,Data!$D$4:$D$195,'Task 4'!$B8)</f>
        <v>5174.8032095372164</v>
      </c>
      <c r="M8" s="28">
        <f>SUMIFS(Data!$E$4:$E$195,Data!$B$4:$B$195,'Task 4'!M$7,Data!$D$4:$D$195,'Task 4'!$B8)</f>
        <v>6335.0985346848274</v>
      </c>
      <c r="N8" s="28">
        <f>SUMIFS(Data!$E$4:$E$195,Data!$B$4:$B$195,'Task 4'!N$7,Data!$D$4:$D$195,'Task 4'!$B8)</f>
        <v>5965.9309222319716</v>
      </c>
    </row>
    <row r="9" spans="2:14" x14ac:dyDescent="0.35">
      <c r="B9" s="1" t="s">
        <v>3</v>
      </c>
      <c r="C9" s="28">
        <f>SUMIFS(Data!$E$4:$E$195,Data!$B$4:$B$195,'Task 4'!C$7,Data!$D$4:$D$195,'Task 4'!$B9)</f>
        <v>2600</v>
      </c>
      <c r="D9" s="28">
        <f>SUMIFS(Data!$E$4:$E$195,Data!$B$4:$B$195,'Task 4'!D$7,Data!$D$4:$D$195,'Task 4'!$B9)</f>
        <v>1980</v>
      </c>
      <c r="E9" s="28">
        <f>SUMIFS(Data!$E$4:$E$195,Data!$B$4:$B$195,'Task 4'!E$7,Data!$D$4:$D$195,'Task 4'!$B9)</f>
        <v>2802.8</v>
      </c>
      <c r="F9" s="28">
        <f>SUMIFS(Data!$E$4:$E$195,Data!$B$4:$B$195,'Task 4'!F$7,Data!$D$4:$D$195,'Task 4'!$B9)</f>
        <v>3136.98</v>
      </c>
      <c r="G9" s="28">
        <f>SUMIFS(Data!$E$4:$E$195,Data!$B$4:$B$195,'Task 4'!G$7,Data!$D$4:$D$195,'Task 4'!$B9)</f>
        <v>1712.7910799999997</v>
      </c>
      <c r="H9" s="28">
        <f>SUMIFS(Data!$E$4:$E$195,Data!$B$4:$B$195,'Task 4'!H$7,Data!$D$4:$D$195,'Task 4'!$B9)</f>
        <v>3461.7410828000006</v>
      </c>
      <c r="I9" s="28">
        <f>SUMIFS(Data!$E$4:$E$195,Data!$B$4:$B$195,'Task 4'!I$7,Data!$D$4:$D$195,'Task 4'!$B9)</f>
        <v>4361.7937643280002</v>
      </c>
      <c r="J9" s="28">
        <f>SUMIFS(Data!$E$4:$E$195,Data!$B$4:$B$195,'Task 4'!J$7,Data!$D$4:$D$195,'Task 4'!$B9)</f>
        <v>5400.3160891680009</v>
      </c>
      <c r="K9" s="28">
        <f>SUMIFS(Data!$E$4:$E$195,Data!$B$4:$B$195,'Task 4'!K$7,Data!$D$4:$D$195,'Task 4'!$B9)</f>
        <v>4555.7066528221258</v>
      </c>
      <c r="L9" s="28">
        <f>SUMIFS(Data!$E$4:$E$195,Data!$B$4:$B$195,'Task 4'!L$7,Data!$D$4:$D$195,'Task 4'!$B9)</f>
        <v>4510.1495862939037</v>
      </c>
      <c r="M9" s="28">
        <f>SUMIFS(Data!$E$4:$E$195,Data!$B$4:$B$195,'Task 4'!M$7,Data!$D$4:$D$195,'Task 4'!$B9)</f>
        <v>5241.2685718615476</v>
      </c>
      <c r="N9" s="28">
        <f>SUMIFS(Data!$E$4:$E$195,Data!$B$4:$B$195,'Task 4'!N$7,Data!$D$4:$D$195,'Task 4'!$B9)</f>
        <v>4762.7179631263634</v>
      </c>
    </row>
    <row r="10" spans="2:14" x14ac:dyDescent="0.35">
      <c r="B10" s="1" t="s">
        <v>4</v>
      </c>
      <c r="C10" s="28">
        <f>SUMIFS(Data!$E$4:$E$195,Data!$B$4:$B$195,'Task 4'!C$7,Data!$D$4:$D$195,'Task 4'!$B10)</f>
        <v>3040</v>
      </c>
      <c r="D10" s="28">
        <f>SUMIFS(Data!$E$4:$E$195,Data!$B$4:$B$195,'Task 4'!D$7,Data!$D$4:$D$195,'Task 4'!$B10)</f>
        <v>3783.9999999999995</v>
      </c>
      <c r="E10" s="28">
        <f>SUMIFS(Data!$E$4:$E$195,Data!$B$4:$B$195,'Task 4'!E$7,Data!$D$4:$D$195,'Task 4'!$B10)</f>
        <v>4570.72</v>
      </c>
      <c r="F10" s="28">
        <f>SUMIFS(Data!$E$4:$E$195,Data!$B$4:$B$195,'Task 4'!F$7,Data!$D$4:$D$195,'Task 4'!$B10)</f>
        <v>4015.3343999999997</v>
      </c>
      <c r="G10" s="28">
        <f>SUMIFS(Data!$E$4:$E$195,Data!$B$4:$B$195,'Task 4'!G$7,Data!$D$4:$D$195,'Task 4'!$B10)</f>
        <v>3653.9543039999999</v>
      </c>
      <c r="H10" s="28">
        <f>SUMIFS(Data!$E$4:$E$195,Data!$B$4:$B$195,'Task 4'!H$7,Data!$D$4:$D$195,'Task 4'!$B10)</f>
        <v>3909.7311052800001</v>
      </c>
      <c r="I10" s="28">
        <f>SUMIFS(Data!$E$4:$E$195,Data!$B$4:$B$195,'Task 4'!I$7,Data!$D$4:$D$195,'Task 4'!$B10)</f>
        <v>4818.7435872576007</v>
      </c>
      <c r="J10" s="28">
        <f>SUMIFS(Data!$E$4:$E$195,Data!$B$4:$B$195,'Task 4'!J$7,Data!$D$4:$D$195,'Task 4'!$B10)</f>
        <v>5875.5439050147861</v>
      </c>
      <c r="K10" s="28">
        <f>SUMIFS(Data!$E$4:$E$195,Data!$B$4:$B$195,'Task 4'!K$7,Data!$D$4:$D$195,'Task 4'!$B10)</f>
        <v>5562.7575971301749</v>
      </c>
      <c r="L10" s="28">
        <f>SUMIFS(Data!$E$4:$E$195,Data!$B$4:$B$195,'Task 4'!L$7,Data!$D$4:$D$195,'Task 4'!$B10)</f>
        <v>6456.6351972207485</v>
      </c>
      <c r="M10" s="28">
        <f>SUMIFS(Data!$E$4:$E$195,Data!$B$4:$B$195,'Task 4'!M$7,Data!$D$4:$D$195,'Task 4'!$B10)</f>
        <v>3919.5573667834178</v>
      </c>
      <c r="N10" s="28">
        <f>SUMIFS(Data!$E$4:$E$195,Data!$B$4:$B$195,'Task 4'!N$7,Data!$D$4:$D$195,'Task 4'!$B10)</f>
        <v>5314.1905693831004</v>
      </c>
    </row>
    <row r="11" spans="2:14" x14ac:dyDescent="0.35">
      <c r="B11" s="1" t="s">
        <v>5</v>
      </c>
      <c r="C11" s="28">
        <f>SUMIFS(Data!$E$4:$E$195,Data!$B$4:$B$195,'Task 4'!C$7,Data!$D$4:$D$195,'Task 4'!$B11)</f>
        <v>1800</v>
      </c>
      <c r="D11" s="28">
        <f>SUMIFS(Data!$E$4:$E$195,Data!$B$4:$B$195,'Task 4'!D$7,Data!$D$4:$D$195,'Task 4'!$B11)</f>
        <v>2420</v>
      </c>
      <c r="E11" s="28">
        <f>SUMIFS(Data!$E$4:$E$195,Data!$B$4:$B$195,'Task 4'!E$7,Data!$D$4:$D$195,'Task 4'!$B11)</f>
        <v>2285.36</v>
      </c>
      <c r="F11" s="28">
        <f>SUMIFS(Data!$E$4:$E$195,Data!$B$4:$B$195,'Task 4'!F$7,Data!$D$4:$D$195,'Task 4'!$B11)</f>
        <v>1798.5352</v>
      </c>
      <c r="G11" s="28">
        <f>SUMIFS(Data!$E$4:$E$195,Data!$B$4:$B$195,'Task 4'!G$7,Data!$D$4:$D$195,'Task 4'!$B11)</f>
        <v>1636.6670319999998</v>
      </c>
      <c r="H11" s="28">
        <f>SUMIFS(Data!$E$4:$E$195,Data!$B$4:$B$195,'Task 4'!H$7,Data!$D$4:$D$195,'Task 4'!$B11)</f>
        <v>529.44275384000002</v>
      </c>
      <c r="I11" s="28">
        <f>SUMIFS(Data!$E$4:$E$195,Data!$B$4:$B$195,'Task 4'!I$7,Data!$D$4:$D$195,'Task 4'!$B11)</f>
        <v>1370.8494687888001</v>
      </c>
      <c r="J11" s="28">
        <f>SUMIFS(Data!$E$4:$E$195,Data!$B$4:$B$195,'Task 4'!J$7,Data!$D$4:$D$195,'Task 4'!$B11)</f>
        <v>2289.7340218072322</v>
      </c>
      <c r="K11" s="28">
        <f>SUMIFS(Data!$E$4:$E$195,Data!$B$4:$B$195,'Task 4'!K$7,Data!$D$4:$D$195,'Task 4'!$B11)</f>
        <v>3980.2489703603837</v>
      </c>
      <c r="L11" s="28">
        <f>SUMIFS(Data!$E$4:$E$195,Data!$B$4:$B$195,'Task 4'!L$7,Data!$D$4:$D$195,'Task 4'!$B11)</f>
        <v>2990.941304594905</v>
      </c>
      <c r="M11" s="28">
        <f>SUMIFS(Data!$E$4:$E$195,Data!$B$4:$B$195,'Task 4'!M$7,Data!$D$4:$D$195,'Task 4'!$B11)</f>
        <v>3327.0661369208083</v>
      </c>
      <c r="N11" s="28">
        <f>SUMIFS(Data!$E$4:$E$195,Data!$B$4:$B$195,'Task 4'!N$7,Data!$D$4:$D$195,'Task 4'!$B11)</f>
        <v>4161.1114835735598</v>
      </c>
    </row>
    <row r="12" spans="2:14" x14ac:dyDescent="0.35">
      <c r="B12" s="1" t="s">
        <v>6</v>
      </c>
      <c r="C12" s="28">
        <f>SUMIFS(Data!$E$4:$E$195,Data!$B$4:$B$195,'Task 4'!C$7,Data!$D$4:$D$195,'Task 4'!$B12)</f>
        <v>2839.9999999999995</v>
      </c>
      <c r="D12" s="28">
        <f>SUMIFS(Data!$E$4:$E$195,Data!$B$4:$B$195,'Task 4'!D$7,Data!$D$4:$D$195,'Task 4'!$B12)</f>
        <v>924</v>
      </c>
      <c r="E12" s="28">
        <f>SUMIFS(Data!$E$4:$E$195,Data!$B$4:$B$195,'Task 4'!E$7,Data!$D$4:$D$195,'Task 4'!$B12)</f>
        <v>1121.1199999999999</v>
      </c>
      <c r="F12" s="28">
        <f>SUMIFS(Data!$E$4:$E$195,Data!$B$4:$B$195,'Task 4'!F$7,Data!$D$4:$D$195,'Task 4'!$B12)</f>
        <v>1505.7503999999999</v>
      </c>
      <c r="G12" s="28">
        <f>SUMIFS(Data!$E$4:$E$195,Data!$B$4:$B$195,'Task 4'!G$7,Data!$D$4:$D$195,'Task 4'!$B12)</f>
        <v>1370.2328639999998</v>
      </c>
      <c r="H12" s="28">
        <f>SUMIFS(Data!$E$4:$E$195,Data!$B$4:$B$195,'Task 4'!H$7,Data!$D$4:$D$195,'Task 4'!$B12)</f>
        <v>2280.6764780800004</v>
      </c>
      <c r="I12" s="28">
        <f>SUMIFS(Data!$E$4:$E$195,Data!$B$4:$B$195,'Task 4'!I$7,Data!$D$4:$D$195,'Task 4'!$B12)</f>
        <v>3157.1078675136005</v>
      </c>
      <c r="J12" s="28">
        <f>SUMIFS(Data!$E$4:$E$195,Data!$B$4:$B$195,'Task 4'!J$7,Data!$D$4:$D$195,'Task 4'!$B12)</f>
        <v>1987.3163208138244</v>
      </c>
      <c r="K12" s="28">
        <f>SUMIFS(Data!$E$4:$E$195,Data!$B$4:$B$195,'Task 4'!K$7,Data!$D$4:$D$195,'Task 4'!$B12)</f>
        <v>2685.4691848214638</v>
      </c>
      <c r="L12" s="28">
        <f>SUMIFS(Data!$E$4:$E$195,Data!$B$4:$B$195,'Task 4'!L$7,Data!$D$4:$D$195,'Task 4'!$B12)</f>
        <v>2183.8619049423119</v>
      </c>
      <c r="M12" s="28">
        <f>SUMIFS(Data!$E$4:$E$195,Data!$B$4:$B$195,'Task 4'!M$7,Data!$D$4:$D$195,'Task 4'!$B12)</f>
        <v>2552.2699132543189</v>
      </c>
      <c r="N12" s="28">
        <f>SUMIFS(Data!$E$4:$E$195,Data!$B$4:$B$195,'Task 4'!N$7,Data!$D$4:$D$195,'Task 4'!$B12)</f>
        <v>1804.8194386584114</v>
      </c>
    </row>
    <row r="13" spans="2:14" x14ac:dyDescent="0.35">
      <c r="B13" s="1" t="s">
        <v>7</v>
      </c>
      <c r="C13" s="28">
        <f>SUMIFS(Data!$E$4:$E$195,Data!$B$4:$B$195,'Task 4'!C$7,Data!$D$4:$D$195,'Task 4'!$B13)</f>
        <v>3320</v>
      </c>
      <c r="D13" s="28">
        <f>SUMIFS(Data!$E$4:$E$195,Data!$B$4:$B$195,'Task 4'!D$7,Data!$D$4:$D$195,'Task 4'!$B13)</f>
        <v>3652</v>
      </c>
      <c r="E13" s="28">
        <f>SUMIFS(Data!$E$4:$E$195,Data!$B$4:$B$195,'Task 4'!E$7,Data!$D$4:$D$195,'Task 4'!$B13)</f>
        <v>3492.72</v>
      </c>
      <c r="F13" s="28">
        <f>SUMIFS(Data!$E$4:$E$195,Data!$B$4:$B$195,'Task 4'!F$7,Data!$D$4:$D$195,'Task 4'!$B13)</f>
        <v>2969.6743999999999</v>
      </c>
      <c r="G13" s="28">
        <f>SUMIFS(Data!$E$4:$E$195,Data!$B$4:$B$195,'Task 4'!G$7,Data!$D$4:$D$195,'Task 4'!$B13)</f>
        <v>2512.0935840000002</v>
      </c>
      <c r="H13" s="28">
        <f>SUMIFS(Data!$E$4:$E$195,Data!$B$4:$B$195,'Task 4'!H$7,Data!$D$4:$D$195,'Task 4'!$B13)</f>
        <v>3095.20379168</v>
      </c>
      <c r="I13" s="28">
        <f>SUMIFS(Data!$E$4:$E$195,Data!$B$4:$B$195,'Task 4'!I$7,Data!$D$4:$D$195,'Task 4'!$B13)</f>
        <v>3157.1078675136005</v>
      </c>
      <c r="J13" s="28">
        <f>SUMIFS(Data!$E$4:$E$195,Data!$B$4:$B$195,'Task 4'!J$7,Data!$D$4:$D$195,'Task 4'!$B13)</f>
        <v>3283.3921822141447</v>
      </c>
      <c r="K13" s="28">
        <f>SUMIFS(Data!$E$4:$E$195,Data!$B$4:$B$195,'Task 4'!K$7,Data!$D$4:$D$195,'Task 4'!$B13)</f>
        <v>2685.4691848214638</v>
      </c>
      <c r="L13" s="28">
        <f>SUMIFS(Data!$E$4:$E$195,Data!$B$4:$B$195,'Task 4'!L$7,Data!$D$4:$D$195,'Task 4'!$B13)</f>
        <v>1709.1093169113742</v>
      </c>
      <c r="M13" s="28">
        <f>SUMIFS(Data!$E$4:$E$195,Data!$B$4:$B$195,'Task 4'!M$7,Data!$D$4:$D$195,'Task 4'!$B13)</f>
        <v>1640.7449442349191</v>
      </c>
      <c r="N13" s="28">
        <f>SUMIFS(Data!$E$4:$E$195,Data!$B$4:$B$195,'Task 4'!N$7,Data!$D$4:$D$195,'Task 4'!$B13)</f>
        <v>802.1419727370718</v>
      </c>
    </row>
    <row r="14" spans="2:14" x14ac:dyDescent="0.35">
      <c r="B14" s="1" t="s">
        <v>8</v>
      </c>
      <c r="C14" s="28">
        <f>SUMIFS(Data!$E$4:$E$195,Data!$B$4:$B$195,'Task 4'!C$7,Data!$D$4:$D$195,'Task 4'!$B14)</f>
        <v>3120</v>
      </c>
      <c r="D14" s="28">
        <f>SUMIFS(Data!$E$4:$E$195,Data!$B$4:$B$195,'Task 4'!D$7,Data!$D$4:$D$195,'Task 4'!$B14)</f>
        <v>3652</v>
      </c>
      <c r="E14" s="28">
        <f>SUMIFS(Data!$E$4:$E$195,Data!$B$4:$B$195,'Task 4'!E$7,Data!$D$4:$D$195,'Task 4'!$B14)</f>
        <v>3492.72</v>
      </c>
      <c r="F14" s="28">
        <f>SUMIFS(Data!$E$4:$E$195,Data!$B$4:$B$195,'Task 4'!F$7,Data!$D$4:$D$195,'Task 4'!$B14)</f>
        <v>1714.8824000000002</v>
      </c>
      <c r="G14" s="28">
        <f>SUMIFS(Data!$E$4:$E$195,Data!$B$4:$B$195,'Task 4'!G$7,Data!$D$4:$D$195,'Task 4'!$B14)</f>
        <v>1560.5429840000002</v>
      </c>
      <c r="H14" s="28">
        <f>SUMIFS(Data!$E$4:$E$195,Data!$B$4:$B$195,'Task 4'!H$7,Data!$D$4:$D$195,'Task 4'!$B14)</f>
        <v>1669.78099288</v>
      </c>
      <c r="I14" s="28">
        <f>SUMIFS(Data!$E$4:$E$195,Data!$B$4:$B$195,'Task 4'!I$7,Data!$D$4:$D$195,'Task 4'!$B14)</f>
        <v>1703.1766127376002</v>
      </c>
      <c r="J14" s="28">
        <f>SUMIFS(Data!$E$4:$E$195,Data!$B$4:$B$195,'Task 4'!J$7,Data!$D$4:$D$195,'Task 4'!$B14)</f>
        <v>1771.3036772471044</v>
      </c>
      <c r="K14" s="28">
        <f>SUMIFS(Data!$E$4:$E$195,Data!$B$4:$B$195,'Task 4'!K$7,Data!$D$4:$D$195,'Task 4'!$B14)</f>
        <v>1966.147081744286</v>
      </c>
      <c r="L14" s="28">
        <f>SUMIFS(Data!$E$4:$E$195,Data!$B$4:$B$195,'Task 4'!L$7,Data!$D$4:$D$195,'Task 4'!$B14)</f>
        <v>996.9804348649684</v>
      </c>
      <c r="M14" s="28">
        <f>SUMIFS(Data!$E$4:$E$195,Data!$B$4:$B$195,'Task 4'!M$7,Data!$D$4:$D$195,'Task 4'!$B14)</f>
        <v>957.10121747036965</v>
      </c>
      <c r="N14" s="28">
        <f>SUMIFS(Data!$E$4:$E$195,Data!$B$4:$B$195,'Task 4'!N$7,Data!$D$4:$D$195,'Task 4'!$B14)</f>
        <v>551.47260625673675</v>
      </c>
    </row>
    <row r="15" spans="2:14" x14ac:dyDescent="0.35">
      <c r="B15" s="1" t="s">
        <v>9</v>
      </c>
      <c r="C15" s="28">
        <f>SUMIFS(Data!$E$4:$E$195,Data!$B$4:$B$195,'Task 4'!C$7,Data!$D$4:$D$195,'Task 4'!$B15)</f>
        <v>3360</v>
      </c>
      <c r="D15" s="28">
        <f>SUMIFS(Data!$E$4:$E$195,Data!$B$4:$B$195,'Task 4'!D$7,Data!$D$4:$D$195,'Task 4'!$B15)</f>
        <v>3916</v>
      </c>
      <c r="E15" s="28">
        <f>SUMIFS(Data!$E$4:$E$195,Data!$B$4:$B$195,'Task 4'!E$7,Data!$D$4:$D$195,'Task 4'!$B15)</f>
        <v>3018.4000000000005</v>
      </c>
      <c r="F15" s="28">
        <f>SUMIFS(Data!$E$4:$E$195,Data!$B$4:$B$195,'Task 4'!F$7,Data!$D$4:$D$195,'Task 4'!$B15)</f>
        <v>1254.7919999999999</v>
      </c>
      <c r="G15" s="28">
        <f>SUMIFS(Data!$E$4:$E$195,Data!$B$4:$B$195,'Task 4'!G$7,Data!$D$4:$D$195,'Task 4'!$B15)</f>
        <v>1903.1012000000003</v>
      </c>
      <c r="H15" s="28">
        <f>SUMIFS(Data!$E$4:$E$195,Data!$B$4:$B$195,'Task 4'!H$7,Data!$D$4:$D$195,'Task 4'!$B15)</f>
        <v>1629.0546271999999</v>
      </c>
      <c r="I15" s="28">
        <f>SUMIFS(Data!$E$4:$E$195,Data!$B$4:$B$195,'Task 4'!I$7,Data!$D$4:$D$195,'Task 4'!$B15)</f>
        <v>1246.2267898079999</v>
      </c>
      <c r="J15" s="28">
        <f>SUMIFS(Data!$E$4:$E$195,Data!$B$4:$B$195,'Task 4'!J$7,Data!$D$4:$D$195,'Task 4'!$B15)</f>
        <v>1296.0758614003203</v>
      </c>
      <c r="K15" s="28">
        <f>SUMIFS(Data!$E$4:$E$195,Data!$B$4:$B$195,'Task 4'!K$7,Data!$D$4:$D$195,'Task 4'!$B15)</f>
        <v>1438.6442061543555</v>
      </c>
      <c r="L15" s="28">
        <f>SUMIFS(Data!$E$4:$E$195,Data!$B$4:$B$195,'Task 4'!L$7,Data!$D$4:$D$195,'Task 4'!$B15)</f>
        <v>1424.2577640928118</v>
      </c>
      <c r="M15" s="28">
        <f>SUMIFS(Data!$E$4:$E$195,Data!$B$4:$B$195,'Task 4'!M$7,Data!$D$4:$D$195,'Task 4'!$B15)</f>
        <v>1367.2874535290991</v>
      </c>
      <c r="N15" s="28">
        <f>SUMIFS(Data!$E$4:$E$195,Data!$B$4:$B$195,'Task 4'!N$7,Data!$D$4:$D$195,'Task 4'!$B15)</f>
        <v>752.00809944100467</v>
      </c>
    </row>
    <row r="16" spans="2:14" x14ac:dyDescent="0.35">
      <c r="B16" s="1" t="s">
        <v>10</v>
      </c>
      <c r="C16" s="28">
        <f>SUMIFS(Data!$E$4:$E$195,Data!$B$4:$B$195,'Task 4'!C$7,Data!$D$4:$D$195,'Task 4'!$B16)</f>
        <v>1520</v>
      </c>
      <c r="D16" s="28">
        <f>SUMIFS(Data!$E$4:$E$195,Data!$B$4:$B$195,'Task 4'!D$7,Data!$D$4:$D$195,'Task 4'!$B16)</f>
        <v>2112</v>
      </c>
      <c r="E16" s="28">
        <f>SUMIFS(Data!$E$4:$E$195,Data!$B$4:$B$195,'Task 4'!E$7,Data!$D$4:$D$195,'Task 4'!$B16)</f>
        <v>2500.96</v>
      </c>
      <c r="F16" s="28">
        <f>SUMIFS(Data!$E$4:$E$195,Data!$B$4:$B$195,'Task 4'!F$7,Data!$D$4:$D$195,'Task 4'!$B16)</f>
        <v>2425.9312</v>
      </c>
      <c r="G16" s="28">
        <f>SUMIFS(Data!$E$4:$E$195,Data!$B$4:$B$195,'Task 4'!G$7,Data!$D$4:$D$195,'Task 4'!$B16)</f>
        <v>1941.1632239999999</v>
      </c>
      <c r="H16" s="28">
        <f>SUMIFS(Data!$E$4:$E$195,Data!$B$4:$B$195,'Task 4'!H$7,Data!$D$4:$D$195,'Task 4'!$B16)</f>
        <v>1669.78099288</v>
      </c>
      <c r="I16" s="28">
        <f>SUMIFS(Data!$E$4:$E$195,Data!$B$4:$B$195,'Task 4'!I$7,Data!$D$4:$D$195,'Task 4'!$B16)</f>
        <v>1287.7676828016001</v>
      </c>
      <c r="J16" s="28">
        <f>SUMIFS(Data!$E$4:$E$195,Data!$B$4:$B$195,'Task 4'!J$7,Data!$D$4:$D$195,'Task 4'!$B16)</f>
        <v>1339.2783901136643</v>
      </c>
      <c r="K16" s="28">
        <f>SUMIFS(Data!$E$4:$E$195,Data!$B$4:$B$195,'Task 4'!K$7,Data!$D$4:$D$195,'Task 4'!$B16)</f>
        <v>2445.6951504624044</v>
      </c>
      <c r="L16" s="28">
        <f>SUMIFS(Data!$E$4:$E$195,Data!$B$4:$B$195,'Task 4'!L$7,Data!$D$4:$D$195,'Task 4'!$B16)</f>
        <v>2895.9907869887174</v>
      </c>
      <c r="M16" s="28">
        <f>SUMIFS(Data!$E$4:$E$195,Data!$B$4:$B$195,'Task 4'!M$7,Data!$D$4:$D$195,'Task 4'!$B16)</f>
        <v>2780.1511555091688</v>
      </c>
      <c r="N16" s="28">
        <f>SUMIFS(Data!$E$4:$E$195,Data!$B$4:$B$195,'Task 4'!N$7,Data!$D$4:$D$195,'Task 4'!$B16)</f>
        <v>2055.4888051387466</v>
      </c>
    </row>
    <row r="17" spans="2:14" x14ac:dyDescent="0.35">
      <c r="B17" s="1" t="s">
        <v>11</v>
      </c>
      <c r="C17" s="28">
        <f>SUMIFS(Data!$E$4:$E$195,Data!$B$4:$B$195,'Task 4'!C$7,Data!$D$4:$D$195,'Task 4'!$B17)</f>
        <v>440</v>
      </c>
      <c r="D17" s="28">
        <f>SUMIFS(Data!$E$4:$E$195,Data!$B$4:$B$195,'Task 4'!D$7,Data!$D$4:$D$195,'Task 4'!$B17)</f>
        <v>924</v>
      </c>
      <c r="E17" s="28">
        <f>SUMIFS(Data!$E$4:$E$195,Data!$B$4:$B$195,'Task 4'!E$7,Data!$D$4:$D$195,'Task 4'!$B17)</f>
        <v>474.32</v>
      </c>
      <c r="F17" s="28">
        <f>SUMIFS(Data!$E$4:$E$195,Data!$B$4:$B$195,'Task 4'!F$7,Data!$D$4:$D$195,'Task 4'!$B17)</f>
        <v>878.35440000000006</v>
      </c>
      <c r="G17" s="28">
        <f>SUMIFS(Data!$E$4:$E$195,Data!$B$4:$B$195,'Task 4'!G$7,Data!$D$4:$D$195,'Task 4'!$B17)</f>
        <v>418.68226399999998</v>
      </c>
      <c r="H17" s="28">
        <f>SUMIFS(Data!$E$4:$E$195,Data!$B$4:$B$195,'Task 4'!H$7,Data!$D$4:$D$195,'Task 4'!$B17)</f>
        <v>855.25367928000003</v>
      </c>
      <c r="I17" s="28">
        <f>SUMIFS(Data!$E$4:$E$195,Data!$B$4:$B$195,'Task 4'!I$7,Data!$D$4:$D$195,'Task 4'!$B17)</f>
        <v>456.94982292960003</v>
      </c>
      <c r="J17" s="28">
        <f>SUMIFS(Data!$E$4:$E$195,Data!$B$4:$B$195,'Task 4'!J$7,Data!$D$4:$D$195,'Task 4'!$B17)</f>
        <v>475.22781584678404</v>
      </c>
      <c r="K17" s="28">
        <f>SUMIFS(Data!$E$4:$E$195,Data!$B$4:$B$195,'Task 4'!K$7,Data!$D$4:$D$195,'Task 4'!$B17)</f>
        <v>1007.0509443080489</v>
      </c>
      <c r="L17" s="28">
        <f>SUMIFS(Data!$E$4:$E$195,Data!$B$4:$B$195,'Task 4'!L$7,Data!$D$4:$D$195,'Task 4'!$B17)</f>
        <v>1329.3072464866245</v>
      </c>
      <c r="M17" s="28">
        <f>SUMIFS(Data!$E$4:$E$195,Data!$B$4:$B$195,'Task 4'!M$7,Data!$D$4:$D$195,'Task 4'!$B17)</f>
        <v>2187.6599256465588</v>
      </c>
      <c r="N17" s="28">
        <f>SUMIFS(Data!$E$4:$E$195,Data!$B$4:$B$195,'Task 4'!N$7,Data!$D$4:$D$195,'Task 4'!$B17)</f>
        <v>2406.425918211215</v>
      </c>
    </row>
    <row r="18" spans="2:14" x14ac:dyDescent="0.35">
      <c r="B18" s="1" t="s">
        <v>12</v>
      </c>
      <c r="C18" s="28">
        <f>SUMIFS(Data!$E$4:$E$195,Data!$B$4:$B$195,'Task 4'!C$7,Data!$D$4:$D$195,'Task 4'!$B18)</f>
        <v>760</v>
      </c>
      <c r="D18" s="28">
        <f>SUMIFS(Data!$E$4:$E$195,Data!$B$4:$B$195,'Task 4'!D$7,Data!$D$4:$D$195,'Task 4'!$B18)</f>
        <v>1716</v>
      </c>
      <c r="E18" s="28">
        <f>SUMIFS(Data!$E$4:$E$195,Data!$B$4:$B$195,'Task 4'!E$7,Data!$D$4:$D$195,'Task 4'!$B18)</f>
        <v>1250.48</v>
      </c>
      <c r="F18" s="28">
        <f>SUMIFS(Data!$E$4:$E$195,Data!$B$4:$B$195,'Task 4'!F$7,Data!$D$4:$D$195,'Task 4'!$B18)</f>
        <v>2049.4936000000002</v>
      </c>
      <c r="G18" s="28">
        <f>SUMIFS(Data!$E$4:$E$195,Data!$B$4:$B$195,'Task 4'!G$7,Data!$D$4:$D$195,'Task 4'!$B18)</f>
        <v>2626.2796560000006</v>
      </c>
      <c r="H18" s="28">
        <f>SUMIFS(Data!$E$4:$E$195,Data!$B$4:$B$195,'Task 4'!H$7,Data!$D$4:$D$195,'Task 4'!$B18)</f>
        <v>2402.8555751199997</v>
      </c>
      <c r="I18" s="28">
        <f>SUMIFS(Data!$E$4:$E$195,Data!$B$4:$B$195,'Task 4'!I$7,Data!$D$4:$D$195,'Task 4'!$B18)</f>
        <v>2035.5037566864003</v>
      </c>
      <c r="J18" s="28">
        <f>SUMIFS(Data!$E$4:$E$195,Data!$B$4:$B$195,'Task 4'!J$7,Data!$D$4:$D$195,'Task 4'!$B18)</f>
        <v>2116.9239069538562</v>
      </c>
      <c r="K18" s="28">
        <f>SUMIFS(Data!$E$4:$E$195,Data!$B$4:$B$195,'Task 4'!K$7,Data!$D$4:$D$195,'Task 4'!$B18)</f>
        <v>2829.3336054368992</v>
      </c>
      <c r="L18" s="28">
        <f>SUMIFS(Data!$E$4:$E$195,Data!$B$4:$B$195,'Task 4'!L$7,Data!$D$4:$D$195,'Task 4'!$B18)</f>
        <v>2801.0402693825299</v>
      </c>
      <c r="M18" s="28">
        <f>SUMIFS(Data!$E$4:$E$195,Data!$B$4:$B$195,'Task 4'!M$7,Data!$D$4:$D$195,'Task 4'!$B18)</f>
        <v>2688.9986586072287</v>
      </c>
      <c r="N18" s="28">
        <f>SUMIFS(Data!$E$4:$E$195,Data!$B$4:$B$195,'Task 4'!N$7,Data!$D$4:$D$195,'Task 4'!$B18)</f>
        <v>3960.5759903892917</v>
      </c>
    </row>
    <row r="19" spans="2:14" x14ac:dyDescent="0.35">
      <c r="B19" s="1" t="s">
        <v>13</v>
      </c>
      <c r="C19" s="28">
        <f>SUMIFS(Data!$E$4:$E$195,Data!$B$4:$B$195,'Task 4'!C$7,Data!$D$4:$D$195,'Task 4'!$B19)</f>
        <v>1800</v>
      </c>
      <c r="D19" s="28">
        <f>SUMIFS(Data!$E$4:$E$195,Data!$B$4:$B$195,'Task 4'!D$7,Data!$D$4:$D$195,'Task 4'!$B19)</f>
        <v>1100</v>
      </c>
      <c r="E19" s="28">
        <f>SUMIFS(Data!$E$4:$E$195,Data!$B$4:$B$195,'Task 4'!E$7,Data!$D$4:$D$195,'Task 4'!$B19)</f>
        <v>646.79999999999995</v>
      </c>
      <c r="F19" s="28">
        <f>SUMIFS(Data!$E$4:$E$195,Data!$B$4:$B$195,'Task 4'!F$7,Data!$D$4:$D$195,'Task 4'!$B19)</f>
        <v>1463.9240000000002</v>
      </c>
      <c r="G19" s="28">
        <f>SUMIFS(Data!$E$4:$E$195,Data!$B$4:$B$195,'Task 4'!G$7,Data!$D$4:$D$195,'Task 4'!$B19)</f>
        <v>1332.17084</v>
      </c>
      <c r="H19" s="28">
        <f>SUMIFS(Data!$E$4:$E$195,Data!$B$4:$B$195,'Task 4'!H$7,Data!$D$4:$D$195,'Task 4'!$B19)</f>
        <v>1425.4227988000002</v>
      </c>
      <c r="I19" s="28">
        <f>SUMIFS(Data!$E$4:$E$195,Data!$B$4:$B$195,'Task 4'!I$7,Data!$D$4:$D$195,'Task 4'!$B19)</f>
        <v>1453.9312547760003</v>
      </c>
      <c r="J19" s="28">
        <f>SUMIFS(Data!$E$4:$E$195,Data!$B$4:$B$195,'Task 4'!J$7,Data!$D$4:$D$195,'Task 4'!$B19)</f>
        <v>1080.0632178336002</v>
      </c>
      <c r="K19" s="28">
        <f>SUMIFS(Data!$E$4:$E$195,Data!$B$4:$B$195,'Task 4'!K$7,Data!$D$4:$D$195,'Task 4'!$B19)</f>
        <v>2157.9663092315332</v>
      </c>
      <c r="L19" s="28">
        <f>SUMIFS(Data!$E$4:$E$195,Data!$B$4:$B$195,'Task 4'!L$7,Data!$D$4:$D$195,'Task 4'!$B19)</f>
        <v>2326.2876813515927</v>
      </c>
      <c r="M19" s="28">
        <f>SUMIFS(Data!$E$4:$E$195,Data!$B$4:$B$195,'Task 4'!M$7,Data!$D$4:$D$195,'Task 4'!$B19)</f>
        <v>2233.2361740975293</v>
      </c>
      <c r="N19" s="28">
        <f>SUMIFS(Data!$E$4:$E$195,Data!$B$4:$B$195,'Task 4'!N$7,Data!$D$4:$D$195,'Task 4'!$B19)</f>
        <v>2957.898524467952</v>
      </c>
    </row>
    <row r="20" spans="2:14" x14ac:dyDescent="0.35">
      <c r="B20" s="1" t="s">
        <v>15</v>
      </c>
      <c r="C20" s="28">
        <f>SUMIFS(Data!$E$4:$E$195,Data!$B$4:$B$195,'Task 4'!C$7,Data!$D$4:$D$195,'Task 4'!$B20)</f>
        <v>2960</v>
      </c>
      <c r="D20" s="28">
        <f>SUMIFS(Data!$E$4:$E$195,Data!$B$4:$B$195,'Task 4'!D$7,Data!$D$4:$D$195,'Task 4'!$B20)</f>
        <v>1936</v>
      </c>
      <c r="E20" s="28">
        <f>SUMIFS(Data!$E$4:$E$195,Data!$B$4:$B$195,'Task 4'!E$7,Data!$D$4:$D$195,'Task 4'!$B20)</f>
        <v>1897.28</v>
      </c>
      <c r="F20" s="28">
        <f>SUMIFS(Data!$E$4:$E$195,Data!$B$4:$B$195,'Task 4'!F$7,Data!$D$4:$D$195,'Task 4'!$B20)</f>
        <v>3513.4176000000002</v>
      </c>
      <c r="G20" s="28">
        <f>SUMIFS(Data!$E$4:$E$195,Data!$B$4:$B$195,'Task 4'!G$7,Data!$D$4:$D$195,'Task 4'!$B20)</f>
        <v>2816.5897760000003</v>
      </c>
      <c r="H20" s="28">
        <f>SUMIFS(Data!$E$4:$E$195,Data!$B$4:$B$195,'Task 4'!H$7,Data!$D$4:$D$195,'Task 4'!$B20)</f>
        <v>2199.2237467200002</v>
      </c>
      <c r="I20" s="28">
        <f>SUMIFS(Data!$E$4:$E$195,Data!$B$4:$B$195,'Task 4'!I$7,Data!$D$4:$D$195,'Task 4'!$B20)</f>
        <v>1412.3903617824001</v>
      </c>
      <c r="J20" s="28">
        <f>SUMIFS(Data!$E$4:$E$195,Data!$B$4:$B$195,'Task 4'!J$7,Data!$D$4:$D$195,'Task 4'!$B20)</f>
        <v>1036.8606891202562</v>
      </c>
      <c r="K20" s="28">
        <f>SUMIFS(Data!$E$4:$E$195,Data!$B$4:$B$195,'Task 4'!K$7,Data!$D$4:$D$195,'Task 4'!$B20)</f>
        <v>2110.0115023597214</v>
      </c>
      <c r="L20" s="28">
        <f>SUMIFS(Data!$E$4:$E$195,Data!$B$4:$B$195,'Task 4'!L$7,Data!$D$4:$D$195,'Task 4'!$B20)</f>
        <v>2326.2876813515927</v>
      </c>
      <c r="M20" s="28">
        <f>SUMIFS(Data!$E$4:$E$195,Data!$B$4:$B$195,'Task 4'!M$7,Data!$D$4:$D$195,'Task 4'!$B20)</f>
        <v>3144.7611431169285</v>
      </c>
      <c r="N20" s="28">
        <f>SUMIFS(Data!$E$4:$E$195,Data!$B$4:$B$195,'Task 4'!N$7,Data!$D$4:$D$195,'Task 4'!$B20)</f>
        <v>4461.9147233499616</v>
      </c>
    </row>
    <row r="21" spans="2:14" x14ac:dyDescent="0.35">
      <c r="B21" s="1" t="s">
        <v>16</v>
      </c>
      <c r="C21" s="28">
        <f>SUMIFS(Data!$E$4:$E$195,Data!$B$4:$B$195,'Task 4'!C$7,Data!$D$4:$D$195,'Task 4'!$B21)</f>
        <v>4640</v>
      </c>
      <c r="D21" s="28">
        <f>SUMIFS(Data!$E$4:$E$195,Data!$B$4:$B$195,'Task 4'!D$7,Data!$D$4:$D$195,'Task 4'!$B21)</f>
        <v>6424</v>
      </c>
      <c r="E21" s="28">
        <f>SUMIFS(Data!$E$4:$E$195,Data!$B$4:$B$195,'Task 4'!E$7,Data!$D$4:$D$195,'Task 4'!$B21)</f>
        <v>5001.92</v>
      </c>
      <c r="F21" s="28">
        <f>SUMIFS(Data!$E$4:$E$195,Data!$B$4:$B$195,'Task 4'!F$7,Data!$D$4:$D$195,'Task 4'!$B21)</f>
        <v>4015.3343999999997</v>
      </c>
      <c r="G21" s="28">
        <f>SUMIFS(Data!$E$4:$E$195,Data!$B$4:$B$195,'Task 4'!G$7,Data!$D$4:$D$195,'Task 4'!$B21)</f>
        <v>3653.9543039999999</v>
      </c>
      <c r="H21" s="28">
        <f>SUMIFS(Data!$E$4:$E$195,Data!$B$4:$B$195,'Task 4'!H$7,Data!$D$4:$D$195,'Task 4'!$B21)</f>
        <v>3095.20379168</v>
      </c>
      <c r="I21" s="28">
        <f>SUMIFS(Data!$E$4:$E$195,Data!$B$4:$B$195,'Task 4'!I$7,Data!$D$4:$D$195,'Task 4'!$B21)</f>
        <v>3157.1078675136005</v>
      </c>
      <c r="J21" s="28">
        <f>SUMIFS(Data!$E$4:$E$195,Data!$B$4:$B$195,'Task 4'!J$7,Data!$D$4:$D$195,'Task 4'!$B21)</f>
        <v>2851.3668950807046</v>
      </c>
      <c r="K21" s="28">
        <f>SUMIFS(Data!$E$4:$E$195,Data!$B$4:$B$195,'Task 4'!K$7,Data!$D$4:$D$195,'Task 4'!$B21)</f>
        <v>3165.0172535395823</v>
      </c>
      <c r="L21" s="28">
        <f>SUMIFS(Data!$E$4:$E$195,Data!$B$4:$B$195,'Task 4'!L$7,Data!$D$4:$D$195,'Task 4'!$B21)</f>
        <v>3798.0207042474985</v>
      </c>
      <c r="M21" s="28">
        <f>SUMIFS(Data!$E$4:$E$195,Data!$B$4:$B$195,'Task 4'!M$7,Data!$D$4:$D$195,'Task 4'!$B21)</f>
        <v>2734.5749070581983</v>
      </c>
      <c r="N21" s="28">
        <f>SUMIFS(Data!$E$4:$E$195,Data!$B$4:$B$195,'Task 4'!N$7,Data!$D$4:$D$195,'Task 4'!$B21)</f>
        <v>3459.2372574286223</v>
      </c>
    </row>
    <row r="22" spans="2:14" x14ac:dyDescent="0.35">
      <c r="B22" s="1" t="s">
        <v>17</v>
      </c>
      <c r="C22" s="28">
        <f>SUMIFS(Data!$E$4:$E$195,Data!$B$4:$B$195,'Task 4'!C$7,Data!$D$4:$D$195,'Task 4'!$B22)</f>
        <v>840</v>
      </c>
      <c r="D22" s="28">
        <f>SUMIFS(Data!$E$4:$E$195,Data!$B$4:$B$195,'Task 4'!D$7,Data!$D$4:$D$195,'Task 4'!$B22)</f>
        <v>1804</v>
      </c>
      <c r="E22" s="28">
        <f>SUMIFS(Data!$E$4:$E$195,Data!$B$4:$B$195,'Task 4'!E$7,Data!$D$4:$D$195,'Task 4'!$B22)</f>
        <v>1336.72</v>
      </c>
      <c r="F22" s="28">
        <f>SUMIFS(Data!$E$4:$E$195,Data!$B$4:$B$195,'Task 4'!F$7,Data!$D$4:$D$195,'Task 4'!$B22)</f>
        <v>1296.6183999999998</v>
      </c>
      <c r="G22" s="28">
        <f>SUMIFS(Data!$E$4:$E$195,Data!$B$4:$B$195,'Task 4'!G$7,Data!$D$4:$D$195,'Task 4'!$B22)</f>
        <v>1941.1632239999999</v>
      </c>
      <c r="H22" s="28">
        <f>SUMIFS(Data!$E$4:$E$195,Data!$B$4:$B$195,'Task 4'!H$7,Data!$D$4:$D$195,'Task 4'!$B22)</f>
        <v>2077.04464968</v>
      </c>
      <c r="I22" s="28">
        <f>SUMIFS(Data!$E$4:$E$195,Data!$B$4:$B$195,'Task 4'!I$7,Data!$D$4:$D$195,'Task 4'!$B22)</f>
        <v>2533.9944726096001</v>
      </c>
      <c r="J22" s="28">
        <f>SUMIFS(Data!$E$4:$E$195,Data!$B$4:$B$195,'Task 4'!J$7,Data!$D$4:$D$195,'Task 4'!$B22)</f>
        <v>2635.3542515139843</v>
      </c>
      <c r="K22" s="28">
        <f>SUMIFS(Data!$E$4:$E$195,Data!$B$4:$B$195,'Task 4'!K$7,Data!$D$4:$D$195,'Task 4'!$B22)</f>
        <v>3404.7912878986413</v>
      </c>
      <c r="L22" s="28">
        <f>SUMIFS(Data!$E$4:$E$195,Data!$B$4:$B$195,'Task 4'!L$7,Data!$D$4:$D$195,'Task 4'!$B22)</f>
        <v>3370.7433750196546</v>
      </c>
      <c r="M22" s="28">
        <f>SUMIFS(Data!$E$4:$E$195,Data!$B$4:$B$195,'Task 4'!M$7,Data!$D$4:$D$195,'Task 4'!$B22)</f>
        <v>2324.3886709994686</v>
      </c>
      <c r="N22" s="28">
        <f>SUMIFS(Data!$E$4:$E$195,Data!$B$4:$B$195,'Task 4'!N$7,Data!$D$4:$D$195,'Task 4'!$B22)</f>
        <v>3559.5050040207557</v>
      </c>
    </row>
    <row r="23" spans="2:14" x14ac:dyDescent="0.35">
      <c r="B23" s="1" t="s">
        <v>20</v>
      </c>
      <c r="C23" s="28">
        <f>SUMIFS(Data!$E$4:$E$195,Data!$B$4:$B$195,'Task 4'!C$7,Data!$D$4:$D$195,'Task 4'!$B23)</f>
        <v>2280</v>
      </c>
      <c r="D23" s="28">
        <f>SUMIFS(Data!$E$4:$E$195,Data!$B$4:$B$195,'Task 4'!D$7,Data!$D$4:$D$195,'Task 4'!$B23)</f>
        <v>3388</v>
      </c>
      <c r="E23" s="28">
        <f>SUMIFS(Data!$E$4:$E$195,Data!$B$4:$B$195,'Task 4'!E$7,Data!$D$4:$D$195,'Task 4'!$B23)</f>
        <v>4182.6400000000003</v>
      </c>
      <c r="F23" s="28">
        <f>SUMIFS(Data!$E$4:$E$195,Data!$B$4:$B$195,'Task 4'!F$7,Data!$D$4:$D$195,'Task 4'!$B23)</f>
        <v>4057.1608000000001</v>
      </c>
      <c r="G23" s="28">
        <f>SUMIFS(Data!$E$4:$E$195,Data!$B$4:$B$195,'Task 4'!G$7,Data!$D$4:$D$195,'Task 4'!$B23)</f>
        <v>3692.0163280000002</v>
      </c>
      <c r="H23" s="28">
        <f>SUMIFS(Data!$E$4:$E$195,Data!$B$4:$B$195,'Task 4'!H$7,Data!$D$4:$D$195,'Task 4'!$B23)</f>
        <v>3950.4574709600001</v>
      </c>
      <c r="I23" s="28">
        <f>SUMIFS(Data!$E$4:$E$195,Data!$B$4:$B$195,'Task 4'!I$7,Data!$D$4:$D$195,'Task 4'!$B23)</f>
        <v>4444.8755503152006</v>
      </c>
      <c r="J23" s="28">
        <f>SUMIFS(Data!$E$4:$E$195,Data!$B$4:$B$195,'Task 4'!J$7,Data!$D$4:$D$195,'Task 4'!$B23)</f>
        <v>2894.5694237940488</v>
      </c>
      <c r="K23" s="28">
        <f>SUMIFS(Data!$E$4:$E$195,Data!$B$4:$B$195,'Task 4'!K$7,Data!$D$4:$D$195,'Task 4'!$B23)</f>
        <v>3212.9720604113941</v>
      </c>
      <c r="L23" s="28">
        <f>SUMIFS(Data!$E$4:$E$195,Data!$B$4:$B$195,'Task 4'!L$7,Data!$D$4:$D$195,'Task 4'!$B23)</f>
        <v>3180.8423398072805</v>
      </c>
      <c r="M23" s="28">
        <f>SUMIFS(Data!$E$4:$E$195,Data!$B$4:$B$195,'Task 4'!M$7,Data!$D$4:$D$195,'Task 4'!$B23)</f>
        <v>2142.0836771955892</v>
      </c>
      <c r="N23" s="28">
        <f>SUMIFS(Data!$E$4:$E$195,Data!$B$4:$B$195,'Task 4'!N$7,Data!$D$4:$D$195,'Task 4'!$B23)</f>
        <v>3158.4340176522201</v>
      </c>
    </row>
    <row r="24" spans="2:14" s="32" customFormat="1" ht="12" thickBot="1" x14ac:dyDescent="0.4">
      <c r="B24" s="30" t="s">
        <v>44</v>
      </c>
      <c r="C24" s="47">
        <f>SUM(C8:C23)</f>
        <v>40000</v>
      </c>
      <c r="D24" s="47">
        <f t="shared" ref="D24:N24" si="0">SUM(D8:D23)</f>
        <v>44000</v>
      </c>
      <c r="E24" s="47">
        <f t="shared" si="0"/>
        <v>43120</v>
      </c>
      <c r="F24" s="47">
        <f t="shared" si="0"/>
        <v>41826.400000000001</v>
      </c>
      <c r="G24" s="47">
        <f t="shared" si="0"/>
        <v>38062.02399999999</v>
      </c>
      <c r="H24" s="47">
        <f t="shared" si="0"/>
        <v>40726.365680000003</v>
      </c>
      <c r="I24" s="47">
        <f t="shared" si="0"/>
        <v>42371.710853472003</v>
      </c>
      <c r="J24" s="47">
        <f t="shared" si="0"/>
        <v>43202.528713344014</v>
      </c>
      <c r="K24" s="47">
        <f t="shared" si="0"/>
        <v>47954.806871811852</v>
      </c>
      <c r="L24" s="47">
        <f t="shared" si="0"/>
        <v>47475.258803093726</v>
      </c>
      <c r="M24" s="47">
        <f t="shared" si="0"/>
        <v>45576.248450969972</v>
      </c>
      <c r="N24" s="47">
        <f t="shared" si="0"/>
        <v>50133.873296066973</v>
      </c>
    </row>
    <row r="27" spans="2:14" ht="13.15" x14ac:dyDescent="0.4">
      <c r="C27" s="48" t="s">
        <v>38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</row>
    <row r="28" spans="2:14" ht="12" thickBot="1" x14ac:dyDescent="0.4">
      <c r="B28" s="41" t="s">
        <v>50</v>
      </c>
      <c r="C28" s="42">
        <v>42005</v>
      </c>
      <c r="D28" s="42">
        <v>42036</v>
      </c>
      <c r="E28" s="42">
        <v>42064</v>
      </c>
      <c r="F28" s="42">
        <v>42095</v>
      </c>
      <c r="G28" s="42">
        <v>42125</v>
      </c>
      <c r="H28" s="42">
        <v>42156</v>
      </c>
      <c r="I28" s="42">
        <v>42186</v>
      </c>
      <c r="J28" s="42">
        <v>42217</v>
      </c>
      <c r="K28" s="42">
        <v>42248</v>
      </c>
      <c r="L28" s="42">
        <v>42278</v>
      </c>
      <c r="M28" s="42">
        <v>42309</v>
      </c>
      <c r="N28" s="42">
        <v>42339</v>
      </c>
    </row>
    <row r="29" spans="2:14" x14ac:dyDescent="0.35">
      <c r="B29" s="1" t="s">
        <v>2</v>
      </c>
      <c r="C29" s="28">
        <f>-SUMIFS(Data!$F$4:$F$195,Data!$B$4:$B$195,'Task 4'!C$28,Data!$D$4:$D$195,'Task 4'!$B29)</f>
        <v>-2569.3200000000002</v>
      </c>
      <c r="D29" s="28">
        <f>-SUMIFS(Data!$F$4:$F$195,Data!$B$4:$B$195,'Task 4'!D$28,Data!$D$4:$D$195,'Task 4'!$B29)</f>
        <v>-2577.4452000000006</v>
      </c>
      <c r="E29" s="28">
        <f>-SUMIFS(Data!$F$4:$F$195,Data!$B$4:$B$195,'Task 4'!E$28,Data!$D$4:$D$195,'Task 4'!$B29)</f>
        <v>-2955.2986663200004</v>
      </c>
      <c r="F29" s="28">
        <f>-SUMIFS(Data!$F$4:$F$195,Data!$B$4:$B$195,'Task 4'!F$28,Data!$D$4:$D$195,'Task 4'!$B29)</f>
        <v>-3255.9636801217689</v>
      </c>
      <c r="G29" s="28">
        <f>-SUMIFS(Data!$F$4:$F$195,Data!$B$4:$B$195,'Task 4'!G$28,Data!$D$4:$D$195,'Task 4'!$B29)</f>
        <v>-2946.0577297856239</v>
      </c>
      <c r="H29" s="28">
        <f>-SUMIFS(Data!$F$4:$F$195,Data!$B$4:$B$195,'Task 4'!H$28,Data!$D$4:$D$195,'Task 4'!$B29)</f>
        <v>-3750.081393029966</v>
      </c>
      <c r="I29" s="28">
        <f>-SUMIFS(Data!$F$4:$F$195,Data!$B$4:$B$195,'Task 4'!I$28,Data!$D$4:$D$195,'Task 4'!$B29)</f>
        <v>-3377.3799075649467</v>
      </c>
      <c r="J29" s="28">
        <f>-SUMIFS(Data!$F$4:$F$195,Data!$B$4:$B$195,'Task 4'!J$28,Data!$D$4:$D$195,'Task 4'!$B29)</f>
        <v>-4098.2245492463198</v>
      </c>
      <c r="K29" s="28">
        <f>-SUMIFS(Data!$F$4:$F$195,Data!$B$4:$B$195,'Task 4'!K$28,Data!$D$4:$D$195,'Task 4'!$B29)</f>
        <v>-2775.7661497002796</v>
      </c>
      <c r="L29" s="28">
        <f>-SUMIFS(Data!$F$4:$F$195,Data!$B$4:$B$195,'Task 4'!L$28,Data!$D$4:$D$195,'Task 4'!$B29)</f>
        <v>-3125.0636582395255</v>
      </c>
      <c r="M29" s="28">
        <f>-SUMIFS(Data!$F$4:$F$195,Data!$B$4:$B$195,'Task 4'!M$28,Data!$D$4:$D$195,'Task 4'!$B29)</f>
        <v>-3527.6699695110847</v>
      </c>
      <c r="N29" s="28">
        <f>-SUMIFS(Data!$F$4:$F$195,Data!$B$4:$B$195,'Task 4'!N$28,Data!$D$4:$D$195,'Task 4'!$B29)</f>
        <v>-3630.5117855577018</v>
      </c>
    </row>
    <row r="30" spans="2:14" x14ac:dyDescent="0.35">
      <c r="B30" s="1" t="s">
        <v>3</v>
      </c>
      <c r="C30" s="28">
        <f>-SUMIFS(Data!$F$4:$F$195,Data!$B$4:$B$195,'Task 4'!C$28,Data!$D$4:$D$195,'Task 4'!$B30)</f>
        <v>-1391</v>
      </c>
      <c r="D30" s="28">
        <f>-SUMIFS(Data!$F$4:$F$195,Data!$B$4:$B$195,'Task 4'!D$28,Data!$D$4:$D$195,'Task 4'!$B30)</f>
        <v>-1101.672</v>
      </c>
      <c r="E30" s="28">
        <f>-SUMIFS(Data!$F$4:$F$195,Data!$B$4:$B$195,'Task 4'!E$28,Data!$D$4:$D$195,'Task 4'!$B30)</f>
        <v>-1621.8570368000003</v>
      </c>
      <c r="F30" s="28">
        <f>-SUMIFS(Data!$F$4:$F$195,Data!$B$4:$B$195,'Task 4'!F$28,Data!$D$4:$D$195,'Task 4'!$B30)</f>
        <v>-1851.5369448576002</v>
      </c>
      <c r="G30" s="28">
        <f>-SUMIFS(Data!$F$4:$F$195,Data!$B$4:$B$195,'Task 4'!G$28,Data!$D$4:$D$195,'Task 4'!$B30)</f>
        <v>-1031.1579553300946</v>
      </c>
      <c r="H30" s="28">
        <f>-SUMIFS(Data!$F$4:$F$195,Data!$B$4:$B$195,'Task 4'!H$28,Data!$D$4:$D$195,'Task 4'!$B30)</f>
        <v>-2042.4031048117042</v>
      </c>
      <c r="I30" s="28">
        <f>-SUMIFS(Data!$F$4:$F$195,Data!$B$4:$B$195,'Task 4'!I$28,Data!$D$4:$D$195,'Task 4'!$B30)</f>
        <v>-2676.3650285452568</v>
      </c>
      <c r="J30" s="28">
        <f>-SUMIFS(Data!$F$4:$F$195,Data!$B$4:$B$195,'Task 4'!J$28,Data!$D$4:$D$195,'Task 4'!$B30)</f>
        <v>-3446.1385891363693</v>
      </c>
      <c r="K30" s="28">
        <f>-SUMIFS(Data!$F$4:$F$195,Data!$B$4:$B$195,'Task 4'!K$28,Data!$D$4:$D$195,'Task 4'!$B30)</f>
        <v>-2819.9476383815781</v>
      </c>
      <c r="L30" s="28">
        <f>-SUMIFS(Data!$F$4:$F$195,Data!$B$4:$B$195,'Task 4'!L$28,Data!$D$4:$D$195,'Task 4'!$B30)</f>
        <v>-2509.4472298139281</v>
      </c>
      <c r="M30" s="28">
        <f>-SUMIFS(Data!$F$4:$F$195,Data!$B$4:$B$195,'Task 4'!M$28,Data!$D$4:$D$195,'Task 4'!$B30)</f>
        <v>-3155.4203235905684</v>
      </c>
      <c r="N30" s="28">
        <f>-SUMIFS(Data!$F$4:$F$195,Data!$B$4:$B$195,'Task 4'!N$28,Data!$D$4:$D$195,'Task 4'!$B30)</f>
        <v>-3160.8345375591989</v>
      </c>
    </row>
    <row r="31" spans="2:14" x14ac:dyDescent="0.35">
      <c r="B31" s="1" t="s">
        <v>4</v>
      </c>
      <c r="C31" s="28">
        <f>-SUMIFS(Data!$F$4:$F$195,Data!$B$4:$B$195,'Task 4'!C$28,Data!$D$4:$D$195,'Task 4'!$B31)</f>
        <v>-1605.1200000000001</v>
      </c>
      <c r="D31" s="28">
        <f>-SUMIFS(Data!$F$4:$F$195,Data!$B$4:$B$195,'Task 4'!D$28,Data!$D$4:$D$195,'Task 4'!$B31)</f>
        <v>-1818.1363199999998</v>
      </c>
      <c r="E31" s="28">
        <f>-SUMIFS(Data!$F$4:$F$195,Data!$B$4:$B$195,'Task 4'!E$28,Data!$D$4:$D$195,'Task 4'!$B31)</f>
        <v>-2240.062336512</v>
      </c>
      <c r="F31" s="28">
        <f>-SUMIFS(Data!$F$4:$F$195,Data!$B$4:$B$195,'Task 4'!F$28,Data!$D$4:$D$195,'Task 4'!$B31)</f>
        <v>-1987.5523662618623</v>
      </c>
      <c r="G31" s="28">
        <f>-SUMIFS(Data!$F$4:$F$195,Data!$B$4:$B$195,'Task 4'!G$28,Data!$D$4:$D$195,'Task 4'!$B31)</f>
        <v>-1772.4992002323288</v>
      </c>
      <c r="H31" s="28">
        <f>-SUMIFS(Data!$F$4:$F$195,Data!$B$4:$B$195,'Task 4'!H$28,Data!$D$4:$D$195,'Task 4'!$B31)</f>
        <v>-1915.5398856910779</v>
      </c>
      <c r="I31" s="28">
        <f>-SUMIFS(Data!$F$4:$F$195,Data!$B$4:$B$195,'Task 4'!I$28,Data!$D$4:$D$195,'Task 4'!$B31)</f>
        <v>-2408.1209672965392</v>
      </c>
      <c r="J31" s="28">
        <f>-SUMIFS(Data!$F$4:$F$195,Data!$B$4:$B$195,'Task 4'!J$28,Data!$D$4:$D$195,'Task 4'!$B31)</f>
        <v>-2994.9717431613021</v>
      </c>
      <c r="K31" s="28">
        <f>-SUMIFS(Data!$F$4:$F$195,Data!$B$4:$B$195,'Task 4'!K$28,Data!$D$4:$D$195,'Task 4'!$B31)</f>
        <v>-2948.9548832016703</v>
      </c>
      <c r="L31" s="28">
        <f>-SUMIFS(Data!$F$4:$F$195,Data!$B$4:$B$195,'Task 4'!L$28,Data!$D$4:$D$195,'Task 4'!$B31)</f>
        <v>-3102.2840795606253</v>
      </c>
      <c r="M31" s="28">
        <f>-SUMIFS(Data!$F$4:$F$195,Data!$B$4:$B$195,'Task 4'!M$28,Data!$D$4:$D$195,'Task 4'!$B31)</f>
        <v>-1901.3407721828864</v>
      </c>
      <c r="N31" s="28">
        <f>-SUMIFS(Data!$F$4:$F$195,Data!$B$4:$B$195,'Task 4'!N$28,Data!$D$4:$D$195,'Task 4'!$B31)</f>
        <v>-2763.0067730550536</v>
      </c>
    </row>
    <row r="32" spans="2:14" x14ac:dyDescent="0.35">
      <c r="B32" s="1" t="s">
        <v>5</v>
      </c>
      <c r="C32" s="28">
        <f>-SUMIFS(Data!$F$4:$F$195,Data!$B$4:$B$195,'Task 4'!C$28,Data!$D$4:$D$195,'Task 4'!$B32)</f>
        <v>-882</v>
      </c>
      <c r="D32" s="28">
        <f>-SUMIFS(Data!$F$4:$F$195,Data!$B$4:$B$195,'Task 4'!D$28,Data!$D$4:$D$195,'Task 4'!$B32)</f>
        <v>-1114.6519999999998</v>
      </c>
      <c r="E32" s="28">
        <f>-SUMIFS(Data!$F$4:$F$195,Data!$B$4:$B$195,'Task 4'!E$28,Data!$D$4:$D$195,'Task 4'!$B32)</f>
        <v>-1031.5840796800001</v>
      </c>
      <c r="F32" s="28">
        <f>-SUMIFS(Data!$F$4:$F$195,Data!$B$4:$B$195,'Task 4'!F$28,Data!$D$4:$D$195,'Task 4'!$B32)</f>
        <v>-795.60046272044792</v>
      </c>
      <c r="G32" s="28">
        <f>-SUMIFS(Data!$F$4:$F$195,Data!$B$4:$B$195,'Task 4'!G$28,Data!$D$4:$D$195,'Task 4'!$B32)</f>
        <v>-731.23638528636366</v>
      </c>
      <c r="H32" s="28">
        <f>-SUMIFS(Data!$F$4:$F$195,Data!$B$4:$B$195,'Task 4'!H$28,Data!$D$4:$D$195,'Task 4'!$B32)</f>
        <v>-241.277397249302</v>
      </c>
      <c r="I32" s="28">
        <f>-SUMIFS(Data!$F$4:$F$195,Data!$B$4:$B$195,'Task 4'!I$28,Data!$D$4:$D$195,'Task 4'!$B32)</f>
        <v>-637.21731809536425</v>
      </c>
      <c r="J32" s="28">
        <f>-SUMIFS(Data!$F$4:$F$195,Data!$B$4:$B$195,'Task 4'!J$28,Data!$D$4:$D$195,'Task 4'!$B32)</f>
        <v>-1043.0590970287317</v>
      </c>
      <c r="K32" s="28">
        <f>-SUMIFS(Data!$F$4:$F$195,Data!$B$4:$B$195,'Task 4'!K$28,Data!$D$4:$D$195,'Task 4'!$B32)</f>
        <v>-1849.4146283290984</v>
      </c>
      <c r="L32" s="28">
        <f>-SUMIFS(Data!$F$4:$F$195,Data!$B$4:$B$195,'Task 4'!L$28,Data!$D$4:$D$195,'Task 4'!$B32)</f>
        <v>-1377.6275648964131</v>
      </c>
      <c r="M32" s="28">
        <f>-SUMIFS(Data!$F$4:$F$195,Data!$B$4:$B$195,'Task 4'!M$28,Data!$D$4:$D$195,'Task 4'!$B32)</f>
        <v>-1486.4793925724032</v>
      </c>
      <c r="N32" s="28">
        <f>-SUMIFS(Data!$F$4:$F$195,Data!$B$4:$B$195,'Task 4'!N$28,Data!$D$4:$D$195,'Task 4'!$B32)</f>
        <v>-1857.630380842711</v>
      </c>
    </row>
    <row r="33" spans="2:14" x14ac:dyDescent="0.35">
      <c r="B33" s="1" t="s">
        <v>6</v>
      </c>
      <c r="C33" s="28">
        <f>-SUMIFS(Data!$F$4:$F$195,Data!$B$4:$B$195,'Task 4'!C$28,Data!$D$4:$D$195,'Task 4'!$B33)</f>
        <v>-1533.6</v>
      </c>
      <c r="D33" s="28">
        <f>-SUMIFS(Data!$F$4:$F$195,Data!$B$4:$B$195,'Task 4'!D$28,Data!$D$4:$D$195,'Task 4'!$B33)</f>
        <v>-488.98079999999999</v>
      </c>
      <c r="E33" s="28">
        <f>-SUMIFS(Data!$F$4:$F$195,Data!$B$4:$B$195,'Task 4'!E$28,Data!$D$4:$D$195,'Task 4'!$B33)</f>
        <v>-581.43076991999988</v>
      </c>
      <c r="F33" s="28">
        <f>-SUMIFS(Data!$F$4:$F$195,Data!$B$4:$B$195,'Task 4'!F$28,Data!$D$4:$D$195,'Task 4'!$B33)</f>
        <v>-765.28812445747189</v>
      </c>
      <c r="G33" s="28">
        <f>-SUMIFS(Data!$F$4:$F$195,Data!$B$4:$B$195,'Task 4'!G$28,Data!$D$4:$D$195,'Task 4'!$B33)</f>
        <v>-675.51982745861039</v>
      </c>
      <c r="H33" s="28">
        <f>-SUMIFS(Data!$F$4:$F$195,Data!$B$4:$B$195,'Task 4'!H$28,Data!$D$4:$D$195,'Task 4'!$B33)</f>
        <v>-1146.8525284040652</v>
      </c>
      <c r="I33" s="28">
        <f>-SUMIFS(Data!$F$4:$F$195,Data!$B$4:$B$195,'Task 4'!I$28,Data!$D$4:$D$195,'Task 4'!$B33)</f>
        <v>-1651.0744343206866</v>
      </c>
      <c r="J33" s="28">
        <f>-SUMIFS(Data!$F$4:$F$195,Data!$B$4:$B$195,'Task 4'!J$28,Data!$D$4:$D$195,'Task 4'!$B33)</f>
        <v>-1080.8802233607594</v>
      </c>
      <c r="K33" s="28">
        <f>-SUMIFS(Data!$F$4:$F$195,Data!$B$4:$B$195,'Task 4'!K$28,Data!$D$4:$D$195,'Task 4'!$B33)</f>
        <v>-1519.0220711188913</v>
      </c>
      <c r="L33" s="28">
        <f>-SUMIFS(Data!$F$4:$F$195,Data!$B$4:$B$195,'Task 4'!L$28,Data!$D$4:$D$195,'Task 4'!$B33)</f>
        <v>-1155.6997200954715</v>
      </c>
      <c r="M33" s="28">
        <f>-SUMIFS(Data!$F$4:$F$195,Data!$B$4:$B$195,'Task 4'!M$28,Data!$D$4:$D$195,'Task 4'!$B33)</f>
        <v>-1258.2598014736861</v>
      </c>
      <c r="N33" s="28">
        <f>-SUMIFS(Data!$F$4:$F$195,Data!$B$4:$B$195,'Task 4'!N$28,Data!$D$4:$D$195,'Task 4'!$B33)</f>
        <v>-1020.8869933053431</v>
      </c>
    </row>
    <row r="34" spans="2:14" x14ac:dyDescent="0.35">
      <c r="B34" s="1" t="s">
        <v>7</v>
      </c>
      <c r="C34" s="28">
        <f>-SUMIFS(Data!$F$4:$F$195,Data!$B$4:$B$195,'Task 4'!C$28,Data!$D$4:$D$195,'Task 4'!$B34)</f>
        <v>-1593.6</v>
      </c>
      <c r="D34" s="28">
        <f>-SUMIFS(Data!$F$4:$F$195,Data!$B$4:$B$195,'Task 4'!D$28,Data!$D$4:$D$195,'Task 4'!$B34)</f>
        <v>-1893.1967999999999</v>
      </c>
      <c r="E34" s="28">
        <f>-SUMIFS(Data!$F$4:$F$195,Data!$B$4:$B$195,'Task 4'!E$28,Data!$D$4:$D$195,'Task 4'!$B34)</f>
        <v>-1792.5197875199999</v>
      </c>
      <c r="F34" s="28">
        <f>-SUMIFS(Data!$F$4:$F$195,Data!$B$4:$B$195,'Task 4'!F$28,Data!$D$4:$D$195,'Task 4'!$B34)</f>
        <v>-1508.8435727016958</v>
      </c>
      <c r="G34" s="28">
        <f>-SUMIFS(Data!$F$4:$F$195,Data!$B$4:$B$195,'Task 4'!G$28,Data!$D$4:$D$195,'Task 4'!$B34)</f>
        <v>-1301.8812376900441</v>
      </c>
      <c r="H34" s="28">
        <f>-SUMIFS(Data!$F$4:$F$195,Data!$B$4:$B$195,'Task 4'!H$28,Data!$D$4:$D$195,'Task 4'!$B34)</f>
        <v>-1668.238508165342</v>
      </c>
      <c r="I34" s="28">
        <f>-SUMIFS(Data!$F$4:$F$195,Data!$B$4:$B$195,'Task 4'!I$28,Data!$D$4:$D$195,'Task 4'!$B34)</f>
        <v>-1667.5712127620759</v>
      </c>
      <c r="J34" s="28">
        <f>-SUMIFS(Data!$F$4:$F$195,Data!$B$4:$B$195,'Task 4'!J$28,Data!$D$4:$D$195,'Task 4'!$B34)</f>
        <v>-1751.6168018852845</v>
      </c>
      <c r="K34" s="28">
        <f>-SUMIFS(Data!$F$4:$F$195,Data!$B$4:$B$195,'Task 4'!K$28,Data!$D$4:$D$195,'Task 4'!$B34)</f>
        <v>-1475.6173081229601</v>
      </c>
      <c r="L34" s="28">
        <f>-SUMIFS(Data!$F$4:$F$195,Data!$B$4:$B$195,'Task 4'!L$28,Data!$D$4:$D$195,'Task 4'!$B34)</f>
        <v>-886.00226988685631</v>
      </c>
      <c r="M34" s="28">
        <f>-SUMIFS(Data!$F$4:$F$195,Data!$B$4:$B$195,'Task 4'!M$28,Data!$D$4:$D$195,'Task 4'!$B34)</f>
        <v>-850.30871156201283</v>
      </c>
      <c r="N34" s="28">
        <f>-SUMIFS(Data!$F$4:$F$195,Data!$B$4:$B$195,'Task 4'!N$28,Data!$D$4:$D$195,'Task 4'!$B34)</f>
        <v>-432.20417536480119</v>
      </c>
    </row>
    <row r="35" spans="2:14" x14ac:dyDescent="0.35">
      <c r="B35" s="1" t="s">
        <v>8</v>
      </c>
      <c r="C35" s="28">
        <f>-SUMIFS(Data!$F$4:$F$195,Data!$B$4:$B$195,'Task 4'!C$28,Data!$D$4:$D$195,'Task 4'!$B35)</f>
        <v>-1404</v>
      </c>
      <c r="D35" s="28">
        <f>-SUMIFS(Data!$F$4:$F$195,Data!$B$4:$B$195,'Task 4'!D$28,Data!$D$4:$D$195,'Task 4'!$B35)</f>
        <v>-1725.5700000000002</v>
      </c>
      <c r="E35" s="28">
        <f>-SUMIFS(Data!$F$4:$F$195,Data!$B$4:$B$195,'Task 4'!E$28,Data!$D$4:$D$195,'Task 4'!$B35)</f>
        <v>-1683.3164040000001</v>
      </c>
      <c r="F35" s="28">
        <f>-SUMIFS(Data!$F$4:$F$195,Data!$B$4:$B$195,'Task 4'!F$28,Data!$D$4:$D$195,'Task 4'!$B35)</f>
        <v>-843.01732413360014</v>
      </c>
      <c r="G35" s="28">
        <f>-SUMIFS(Data!$F$4:$F$195,Data!$B$4:$B$195,'Task 4'!G$28,Data!$D$4:$D$195,'Task 4'!$B35)</f>
        <v>-790.16013791042349</v>
      </c>
      <c r="H35" s="28">
        <f>-SUMIFS(Data!$F$4:$F$195,Data!$B$4:$B$195,'Task 4'!H$28,Data!$D$4:$D$195,'Task 4'!$B35)</f>
        <v>-837.01663408851152</v>
      </c>
      <c r="I35" s="28">
        <f>-SUMIFS(Data!$F$4:$F$195,Data!$B$4:$B$195,'Task 4'!I$28,Data!$D$4:$D$195,'Task 4'!$B35)</f>
        <v>-845.21939710257902</v>
      </c>
      <c r="J35" s="28">
        <f>-SUMIFS(Data!$F$4:$F$195,Data!$B$4:$B$195,'Task 4'!J$28,Data!$D$4:$D$195,'Task 4'!$B35)</f>
        <v>-852.65732779708185</v>
      </c>
      <c r="K35" s="28">
        <f>-SUMIFS(Data!$F$4:$F$195,Data!$B$4:$B$195,'Task 4'!K$28,Data!$D$4:$D$195,'Task 4'!$B35)</f>
        <v>-965.37862653185607</v>
      </c>
      <c r="L35" s="28">
        <f>-SUMIFS(Data!$F$4:$F$195,Data!$B$4:$B$195,'Task 4'!L$28,Data!$D$4:$D$195,'Task 4'!$B35)</f>
        <v>-471.0732554736976</v>
      </c>
      <c r="M35" s="28">
        <f>-SUMIFS(Data!$F$4:$F$195,Data!$B$4:$B$195,'Task 4'!M$28,Data!$D$4:$D$195,'Task 4'!$B35)</f>
        <v>-484.61544330689281</v>
      </c>
      <c r="N35" s="28">
        <f>-SUMIFS(Data!$F$4:$F$195,Data!$B$4:$B$195,'Task 4'!N$28,Data!$D$4:$D$195,'Task 4'!$B35)</f>
        <v>-257.49997016260198</v>
      </c>
    </row>
    <row r="36" spans="2:14" x14ac:dyDescent="0.35">
      <c r="B36" s="1" t="s">
        <v>9</v>
      </c>
      <c r="C36" s="28">
        <f>-SUMIFS(Data!$F$4:$F$195,Data!$B$4:$B$195,'Task 4'!C$28,Data!$D$4:$D$195,'Task 4'!$B36)</f>
        <v>-1811.0400000000002</v>
      </c>
      <c r="D36" s="28">
        <f>-SUMIFS(Data!$F$4:$F$195,Data!$B$4:$B$195,'Task 4'!D$28,Data!$D$4:$D$195,'Task 4'!$B36)</f>
        <v>-2279.5819200000005</v>
      </c>
      <c r="E36" s="28">
        <f>-SUMIFS(Data!$F$4:$F$195,Data!$B$4:$B$195,'Task 4'!E$28,Data!$D$4:$D$195,'Task 4'!$B36)</f>
        <v>-1721.9295878400003</v>
      </c>
      <c r="F36" s="28">
        <f>-SUMIFS(Data!$F$4:$F$195,Data!$B$4:$B$195,'Task 4'!F$28,Data!$D$4:$D$195,'Task 4'!$B36)</f>
        <v>-701.51411408601598</v>
      </c>
      <c r="G36" s="28">
        <f>-SUMIFS(Data!$F$4:$F$195,Data!$B$4:$B$195,'Task 4'!G$28,Data!$D$4:$D$195,'Task 4'!$B36)</f>
        <v>-1053.3234423001531</v>
      </c>
      <c r="H36" s="28">
        <f>-SUMIFS(Data!$F$4:$F$195,Data!$B$4:$B$195,'Task 4'!H$28,Data!$D$4:$D$195,'Task 4'!$B36)</f>
        <v>-874.5955206106629</v>
      </c>
      <c r="I36" s="28">
        <f>-SUMIFS(Data!$F$4:$F$195,Data!$B$4:$B$195,'Task 4'!I$28,Data!$D$4:$D$195,'Task 4'!$B36)</f>
        <v>-655.68426180181393</v>
      </c>
      <c r="J36" s="28">
        <f>-SUMIFS(Data!$F$4:$F$195,Data!$B$4:$B$195,'Task 4'!J$28,Data!$D$4:$D$195,'Task 4'!$B36)</f>
        <v>-709.18809756484222</v>
      </c>
      <c r="K36" s="28">
        <f>-SUMIFS(Data!$F$4:$F$195,Data!$B$4:$B$195,'Task 4'!K$28,Data!$D$4:$D$195,'Task 4'!$B36)</f>
        <v>-795.07077617994469</v>
      </c>
      <c r="L36" s="28">
        <f>-SUMIFS(Data!$F$4:$F$195,Data!$B$4:$B$195,'Task 4'!L$28,Data!$D$4:$D$195,'Task 4'!$B36)</f>
        <v>-829.08892963370772</v>
      </c>
      <c r="M36" s="28">
        <f>-SUMIFS(Data!$F$4:$F$195,Data!$B$4:$B$195,'Task 4'!M$28,Data!$D$4:$D$195,'Task 4'!$B36)</f>
        <v>-756.76266042241014</v>
      </c>
      <c r="N36" s="28">
        <f>-SUMIFS(Data!$F$4:$F$195,Data!$B$4:$B$195,'Task 4'!N$28,Data!$D$4:$D$195,'Task 4'!$B36)</f>
        <v>-427.94393264333848</v>
      </c>
    </row>
    <row r="37" spans="2:14" x14ac:dyDescent="0.35">
      <c r="B37" s="1" t="s">
        <v>10</v>
      </c>
      <c r="C37" s="28">
        <f>-SUMIFS(Data!$F$4:$F$195,Data!$B$4:$B$195,'Task 4'!C$28,Data!$D$4:$D$195,'Task 4'!$B37)</f>
        <v>-820.80000000000007</v>
      </c>
      <c r="D37" s="28">
        <f>-SUMIFS(Data!$F$4:$F$195,Data!$B$4:$B$195,'Task 4'!D$28,Data!$D$4:$D$195,'Task 4'!$B37)</f>
        <v>-1197.5040000000001</v>
      </c>
      <c r="E37" s="28">
        <f>-SUMIFS(Data!$F$4:$F$195,Data!$B$4:$B$195,'Task 4'!E$28,Data!$D$4:$D$195,'Task 4'!$B37)</f>
        <v>-1432.2247632000001</v>
      </c>
      <c r="F37" s="28">
        <f>-SUMIFS(Data!$F$4:$F$195,Data!$B$4:$B$195,'Task 4'!F$28,Data!$D$4:$D$195,'Task 4'!$B37)</f>
        <v>-1430.93576091312</v>
      </c>
      <c r="G37" s="28">
        <f>-SUMIFS(Data!$F$4:$F$195,Data!$B$4:$B$195,'Task 4'!G$28,Data!$D$4:$D$195,'Task 4'!$B37)</f>
        <v>-1122.095415356868</v>
      </c>
      <c r="H37" s="28">
        <f>-SUMIFS(Data!$F$4:$F$195,Data!$B$4:$B$195,'Task 4'!H$28,Data!$D$4:$D$195,'Task 4'!$B37)</f>
        <v>-994.17873819327406</v>
      </c>
      <c r="I37" s="28">
        <f>-SUMIFS(Data!$F$4:$F$195,Data!$B$4:$B$195,'Task 4'!I$28,Data!$D$4:$D$195,'Task 4'!$B37)</f>
        <v>-743.72814025905336</v>
      </c>
      <c r="J37" s="28">
        <f>-SUMIFS(Data!$F$4:$F$195,Data!$B$4:$B$195,'Task 4'!J$28,Data!$D$4:$D$195,'Task 4'!$B37)</f>
        <v>-796.68158384549804</v>
      </c>
      <c r="K37" s="28">
        <f>-SUMIFS(Data!$F$4:$F$195,Data!$B$4:$B$195,'Task 4'!K$28,Data!$D$4:$D$195,'Task 4'!$B37)</f>
        <v>-1513.0371045146255</v>
      </c>
      <c r="L37" s="28">
        <f>-SUMIFS(Data!$F$4:$F$195,Data!$B$4:$B$195,'Task 4'!L$28,Data!$D$4:$D$195,'Task 4'!$B37)</f>
        <v>-1642.0267762226031</v>
      </c>
      <c r="M37" s="28">
        <f>-SUMIFS(Data!$F$4:$F$195,Data!$B$4:$B$195,'Task 4'!M$28,Data!$D$4:$D$195,'Task 4'!$B37)</f>
        <v>-1607.0749883503549</v>
      </c>
      <c r="N37" s="28">
        <f>-SUMIFS(Data!$F$4:$F$195,Data!$B$4:$B$195,'Task 4'!N$28,Data!$D$4:$D$195,'Task 4'!$B37)</f>
        <v>-1259.4074477802305</v>
      </c>
    </row>
    <row r="38" spans="2:14" x14ac:dyDescent="0.35">
      <c r="B38" s="1" t="s">
        <v>11</v>
      </c>
      <c r="C38" s="28">
        <f>-SUMIFS(Data!$F$4:$F$195,Data!$B$4:$B$195,'Task 4'!C$28,Data!$D$4:$D$195,'Task 4'!$B38)</f>
        <v>-268.39999999999998</v>
      </c>
      <c r="D38" s="28">
        <f>-SUMIFS(Data!$F$4:$F$195,Data!$B$4:$B$195,'Task 4'!D$28,Data!$D$4:$D$195,'Task 4'!$B38)</f>
        <v>-591.822</v>
      </c>
      <c r="E38" s="28">
        <f>-SUMIFS(Data!$F$4:$F$195,Data!$B$4:$B$195,'Task 4'!E$28,Data!$D$4:$D$195,'Task 4'!$B38)</f>
        <v>-312.91601879999996</v>
      </c>
      <c r="F38" s="28">
        <f>-SUMIFS(Data!$F$4:$F$195,Data!$B$4:$B$195,'Task 4'!F$28,Data!$D$4:$D$195,'Task 4'!$B38)</f>
        <v>-561.71330418588002</v>
      </c>
      <c r="G38" s="28">
        <f>-SUMIFS(Data!$F$4:$F$195,Data!$B$4:$B$195,'Task 4'!G$28,Data!$D$4:$D$195,'Task 4'!$B38)</f>
        <v>-262.3826097241469</v>
      </c>
      <c r="H38" s="28">
        <f>-SUMIFS(Data!$F$4:$F$195,Data!$B$4:$B$195,'Task 4'!H$28,Data!$D$4:$D$195,'Task 4'!$B38)</f>
        <v>-550.57261363682369</v>
      </c>
      <c r="I38" s="28">
        <f>-SUMIFS(Data!$F$4:$F$195,Data!$B$4:$B$195,'Task 4'!I$28,Data!$D$4:$D$195,'Task 4'!$B38)</f>
        <v>-271.96108163047626</v>
      </c>
      <c r="J38" s="28">
        <f>-SUMIFS(Data!$F$4:$F$195,Data!$B$4:$B$195,'Task 4'!J$28,Data!$D$4:$D$195,'Task 4'!$B38)</f>
        <v>-288.85036702148852</v>
      </c>
      <c r="K38" s="28">
        <f>-SUMIFS(Data!$F$4:$F$195,Data!$B$4:$B$195,'Task 4'!K$28,Data!$D$4:$D$195,'Task 4'!$B38)</f>
        <v>-599.85818310595278</v>
      </c>
      <c r="L38" s="28">
        <f>-SUMIFS(Data!$F$4:$F$195,Data!$B$4:$B$195,'Task 4'!L$28,Data!$D$4:$D$195,'Task 4'!$B38)</f>
        <v>-851.42129137468294</v>
      </c>
      <c r="M38" s="28">
        <f>-SUMIFS(Data!$F$4:$F$195,Data!$B$4:$B$195,'Task 4'!M$28,Data!$D$4:$D$195,'Task 4'!$B38)</f>
        <v>-1370.9773970269669</v>
      </c>
      <c r="N38" s="28">
        <f>-SUMIFS(Data!$F$4:$F$195,Data!$B$4:$B$195,'Task 4'!N$28,Data!$D$4:$D$195,'Task 4'!$B38)</f>
        <v>-1448.034009461981</v>
      </c>
    </row>
    <row r="39" spans="2:14" x14ac:dyDescent="0.35">
      <c r="B39" s="1" t="s">
        <v>12</v>
      </c>
      <c r="C39" s="28">
        <f>-SUMIFS(Data!$F$4:$F$195,Data!$B$4:$B$195,'Task 4'!C$28,Data!$D$4:$D$195,'Task 4'!$B39)</f>
        <v>-418.00000000000006</v>
      </c>
      <c r="D39" s="28">
        <f>-SUMIFS(Data!$F$4:$F$195,Data!$B$4:$B$195,'Task 4'!D$28,Data!$D$4:$D$195,'Task 4'!$B39)</f>
        <v>-953.23800000000017</v>
      </c>
      <c r="E39" s="28">
        <f>-SUMIFS(Data!$F$4:$F$195,Data!$B$4:$B$195,'Task 4'!E$28,Data!$D$4:$D$195,'Task 4'!$B39)</f>
        <v>-701.58805640000014</v>
      </c>
      <c r="F39" s="28">
        <f>-SUMIFS(Data!$F$4:$F$195,Data!$B$4:$B$195,'Task 4'!F$28,Data!$D$4:$D$195,'Task 4'!$B39)</f>
        <v>-1161.3774180654802</v>
      </c>
      <c r="G39" s="28">
        <f>-SUMIFS(Data!$F$4:$F$195,Data!$B$4:$B$195,'Task 4'!G$28,Data!$D$4:$D$195,'Task 4'!$B39)</f>
        <v>-1503.1044277782619</v>
      </c>
      <c r="H39" s="28">
        <f>-SUMIFS(Data!$F$4:$F$195,Data!$B$4:$B$195,'Task 4'!H$28,Data!$D$4:$D$195,'Task 4'!$B39)</f>
        <v>-1416.4885797305926</v>
      </c>
      <c r="I39" s="28">
        <f>-SUMIFS(Data!$F$4:$F$195,Data!$B$4:$B$195,'Task 4'!I$28,Data!$D$4:$D$195,'Task 4'!$B39)</f>
        <v>-1247.9312403988549</v>
      </c>
      <c r="J39" s="28">
        <f>-SUMIFS(Data!$F$4:$F$195,Data!$B$4:$B$195,'Task 4'!J$28,Data!$D$4:$D$195,'Task 4'!$B39)</f>
        <v>-1271.8915202145129</v>
      </c>
      <c r="K39" s="28">
        <f>-SUMIFS(Data!$F$4:$F$195,Data!$B$4:$B$195,'Task 4'!K$28,Data!$D$4:$D$195,'Task 4'!$B39)</f>
        <v>-1750.9196107880391</v>
      </c>
      <c r="L39" s="28">
        <f>-SUMIFS(Data!$F$4:$F$195,Data!$B$4:$B$195,'Task 4'!L$28,Data!$D$4:$D$195,'Task 4'!$B39)</f>
        <v>-1555.9778696419958</v>
      </c>
      <c r="M39" s="28">
        <f>-SUMIFS(Data!$F$4:$F$195,Data!$B$4:$B$195,'Task 4'!M$28,Data!$D$4:$D$195,'Task 4'!$B39)</f>
        <v>-1539.0005328672169</v>
      </c>
      <c r="N39" s="28">
        <f>-SUMIFS(Data!$F$4:$F$195,Data!$B$4:$B$195,'Task 4'!N$28,Data!$D$4:$D$195,'Task 4'!$B39)</f>
        <v>-2332.0037818922497</v>
      </c>
    </row>
    <row r="40" spans="2:14" x14ac:dyDescent="0.35">
      <c r="B40" s="1" t="s">
        <v>13</v>
      </c>
      <c r="C40" s="28">
        <f>-SUMIFS(Data!$F$4:$F$195,Data!$B$4:$B$195,'Task 4'!C$28,Data!$D$4:$D$195,'Task 4'!$B40)</f>
        <v>-936</v>
      </c>
      <c r="D40" s="28">
        <f>-SUMIFS(Data!$F$4:$F$195,Data!$B$4:$B$195,'Task 4'!D$28,Data!$D$4:$D$195,'Task 4'!$B40)</f>
        <v>-566.28000000000009</v>
      </c>
      <c r="E40" s="28">
        <f>-SUMIFS(Data!$F$4:$F$195,Data!$B$4:$B$195,'Task 4'!E$28,Data!$D$4:$D$195,'Task 4'!$B40)</f>
        <v>-342.96181919999998</v>
      </c>
      <c r="F40" s="28">
        <f>-SUMIFS(Data!$F$4:$F$195,Data!$B$4:$B$195,'Task 4'!F$28,Data!$D$4:$D$195,'Task 4'!$B40)</f>
        <v>-799.52402497968023</v>
      </c>
      <c r="G40" s="28">
        <f>-SUMIFS(Data!$F$4:$F$195,Data!$B$4:$B$195,'Task 4'!G$28,Data!$D$4:$D$195,'Task 4'!$B40)</f>
        <v>-749.39386861345417</v>
      </c>
      <c r="H40" s="28">
        <f>-SUMIFS(Data!$F$4:$F$195,Data!$B$4:$B$195,'Task 4'!H$28,Data!$D$4:$D$195,'Task 4'!$B40)</f>
        <v>-785.81441062806823</v>
      </c>
      <c r="I40" s="28">
        <f>-SUMIFS(Data!$F$4:$F$195,Data!$B$4:$B$195,'Task 4'!I$28,Data!$D$4:$D$195,'Task 4'!$B40)</f>
        <v>-825.57661980584851</v>
      </c>
      <c r="J40" s="28">
        <f>-SUMIFS(Data!$F$4:$F$195,Data!$B$4:$B$195,'Task 4'!J$28,Data!$D$4:$D$195,'Task 4'!$B40)</f>
        <v>-631.68405366858929</v>
      </c>
      <c r="K40" s="28">
        <f>-SUMIFS(Data!$F$4:$F$195,Data!$B$4:$B$195,'Task 4'!K$28,Data!$D$4:$D$195,'Task 4'!$B40)</f>
        <v>-1274.7257866221396</v>
      </c>
      <c r="L40" s="28">
        <f>-SUMIFS(Data!$F$4:$F$195,Data!$B$4:$B$195,'Task 4'!L$28,Data!$D$4:$D$195,'Task 4'!$B40)</f>
        <v>-1197.5728983598001</v>
      </c>
      <c r="M40" s="28">
        <f>-SUMIFS(Data!$F$4:$F$195,Data!$B$4:$B$195,'Task 4'!M$28,Data!$D$4:$D$195,'Task 4'!$B40)</f>
        <v>-1256.2754308857691</v>
      </c>
      <c r="N40" s="28">
        <f>-SUMIFS(Data!$F$4:$F$195,Data!$B$4:$B$195,'Task 4'!N$28,Data!$D$4:$D$195,'Task 4'!$B40)</f>
        <v>-1781.8503754296369</v>
      </c>
    </row>
    <row r="41" spans="2:14" x14ac:dyDescent="0.35">
      <c r="B41" s="1" t="s">
        <v>15</v>
      </c>
      <c r="C41" s="28">
        <f>-SUMIFS(Data!$F$4:$F$195,Data!$B$4:$B$195,'Task 4'!C$28,Data!$D$4:$D$195,'Task 4'!$B41)</f>
        <v>-1036</v>
      </c>
      <c r="D41" s="28">
        <f>-SUMIFS(Data!$F$4:$F$195,Data!$B$4:$B$195,'Task 4'!D$28,Data!$D$4:$D$195,'Task 4'!$B41)</f>
        <v>-745.36</v>
      </c>
      <c r="E41" s="28">
        <f>-SUMIFS(Data!$F$4:$F$195,Data!$B$4:$B$195,'Task 4'!E$28,Data!$D$4:$D$195,'Task 4'!$B41)</f>
        <v>-759.67091200000004</v>
      </c>
      <c r="F41" s="28">
        <f>-SUMIFS(Data!$F$4:$F$195,Data!$B$4:$B$195,'Task 4'!F$28,Data!$D$4:$D$195,'Task 4'!$B41)</f>
        <v>-1463.0433033216002</v>
      </c>
      <c r="G41" s="28">
        <f>-SUMIFS(Data!$F$4:$F$195,Data!$B$4:$B$195,'Task 4'!G$28,Data!$D$4:$D$195,'Task 4'!$B41)</f>
        <v>-1208.0592396077009</v>
      </c>
      <c r="H41" s="28">
        <f>-SUMIFS(Data!$F$4:$F$195,Data!$B$4:$B$195,'Task 4'!H$28,Data!$D$4:$D$195,'Task 4'!$B41)</f>
        <v>-924.4004000978689</v>
      </c>
      <c r="I41" s="28">
        <f>-SUMIFS(Data!$F$4:$F$195,Data!$B$4:$B$195,'Task 4'!I$28,Data!$D$4:$D$195,'Task 4'!$B41)</f>
        <v>-611.4805935491836</v>
      </c>
      <c r="J41" s="28">
        <f>-SUMIFS(Data!$F$4:$F$195,Data!$B$4:$B$195,'Task 4'!J$28,Data!$D$4:$D$195,'Task 4'!$B41)</f>
        <v>-453.38768150404417</v>
      </c>
      <c r="K41" s="28">
        <f>-SUMIFS(Data!$F$4:$F$195,Data!$B$4:$B$195,'Task 4'!K$28,Data!$D$4:$D$195,'Task 4'!$B41)</f>
        <v>-913.41749254212255</v>
      </c>
      <c r="L41" s="28">
        <f>-SUMIFS(Data!$F$4:$F$195,Data!$B$4:$B$195,'Task 4'!L$28,Data!$D$4:$D$195,'Task 4'!$B41)</f>
        <v>-895.62075732036317</v>
      </c>
      <c r="M41" s="28">
        <f>-SUMIFS(Data!$F$4:$F$195,Data!$B$4:$B$195,'Task 4'!M$28,Data!$D$4:$D$195,'Task 4'!$B41)</f>
        <v>-1348.8147218573445</v>
      </c>
      <c r="N41" s="28">
        <f>-SUMIFS(Data!$F$4:$F$195,Data!$B$4:$B$195,'Task 4'!N$28,Data!$D$4:$D$195,'Task 4'!$B41)</f>
        <v>-1970.5703617106738</v>
      </c>
    </row>
    <row r="42" spans="2:14" x14ac:dyDescent="0.35">
      <c r="B42" s="1" t="s">
        <v>16</v>
      </c>
      <c r="C42" s="28">
        <f>-SUMIFS(Data!$F$4:$F$195,Data!$B$4:$B$195,'Task 4'!C$28,Data!$D$4:$D$195,'Task 4'!$B42)</f>
        <v>-2041.6</v>
      </c>
      <c r="D42" s="28">
        <f>-SUMIFS(Data!$F$4:$F$195,Data!$B$4:$B$195,'Task 4'!D$28,Data!$D$4:$D$195,'Task 4'!$B42)</f>
        <v>-2770.0288</v>
      </c>
      <c r="E42" s="28">
        <f>-SUMIFS(Data!$F$4:$F$195,Data!$B$4:$B$195,'Task 4'!E$28,Data!$D$4:$D$195,'Task 4'!$B42)</f>
        <v>-2243.1010201600002</v>
      </c>
      <c r="F42" s="28">
        <f>-SUMIFS(Data!$F$4:$F$195,Data!$B$4:$B$195,'Task 4'!F$28,Data!$D$4:$D$195,'Task 4'!$B42)</f>
        <v>-1872.6954282516479</v>
      </c>
      <c r="G42" s="28">
        <f>-SUMIFS(Data!$F$4:$F$195,Data!$B$4:$B$195,'Task 4'!G$28,Data!$D$4:$D$195,'Task 4'!$B42)</f>
        <v>-1772.3189532973597</v>
      </c>
      <c r="H42" s="28">
        <f>-SUMIFS(Data!$F$4:$F$195,Data!$B$4:$B$195,'Task 4'!H$28,Data!$D$4:$D$195,'Task 4'!$B42)</f>
        <v>-1516.3148651558615</v>
      </c>
      <c r="I42" s="28">
        <f>-SUMIFS(Data!$F$4:$F$195,Data!$B$4:$B$195,'Task 4'!I$28,Data!$D$4:$D$195,'Task 4'!$B42)</f>
        <v>-1515.7083392097993</v>
      </c>
      <c r="J42" s="28">
        <f>-SUMIFS(Data!$F$4:$F$195,Data!$B$4:$B$195,'Task 4'!J$28,Data!$D$4:$D$195,'Task 4'!$B42)</f>
        <v>-1409.9916712560719</v>
      </c>
      <c r="K42" s="28">
        <f>-SUMIFS(Data!$F$4:$F$195,Data!$B$4:$B$195,'Task 4'!K$28,Data!$D$4:$D$195,'Task 4'!$B42)</f>
        <v>-1612.0434777470671</v>
      </c>
      <c r="L42" s="28">
        <f>-SUMIFS(Data!$F$4:$F$195,Data!$B$4:$B$195,'Task 4'!L$28,Data!$D$4:$D$195,'Task 4'!$B42)</f>
        <v>-1637.7065276715214</v>
      </c>
      <c r="M42" s="28">
        <f>-SUMIFS(Data!$F$4:$F$195,Data!$B$4:$B$195,'Task 4'!M$28,Data!$D$4:$D$195,'Task 4'!$B42)</f>
        <v>-1326.3819231907426</v>
      </c>
      <c r="N42" s="28">
        <f>-SUMIFS(Data!$F$4:$F$195,Data!$B$4:$B$195,'Task 4'!N$28,Data!$D$4:$D$195,'Task 4'!$B42)</f>
        <v>-1761.8990394384348</v>
      </c>
    </row>
    <row r="43" spans="2:14" x14ac:dyDescent="0.35">
      <c r="B43" s="1" t="s">
        <v>17</v>
      </c>
      <c r="C43" s="28">
        <f>-SUMIFS(Data!$F$4:$F$195,Data!$B$4:$B$195,'Task 4'!C$28,Data!$D$4:$D$195,'Task 4'!$B43)</f>
        <v>-352.8</v>
      </c>
      <c r="D43" s="28">
        <f>-SUMIFS(Data!$F$4:$F$195,Data!$B$4:$B$195,'Task 4'!D$28,Data!$D$4:$D$195,'Task 4'!$B43)</f>
        <v>-780.41039999999998</v>
      </c>
      <c r="E43" s="28">
        <f>-SUMIFS(Data!$F$4:$F$195,Data!$B$4:$B$195,'Task 4'!E$28,Data!$D$4:$D$195,'Task 4'!$B43)</f>
        <v>-595.61302416000001</v>
      </c>
      <c r="F43" s="28">
        <f>-SUMIFS(Data!$F$4:$F$195,Data!$B$4:$B$195,'Task 4'!F$28,Data!$D$4:$D$195,'Task 4'!$B43)</f>
        <v>-600.85441877260791</v>
      </c>
      <c r="G43" s="28">
        <f>-SUMIFS(Data!$F$4:$F$195,Data!$B$4:$B$195,'Task 4'!G$28,Data!$D$4:$D$195,'Task 4'!$B43)</f>
        <v>-908.53258422545491</v>
      </c>
      <c r="H43" s="28">
        <f>-SUMIFS(Data!$F$4:$F$195,Data!$B$4:$B$195,'Task 4'!H$28,Data!$D$4:$D$195,'Task 4'!$B43)</f>
        <v>-1001.2937610748741</v>
      </c>
      <c r="I43" s="28">
        <f>-SUMIFS(Data!$F$4:$F$195,Data!$B$4:$B$195,'Task 4'!I$28,Data!$D$4:$D$195,'Task 4'!$B43)</f>
        <v>-1233.7941723964598</v>
      </c>
      <c r="J43" s="28">
        <f>-SUMIFS(Data!$F$4:$F$195,Data!$B$4:$B$195,'Task 4'!J$28,Data!$D$4:$D$195,'Task 4'!$B43)</f>
        <v>-1257.4830205064718</v>
      </c>
      <c r="K43" s="28">
        <f>-SUMIFS(Data!$F$4:$F$195,Data!$B$4:$B$195,'Task 4'!K$28,Data!$D$4:$D$195,'Task 4'!$B43)</f>
        <v>-1673.3656385491558</v>
      </c>
      <c r="L43" s="28">
        <f>-SUMIFS(Data!$F$4:$F$195,Data!$B$4:$B$195,'Task 4'!L$28,Data!$D$4:$D$195,'Task 4'!$B43)</f>
        <v>-1458.1835840335025</v>
      </c>
      <c r="M43" s="28">
        <f>-SUMIFS(Data!$F$4:$F$195,Data!$B$4:$B$195,'Task 4'!M$28,Data!$D$4:$D$195,'Task 4'!$B43)</f>
        <v>-1087.8955565910298</v>
      </c>
      <c r="N43" s="28">
        <f>-SUMIFS(Data!$F$4:$F$195,Data!$B$4:$B$195,'Task 4'!N$28,Data!$D$4:$D$195,'Task 4'!$B43)</f>
        <v>-1664.4808793218765</v>
      </c>
    </row>
    <row r="44" spans="2:14" x14ac:dyDescent="0.35">
      <c r="B44" s="1" t="s">
        <v>20</v>
      </c>
      <c r="C44" s="28">
        <f>-SUMIFS(Data!$F$4:$F$195,Data!$B$4:$B$195,'Task 4'!C$28,Data!$D$4:$D$195,'Task 4'!$B44)</f>
        <v>-889.2</v>
      </c>
      <c r="D44" s="28">
        <f>-SUMIFS(Data!$F$4:$F$195,Data!$B$4:$B$195,'Task 4'!D$28,Data!$D$4:$D$195,'Task 4'!$B44)</f>
        <v>-1374.1728000000001</v>
      </c>
      <c r="E44" s="28">
        <f>-SUMIFS(Data!$F$4:$F$195,Data!$B$4:$B$195,'Task 4'!E$28,Data!$D$4:$D$195,'Task 4'!$B44)</f>
        <v>-1713.4435718400002</v>
      </c>
      <c r="F44" s="28">
        <f>-SUMIFS(Data!$F$4:$F$195,Data!$B$4:$B$195,'Task 4'!F$28,Data!$D$4:$D$195,'Task 4'!$B44)</f>
        <v>-1678.6606673316483</v>
      </c>
      <c r="G44" s="28">
        <f>-SUMIFS(Data!$F$4:$F$195,Data!$B$4:$B$195,'Task 4'!G$28,Data!$D$4:$D$195,'Task 4'!$B44)</f>
        <v>-1588.6844555626722</v>
      </c>
      <c r="H44" s="28">
        <f>-SUMIFS(Data!$F$4:$F$195,Data!$B$4:$B$195,'Task 4'!H$28,Data!$D$4:$D$195,'Task 4'!$B44)</f>
        <v>-1767.8880621501416</v>
      </c>
      <c r="I44" s="28">
        <f>-SUMIFS(Data!$F$4:$F$195,Data!$B$4:$B$195,'Task 4'!I$28,Data!$D$4:$D$195,'Task 4'!$B44)</f>
        <v>-2048.8218783109123</v>
      </c>
      <c r="J44" s="28">
        <f>-SUMIFS(Data!$F$4:$F$195,Data!$B$4:$B$195,'Task 4'!J$28,Data!$D$4:$D$195,'Task 4'!$B44)</f>
        <v>-1374.2501470572479</v>
      </c>
      <c r="K44" s="28">
        <f>-SUMIFS(Data!$F$4:$F$195,Data!$B$4:$B$195,'Task 4'!K$28,Data!$D$4:$D$195,'Task 4'!$B44)</f>
        <v>-1494.9093099688741</v>
      </c>
      <c r="L44" s="28">
        <f>-SUMIFS(Data!$F$4:$F$195,Data!$B$4:$B$195,'Task 4'!L$28,Data!$D$4:$D$195,'Task 4'!$B44)</f>
        <v>-1290.149653025833</v>
      </c>
      <c r="M44" s="28">
        <f>-SUMIFS(Data!$F$4:$F$195,Data!$B$4:$B$195,'Task 4'!M$28,Data!$D$4:$D$195,'Task 4'!$B44)</f>
        <v>-921.74430938084436</v>
      </c>
      <c r="N44" s="28">
        <f>-SUMIFS(Data!$F$4:$F$195,Data!$B$4:$B$195,'Task 4'!N$28,Data!$D$4:$D$195,'Task 4'!$B44)</f>
        <v>-1544.5104646224395</v>
      </c>
    </row>
    <row r="45" spans="2:14" s="32" customFormat="1" ht="12" thickBot="1" x14ac:dyDescent="0.4">
      <c r="B45" s="30" t="s">
        <v>42</v>
      </c>
      <c r="C45" s="29">
        <f>SUM(C29:C44)</f>
        <v>-19552.48</v>
      </c>
      <c r="D45" s="29">
        <f t="shared" ref="D45:N45" si="1">SUM(D29:D44)</f>
        <v>-21978.051040000002</v>
      </c>
      <c r="E45" s="29">
        <f t="shared" si="1"/>
        <v>-21729.517854352005</v>
      </c>
      <c r="F45" s="29">
        <f t="shared" si="1"/>
        <v>-21278.12091516213</v>
      </c>
      <c r="G45" s="29">
        <f t="shared" si="1"/>
        <v>-19416.40747015956</v>
      </c>
      <c r="H45" s="29">
        <f t="shared" si="1"/>
        <v>-21432.956402718137</v>
      </c>
      <c r="I45" s="29">
        <f t="shared" si="1"/>
        <v>-22417.63459304985</v>
      </c>
      <c r="J45" s="29">
        <f t="shared" si="1"/>
        <v>-23460.956474254621</v>
      </c>
      <c r="K45" s="29">
        <f t="shared" si="1"/>
        <v>-25981.448685404252</v>
      </c>
      <c r="L45" s="29">
        <f t="shared" si="1"/>
        <v>-23984.946065250533</v>
      </c>
      <c r="M45" s="29">
        <f t="shared" si="1"/>
        <v>-23879.021934772212</v>
      </c>
      <c r="N45" s="29">
        <f t="shared" si="1"/>
        <v>-27313.274908148269</v>
      </c>
    </row>
    <row r="48" spans="2:14" ht="13.15" x14ac:dyDescent="0.4">
      <c r="C48" s="48" t="s">
        <v>39</v>
      </c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</row>
    <row r="49" spans="2:16" ht="12" thickBot="1" x14ac:dyDescent="0.4">
      <c r="B49" s="41" t="s">
        <v>50</v>
      </c>
      <c r="C49" s="42">
        <v>42005</v>
      </c>
      <c r="D49" s="42">
        <v>42036</v>
      </c>
      <c r="E49" s="42">
        <v>42064</v>
      </c>
      <c r="F49" s="42">
        <v>42095</v>
      </c>
      <c r="G49" s="42">
        <v>42125</v>
      </c>
      <c r="H49" s="42">
        <v>42156</v>
      </c>
      <c r="I49" s="42">
        <v>42186</v>
      </c>
      <c r="J49" s="42">
        <v>42217</v>
      </c>
      <c r="K49" s="42">
        <v>42248</v>
      </c>
      <c r="L49" s="42">
        <v>42278</v>
      </c>
      <c r="M49" s="42">
        <v>42309</v>
      </c>
      <c r="N49" s="42">
        <v>42339</v>
      </c>
    </row>
    <row r="50" spans="2:16" x14ac:dyDescent="0.35">
      <c r="B50" s="1" t="s">
        <v>2</v>
      </c>
      <c r="C50" s="43">
        <f>C8+C29</f>
        <v>2110.6799999999998</v>
      </c>
      <c r="D50" s="43">
        <f t="shared" ref="D50:N50" si="2">D8+D29</f>
        <v>1690.5547999999994</v>
      </c>
      <c r="E50" s="43">
        <f t="shared" si="2"/>
        <v>2089.7413336799996</v>
      </c>
      <c r="F50" s="43">
        <f t="shared" si="2"/>
        <v>2474.2531198782322</v>
      </c>
      <c r="G50" s="43">
        <f t="shared" si="2"/>
        <v>2344.5636062143763</v>
      </c>
      <c r="H50" s="43">
        <f t="shared" si="2"/>
        <v>2725.4107500900341</v>
      </c>
      <c r="I50" s="43">
        <f t="shared" si="2"/>
        <v>2396.8042185454542</v>
      </c>
      <c r="J50" s="43">
        <f t="shared" si="2"/>
        <v>2770.9775161753778</v>
      </c>
      <c r="K50" s="43">
        <f t="shared" si="2"/>
        <v>1971.7597306090934</v>
      </c>
      <c r="L50" s="43">
        <f t="shared" si="2"/>
        <v>2049.7395512976909</v>
      </c>
      <c r="M50" s="43">
        <f t="shared" si="2"/>
        <v>2807.4285651737428</v>
      </c>
      <c r="N50" s="43">
        <f t="shared" si="2"/>
        <v>2335.4191366742698</v>
      </c>
      <c r="O50" s="43"/>
      <c r="P50" s="43"/>
    </row>
    <row r="51" spans="2:16" x14ac:dyDescent="0.35">
      <c r="B51" s="1" t="s">
        <v>3</v>
      </c>
      <c r="C51" s="43">
        <f t="shared" ref="C51:N65" si="3">C9+C30</f>
        <v>1209</v>
      </c>
      <c r="D51" s="43">
        <f t="shared" si="3"/>
        <v>878.32799999999997</v>
      </c>
      <c r="E51" s="43">
        <f t="shared" si="3"/>
        <v>1180.9429631999999</v>
      </c>
      <c r="F51" s="43">
        <f t="shared" si="3"/>
        <v>1285.4430551423998</v>
      </c>
      <c r="G51" s="43">
        <f t="shared" si="3"/>
        <v>681.6331246699051</v>
      </c>
      <c r="H51" s="43">
        <f t="shared" si="3"/>
        <v>1419.3379779882964</v>
      </c>
      <c r="I51" s="43">
        <f t="shared" si="3"/>
        <v>1685.4287357827434</v>
      </c>
      <c r="J51" s="43">
        <f t="shared" si="3"/>
        <v>1954.1775000316316</v>
      </c>
      <c r="K51" s="43">
        <f t="shared" si="3"/>
        <v>1735.7590144405476</v>
      </c>
      <c r="L51" s="43">
        <f t="shared" si="3"/>
        <v>2000.7023564799756</v>
      </c>
      <c r="M51" s="43">
        <f t="shared" si="3"/>
        <v>2085.8482482709792</v>
      </c>
      <c r="N51" s="43">
        <f t="shared" si="3"/>
        <v>1601.8834255671645</v>
      </c>
      <c r="O51" s="43"/>
      <c r="P51" s="43"/>
    </row>
    <row r="52" spans="2:16" x14ac:dyDescent="0.35">
      <c r="B52" s="1" t="s">
        <v>4</v>
      </c>
      <c r="C52" s="43">
        <f t="shared" si="3"/>
        <v>1434.8799999999999</v>
      </c>
      <c r="D52" s="43">
        <f t="shared" si="3"/>
        <v>1965.8636799999997</v>
      </c>
      <c r="E52" s="43">
        <f t="shared" si="3"/>
        <v>2330.6576634880003</v>
      </c>
      <c r="F52" s="43">
        <f t="shared" si="3"/>
        <v>2027.7820337381374</v>
      </c>
      <c r="G52" s="43">
        <f t="shared" si="3"/>
        <v>1881.4551037676711</v>
      </c>
      <c r="H52" s="43">
        <f t="shared" si="3"/>
        <v>1994.1912195889222</v>
      </c>
      <c r="I52" s="43">
        <f t="shared" si="3"/>
        <v>2410.6226199610614</v>
      </c>
      <c r="J52" s="43">
        <f t="shared" si="3"/>
        <v>2880.572161853484</v>
      </c>
      <c r="K52" s="43">
        <f t="shared" si="3"/>
        <v>2613.8027139285045</v>
      </c>
      <c r="L52" s="43">
        <f t="shared" si="3"/>
        <v>3354.3511176601232</v>
      </c>
      <c r="M52" s="43">
        <f t="shared" si="3"/>
        <v>2018.2165946005314</v>
      </c>
      <c r="N52" s="43">
        <f t="shared" si="3"/>
        <v>2551.1837963280468</v>
      </c>
      <c r="O52" s="43"/>
      <c r="P52" s="43"/>
    </row>
    <row r="53" spans="2:16" x14ac:dyDescent="0.35">
      <c r="B53" s="1" t="s">
        <v>5</v>
      </c>
      <c r="C53" s="43">
        <f t="shared" si="3"/>
        <v>918</v>
      </c>
      <c r="D53" s="43">
        <f t="shared" si="3"/>
        <v>1305.3480000000002</v>
      </c>
      <c r="E53" s="43">
        <f t="shared" si="3"/>
        <v>1253.7759203200001</v>
      </c>
      <c r="F53" s="43">
        <f t="shared" si="3"/>
        <v>1002.9347372795521</v>
      </c>
      <c r="G53" s="43">
        <f t="shared" si="3"/>
        <v>905.43064671363618</v>
      </c>
      <c r="H53" s="43">
        <f t="shared" si="3"/>
        <v>288.16535659069802</v>
      </c>
      <c r="I53" s="43">
        <f t="shared" si="3"/>
        <v>733.63215069343585</v>
      </c>
      <c r="J53" s="43">
        <f t="shared" si="3"/>
        <v>1246.6749247785006</v>
      </c>
      <c r="K53" s="43">
        <f t="shared" si="3"/>
        <v>2130.8343420312854</v>
      </c>
      <c r="L53" s="43">
        <f t="shared" si="3"/>
        <v>1613.3137396984919</v>
      </c>
      <c r="M53" s="43">
        <f t="shared" si="3"/>
        <v>1840.5867443484051</v>
      </c>
      <c r="N53" s="43">
        <f t="shared" si="3"/>
        <v>2303.4811027308488</v>
      </c>
      <c r="O53" s="43"/>
      <c r="P53" s="43"/>
    </row>
    <row r="54" spans="2:16" x14ac:dyDescent="0.35">
      <c r="B54" s="1" t="s">
        <v>6</v>
      </c>
      <c r="C54" s="43">
        <f t="shared" si="3"/>
        <v>1306.3999999999996</v>
      </c>
      <c r="D54" s="43">
        <f t="shared" si="3"/>
        <v>435.01920000000001</v>
      </c>
      <c r="E54" s="43">
        <f t="shared" si="3"/>
        <v>539.68923008000002</v>
      </c>
      <c r="F54" s="43">
        <f t="shared" si="3"/>
        <v>740.462275542528</v>
      </c>
      <c r="G54" s="43">
        <f t="shared" si="3"/>
        <v>694.71303654138944</v>
      </c>
      <c r="H54" s="43">
        <f t="shared" si="3"/>
        <v>1133.8239496759352</v>
      </c>
      <c r="I54" s="43">
        <f t="shared" si="3"/>
        <v>1506.0334331929139</v>
      </c>
      <c r="J54" s="43">
        <f t="shared" si="3"/>
        <v>906.43609745306503</v>
      </c>
      <c r="K54" s="43">
        <f t="shared" si="3"/>
        <v>1166.4471137025726</v>
      </c>
      <c r="L54" s="43">
        <f t="shared" si="3"/>
        <v>1028.1621848468403</v>
      </c>
      <c r="M54" s="43">
        <f t="shared" si="3"/>
        <v>1294.0101117806328</v>
      </c>
      <c r="N54" s="43">
        <f t="shared" si="3"/>
        <v>783.93244535306826</v>
      </c>
      <c r="O54" s="43"/>
      <c r="P54" s="43"/>
    </row>
    <row r="55" spans="2:16" x14ac:dyDescent="0.35">
      <c r="B55" s="1" t="s">
        <v>7</v>
      </c>
      <c r="C55" s="43">
        <f t="shared" si="3"/>
        <v>1726.4</v>
      </c>
      <c r="D55" s="43">
        <f t="shared" si="3"/>
        <v>1758.8032000000001</v>
      </c>
      <c r="E55" s="43">
        <f t="shared" si="3"/>
        <v>1700.2002124799999</v>
      </c>
      <c r="F55" s="43">
        <f t="shared" si="3"/>
        <v>1460.830827298304</v>
      </c>
      <c r="G55" s="43">
        <f t="shared" si="3"/>
        <v>1210.212346309956</v>
      </c>
      <c r="H55" s="43">
        <f t="shared" si="3"/>
        <v>1426.965283514658</v>
      </c>
      <c r="I55" s="43">
        <f t="shared" si="3"/>
        <v>1489.5366547515246</v>
      </c>
      <c r="J55" s="43">
        <f t="shared" si="3"/>
        <v>1531.7753803288601</v>
      </c>
      <c r="K55" s="43">
        <f t="shared" si="3"/>
        <v>1209.8518766985037</v>
      </c>
      <c r="L55" s="43">
        <f t="shared" si="3"/>
        <v>823.1070470245179</v>
      </c>
      <c r="M55" s="43">
        <f t="shared" si="3"/>
        <v>790.43623267290627</v>
      </c>
      <c r="N55" s="43">
        <f t="shared" si="3"/>
        <v>369.93779737227061</v>
      </c>
      <c r="O55" s="43"/>
      <c r="P55" s="43"/>
    </row>
    <row r="56" spans="2:16" x14ac:dyDescent="0.35">
      <c r="B56" s="1" t="s">
        <v>8</v>
      </c>
      <c r="C56" s="43">
        <f t="shared" si="3"/>
        <v>1716</v>
      </c>
      <c r="D56" s="43">
        <f t="shared" si="3"/>
        <v>1926.4299999999998</v>
      </c>
      <c r="E56" s="43">
        <f t="shared" si="3"/>
        <v>1809.4035959999997</v>
      </c>
      <c r="F56" s="43">
        <f t="shared" si="3"/>
        <v>871.86507586640005</v>
      </c>
      <c r="G56" s="43">
        <f t="shared" si="3"/>
        <v>770.38284608957667</v>
      </c>
      <c r="H56" s="43">
        <f t="shared" si="3"/>
        <v>832.76435879148846</v>
      </c>
      <c r="I56" s="43">
        <f t="shared" si="3"/>
        <v>857.95721563502116</v>
      </c>
      <c r="J56" s="43">
        <f t="shared" si="3"/>
        <v>918.64634945002251</v>
      </c>
      <c r="K56" s="43">
        <f t="shared" si="3"/>
        <v>1000.7684552124299</v>
      </c>
      <c r="L56" s="43">
        <f t="shared" si="3"/>
        <v>525.9071793912708</v>
      </c>
      <c r="M56" s="43">
        <f t="shared" si="3"/>
        <v>472.48577416347683</v>
      </c>
      <c r="N56" s="43">
        <f t="shared" si="3"/>
        <v>293.97263609413477</v>
      </c>
      <c r="O56" s="43"/>
      <c r="P56" s="43"/>
    </row>
    <row r="57" spans="2:16" x14ac:dyDescent="0.35">
      <c r="B57" s="1" t="s">
        <v>9</v>
      </c>
      <c r="C57" s="43">
        <f t="shared" si="3"/>
        <v>1548.9599999999998</v>
      </c>
      <c r="D57" s="43">
        <f t="shared" si="3"/>
        <v>1636.4180799999995</v>
      </c>
      <c r="E57" s="43">
        <f t="shared" si="3"/>
        <v>1296.4704121600003</v>
      </c>
      <c r="F57" s="43">
        <f t="shared" si="3"/>
        <v>553.27788591398394</v>
      </c>
      <c r="G57" s="43">
        <f t="shared" si="3"/>
        <v>849.77775769984714</v>
      </c>
      <c r="H57" s="43">
        <f t="shared" si="3"/>
        <v>754.45910658933701</v>
      </c>
      <c r="I57" s="43">
        <f t="shared" si="3"/>
        <v>590.54252800618599</v>
      </c>
      <c r="J57" s="43">
        <f t="shared" si="3"/>
        <v>586.88776383547804</v>
      </c>
      <c r="K57" s="43">
        <f t="shared" si="3"/>
        <v>643.57342997441083</v>
      </c>
      <c r="L57" s="43">
        <f t="shared" si="3"/>
        <v>595.16883445910412</v>
      </c>
      <c r="M57" s="43">
        <f t="shared" si="3"/>
        <v>610.524793106689</v>
      </c>
      <c r="N57" s="43">
        <f t="shared" si="3"/>
        <v>324.06416679766619</v>
      </c>
      <c r="O57" s="43"/>
      <c r="P57" s="43"/>
    </row>
    <row r="58" spans="2:16" x14ac:dyDescent="0.35">
      <c r="B58" s="1" t="s">
        <v>10</v>
      </c>
      <c r="C58" s="43">
        <f t="shared" si="3"/>
        <v>699.19999999999993</v>
      </c>
      <c r="D58" s="43">
        <f t="shared" si="3"/>
        <v>914.49599999999987</v>
      </c>
      <c r="E58" s="43">
        <f t="shared" si="3"/>
        <v>1068.7352367999999</v>
      </c>
      <c r="F58" s="43">
        <f t="shared" si="3"/>
        <v>994.99543908687997</v>
      </c>
      <c r="G58" s="43">
        <f t="shared" si="3"/>
        <v>819.06780864313191</v>
      </c>
      <c r="H58" s="43">
        <f t="shared" si="3"/>
        <v>675.60225468672593</v>
      </c>
      <c r="I58" s="43">
        <f t="shared" si="3"/>
        <v>544.03954254254677</v>
      </c>
      <c r="J58" s="43">
        <f t="shared" si="3"/>
        <v>542.59680626816623</v>
      </c>
      <c r="K58" s="43">
        <f t="shared" si="3"/>
        <v>932.65804594777887</v>
      </c>
      <c r="L58" s="43">
        <f t="shared" si="3"/>
        <v>1253.9640107661144</v>
      </c>
      <c r="M58" s="43">
        <f t="shared" si="3"/>
        <v>1173.0761671588139</v>
      </c>
      <c r="N58" s="43">
        <f t="shared" si="3"/>
        <v>796.08135735851602</v>
      </c>
      <c r="O58" s="43"/>
      <c r="P58" s="43"/>
    </row>
    <row r="59" spans="2:16" x14ac:dyDescent="0.35">
      <c r="B59" s="1" t="s">
        <v>11</v>
      </c>
      <c r="C59" s="43">
        <f t="shared" si="3"/>
        <v>171.60000000000002</v>
      </c>
      <c r="D59" s="43">
        <f t="shared" si="3"/>
        <v>332.178</v>
      </c>
      <c r="E59" s="43">
        <f t="shared" si="3"/>
        <v>161.40398120000003</v>
      </c>
      <c r="F59" s="43">
        <f t="shared" si="3"/>
        <v>316.64109581412004</v>
      </c>
      <c r="G59" s="43">
        <f t="shared" si="3"/>
        <v>156.29965427585307</v>
      </c>
      <c r="H59" s="43">
        <f t="shared" si="3"/>
        <v>304.68106564317634</v>
      </c>
      <c r="I59" s="43">
        <f t="shared" si="3"/>
        <v>184.98874129912377</v>
      </c>
      <c r="J59" s="43">
        <f t="shared" si="3"/>
        <v>186.37744882529552</v>
      </c>
      <c r="K59" s="43">
        <f t="shared" si="3"/>
        <v>407.19276120209611</v>
      </c>
      <c r="L59" s="43">
        <f t="shared" si="3"/>
        <v>477.8859551119416</v>
      </c>
      <c r="M59" s="43">
        <f t="shared" si="3"/>
        <v>816.68252861959195</v>
      </c>
      <c r="N59" s="43">
        <f t="shared" si="3"/>
        <v>958.39190874923406</v>
      </c>
      <c r="O59" s="43"/>
      <c r="P59" s="43"/>
    </row>
    <row r="60" spans="2:16" x14ac:dyDescent="0.35">
      <c r="B60" s="1" t="s">
        <v>12</v>
      </c>
      <c r="C60" s="43">
        <f t="shared" si="3"/>
        <v>341.99999999999994</v>
      </c>
      <c r="D60" s="43">
        <f t="shared" si="3"/>
        <v>762.76199999999983</v>
      </c>
      <c r="E60" s="43">
        <f t="shared" si="3"/>
        <v>548.89194359999988</v>
      </c>
      <c r="F60" s="43">
        <f t="shared" si="3"/>
        <v>888.11618193452</v>
      </c>
      <c r="G60" s="43">
        <f t="shared" si="3"/>
        <v>1123.1752282217387</v>
      </c>
      <c r="H60" s="43">
        <f t="shared" si="3"/>
        <v>986.36699538940707</v>
      </c>
      <c r="I60" s="43">
        <f t="shared" si="3"/>
        <v>787.57251628754534</v>
      </c>
      <c r="J60" s="43">
        <f t="shared" si="3"/>
        <v>845.03238673934334</v>
      </c>
      <c r="K60" s="43">
        <f t="shared" si="3"/>
        <v>1078.4139946488601</v>
      </c>
      <c r="L60" s="43">
        <f t="shared" si="3"/>
        <v>1245.0623997405341</v>
      </c>
      <c r="M60" s="43">
        <f t="shared" si="3"/>
        <v>1149.9981257400118</v>
      </c>
      <c r="N60" s="43">
        <f t="shared" si="3"/>
        <v>1628.5722084970421</v>
      </c>
      <c r="O60" s="43"/>
      <c r="P60" s="43"/>
    </row>
    <row r="61" spans="2:16" x14ac:dyDescent="0.35">
      <c r="B61" s="1" t="s">
        <v>13</v>
      </c>
      <c r="C61" s="43">
        <f t="shared" si="3"/>
        <v>864</v>
      </c>
      <c r="D61" s="43">
        <f t="shared" si="3"/>
        <v>533.71999999999991</v>
      </c>
      <c r="E61" s="43">
        <f t="shared" si="3"/>
        <v>303.83818079999998</v>
      </c>
      <c r="F61" s="43">
        <f t="shared" si="3"/>
        <v>664.39997502031997</v>
      </c>
      <c r="G61" s="43">
        <f t="shared" si="3"/>
        <v>582.77697138654582</v>
      </c>
      <c r="H61" s="43">
        <f t="shared" si="3"/>
        <v>639.60838817193201</v>
      </c>
      <c r="I61" s="43">
        <f t="shared" si="3"/>
        <v>628.35463497015178</v>
      </c>
      <c r="J61" s="43">
        <f t="shared" si="3"/>
        <v>448.37916416501093</v>
      </c>
      <c r="K61" s="43">
        <f t="shared" si="3"/>
        <v>883.24052260939357</v>
      </c>
      <c r="L61" s="43">
        <f t="shared" si="3"/>
        <v>1128.7147829917926</v>
      </c>
      <c r="M61" s="43">
        <f t="shared" si="3"/>
        <v>976.96074321176025</v>
      </c>
      <c r="N61" s="43">
        <f t="shared" si="3"/>
        <v>1176.0481490383152</v>
      </c>
      <c r="O61" s="43"/>
      <c r="P61" s="43"/>
    </row>
    <row r="62" spans="2:16" x14ac:dyDescent="0.35">
      <c r="B62" s="1" t="s">
        <v>15</v>
      </c>
      <c r="C62" s="43">
        <f t="shared" si="3"/>
        <v>1924</v>
      </c>
      <c r="D62" s="43">
        <f t="shared" si="3"/>
        <v>1190.6399999999999</v>
      </c>
      <c r="E62" s="43">
        <f t="shared" si="3"/>
        <v>1137.6090879999999</v>
      </c>
      <c r="F62" s="43">
        <f t="shared" si="3"/>
        <v>2050.3742966784002</v>
      </c>
      <c r="G62" s="43">
        <f t="shared" si="3"/>
        <v>1608.5305363922994</v>
      </c>
      <c r="H62" s="43">
        <f t="shared" si="3"/>
        <v>1274.8233466221313</v>
      </c>
      <c r="I62" s="43">
        <f t="shared" si="3"/>
        <v>800.90976823321648</v>
      </c>
      <c r="J62" s="43">
        <f t="shared" si="3"/>
        <v>583.47300761621204</v>
      </c>
      <c r="K62" s="43">
        <f t="shared" si="3"/>
        <v>1196.5940098175988</v>
      </c>
      <c r="L62" s="43">
        <f t="shared" si="3"/>
        <v>1430.6669240312294</v>
      </c>
      <c r="M62" s="43">
        <f t="shared" si="3"/>
        <v>1795.946421259584</v>
      </c>
      <c r="N62" s="43">
        <f t="shared" si="3"/>
        <v>2491.3443616392879</v>
      </c>
      <c r="O62" s="43"/>
      <c r="P62" s="43"/>
    </row>
    <row r="63" spans="2:16" x14ac:dyDescent="0.35">
      <c r="B63" s="1" t="s">
        <v>16</v>
      </c>
      <c r="C63" s="43">
        <f t="shared" si="3"/>
        <v>2598.4</v>
      </c>
      <c r="D63" s="43">
        <f t="shared" si="3"/>
        <v>3653.9712</v>
      </c>
      <c r="E63" s="43">
        <f t="shared" si="3"/>
        <v>2758.8189798399999</v>
      </c>
      <c r="F63" s="43">
        <f t="shared" si="3"/>
        <v>2142.6389717483517</v>
      </c>
      <c r="G63" s="43">
        <f t="shared" si="3"/>
        <v>1881.6353507026402</v>
      </c>
      <c r="H63" s="43">
        <f t="shared" si="3"/>
        <v>1578.8889265241385</v>
      </c>
      <c r="I63" s="43">
        <f t="shared" si="3"/>
        <v>1641.3995283038012</v>
      </c>
      <c r="J63" s="43">
        <f t="shared" si="3"/>
        <v>1441.3752238246327</v>
      </c>
      <c r="K63" s="43">
        <f t="shared" si="3"/>
        <v>1552.9737757925152</v>
      </c>
      <c r="L63" s="43">
        <f t="shared" si="3"/>
        <v>2160.3141765759774</v>
      </c>
      <c r="M63" s="43">
        <f t="shared" si="3"/>
        <v>1408.1929838674557</v>
      </c>
      <c r="N63" s="43">
        <f t="shared" si="3"/>
        <v>1697.3382179901876</v>
      </c>
      <c r="O63" s="43"/>
      <c r="P63" s="43"/>
    </row>
    <row r="64" spans="2:16" x14ac:dyDescent="0.35">
      <c r="B64" s="1" t="s">
        <v>17</v>
      </c>
      <c r="C64" s="43">
        <f t="shared" si="3"/>
        <v>487.2</v>
      </c>
      <c r="D64" s="43">
        <f t="shared" si="3"/>
        <v>1023.5896</v>
      </c>
      <c r="E64" s="43">
        <f t="shared" si="3"/>
        <v>741.10697584000002</v>
      </c>
      <c r="F64" s="43">
        <f t="shared" si="3"/>
        <v>695.76398122739192</v>
      </c>
      <c r="G64" s="43">
        <f t="shared" si="3"/>
        <v>1032.630639774545</v>
      </c>
      <c r="H64" s="43">
        <f t="shared" si="3"/>
        <v>1075.750888605126</v>
      </c>
      <c r="I64" s="43">
        <f t="shared" si="3"/>
        <v>1300.2003002131403</v>
      </c>
      <c r="J64" s="43">
        <f t="shared" si="3"/>
        <v>1377.8712310075125</v>
      </c>
      <c r="K64" s="43">
        <f t="shared" si="3"/>
        <v>1731.4256493494854</v>
      </c>
      <c r="L64" s="43">
        <f t="shared" si="3"/>
        <v>1912.5597909861522</v>
      </c>
      <c r="M64" s="43">
        <f t="shared" si="3"/>
        <v>1236.4931144084387</v>
      </c>
      <c r="N64" s="43">
        <f t="shared" si="3"/>
        <v>1895.0241246988792</v>
      </c>
      <c r="O64" s="43"/>
      <c r="P64" s="43"/>
    </row>
    <row r="65" spans="2:16" x14ac:dyDescent="0.35">
      <c r="B65" s="1" t="s">
        <v>20</v>
      </c>
      <c r="C65" s="43">
        <f t="shared" si="3"/>
        <v>1390.8</v>
      </c>
      <c r="D65" s="43">
        <f t="shared" si="3"/>
        <v>2013.8271999999999</v>
      </c>
      <c r="E65" s="43">
        <f t="shared" si="3"/>
        <v>2469.1964281600003</v>
      </c>
      <c r="F65" s="43">
        <f t="shared" si="3"/>
        <v>2378.5001326683519</v>
      </c>
      <c r="G65" s="43">
        <f t="shared" si="3"/>
        <v>2103.331872437328</v>
      </c>
      <c r="H65" s="43">
        <f t="shared" si="3"/>
        <v>2182.5694088098585</v>
      </c>
      <c r="I65" s="43">
        <f t="shared" si="3"/>
        <v>2396.0536720042883</v>
      </c>
      <c r="J65" s="43">
        <f t="shared" si="3"/>
        <v>1520.3192767368009</v>
      </c>
      <c r="K65" s="43">
        <f t="shared" si="3"/>
        <v>1718.0627504425199</v>
      </c>
      <c r="L65" s="43">
        <f t="shared" si="3"/>
        <v>1890.6926867814475</v>
      </c>
      <c r="M65" s="43">
        <f t="shared" si="3"/>
        <v>1220.3393678147449</v>
      </c>
      <c r="N65" s="43">
        <f t="shared" si="3"/>
        <v>1613.9235530297806</v>
      </c>
      <c r="O65" s="43"/>
      <c r="P65" s="43"/>
    </row>
    <row r="66" spans="2:16" s="40" customFormat="1" ht="12" thickBot="1" x14ac:dyDescent="0.4">
      <c r="B66" s="30" t="s">
        <v>52</v>
      </c>
      <c r="C66" s="46">
        <f>SUM(C50:C65)</f>
        <v>20447.52</v>
      </c>
      <c r="D66" s="46">
        <f t="shared" ref="D66:N66" si="4">SUM(D50:D65)</f>
        <v>22021.948959999994</v>
      </c>
      <c r="E66" s="46">
        <f t="shared" si="4"/>
        <v>21390.482145647999</v>
      </c>
      <c r="F66" s="46">
        <f t="shared" si="4"/>
        <v>20548.279084837875</v>
      </c>
      <c r="G66" s="46">
        <f t="shared" si="4"/>
        <v>18645.616529840441</v>
      </c>
      <c r="H66" s="46">
        <f t="shared" si="4"/>
        <v>19293.409277281866</v>
      </c>
      <c r="I66" s="46">
        <f t="shared" si="4"/>
        <v>19954.076260422149</v>
      </c>
      <c r="J66" s="46">
        <f t="shared" si="4"/>
        <v>19741.572239089397</v>
      </c>
      <c r="K66" s="46">
        <f t="shared" si="4"/>
        <v>21973.358186407597</v>
      </c>
      <c r="L66" s="46">
        <f t="shared" si="4"/>
        <v>23490.312737843204</v>
      </c>
      <c r="M66" s="46">
        <f t="shared" si="4"/>
        <v>21697.226516197767</v>
      </c>
      <c r="N66" s="46">
        <f t="shared" si="4"/>
        <v>22820.598387918719</v>
      </c>
    </row>
    <row r="69" spans="2:16" ht="13.15" x14ac:dyDescent="0.4">
      <c r="C69" s="48" t="s">
        <v>51</v>
      </c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</row>
    <row r="70" spans="2:16" ht="12" thickBot="1" x14ac:dyDescent="0.4">
      <c r="B70" s="41" t="s">
        <v>50</v>
      </c>
      <c r="C70" s="42">
        <v>42005</v>
      </c>
      <c r="D70" s="42">
        <v>42036</v>
      </c>
      <c r="E70" s="42">
        <v>42064</v>
      </c>
      <c r="F70" s="42">
        <v>42095</v>
      </c>
      <c r="G70" s="42">
        <v>42125</v>
      </c>
      <c r="H70" s="42">
        <v>42156</v>
      </c>
      <c r="I70" s="42">
        <v>42186</v>
      </c>
      <c r="J70" s="42">
        <v>42217</v>
      </c>
      <c r="K70" s="42">
        <v>42248</v>
      </c>
      <c r="L70" s="42">
        <v>42278</v>
      </c>
      <c r="M70" s="42">
        <v>42309</v>
      </c>
      <c r="N70" s="42">
        <v>42339</v>
      </c>
    </row>
    <row r="71" spans="2:16" x14ac:dyDescent="0.35">
      <c r="B71" s="1" t="s">
        <v>2</v>
      </c>
      <c r="C71" s="44">
        <f>C50/C8</f>
        <v>0.45099999999999996</v>
      </c>
      <c r="D71" s="44">
        <f t="shared" ref="D71:N71" si="5">D50/D8</f>
        <v>0.39609999999999984</v>
      </c>
      <c r="E71" s="44">
        <f t="shared" si="5"/>
        <v>0.41421699999999989</v>
      </c>
      <c r="F71" s="44">
        <f t="shared" si="5"/>
        <v>0.43179048999999997</v>
      </c>
      <c r="G71" s="44">
        <f t="shared" si="5"/>
        <v>0.44315468019999987</v>
      </c>
      <c r="H71" s="44">
        <f t="shared" si="5"/>
        <v>0.42088086740799996</v>
      </c>
      <c r="I71" s="44">
        <f t="shared" si="5"/>
        <v>0.41508967608207997</v>
      </c>
      <c r="J71" s="44">
        <f t="shared" si="5"/>
        <v>0.40339146960372152</v>
      </c>
      <c r="K71" s="44">
        <f t="shared" si="5"/>
        <v>0.41532364021164714</v>
      </c>
      <c r="L71" s="44">
        <f t="shared" si="5"/>
        <v>0.3960999999999999</v>
      </c>
      <c r="M71" s="44">
        <f t="shared" si="5"/>
        <v>0.44315468019999993</v>
      </c>
      <c r="N71" s="44">
        <f t="shared" si="5"/>
        <v>0.3914592989957959</v>
      </c>
    </row>
    <row r="72" spans="2:16" x14ac:dyDescent="0.35">
      <c r="B72" s="1" t="s">
        <v>3</v>
      </c>
      <c r="C72" s="44">
        <f t="shared" ref="C72:N86" si="6">C51/C9</f>
        <v>0.46500000000000002</v>
      </c>
      <c r="D72" s="44">
        <f t="shared" si="6"/>
        <v>0.44359999999999999</v>
      </c>
      <c r="E72" s="44">
        <f t="shared" si="6"/>
        <v>0.42134399999999994</v>
      </c>
      <c r="F72" s="44">
        <f t="shared" si="6"/>
        <v>0.40977087999999995</v>
      </c>
      <c r="G72" s="44">
        <f t="shared" si="6"/>
        <v>0.39796629759999991</v>
      </c>
      <c r="H72" s="44">
        <f t="shared" si="6"/>
        <v>0.41000697164799993</v>
      </c>
      <c r="I72" s="44">
        <f t="shared" si="6"/>
        <v>0.38640725051391994</v>
      </c>
      <c r="J72" s="44">
        <f t="shared" si="6"/>
        <v>0.36186354053447667</v>
      </c>
      <c r="K72" s="44">
        <f t="shared" si="6"/>
        <v>0.38100763431844237</v>
      </c>
      <c r="L72" s="44">
        <f t="shared" si="6"/>
        <v>0.44359999999999999</v>
      </c>
      <c r="M72" s="44">
        <f t="shared" si="6"/>
        <v>0.39796629759999991</v>
      </c>
      <c r="N72" s="44">
        <f t="shared" si="6"/>
        <v>0.3363380821558557</v>
      </c>
    </row>
    <row r="73" spans="2:16" x14ac:dyDescent="0.35">
      <c r="B73" s="1" t="s">
        <v>4</v>
      </c>
      <c r="C73" s="44">
        <f t="shared" si="6"/>
        <v>0.47199999999999998</v>
      </c>
      <c r="D73" s="44">
        <f t="shared" si="6"/>
        <v>0.51951999999999998</v>
      </c>
      <c r="E73" s="44">
        <f t="shared" si="6"/>
        <v>0.50991039999999999</v>
      </c>
      <c r="F73" s="44">
        <f t="shared" si="6"/>
        <v>0.505009504</v>
      </c>
      <c r="G73" s="44">
        <f t="shared" si="6"/>
        <v>0.51490931392000006</v>
      </c>
      <c r="H73" s="44">
        <f t="shared" si="6"/>
        <v>0.51005840705920003</v>
      </c>
      <c r="I73" s="44">
        <f t="shared" si="6"/>
        <v>0.50025957520038389</v>
      </c>
      <c r="J73" s="44">
        <f t="shared" si="6"/>
        <v>0.49026476670439156</v>
      </c>
      <c r="K73" s="44">
        <f t="shared" si="6"/>
        <v>0.4698753573725673</v>
      </c>
      <c r="L73" s="44">
        <f t="shared" si="6"/>
        <v>0.51951999999999998</v>
      </c>
      <c r="M73" s="44">
        <f t="shared" si="6"/>
        <v>0.51490931391999994</v>
      </c>
      <c r="N73" s="44">
        <f t="shared" si="6"/>
        <v>0.48007006203847935</v>
      </c>
    </row>
    <row r="74" spans="2:16" x14ac:dyDescent="0.35">
      <c r="B74" s="1" t="s">
        <v>5</v>
      </c>
      <c r="C74" s="44">
        <f t="shared" si="6"/>
        <v>0.51</v>
      </c>
      <c r="D74" s="44">
        <f t="shared" si="6"/>
        <v>0.5394000000000001</v>
      </c>
      <c r="E74" s="44">
        <f t="shared" si="6"/>
        <v>0.54861199999999999</v>
      </c>
      <c r="F74" s="44">
        <f t="shared" si="6"/>
        <v>0.55763976000000004</v>
      </c>
      <c r="G74" s="44">
        <f t="shared" si="6"/>
        <v>0.55321615759999998</v>
      </c>
      <c r="H74" s="44">
        <f t="shared" si="6"/>
        <v>0.54428048075200008</v>
      </c>
      <c r="I74" s="44">
        <f t="shared" si="6"/>
        <v>0.5351660903670401</v>
      </c>
      <c r="J74" s="44">
        <f t="shared" si="6"/>
        <v>0.54446276855969933</v>
      </c>
      <c r="K74" s="44">
        <f t="shared" si="6"/>
        <v>0.53535202393089321</v>
      </c>
      <c r="L74" s="44">
        <f t="shared" si="6"/>
        <v>0.53939999999999999</v>
      </c>
      <c r="M74" s="44">
        <f t="shared" si="6"/>
        <v>0.55321615759999998</v>
      </c>
      <c r="N74" s="44">
        <f t="shared" si="6"/>
        <v>0.55357351318850523</v>
      </c>
    </row>
    <row r="75" spans="2:16" x14ac:dyDescent="0.35">
      <c r="B75" s="1" t="s">
        <v>6</v>
      </c>
      <c r="C75" s="44">
        <f t="shared" si="6"/>
        <v>0.45999999999999996</v>
      </c>
      <c r="D75" s="44">
        <f t="shared" si="6"/>
        <v>0.4708</v>
      </c>
      <c r="E75" s="44">
        <f t="shared" si="6"/>
        <v>0.48138400000000003</v>
      </c>
      <c r="F75" s="44">
        <f t="shared" si="6"/>
        <v>0.49175632000000002</v>
      </c>
      <c r="G75" s="44">
        <f t="shared" si="6"/>
        <v>0.50700363040000007</v>
      </c>
      <c r="H75" s="44">
        <f t="shared" si="6"/>
        <v>0.49714370300800004</v>
      </c>
      <c r="I75" s="44">
        <f t="shared" si="6"/>
        <v>0.47702945112832007</v>
      </c>
      <c r="J75" s="44">
        <f t="shared" si="6"/>
        <v>0.45611062917345291</v>
      </c>
      <c r="K75" s="44">
        <f t="shared" si="6"/>
        <v>0.43435505434039101</v>
      </c>
      <c r="L75" s="44">
        <f t="shared" si="6"/>
        <v>0.47079999999999994</v>
      </c>
      <c r="M75" s="44">
        <f t="shared" si="6"/>
        <v>0.50700363039999996</v>
      </c>
      <c r="N75" s="44">
        <f t="shared" si="6"/>
        <v>0.43435505434039101</v>
      </c>
    </row>
    <row r="76" spans="2:16" x14ac:dyDescent="0.35">
      <c r="B76" s="1" t="s">
        <v>7</v>
      </c>
      <c r="C76" s="44">
        <f t="shared" si="6"/>
        <v>0.52</v>
      </c>
      <c r="D76" s="44">
        <f t="shared" si="6"/>
        <v>0.48160000000000003</v>
      </c>
      <c r="E76" s="44">
        <f t="shared" si="6"/>
        <v>0.48678399999999999</v>
      </c>
      <c r="F76" s="44">
        <f t="shared" si="6"/>
        <v>0.49191616000000005</v>
      </c>
      <c r="G76" s="44">
        <f t="shared" si="6"/>
        <v>0.48175448320000008</v>
      </c>
      <c r="H76" s="44">
        <f t="shared" si="6"/>
        <v>0.46102466252800001</v>
      </c>
      <c r="I76" s="44">
        <f t="shared" si="6"/>
        <v>0.47180416927744007</v>
      </c>
      <c r="J76" s="44">
        <f t="shared" si="6"/>
        <v>0.46652221097021451</v>
      </c>
      <c r="K76" s="44">
        <f t="shared" si="6"/>
        <v>0.45051787729932097</v>
      </c>
      <c r="L76" s="44">
        <f t="shared" si="6"/>
        <v>0.48160000000000003</v>
      </c>
      <c r="M76" s="44">
        <f t="shared" si="6"/>
        <v>0.48175448319999997</v>
      </c>
      <c r="N76" s="44">
        <f t="shared" si="6"/>
        <v>0.46118743307991661</v>
      </c>
    </row>
    <row r="77" spans="2:16" x14ac:dyDescent="0.35">
      <c r="B77" s="1" t="s">
        <v>8</v>
      </c>
      <c r="C77" s="44">
        <f t="shared" si="6"/>
        <v>0.55000000000000004</v>
      </c>
      <c r="D77" s="44">
        <f t="shared" si="6"/>
        <v>0.52749999999999997</v>
      </c>
      <c r="E77" s="44">
        <f t="shared" si="6"/>
        <v>0.5180499999999999</v>
      </c>
      <c r="F77" s="44">
        <f t="shared" si="6"/>
        <v>0.50841099999999995</v>
      </c>
      <c r="G77" s="44">
        <f t="shared" si="6"/>
        <v>0.4936633299999999</v>
      </c>
      <c r="H77" s="44">
        <f t="shared" si="6"/>
        <v>0.49872669669999992</v>
      </c>
      <c r="I77" s="44">
        <f t="shared" si="6"/>
        <v>0.5037394297329999</v>
      </c>
      <c r="J77" s="44">
        <f t="shared" si="6"/>
        <v>0.51862724684100991</v>
      </c>
      <c r="K77" s="44">
        <f t="shared" si="6"/>
        <v>0.50899979177783017</v>
      </c>
      <c r="L77" s="44">
        <f t="shared" si="6"/>
        <v>0.52749999999999997</v>
      </c>
      <c r="M77" s="44">
        <f t="shared" si="6"/>
        <v>0.49366332999999996</v>
      </c>
      <c r="N77" s="44">
        <f t="shared" si="6"/>
        <v>0.5330684294357797</v>
      </c>
    </row>
    <row r="78" spans="2:16" x14ac:dyDescent="0.35">
      <c r="B78" s="1" t="s">
        <v>9</v>
      </c>
      <c r="C78" s="44">
        <f t="shared" si="6"/>
        <v>0.46099999999999997</v>
      </c>
      <c r="D78" s="44">
        <f t="shared" si="6"/>
        <v>0.41787999999999986</v>
      </c>
      <c r="E78" s="44">
        <f t="shared" si="6"/>
        <v>0.42952240000000003</v>
      </c>
      <c r="F78" s="44">
        <f t="shared" si="6"/>
        <v>0.44093195199999996</v>
      </c>
      <c r="G78" s="44">
        <f t="shared" si="6"/>
        <v>0.44652263248000001</v>
      </c>
      <c r="H78" s="44">
        <f t="shared" si="6"/>
        <v>0.46312695350560007</v>
      </c>
      <c r="I78" s="44">
        <f t="shared" si="6"/>
        <v>0.4738644144354881</v>
      </c>
      <c r="J78" s="44">
        <f t="shared" si="6"/>
        <v>0.45281899101290757</v>
      </c>
      <c r="K78" s="44">
        <f t="shared" si="6"/>
        <v>0.4473471809230366</v>
      </c>
      <c r="L78" s="44">
        <f t="shared" si="6"/>
        <v>0.41787999999999992</v>
      </c>
      <c r="M78" s="44">
        <f t="shared" si="6"/>
        <v>0.44652263248000001</v>
      </c>
      <c r="N78" s="44">
        <f t="shared" si="6"/>
        <v>0.43093175065342382</v>
      </c>
    </row>
    <row r="79" spans="2:16" x14ac:dyDescent="0.35">
      <c r="B79" s="1" t="s">
        <v>10</v>
      </c>
      <c r="C79" s="44">
        <f t="shared" si="6"/>
        <v>0.45999999999999996</v>
      </c>
      <c r="D79" s="44">
        <f t="shared" si="6"/>
        <v>0.43299999999999994</v>
      </c>
      <c r="E79" s="44">
        <f t="shared" si="6"/>
        <v>0.42732999999999999</v>
      </c>
      <c r="F79" s="44">
        <f t="shared" si="6"/>
        <v>0.41014990000000001</v>
      </c>
      <c r="G79" s="44">
        <f t="shared" si="6"/>
        <v>0.42194690199999996</v>
      </c>
      <c r="H79" s="44">
        <f t="shared" si="6"/>
        <v>0.40460530905999992</v>
      </c>
      <c r="I79" s="44">
        <f t="shared" si="6"/>
        <v>0.42246714978819994</v>
      </c>
      <c r="J79" s="44">
        <f t="shared" si="6"/>
        <v>0.40514116428184593</v>
      </c>
      <c r="K79" s="44">
        <f t="shared" si="6"/>
        <v>0.38134681085311978</v>
      </c>
      <c r="L79" s="44">
        <f t="shared" si="6"/>
        <v>0.43299999999999988</v>
      </c>
      <c r="M79" s="44">
        <f t="shared" si="6"/>
        <v>0.42194690199999996</v>
      </c>
      <c r="N79" s="44">
        <f t="shared" si="6"/>
        <v>0.38729539921030126</v>
      </c>
    </row>
    <row r="80" spans="2:16" x14ac:dyDescent="0.35">
      <c r="B80" s="1" t="s">
        <v>11</v>
      </c>
      <c r="C80" s="44">
        <f t="shared" si="6"/>
        <v>0.39000000000000007</v>
      </c>
      <c r="D80" s="44">
        <f t="shared" si="6"/>
        <v>0.35949999999999999</v>
      </c>
      <c r="E80" s="44">
        <f t="shared" si="6"/>
        <v>0.34028500000000006</v>
      </c>
      <c r="F80" s="44">
        <f t="shared" si="6"/>
        <v>0.36049355</v>
      </c>
      <c r="G80" s="44">
        <f t="shared" si="6"/>
        <v>0.37331329199999996</v>
      </c>
      <c r="H80" s="44">
        <f t="shared" si="6"/>
        <v>0.35624642492000008</v>
      </c>
      <c r="I80" s="44">
        <f t="shared" si="6"/>
        <v>0.4048338176675999</v>
      </c>
      <c r="J80" s="44">
        <f t="shared" si="6"/>
        <v>0.39218547949092397</v>
      </c>
      <c r="K80" s="44">
        <f t="shared" si="6"/>
        <v>0.40434176990110549</v>
      </c>
      <c r="L80" s="44">
        <f t="shared" si="6"/>
        <v>0.35950000000000004</v>
      </c>
      <c r="M80" s="44">
        <f t="shared" si="6"/>
        <v>0.37331329199999991</v>
      </c>
      <c r="N80" s="44">
        <f t="shared" si="6"/>
        <v>0.39826362469601478</v>
      </c>
    </row>
    <row r="81" spans="2:14" x14ac:dyDescent="0.35">
      <c r="B81" s="1" t="s">
        <v>12</v>
      </c>
      <c r="C81" s="44">
        <f t="shared" si="6"/>
        <v>0.4499999999999999</v>
      </c>
      <c r="D81" s="44">
        <f t="shared" si="6"/>
        <v>0.4444999999999999</v>
      </c>
      <c r="E81" s="44">
        <f t="shared" si="6"/>
        <v>0.43894499999999992</v>
      </c>
      <c r="F81" s="44">
        <f t="shared" si="6"/>
        <v>0.43333444999999993</v>
      </c>
      <c r="G81" s="44">
        <f t="shared" si="6"/>
        <v>0.42766779449999992</v>
      </c>
      <c r="H81" s="44">
        <f t="shared" si="6"/>
        <v>0.41049782833499987</v>
      </c>
      <c r="I81" s="44">
        <f t="shared" si="6"/>
        <v>0.38691774146839986</v>
      </c>
      <c r="J81" s="44">
        <f t="shared" si="6"/>
        <v>0.39917938663903191</v>
      </c>
      <c r="K81" s="44">
        <f t="shared" si="6"/>
        <v>0.38115476823820282</v>
      </c>
      <c r="L81" s="44">
        <f t="shared" si="6"/>
        <v>0.44449999999999984</v>
      </c>
      <c r="M81" s="44">
        <f t="shared" si="6"/>
        <v>0.42766779449999998</v>
      </c>
      <c r="N81" s="44">
        <f t="shared" si="6"/>
        <v>0.41119579890625124</v>
      </c>
    </row>
    <row r="82" spans="2:14" x14ac:dyDescent="0.35">
      <c r="B82" s="1" t="s">
        <v>13</v>
      </c>
      <c r="C82" s="44">
        <f t="shared" si="6"/>
        <v>0.48</v>
      </c>
      <c r="D82" s="44">
        <f t="shared" si="6"/>
        <v>0.48519999999999991</v>
      </c>
      <c r="E82" s="44">
        <f t="shared" si="6"/>
        <v>0.46975600000000001</v>
      </c>
      <c r="F82" s="44">
        <f t="shared" si="6"/>
        <v>0.45384867999999989</v>
      </c>
      <c r="G82" s="44">
        <f t="shared" si="6"/>
        <v>0.43746414039999992</v>
      </c>
      <c r="H82" s="44">
        <f t="shared" si="6"/>
        <v>0.44871485759199986</v>
      </c>
      <c r="I82" s="44">
        <f t="shared" si="6"/>
        <v>0.43217630331975987</v>
      </c>
      <c r="J82" s="44">
        <f t="shared" si="6"/>
        <v>0.41514159241935261</v>
      </c>
      <c r="K82" s="44">
        <f t="shared" si="6"/>
        <v>0.40929300834354621</v>
      </c>
      <c r="L82" s="44">
        <f t="shared" si="6"/>
        <v>0.48519999999999991</v>
      </c>
      <c r="M82" s="44">
        <f t="shared" si="6"/>
        <v>0.43746414039999992</v>
      </c>
      <c r="N82" s="44">
        <f t="shared" si="6"/>
        <v>0.39759584019193328</v>
      </c>
    </row>
    <row r="83" spans="2:14" x14ac:dyDescent="0.35">
      <c r="B83" s="1" t="s">
        <v>15</v>
      </c>
      <c r="C83" s="44">
        <f t="shared" si="6"/>
        <v>0.65</v>
      </c>
      <c r="D83" s="44">
        <f t="shared" si="6"/>
        <v>0.61499999999999988</v>
      </c>
      <c r="E83" s="44">
        <f t="shared" si="6"/>
        <v>0.59960000000000002</v>
      </c>
      <c r="F83" s="44">
        <f t="shared" si="6"/>
        <v>0.58358399999999999</v>
      </c>
      <c r="G83" s="44">
        <f t="shared" si="6"/>
        <v>0.57109151999999985</v>
      </c>
      <c r="H83" s="44">
        <f t="shared" si="6"/>
        <v>0.57966968959999987</v>
      </c>
      <c r="I83" s="44">
        <f t="shared" si="6"/>
        <v>0.56705978028799986</v>
      </c>
      <c r="J83" s="44">
        <f t="shared" si="6"/>
        <v>0.56273037809087989</v>
      </c>
      <c r="K83" s="44">
        <f t="shared" si="6"/>
        <v>0.56710307430997109</v>
      </c>
      <c r="L83" s="44">
        <f t="shared" si="6"/>
        <v>0.61499999999999999</v>
      </c>
      <c r="M83" s="44">
        <f t="shared" si="6"/>
        <v>0.57109151999999996</v>
      </c>
      <c r="N83" s="44">
        <f t="shared" si="6"/>
        <v>0.55835768187178869</v>
      </c>
    </row>
    <row r="84" spans="2:14" x14ac:dyDescent="0.35">
      <c r="B84" s="1" t="s">
        <v>16</v>
      </c>
      <c r="C84" s="44">
        <f t="shared" si="6"/>
        <v>0.56000000000000005</v>
      </c>
      <c r="D84" s="44">
        <f t="shared" si="6"/>
        <v>0.56879999999999997</v>
      </c>
      <c r="E84" s="44">
        <f t="shared" si="6"/>
        <v>0.55155199999999993</v>
      </c>
      <c r="F84" s="44">
        <f t="shared" si="6"/>
        <v>0.53361407999999999</v>
      </c>
      <c r="G84" s="44">
        <f t="shared" si="6"/>
        <v>0.51495864319999995</v>
      </c>
      <c r="H84" s="44">
        <f t="shared" si="6"/>
        <v>0.51010822963199998</v>
      </c>
      <c r="I84" s="44">
        <f t="shared" si="6"/>
        <v>0.51990606503935999</v>
      </c>
      <c r="J84" s="44">
        <f t="shared" si="6"/>
        <v>0.50550324699054072</v>
      </c>
      <c r="K84" s="44">
        <f t="shared" si="6"/>
        <v>0.49066834440025697</v>
      </c>
      <c r="L84" s="44">
        <f t="shared" si="6"/>
        <v>0.56880000000000008</v>
      </c>
      <c r="M84" s="44">
        <f t="shared" si="6"/>
        <v>0.51495864319999995</v>
      </c>
      <c r="N84" s="44">
        <f t="shared" si="6"/>
        <v>0.49066834440025692</v>
      </c>
    </row>
    <row r="85" spans="2:14" x14ac:dyDescent="0.35">
      <c r="B85" s="1" t="s">
        <v>17</v>
      </c>
      <c r="C85" s="44">
        <f t="shared" si="6"/>
        <v>0.57999999999999996</v>
      </c>
      <c r="D85" s="44">
        <f t="shared" si="6"/>
        <v>0.56740000000000002</v>
      </c>
      <c r="E85" s="44">
        <f t="shared" si="6"/>
        <v>0.55442199999999997</v>
      </c>
      <c r="F85" s="44">
        <f t="shared" si="6"/>
        <v>0.53659888</v>
      </c>
      <c r="G85" s="44">
        <f t="shared" si="6"/>
        <v>0.53196486880000005</v>
      </c>
      <c r="H85" s="44">
        <f t="shared" si="6"/>
        <v>0.51792381486399997</v>
      </c>
      <c r="I85" s="44">
        <f t="shared" si="6"/>
        <v>0.51310305301263992</v>
      </c>
      <c r="J85" s="44">
        <f t="shared" si="6"/>
        <v>0.5228409919523872</v>
      </c>
      <c r="K85" s="44">
        <f t="shared" si="6"/>
        <v>0.50852622171095885</v>
      </c>
      <c r="L85" s="44">
        <f t="shared" si="6"/>
        <v>0.56740000000000002</v>
      </c>
      <c r="M85" s="44">
        <f t="shared" si="6"/>
        <v>0.53196486880000005</v>
      </c>
      <c r="N85" s="44">
        <f t="shared" si="6"/>
        <v>0.53238417211333955</v>
      </c>
    </row>
    <row r="86" spans="2:14" x14ac:dyDescent="0.35">
      <c r="B86" s="1" t="s">
        <v>20</v>
      </c>
      <c r="C86" s="44">
        <f t="shared" si="6"/>
        <v>0.61</v>
      </c>
      <c r="D86" s="44">
        <f t="shared" si="6"/>
        <v>0.59440000000000004</v>
      </c>
      <c r="E86" s="44">
        <f t="shared" si="6"/>
        <v>0.59034399999999998</v>
      </c>
      <c r="F86" s="44">
        <f t="shared" si="6"/>
        <v>0.58624743999999995</v>
      </c>
      <c r="G86" s="44">
        <f t="shared" si="6"/>
        <v>0.56969733759999985</v>
      </c>
      <c r="H86" s="44">
        <f t="shared" si="6"/>
        <v>0.55248523110399983</v>
      </c>
      <c r="I86" s="44">
        <f t="shared" si="6"/>
        <v>0.53905978803711985</v>
      </c>
      <c r="J86" s="44">
        <f t="shared" si="6"/>
        <v>0.52523158167823336</v>
      </c>
      <c r="K86" s="44">
        <f t="shared" si="6"/>
        <v>0.53472695004466875</v>
      </c>
      <c r="L86" s="44">
        <f t="shared" si="6"/>
        <v>0.59440000000000004</v>
      </c>
      <c r="M86" s="44">
        <f t="shared" si="6"/>
        <v>0.56969733759999996</v>
      </c>
      <c r="N86" s="44">
        <f t="shared" si="6"/>
        <v>0.51098852912858039</v>
      </c>
    </row>
    <row r="87" spans="2:14" ht="12" thickBot="1" x14ac:dyDescent="0.4">
      <c r="B87" s="30" t="s">
        <v>52</v>
      </c>
      <c r="C87" s="45">
        <f>C66/C24</f>
        <v>0.51118799999999998</v>
      </c>
      <c r="D87" s="45">
        <f t="shared" ref="D87:N87" si="7">D66/D24</f>
        <v>0.50049883999999989</v>
      </c>
      <c r="E87" s="45">
        <f t="shared" si="7"/>
        <v>0.49606869539999998</v>
      </c>
      <c r="F87" s="45">
        <f t="shared" si="7"/>
        <v>0.49127534487400004</v>
      </c>
      <c r="G87" s="45">
        <f t="shared" si="7"/>
        <v>0.48987454082422011</v>
      </c>
      <c r="H87" s="45">
        <f t="shared" si="7"/>
        <v>0.47373265340876014</v>
      </c>
      <c r="I87" s="45">
        <f t="shared" si="7"/>
        <v>0.47092920862757848</v>
      </c>
      <c r="J87" s="45">
        <f t="shared" si="7"/>
        <v>0.45695409104587426</v>
      </c>
      <c r="K87" s="45">
        <f t="shared" si="7"/>
        <v>0.4582097107625655</v>
      </c>
      <c r="L87" s="45">
        <f t="shared" si="7"/>
        <v>0.49479062000000001</v>
      </c>
      <c r="M87" s="45">
        <f t="shared" si="7"/>
        <v>0.47606433731682007</v>
      </c>
      <c r="N87" s="45">
        <f t="shared" si="7"/>
        <v>0.4551932034684622</v>
      </c>
    </row>
  </sheetData>
  <mergeCells count="4">
    <mergeCell ref="C6:N6"/>
    <mergeCell ref="C27:N27"/>
    <mergeCell ref="C48:N48"/>
    <mergeCell ref="C69:N6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 --&gt;</vt:lpstr>
      <vt:lpstr>Data</vt:lpstr>
      <vt:lpstr>Tasks --&gt;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Vakeesan Mahalingam</dc:creator>
  <cp:lastModifiedBy>Vakeesan Mahalingam</cp:lastModifiedBy>
  <dcterms:created xsi:type="dcterms:W3CDTF">2015-12-26T11:23:26Z</dcterms:created>
  <dcterms:modified xsi:type="dcterms:W3CDTF">2021-05-06T19:21:48Z</dcterms:modified>
</cp:coreProperties>
</file>